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-465" windowWidth="13545" windowHeight="11760" tabRatio="247"/>
  </bookViews>
  <sheets>
    <sheet name="Лист1" sheetId="1" r:id="rId1"/>
    <sheet name="Лист1 (2)" sheetId="5" r:id="rId2"/>
    <sheet name="Лист2" sheetId="2" r:id="rId3"/>
    <sheet name="Лист3" sheetId="4" r:id="rId4"/>
  </sheets>
  <definedNames>
    <definedName name="_xlnm.Print_Area" localSheetId="0">Лист1!$A$1:$F$1203</definedName>
    <definedName name="_xlnm.Print_Area" localSheetId="1">'Лист1 (2)'!$A$1:$F$1160</definedName>
  </definedNames>
  <calcPr calcId="145621"/>
</workbook>
</file>

<file path=xl/calcChain.xml><?xml version="1.0" encoding="utf-8"?>
<calcChain xmlns="http://schemas.openxmlformats.org/spreadsheetml/2006/main">
  <c r="E135" i="1" l="1"/>
  <c r="D87" i="1"/>
  <c r="E87" i="1"/>
  <c r="D63" i="1"/>
  <c r="G64" i="1"/>
  <c r="E20" i="1"/>
  <c r="K33" i="1"/>
  <c r="E776" i="1" l="1"/>
  <c r="D776" i="1"/>
  <c r="D450" i="1"/>
  <c r="D371" i="1"/>
  <c r="F383" i="1"/>
  <c r="E382" i="1"/>
  <c r="D382" i="1"/>
  <c r="D381" i="1" s="1"/>
  <c r="E316" i="1"/>
  <c r="D316" i="1"/>
  <c r="F217" i="1"/>
  <c r="E216" i="1"/>
  <c r="D216" i="1"/>
  <c r="F382" i="1" l="1"/>
  <c r="D380" i="1"/>
  <c r="E381" i="1"/>
  <c r="E380" i="1" s="1"/>
  <c r="F216" i="1"/>
  <c r="F380" i="1" l="1"/>
  <c r="F381" i="1"/>
  <c r="E190" i="1" l="1"/>
  <c r="E535" i="1" l="1"/>
  <c r="D535" i="1"/>
  <c r="F403" i="1"/>
  <c r="E402" i="1"/>
  <c r="D402" i="1"/>
  <c r="D401" i="1" s="1"/>
  <c r="F379" i="1"/>
  <c r="E378" i="1"/>
  <c r="E377" i="1" s="1"/>
  <c r="E376" i="1" s="1"/>
  <c r="D378" i="1"/>
  <c r="D377" i="1" s="1"/>
  <c r="F375" i="1"/>
  <c r="E374" i="1"/>
  <c r="D374" i="1"/>
  <c r="D373" i="1" s="1"/>
  <c r="F402" i="1" l="1"/>
  <c r="D400" i="1"/>
  <c r="E401" i="1"/>
  <c r="E400" i="1" s="1"/>
  <c r="E399" i="1" s="1"/>
  <c r="E398" i="1" s="1"/>
  <c r="F378" i="1"/>
  <c r="D376" i="1"/>
  <c r="F376" i="1" s="1"/>
  <c r="F377" i="1"/>
  <c r="F374" i="1"/>
  <c r="D372" i="1"/>
  <c r="E373" i="1"/>
  <c r="F400" i="1" l="1"/>
  <c r="D399" i="1"/>
  <c r="F401" i="1"/>
  <c r="E372" i="1"/>
  <c r="F372" i="1"/>
  <c r="F373" i="1"/>
  <c r="E194" i="1"/>
  <c r="D194" i="1"/>
  <c r="I196" i="1"/>
  <c r="G196" i="1"/>
  <c r="F196" i="1"/>
  <c r="F1039" i="1"/>
  <c r="E1038" i="1"/>
  <c r="D1038" i="1"/>
  <c r="D1037" i="1" s="1"/>
  <c r="D1036" i="1" s="1"/>
  <c r="E775" i="1"/>
  <c r="D775" i="1"/>
  <c r="E911" i="1"/>
  <c r="D911" i="1"/>
  <c r="F914" i="1"/>
  <c r="F777" i="1"/>
  <c r="E593" i="1"/>
  <c r="D593" i="1"/>
  <c r="F595" i="1"/>
  <c r="D398" i="1" l="1"/>
  <c r="F398" i="1" s="1"/>
  <c r="F399" i="1"/>
  <c r="F1038" i="1"/>
  <c r="E1037" i="1"/>
  <c r="E1036" i="1" s="1"/>
  <c r="F301" i="1"/>
  <c r="E300" i="1"/>
  <c r="D300" i="1"/>
  <c r="D299" i="1" s="1"/>
  <c r="D315" i="1"/>
  <c r="D191" i="1"/>
  <c r="E35" i="1"/>
  <c r="F300" i="1" l="1"/>
  <c r="F1036" i="1"/>
  <c r="F1037" i="1"/>
  <c r="E299" i="1"/>
  <c r="F299" i="1" s="1"/>
  <c r="D1174" i="1"/>
  <c r="E139" i="1" l="1"/>
  <c r="E134" i="1"/>
  <c r="D84" i="1" l="1"/>
  <c r="E142" i="1"/>
  <c r="D95" i="1"/>
  <c r="D94" i="1" s="1"/>
  <c r="D88" i="1"/>
  <c r="D81" i="1"/>
  <c r="D80" i="1" s="1"/>
  <c r="D67" i="1"/>
  <c r="E70" i="1"/>
  <c r="E69" i="1" s="1"/>
  <c r="D70" i="1"/>
  <c r="D69" i="1" s="1"/>
  <c r="K71" i="1"/>
  <c r="F71" i="1"/>
  <c r="E65" i="1"/>
  <c r="D83" i="1" l="1"/>
  <c r="H142" i="1"/>
  <c r="F598" i="1"/>
  <c r="E597" i="1"/>
  <c r="D597" i="1"/>
  <c r="E218" i="1"/>
  <c r="D218" i="1"/>
  <c r="F219" i="1"/>
  <c r="F218" i="1" l="1"/>
  <c r="G218" i="1"/>
  <c r="F597" i="1"/>
  <c r="D156" i="1" l="1"/>
  <c r="E67" i="1"/>
  <c r="E64" i="1" l="1"/>
  <c r="F64" i="1" s="1"/>
  <c r="F67" i="1"/>
  <c r="K16" i="1"/>
  <c r="K21" i="1"/>
  <c r="K22" i="1"/>
  <c r="K23" i="1"/>
  <c r="K24" i="1"/>
  <c r="K25" i="1"/>
  <c r="K26" i="1"/>
  <c r="K27" i="1"/>
  <c r="K28" i="1"/>
  <c r="K29" i="1"/>
  <c r="K30" i="1"/>
  <c r="K31" i="1"/>
  <c r="K32" i="1"/>
  <c r="K36" i="1"/>
  <c r="K37" i="1"/>
  <c r="K38" i="1"/>
  <c r="K39" i="1"/>
  <c r="K43" i="1"/>
  <c r="K44" i="1"/>
  <c r="K47" i="1"/>
  <c r="K48" i="1"/>
  <c r="K49" i="1"/>
  <c r="K52" i="1"/>
  <c r="K53" i="1"/>
  <c r="K54" i="1"/>
  <c r="K55" i="1"/>
  <c r="K56" i="1"/>
  <c r="K58" i="1"/>
  <c r="K59" i="1"/>
  <c r="K60" i="1"/>
  <c r="K61" i="1"/>
  <c r="K66" i="1"/>
  <c r="K70" i="1"/>
  <c r="K67" i="1"/>
  <c r="K68" i="1"/>
  <c r="K74" i="1"/>
  <c r="K78" i="1"/>
  <c r="K82" i="1"/>
  <c r="K85" i="1"/>
  <c r="K89" i="1"/>
  <c r="K92" i="1"/>
  <c r="K93" i="1"/>
  <c r="K96" i="1"/>
  <c r="K99" i="1"/>
  <c r="K101" i="1"/>
  <c r="K103" i="1"/>
  <c r="K104" i="1"/>
  <c r="K105" i="1"/>
  <c r="K106" i="1"/>
  <c r="K107" i="1"/>
  <c r="K110" i="1"/>
  <c r="K112" i="1"/>
  <c r="K117" i="1"/>
  <c r="K120" i="1"/>
  <c r="K122" i="1"/>
  <c r="K124" i="1"/>
  <c r="K126" i="1"/>
  <c r="K128" i="1"/>
  <c r="K130" i="1"/>
  <c r="K132" i="1"/>
  <c r="K133" i="1"/>
  <c r="K135" i="1"/>
  <c r="K138" i="1"/>
  <c r="K140" i="1"/>
  <c r="K144" i="1"/>
  <c r="K145" i="1"/>
  <c r="K147" i="1"/>
  <c r="K148" i="1"/>
  <c r="K150" i="1"/>
  <c r="K152" i="1"/>
  <c r="K155" i="1"/>
  <c r="K159" i="1"/>
  <c r="K161" i="1"/>
  <c r="E98" i="1"/>
  <c r="K98" i="1" l="1"/>
  <c r="E95" i="1" l="1"/>
  <c r="E94" i="1" s="1"/>
  <c r="K95" i="1" l="1"/>
  <c r="F1145" i="5" l="1"/>
  <c r="F1144" i="5"/>
  <c r="F1141" i="5"/>
  <c r="F1140" i="5"/>
  <c r="E1140" i="5"/>
  <c r="F1139" i="5"/>
  <c r="H1138" i="5"/>
  <c r="E1138" i="5"/>
  <c r="F1138" i="5" s="1"/>
  <c r="F1137" i="5" s="1"/>
  <c r="D1137" i="5"/>
  <c r="F1136" i="5"/>
  <c r="E1135" i="5"/>
  <c r="F1135" i="5" s="1"/>
  <c r="F1134" i="5" s="1"/>
  <c r="F1121" i="5"/>
  <c r="E1120" i="5"/>
  <c r="E1119" i="5" s="1"/>
  <c r="E1118" i="5" s="1"/>
  <c r="E1117" i="5" s="1"/>
  <c r="E1116" i="5" s="1"/>
  <c r="E1115" i="5" s="1"/>
  <c r="D1120" i="5"/>
  <c r="F1120" i="5" s="1"/>
  <c r="D1119" i="5"/>
  <c r="D1118" i="5" s="1"/>
  <c r="F1114" i="5"/>
  <c r="E1113" i="5"/>
  <c r="D1113" i="5"/>
  <c r="D1112" i="5" s="1"/>
  <c r="E1112" i="5"/>
  <c r="E1111" i="5"/>
  <c r="E1110" i="5" s="1"/>
  <c r="E1109" i="5" s="1"/>
  <c r="E1108" i="5" s="1"/>
  <c r="E1107" i="5" s="1"/>
  <c r="F1106" i="5"/>
  <c r="E1105" i="5"/>
  <c r="E1104" i="5" s="1"/>
  <c r="E1103" i="5" s="1"/>
  <c r="E1102" i="5" s="1"/>
  <c r="D1105" i="5"/>
  <c r="F1105" i="5" s="1"/>
  <c r="D1104" i="5"/>
  <c r="F1101" i="5"/>
  <c r="F1100" i="5"/>
  <c r="F1099" i="5"/>
  <c r="E1099" i="5"/>
  <c r="D1099" i="5"/>
  <c r="E1098" i="5"/>
  <c r="F1098" i="5" s="1"/>
  <c r="D1098" i="5"/>
  <c r="D1097" i="5"/>
  <c r="F1090" i="5"/>
  <c r="F1089" i="5"/>
  <c r="E1089" i="5"/>
  <c r="D1089" i="5"/>
  <c r="E1088" i="5"/>
  <c r="F1088" i="5" s="1"/>
  <c r="D1088" i="5"/>
  <c r="D1087" i="5"/>
  <c r="F1082" i="5"/>
  <c r="E1081" i="5"/>
  <c r="E1080" i="5" s="1"/>
  <c r="E1079" i="5" s="1"/>
  <c r="E1078" i="5" s="1"/>
  <c r="D1081" i="5"/>
  <c r="F1081" i="5" s="1"/>
  <c r="F1077" i="5"/>
  <c r="E1076" i="5"/>
  <c r="F1076" i="5" s="1"/>
  <c r="D1076" i="5"/>
  <c r="D1075" i="5"/>
  <c r="F1068" i="5"/>
  <c r="F1067" i="5"/>
  <c r="E1067" i="5"/>
  <c r="D1067" i="5"/>
  <c r="E1066" i="5"/>
  <c r="F1066" i="5" s="1"/>
  <c r="D1066" i="5"/>
  <c r="D1065" i="5"/>
  <c r="F1063" i="5"/>
  <c r="E1062" i="5"/>
  <c r="D1062" i="5"/>
  <c r="D1061" i="5" s="1"/>
  <c r="E1061" i="5"/>
  <c r="E1060" i="5"/>
  <c r="E1059" i="5" s="1"/>
  <c r="F1058" i="5"/>
  <c r="E1057" i="5"/>
  <c r="E1056" i="5" s="1"/>
  <c r="E1055" i="5" s="1"/>
  <c r="E1054" i="5" s="1"/>
  <c r="D1057" i="5"/>
  <c r="F1057" i="5" s="1"/>
  <c r="F1053" i="5"/>
  <c r="E1052" i="5"/>
  <c r="F1052" i="5" s="1"/>
  <c r="D1052" i="5"/>
  <c r="D1051" i="5"/>
  <c r="F1048" i="5"/>
  <c r="F1047" i="5"/>
  <c r="E1047" i="5"/>
  <c r="D1047" i="5"/>
  <c r="E1046" i="5"/>
  <c r="F1046" i="5" s="1"/>
  <c r="D1046" i="5"/>
  <c r="D1045" i="5"/>
  <c r="F1043" i="5"/>
  <c r="E1042" i="5"/>
  <c r="D1042" i="5"/>
  <c r="D1041" i="5" s="1"/>
  <c r="E1041" i="5"/>
  <c r="E1040" i="5"/>
  <c r="E1039" i="5" s="1"/>
  <c r="F1037" i="5"/>
  <c r="E1036" i="5"/>
  <c r="D1036" i="5"/>
  <c r="D1035" i="5" s="1"/>
  <c r="E1035" i="5"/>
  <c r="E1034" i="5"/>
  <c r="E1033" i="5" s="1"/>
  <c r="F1029" i="5"/>
  <c r="E1028" i="5"/>
  <c r="D1028" i="5"/>
  <c r="D1027" i="5"/>
  <c r="F1024" i="5"/>
  <c r="F1023" i="5"/>
  <c r="E1023" i="5"/>
  <c r="D1023" i="5"/>
  <c r="E1022" i="5"/>
  <c r="D1022" i="5"/>
  <c r="D1021" i="5"/>
  <c r="F1017" i="5"/>
  <c r="E1016" i="5"/>
  <c r="D1016" i="5"/>
  <c r="D1015" i="5"/>
  <c r="F1013" i="5"/>
  <c r="E1012" i="5"/>
  <c r="D1012" i="5"/>
  <c r="D1011" i="5" s="1"/>
  <c r="D1010" i="5" s="1"/>
  <c r="F1010" i="5" s="1"/>
  <c r="F1011" i="5"/>
  <c r="E1011" i="5"/>
  <c r="E1010" i="5"/>
  <c r="F1008" i="5"/>
  <c r="E1007" i="5"/>
  <c r="E1006" i="5" s="1"/>
  <c r="E1005" i="5" s="1"/>
  <c r="D1007" i="5"/>
  <c r="F1007" i="5" s="1"/>
  <c r="D1006" i="5"/>
  <c r="E1004" i="5"/>
  <c r="F998" i="5"/>
  <c r="E997" i="5"/>
  <c r="E996" i="5" s="1"/>
  <c r="E995" i="5" s="1"/>
  <c r="E994" i="5" s="1"/>
  <c r="D997" i="5"/>
  <c r="D996" i="5"/>
  <c r="E993" i="5"/>
  <c r="F992" i="5"/>
  <c r="F991" i="5"/>
  <c r="E990" i="5"/>
  <c r="E989" i="5" s="1"/>
  <c r="E988" i="5" s="1"/>
  <c r="D990" i="5"/>
  <c r="F990" i="5" s="1"/>
  <c r="F987" i="5"/>
  <c r="F986" i="5"/>
  <c r="E985" i="5"/>
  <c r="E984" i="5" s="1"/>
  <c r="D985" i="5"/>
  <c r="F985" i="5" s="1"/>
  <c r="D984" i="5"/>
  <c r="E983" i="5"/>
  <c r="E982" i="5"/>
  <c r="E971" i="5" s="1"/>
  <c r="E970" i="5" s="1"/>
  <c r="F981" i="5"/>
  <c r="E980" i="5"/>
  <c r="E979" i="5" s="1"/>
  <c r="D980" i="5"/>
  <c r="F980" i="5" s="1"/>
  <c r="E978" i="5"/>
  <c r="E977" i="5" s="1"/>
  <c r="F976" i="5"/>
  <c r="F975" i="5"/>
  <c r="E975" i="5"/>
  <c r="D975" i="5"/>
  <c r="E974" i="5"/>
  <c r="E973" i="5" s="1"/>
  <c r="D974" i="5"/>
  <c r="F974" i="5" s="1"/>
  <c r="E972" i="5"/>
  <c r="F969" i="5"/>
  <c r="E968" i="5"/>
  <c r="E967" i="5" s="1"/>
  <c r="D968" i="5"/>
  <c r="F968" i="5" s="1"/>
  <c r="E966" i="5"/>
  <c r="E965" i="5" s="1"/>
  <c r="F964" i="5"/>
  <c r="E963" i="5"/>
  <c r="D963" i="5"/>
  <c r="F963" i="5" s="1"/>
  <c r="E962" i="5"/>
  <c r="E961" i="5" s="1"/>
  <c r="E960" i="5" s="1"/>
  <c r="F959" i="5"/>
  <c r="F958" i="5"/>
  <c r="F957" i="5"/>
  <c r="E957" i="5"/>
  <c r="D957" i="5"/>
  <c r="D956" i="5" s="1"/>
  <c r="E956" i="5"/>
  <c r="E955" i="5" s="1"/>
  <c r="D955" i="5"/>
  <c r="F955" i="5" s="1"/>
  <c r="F954" i="5"/>
  <c r="F953" i="5"/>
  <c r="E952" i="5"/>
  <c r="F952" i="5" s="1"/>
  <c r="D952" i="5"/>
  <c r="D951" i="5"/>
  <c r="F948" i="5"/>
  <c r="E947" i="5"/>
  <c r="D947" i="5"/>
  <c r="D946" i="5" s="1"/>
  <c r="F946" i="5"/>
  <c r="E946" i="5"/>
  <c r="E945" i="5"/>
  <c r="E944" i="5" s="1"/>
  <c r="D945" i="5"/>
  <c r="F945" i="5" s="1"/>
  <c r="F943" i="5"/>
  <c r="E942" i="5"/>
  <c r="E941" i="5" s="1"/>
  <c r="E940" i="5" s="1"/>
  <c r="D942" i="5"/>
  <c r="D941" i="5"/>
  <c r="D940" i="5" s="1"/>
  <c r="D939" i="5"/>
  <c r="F934" i="5"/>
  <c r="E933" i="5"/>
  <c r="F933" i="5" s="1"/>
  <c r="D933" i="5"/>
  <c r="E932" i="5"/>
  <c r="E931" i="5" s="1"/>
  <c r="D932" i="5"/>
  <c r="F932" i="5" s="1"/>
  <c r="E930" i="5"/>
  <c r="E929" i="5" s="1"/>
  <c r="E928" i="5" s="1"/>
  <c r="E927" i="5" s="1"/>
  <c r="F925" i="5"/>
  <c r="E924" i="5"/>
  <c r="F924" i="5" s="1"/>
  <c r="D924" i="5"/>
  <c r="D923" i="5"/>
  <c r="F918" i="5"/>
  <c r="E917" i="5"/>
  <c r="E916" i="5" s="1"/>
  <c r="E915" i="5" s="1"/>
  <c r="E914" i="5" s="1"/>
  <c r="D917" i="5"/>
  <c r="F917" i="5" s="1"/>
  <c r="F913" i="5"/>
  <c r="F912" i="5"/>
  <c r="E912" i="5"/>
  <c r="D912" i="5"/>
  <c r="E911" i="5"/>
  <c r="E910" i="5" s="1"/>
  <c r="E909" i="5" s="1"/>
  <c r="D911" i="5"/>
  <c r="D910" i="5"/>
  <c r="D909" i="5" s="1"/>
  <c r="F909" i="5" s="1"/>
  <c r="F908" i="5"/>
  <c r="F907" i="5"/>
  <c r="E907" i="5"/>
  <c r="D907" i="5"/>
  <c r="D906" i="5" s="1"/>
  <c r="E906" i="5"/>
  <c r="F906" i="5" s="1"/>
  <c r="D905" i="5"/>
  <c r="D904" i="5"/>
  <c r="F901" i="5"/>
  <c r="F900" i="5"/>
  <c r="F899" i="5"/>
  <c r="E899" i="5"/>
  <c r="D899" i="5"/>
  <c r="D898" i="5" s="1"/>
  <c r="E898" i="5"/>
  <c r="F898" i="5" s="1"/>
  <c r="D897" i="5"/>
  <c r="D896" i="5"/>
  <c r="F895" i="5"/>
  <c r="E894" i="5"/>
  <c r="E893" i="5" s="1"/>
  <c r="D894" i="5"/>
  <c r="F894" i="5" s="1"/>
  <c r="E892" i="5"/>
  <c r="F891" i="5"/>
  <c r="E890" i="5"/>
  <c r="F890" i="5" s="1"/>
  <c r="D890" i="5"/>
  <c r="D889" i="5"/>
  <c r="D888" i="5"/>
  <c r="F886" i="5"/>
  <c r="F885" i="5"/>
  <c r="E885" i="5"/>
  <c r="D885" i="5"/>
  <c r="D884" i="5" s="1"/>
  <c r="E884" i="5"/>
  <c r="D883" i="5"/>
  <c r="D882" i="5"/>
  <c r="E881" i="5"/>
  <c r="E880" i="5"/>
  <c r="E879" i="5" s="1"/>
  <c r="F877" i="5"/>
  <c r="F876" i="5"/>
  <c r="E875" i="5"/>
  <c r="E874" i="5" s="1"/>
  <c r="E873" i="5" s="1"/>
  <c r="E872" i="5" s="1"/>
  <c r="D875" i="5"/>
  <c r="D874" i="5"/>
  <c r="D873" i="5" s="1"/>
  <c r="D872" i="5"/>
  <c r="F869" i="5"/>
  <c r="E868" i="5"/>
  <c r="D868" i="5"/>
  <c r="E867" i="5"/>
  <c r="E866" i="5"/>
  <c r="E865" i="5" s="1"/>
  <c r="E859" i="5" s="1"/>
  <c r="E858" i="5" s="1"/>
  <c r="F864" i="5"/>
  <c r="E863" i="5"/>
  <c r="E862" i="5" s="1"/>
  <c r="D863" i="5"/>
  <c r="F863" i="5" s="1"/>
  <c r="D862" i="5"/>
  <c r="E861" i="5"/>
  <c r="E860" i="5"/>
  <c r="F854" i="5"/>
  <c r="F853" i="5"/>
  <c r="E852" i="5"/>
  <c r="D852" i="5"/>
  <c r="D851" i="5"/>
  <c r="D850" i="5" s="1"/>
  <c r="D849" i="5" s="1"/>
  <c r="F846" i="5"/>
  <c r="F845" i="5"/>
  <c r="F844" i="5"/>
  <c r="E844" i="5"/>
  <c r="D844" i="5"/>
  <c r="D843" i="5" s="1"/>
  <c r="E843" i="5"/>
  <c r="E842" i="5" s="1"/>
  <c r="E841" i="5" s="1"/>
  <c r="D842" i="5"/>
  <c r="F840" i="5"/>
  <c r="E839" i="5"/>
  <c r="E838" i="5" s="1"/>
  <c r="E837" i="5" s="1"/>
  <c r="E836" i="5" s="1"/>
  <c r="E835" i="5" s="1"/>
  <c r="D839" i="5"/>
  <c r="D838" i="5" s="1"/>
  <c r="D837" i="5" s="1"/>
  <c r="F838" i="5"/>
  <c r="F834" i="5"/>
  <c r="E833" i="5"/>
  <c r="E832" i="5" s="1"/>
  <c r="F832" i="5" s="1"/>
  <c r="D833" i="5"/>
  <c r="D832" i="5" s="1"/>
  <c r="D831" i="5" s="1"/>
  <c r="D830" i="5"/>
  <c r="F824" i="5"/>
  <c r="E823" i="5"/>
  <c r="E822" i="5" s="1"/>
  <c r="D823" i="5"/>
  <c r="D822" i="5" s="1"/>
  <c r="D821" i="5" s="1"/>
  <c r="D820" i="5" s="1"/>
  <c r="F820" i="5" s="1"/>
  <c r="F822" i="5"/>
  <c r="E821" i="5"/>
  <c r="E820" i="5" s="1"/>
  <c r="F819" i="5"/>
  <c r="E818" i="5"/>
  <c r="E817" i="5" s="1"/>
  <c r="E816" i="5" s="1"/>
  <c r="E815" i="5" s="1"/>
  <c r="D818" i="5"/>
  <c r="F814" i="5"/>
  <c r="E813" i="5"/>
  <c r="D813" i="5"/>
  <c r="D812" i="5"/>
  <c r="F808" i="5"/>
  <c r="E807" i="5"/>
  <c r="D807" i="5"/>
  <c r="D806" i="5"/>
  <c r="G803" i="5"/>
  <c r="F803" i="5"/>
  <c r="E802" i="5"/>
  <c r="E801" i="5" s="1"/>
  <c r="F801" i="5" s="1"/>
  <c r="D802" i="5"/>
  <c r="D801" i="5" s="1"/>
  <c r="D800" i="5" s="1"/>
  <c r="E800" i="5"/>
  <c r="E799" i="5" s="1"/>
  <c r="D799" i="5"/>
  <c r="F798" i="5"/>
  <c r="E797" i="5"/>
  <c r="E796" i="5" s="1"/>
  <c r="E795" i="5" s="1"/>
  <c r="E794" i="5" s="1"/>
  <c r="E793" i="5" s="1"/>
  <c r="D797" i="5"/>
  <c r="F792" i="5"/>
  <c r="E791" i="5"/>
  <c r="E790" i="5" s="1"/>
  <c r="E789" i="5" s="1"/>
  <c r="D791" i="5"/>
  <c r="F788" i="5"/>
  <c r="F787" i="5"/>
  <c r="E787" i="5"/>
  <c r="D787" i="5"/>
  <c r="D786" i="5" s="1"/>
  <c r="E786" i="5"/>
  <c r="E785" i="5" s="1"/>
  <c r="D785" i="5"/>
  <c r="F785" i="5" s="1"/>
  <c r="F784" i="5"/>
  <c r="E783" i="5"/>
  <c r="E782" i="5" s="1"/>
  <c r="E781" i="5" s="1"/>
  <c r="D783" i="5"/>
  <c r="F780" i="5"/>
  <c r="F779" i="5"/>
  <c r="E779" i="5"/>
  <c r="D779" i="5"/>
  <c r="D778" i="5" s="1"/>
  <c r="F778" i="5" s="1"/>
  <c r="E778" i="5"/>
  <c r="E777" i="5" s="1"/>
  <c r="F776" i="5"/>
  <c r="E775" i="5"/>
  <c r="E774" i="5" s="1"/>
  <c r="E773" i="5" s="1"/>
  <c r="E772" i="5" s="1"/>
  <c r="D775" i="5"/>
  <c r="F771" i="5"/>
  <c r="E770" i="5"/>
  <c r="D770" i="5"/>
  <c r="D769" i="5"/>
  <c r="F768" i="5"/>
  <c r="E767" i="5"/>
  <c r="E766" i="5" s="1"/>
  <c r="D767" i="5"/>
  <c r="F763" i="5"/>
  <c r="E762" i="5"/>
  <c r="F762" i="5" s="1"/>
  <c r="D762" i="5"/>
  <c r="D761" i="5"/>
  <c r="F760" i="5"/>
  <c r="E759" i="5"/>
  <c r="E758" i="5" s="1"/>
  <c r="D759" i="5"/>
  <c r="D758" i="5"/>
  <c r="F756" i="5"/>
  <c r="F755" i="5"/>
  <c r="E755" i="5"/>
  <c r="D755" i="5"/>
  <c r="D754" i="5" s="1"/>
  <c r="F754" i="5"/>
  <c r="E754" i="5"/>
  <c r="E753" i="5"/>
  <c r="D753" i="5"/>
  <c r="F753" i="5" s="1"/>
  <c r="F752" i="5"/>
  <c r="E751" i="5"/>
  <c r="E750" i="5" s="1"/>
  <c r="E749" i="5" s="1"/>
  <c r="D751" i="5"/>
  <c r="F751" i="5" s="1"/>
  <c r="D750" i="5"/>
  <c r="F748" i="5"/>
  <c r="F747" i="5"/>
  <c r="E747" i="5"/>
  <c r="D747" i="5"/>
  <c r="D746" i="5" s="1"/>
  <c r="F746" i="5" s="1"/>
  <c r="E746" i="5"/>
  <c r="E745" i="5"/>
  <c r="F745" i="5" s="1"/>
  <c r="F744" i="5"/>
  <c r="E743" i="5"/>
  <c r="E742" i="5" s="1"/>
  <c r="D743" i="5"/>
  <c r="F741" i="5"/>
  <c r="D741" i="5"/>
  <c r="E740" i="5"/>
  <c r="E739" i="5" s="1"/>
  <c r="D740" i="5"/>
  <c r="E738" i="5"/>
  <c r="F737" i="5"/>
  <c r="F736" i="5"/>
  <c r="E736" i="5"/>
  <c r="D736" i="5"/>
  <c r="E735" i="5"/>
  <c r="E734" i="5" s="1"/>
  <c r="D735" i="5"/>
  <c r="F735" i="5" s="1"/>
  <c r="F729" i="5"/>
  <c r="E728" i="5"/>
  <c r="E727" i="5" s="1"/>
  <c r="D728" i="5"/>
  <c r="E726" i="5"/>
  <c r="E725" i="5"/>
  <c r="F724" i="5"/>
  <c r="E723" i="5"/>
  <c r="E722" i="5" s="1"/>
  <c r="E721" i="5" s="1"/>
  <c r="D723" i="5"/>
  <c r="F723" i="5" s="1"/>
  <c r="D722" i="5"/>
  <c r="E720" i="5"/>
  <c r="E719" i="5"/>
  <c r="F718" i="5"/>
  <c r="E717" i="5"/>
  <c r="E716" i="5" s="1"/>
  <c r="E715" i="5" s="1"/>
  <c r="D717" i="5"/>
  <c r="F717" i="5" s="1"/>
  <c r="D716" i="5"/>
  <c r="E714" i="5"/>
  <c r="F713" i="5"/>
  <c r="E712" i="5"/>
  <c r="F712" i="5" s="1"/>
  <c r="D712" i="5"/>
  <c r="E711" i="5"/>
  <c r="E710" i="5" s="1"/>
  <c r="E709" i="5" s="1"/>
  <c r="D711" i="5"/>
  <c r="D710" i="5"/>
  <c r="F708" i="5"/>
  <c r="F707" i="5"/>
  <c r="E707" i="5"/>
  <c r="D707" i="5"/>
  <c r="D706" i="5" s="1"/>
  <c r="F706" i="5"/>
  <c r="E706" i="5"/>
  <c r="E705" i="5"/>
  <c r="E704" i="5" s="1"/>
  <c r="E702" i="5" s="1"/>
  <c r="D705" i="5"/>
  <c r="F705" i="5" s="1"/>
  <c r="D704" i="5"/>
  <c r="F704" i="5" s="1"/>
  <c r="F703" i="5"/>
  <c r="F701" i="5"/>
  <c r="E700" i="5"/>
  <c r="E699" i="5" s="1"/>
  <c r="D700" i="5"/>
  <c r="F698" i="5"/>
  <c r="F697" i="5"/>
  <c r="E697" i="5"/>
  <c r="D697" i="5"/>
  <c r="D696" i="5" s="1"/>
  <c r="E696" i="5"/>
  <c r="F694" i="5"/>
  <c r="E693" i="5"/>
  <c r="E692" i="5" s="1"/>
  <c r="E691" i="5" s="1"/>
  <c r="D693" i="5"/>
  <c r="D692" i="5"/>
  <c r="F687" i="5"/>
  <c r="E686" i="5"/>
  <c r="D686" i="5"/>
  <c r="E685" i="5"/>
  <c r="F684" i="5"/>
  <c r="F683" i="5"/>
  <c r="E683" i="5"/>
  <c r="D683" i="5"/>
  <c r="E682" i="5"/>
  <c r="F682" i="5" s="1"/>
  <c r="D682" i="5"/>
  <c r="E681" i="5"/>
  <c r="F680" i="5"/>
  <c r="E679" i="5"/>
  <c r="E678" i="5" s="1"/>
  <c r="E677" i="5" s="1"/>
  <c r="E676" i="5" s="1"/>
  <c r="D679" i="5"/>
  <c r="D678" i="5"/>
  <c r="F675" i="5"/>
  <c r="E674" i="5"/>
  <c r="D674" i="5"/>
  <c r="D673" i="5"/>
  <c r="F671" i="5"/>
  <c r="F670" i="5"/>
  <c r="E670" i="5"/>
  <c r="D670" i="5"/>
  <c r="D669" i="5" s="1"/>
  <c r="F669" i="5"/>
  <c r="E669" i="5"/>
  <c r="E668" i="5"/>
  <c r="D668" i="5"/>
  <c r="F667" i="5"/>
  <c r="E666" i="5"/>
  <c r="E665" i="5" s="1"/>
  <c r="E664" i="5" s="1"/>
  <c r="D666" i="5"/>
  <c r="F666" i="5" s="1"/>
  <c r="F663" i="5"/>
  <c r="F662" i="5"/>
  <c r="E662" i="5"/>
  <c r="D662" i="5"/>
  <c r="D661" i="5" s="1"/>
  <c r="F661" i="5" s="1"/>
  <c r="E661" i="5"/>
  <c r="E660" i="5" s="1"/>
  <c r="D660" i="5"/>
  <c r="F658" i="5"/>
  <c r="E657" i="5"/>
  <c r="E656" i="5" s="1"/>
  <c r="D657" i="5"/>
  <c r="E655" i="5"/>
  <c r="E654" i="5"/>
  <c r="F654" i="5" s="1"/>
  <c r="F653" i="5"/>
  <c r="E652" i="5"/>
  <c r="E651" i="5" s="1"/>
  <c r="D652" i="5"/>
  <c r="E650" i="5"/>
  <c r="F649" i="5"/>
  <c r="E648" i="5"/>
  <c r="F648" i="5" s="1"/>
  <c r="D648" i="5"/>
  <c r="D647" i="5"/>
  <c r="D646" i="5"/>
  <c r="F644" i="5"/>
  <c r="F643" i="5"/>
  <c r="E643" i="5"/>
  <c r="D643" i="5"/>
  <c r="D642" i="5" s="1"/>
  <c r="F642" i="5" s="1"/>
  <c r="E642" i="5"/>
  <c r="E641" i="5" s="1"/>
  <c r="D641" i="5"/>
  <c r="F640" i="5"/>
  <c r="F639" i="5"/>
  <c r="E638" i="5"/>
  <c r="E637" i="5" s="1"/>
  <c r="E636" i="5" s="1"/>
  <c r="D638" i="5"/>
  <c r="D637" i="5"/>
  <c r="D636" i="5"/>
  <c r="F635" i="5"/>
  <c r="E634" i="5"/>
  <c r="E633" i="5" s="1"/>
  <c r="D634" i="5"/>
  <c r="E632" i="5"/>
  <c r="F628" i="5"/>
  <c r="F627" i="5"/>
  <c r="E627" i="5"/>
  <c r="D627" i="5"/>
  <c r="D626" i="5" s="1"/>
  <c r="E626" i="5"/>
  <c r="F626" i="5" s="1"/>
  <c r="D625" i="5"/>
  <c r="F624" i="5"/>
  <c r="E623" i="5"/>
  <c r="E622" i="5" s="1"/>
  <c r="E621" i="5" s="1"/>
  <c r="E616" i="5" s="1"/>
  <c r="D623" i="5"/>
  <c r="D622" i="5"/>
  <c r="F620" i="5"/>
  <c r="F619" i="5"/>
  <c r="E619" i="5"/>
  <c r="D619" i="5"/>
  <c r="D618" i="5" s="1"/>
  <c r="F618" i="5"/>
  <c r="E618" i="5"/>
  <c r="E617" i="5"/>
  <c r="D617" i="5"/>
  <c r="F617" i="5" s="1"/>
  <c r="F615" i="5"/>
  <c r="E614" i="5"/>
  <c r="E613" i="5" s="1"/>
  <c r="D614" i="5"/>
  <c r="E612" i="5"/>
  <c r="E611" i="5"/>
  <c r="F610" i="5"/>
  <c r="E609" i="5"/>
  <c r="E608" i="5" s="1"/>
  <c r="E607" i="5" s="1"/>
  <c r="D609" i="5"/>
  <c r="F609" i="5" s="1"/>
  <c r="D608" i="5"/>
  <c r="F606" i="5"/>
  <c r="F605" i="5"/>
  <c r="E605" i="5"/>
  <c r="D605" i="5"/>
  <c r="D604" i="5" s="1"/>
  <c r="E604" i="5"/>
  <c r="F604" i="5" s="1"/>
  <c r="E603" i="5"/>
  <c r="D603" i="5"/>
  <c r="F601" i="5"/>
  <c r="E600" i="5"/>
  <c r="E599" i="5" s="1"/>
  <c r="D600" i="5"/>
  <c r="E598" i="5"/>
  <c r="F597" i="5"/>
  <c r="E596" i="5"/>
  <c r="F596" i="5" s="1"/>
  <c r="D596" i="5"/>
  <c r="D595" i="5"/>
  <c r="D594" i="5"/>
  <c r="F593" i="5"/>
  <c r="E592" i="5"/>
  <c r="E591" i="5" s="1"/>
  <c r="D592" i="5"/>
  <c r="E590" i="5"/>
  <c r="F584" i="5"/>
  <c r="E583" i="5"/>
  <c r="E582" i="5" s="1"/>
  <c r="E581" i="5" s="1"/>
  <c r="D583" i="5"/>
  <c r="F583" i="5" s="1"/>
  <c r="E580" i="5"/>
  <c r="F579" i="5"/>
  <c r="E578" i="5"/>
  <c r="F578" i="5" s="1"/>
  <c r="D578" i="5"/>
  <c r="D577" i="5"/>
  <c r="D576" i="5"/>
  <c r="F571" i="5"/>
  <c r="F570" i="5"/>
  <c r="E569" i="5"/>
  <c r="E568" i="5" s="1"/>
  <c r="E567" i="5" s="1"/>
  <c r="E566" i="5" s="1"/>
  <c r="E565" i="5" s="1"/>
  <c r="E564" i="5" s="1"/>
  <c r="D569" i="5"/>
  <c r="D568" i="5"/>
  <c r="D567" i="5"/>
  <c r="D566" i="5" s="1"/>
  <c r="F563" i="5"/>
  <c r="E562" i="5"/>
  <c r="E561" i="5" s="1"/>
  <c r="D562" i="5"/>
  <c r="F562" i="5" s="1"/>
  <c r="D561" i="5"/>
  <c r="D560" i="5" s="1"/>
  <c r="F560" i="5" s="1"/>
  <c r="E560" i="5"/>
  <c r="F559" i="5"/>
  <c r="F558" i="5"/>
  <c r="E558" i="5"/>
  <c r="D558" i="5"/>
  <c r="E557" i="5"/>
  <c r="E556" i="5" s="1"/>
  <c r="E551" i="5" s="1"/>
  <c r="E550" i="5" s="1"/>
  <c r="E549" i="5" s="1"/>
  <c r="D557" i="5"/>
  <c r="D556" i="5"/>
  <c r="F555" i="5"/>
  <c r="E554" i="5"/>
  <c r="E553" i="5" s="1"/>
  <c r="D554" i="5"/>
  <c r="F554" i="5" s="1"/>
  <c r="D553" i="5"/>
  <c r="D552" i="5" s="1"/>
  <c r="F552" i="5" s="1"/>
  <c r="E552" i="5"/>
  <c r="F548" i="5"/>
  <c r="F547" i="5"/>
  <c r="E547" i="5"/>
  <c r="D547" i="5"/>
  <c r="D546" i="5" s="1"/>
  <c r="E546" i="5"/>
  <c r="F546" i="5" s="1"/>
  <c r="D545" i="5"/>
  <c r="D544" i="5"/>
  <c r="F543" i="5"/>
  <c r="E542" i="5"/>
  <c r="E541" i="5" s="1"/>
  <c r="D542" i="5"/>
  <c r="F542" i="5" s="1"/>
  <c r="E540" i="5"/>
  <c r="E539" i="5" s="1"/>
  <c r="F536" i="5"/>
  <c r="F535" i="5"/>
  <c r="E535" i="5"/>
  <c r="D535" i="5"/>
  <c r="D534" i="5" s="1"/>
  <c r="E534" i="5"/>
  <c r="E533" i="5" s="1"/>
  <c r="E532" i="5" s="1"/>
  <c r="E531" i="5" s="1"/>
  <c r="E530" i="5" s="1"/>
  <c r="D533" i="5"/>
  <c r="F533" i="5" s="1"/>
  <c r="F529" i="5"/>
  <c r="E528" i="5"/>
  <c r="F528" i="5" s="1"/>
  <c r="D528" i="5"/>
  <c r="D527" i="5"/>
  <c r="F524" i="5"/>
  <c r="F523" i="5"/>
  <c r="E522" i="5"/>
  <c r="E521" i="5" s="1"/>
  <c r="D522" i="5"/>
  <c r="F522" i="5" s="1"/>
  <c r="E520" i="5"/>
  <c r="E519" i="5" s="1"/>
  <c r="F518" i="5"/>
  <c r="E517" i="5"/>
  <c r="D517" i="5"/>
  <c r="F517" i="5" s="1"/>
  <c r="E516" i="5"/>
  <c r="E515" i="5" s="1"/>
  <c r="E514" i="5" s="1"/>
  <c r="F513" i="5"/>
  <c r="F512" i="5"/>
  <c r="F511" i="5"/>
  <c r="E511" i="5"/>
  <c r="D511" i="5"/>
  <c r="F510" i="5"/>
  <c r="F509" i="5"/>
  <c r="E509" i="5"/>
  <c r="D509" i="5"/>
  <c r="D508" i="5" s="1"/>
  <c r="E508" i="5"/>
  <c r="F508" i="5" s="1"/>
  <c r="F507" i="5"/>
  <c r="E506" i="5"/>
  <c r="F506" i="5" s="1"/>
  <c r="D506" i="5"/>
  <c r="D505" i="5"/>
  <c r="F503" i="5"/>
  <c r="E502" i="5"/>
  <c r="E501" i="5" s="1"/>
  <c r="D502" i="5"/>
  <c r="F502" i="5" s="1"/>
  <c r="E500" i="5"/>
  <c r="F493" i="5"/>
  <c r="E492" i="5"/>
  <c r="E491" i="5" s="1"/>
  <c r="E490" i="5" s="1"/>
  <c r="D492" i="5"/>
  <c r="D491" i="5"/>
  <c r="D490" i="5" s="1"/>
  <c r="D489" i="5"/>
  <c r="D485" i="5"/>
  <c r="F485" i="5" s="1"/>
  <c r="E484" i="5"/>
  <c r="E483" i="5"/>
  <c r="E482" i="5"/>
  <c r="E481" i="5" s="1"/>
  <c r="E480" i="5" s="1"/>
  <c r="E479" i="5" s="1"/>
  <c r="F478" i="5"/>
  <c r="F477" i="5"/>
  <c r="E477" i="5"/>
  <c r="D477" i="5"/>
  <c r="E476" i="5"/>
  <c r="E475" i="5" s="1"/>
  <c r="E474" i="5" s="1"/>
  <c r="E473" i="5" s="1"/>
  <c r="E472" i="5" s="1"/>
  <c r="D476" i="5"/>
  <c r="D475" i="5"/>
  <c r="D474" i="5" s="1"/>
  <c r="F469" i="5"/>
  <c r="F468" i="5"/>
  <c r="E468" i="5"/>
  <c r="D468" i="5"/>
  <c r="D467" i="5" s="1"/>
  <c r="E467" i="5"/>
  <c r="E466" i="5" s="1"/>
  <c r="E465" i="5" s="1"/>
  <c r="E464" i="5" s="1"/>
  <c r="D466" i="5"/>
  <c r="F463" i="5"/>
  <c r="E462" i="5"/>
  <c r="D462" i="5"/>
  <c r="D461" i="5" s="1"/>
  <c r="F461" i="5"/>
  <c r="E461" i="5"/>
  <c r="E460" i="5"/>
  <c r="D460" i="5"/>
  <c r="F460" i="5" s="1"/>
  <c r="F459" i="5"/>
  <c r="E458" i="5"/>
  <c r="E457" i="5" s="1"/>
  <c r="E456" i="5" s="1"/>
  <c r="D458" i="5"/>
  <c r="F458" i="5" s="1"/>
  <c r="F455" i="5"/>
  <c r="E454" i="5"/>
  <c r="D454" i="5"/>
  <c r="D453" i="5" s="1"/>
  <c r="F453" i="5" s="1"/>
  <c r="E453" i="5"/>
  <c r="E452" i="5"/>
  <c r="F451" i="5"/>
  <c r="E450" i="5"/>
  <c r="E449" i="5" s="1"/>
  <c r="E448" i="5" s="1"/>
  <c r="D450" i="5"/>
  <c r="D449" i="5"/>
  <c r="D448" i="5" s="1"/>
  <c r="F448" i="5" s="1"/>
  <c r="F447" i="5"/>
  <c r="F446" i="5"/>
  <c r="E446" i="5"/>
  <c r="D446" i="5"/>
  <c r="D445" i="5" s="1"/>
  <c r="E445" i="5"/>
  <c r="F445" i="5" s="1"/>
  <c r="D444" i="5"/>
  <c r="F442" i="5"/>
  <c r="E441" i="5"/>
  <c r="E440" i="5" s="1"/>
  <c r="D441" i="5"/>
  <c r="F441" i="5" s="1"/>
  <c r="E439" i="5"/>
  <c r="F438" i="5"/>
  <c r="E437" i="5"/>
  <c r="F437" i="5" s="1"/>
  <c r="D437" i="5"/>
  <c r="D436" i="5"/>
  <c r="D435" i="5"/>
  <c r="F434" i="5"/>
  <c r="E433" i="5"/>
  <c r="E432" i="5" s="1"/>
  <c r="D433" i="5"/>
  <c r="F433" i="5" s="1"/>
  <c r="E431" i="5"/>
  <c r="E429" i="5" s="1"/>
  <c r="E428" i="5" s="1"/>
  <c r="F430" i="5"/>
  <c r="D427" i="5"/>
  <c r="F427" i="5" s="1"/>
  <c r="E426" i="5"/>
  <c r="E425" i="5"/>
  <c r="E424" i="5" s="1"/>
  <c r="D423" i="5"/>
  <c r="E422" i="5"/>
  <c r="E421" i="5"/>
  <c r="E420" i="5" s="1"/>
  <c r="F419" i="5"/>
  <c r="D419" i="5"/>
  <c r="E418" i="5"/>
  <c r="E417" i="5" s="1"/>
  <c r="E416" i="5" s="1"/>
  <c r="D418" i="5"/>
  <c r="F418" i="5" s="1"/>
  <c r="F412" i="5"/>
  <c r="E411" i="5"/>
  <c r="E410" i="5" s="1"/>
  <c r="D411" i="5"/>
  <c r="F411" i="5" s="1"/>
  <c r="D410" i="5"/>
  <c r="D409" i="5" s="1"/>
  <c r="F409" i="5" s="1"/>
  <c r="E409" i="5"/>
  <c r="F408" i="5"/>
  <c r="F407" i="5"/>
  <c r="E407" i="5"/>
  <c r="D407" i="5"/>
  <c r="E406" i="5"/>
  <c r="E405" i="5" s="1"/>
  <c r="E404" i="5" s="1"/>
  <c r="E403" i="5" s="1"/>
  <c r="E402" i="5" s="1"/>
  <c r="E401" i="5" s="1"/>
  <c r="D406" i="5"/>
  <c r="D405" i="5"/>
  <c r="D404" i="5" s="1"/>
  <c r="F398" i="5"/>
  <c r="E397" i="5"/>
  <c r="F397" i="5" s="1"/>
  <c r="D397" i="5"/>
  <c r="D396" i="5"/>
  <c r="F391" i="5"/>
  <c r="E390" i="5"/>
  <c r="E389" i="5" s="1"/>
  <c r="E388" i="5" s="1"/>
  <c r="E387" i="5" s="1"/>
  <c r="D390" i="5"/>
  <c r="F390" i="5" s="1"/>
  <c r="F386" i="5"/>
  <c r="E385" i="5"/>
  <c r="F385" i="5" s="1"/>
  <c r="D385" i="5"/>
  <c r="D384" i="5"/>
  <c r="F381" i="5"/>
  <c r="F380" i="5"/>
  <c r="E380" i="5"/>
  <c r="D380" i="5"/>
  <c r="D379" i="5" s="1"/>
  <c r="E379" i="5"/>
  <c r="E378" i="5" s="1"/>
  <c r="E377" i="5" s="1"/>
  <c r="F372" i="5"/>
  <c r="E371" i="5"/>
  <c r="E370" i="5" s="1"/>
  <c r="E369" i="5" s="1"/>
  <c r="E368" i="5" s="1"/>
  <c r="D371" i="5"/>
  <c r="D370" i="5" s="1"/>
  <c r="F367" i="5"/>
  <c r="E366" i="5"/>
  <c r="E365" i="5" s="1"/>
  <c r="E364" i="5" s="1"/>
  <c r="E363" i="5" s="1"/>
  <c r="D366" i="5"/>
  <c r="F366" i="5" s="1"/>
  <c r="F362" i="5"/>
  <c r="E361" i="5"/>
  <c r="F361" i="5" s="1"/>
  <c r="D361" i="5"/>
  <c r="D360" i="5"/>
  <c r="F353" i="5"/>
  <c r="F352" i="5"/>
  <c r="E352" i="5"/>
  <c r="D352" i="5"/>
  <c r="D351" i="5" s="1"/>
  <c r="E351" i="5"/>
  <c r="E350" i="5" s="1"/>
  <c r="E349" i="5" s="1"/>
  <c r="E348" i="5" s="1"/>
  <c r="F347" i="5"/>
  <c r="F346" i="5"/>
  <c r="E346" i="5"/>
  <c r="D346" i="5"/>
  <c r="D345" i="5" s="1"/>
  <c r="E345" i="5"/>
  <c r="E344" i="5" s="1"/>
  <c r="F343" i="5"/>
  <c r="E342" i="5"/>
  <c r="E341" i="5" s="1"/>
  <c r="E340" i="5" s="1"/>
  <c r="E339" i="5" s="1"/>
  <c r="E338" i="5" s="1"/>
  <c r="E337" i="5" s="1"/>
  <c r="E336" i="5" s="1"/>
  <c r="E335" i="5" s="1"/>
  <c r="D342" i="5"/>
  <c r="F342" i="5" s="1"/>
  <c r="F333" i="5"/>
  <c r="E332" i="5"/>
  <c r="E331" i="5" s="1"/>
  <c r="D332" i="5"/>
  <c r="F330" i="5"/>
  <c r="F329" i="5"/>
  <c r="F328" i="5"/>
  <c r="E327" i="5"/>
  <c r="D327" i="5"/>
  <c r="F326" i="5"/>
  <c r="E325" i="5"/>
  <c r="F325" i="5" s="1"/>
  <c r="D325" i="5"/>
  <c r="D324" i="5"/>
  <c r="F317" i="5"/>
  <c r="F316" i="5"/>
  <c r="E316" i="5"/>
  <c r="D316" i="5"/>
  <c r="D313" i="5" s="1"/>
  <c r="F313" i="5" s="1"/>
  <c r="F315" i="5"/>
  <c r="F314" i="5"/>
  <c r="E314" i="5"/>
  <c r="D314" i="5"/>
  <c r="E313" i="5"/>
  <c r="E312" i="5" s="1"/>
  <c r="D312" i="5"/>
  <c r="F312" i="5" s="1"/>
  <c r="F311" i="5"/>
  <c r="F310" i="5"/>
  <c r="E309" i="5"/>
  <c r="D309" i="5"/>
  <c r="D308" i="5"/>
  <c r="F306" i="5"/>
  <c r="E305" i="5"/>
  <c r="E304" i="5" s="1"/>
  <c r="D305" i="5"/>
  <c r="D304" i="5" s="1"/>
  <c r="F304" i="5" s="1"/>
  <c r="F303" i="5"/>
  <c r="F302" i="5"/>
  <c r="E302" i="5"/>
  <c r="D302" i="5"/>
  <c r="D301" i="5" s="1"/>
  <c r="E301" i="5"/>
  <c r="E300" i="5" s="1"/>
  <c r="D300" i="5"/>
  <c r="F298" i="5"/>
  <c r="E297" i="5"/>
  <c r="E296" i="5" s="1"/>
  <c r="D297" i="5"/>
  <c r="D296" i="5" s="1"/>
  <c r="D295" i="5" s="1"/>
  <c r="E295" i="5"/>
  <c r="E294" i="5" s="1"/>
  <c r="F293" i="5"/>
  <c r="E292" i="5"/>
  <c r="E291" i="5" s="1"/>
  <c r="D292" i="5"/>
  <c r="F290" i="5"/>
  <c r="E289" i="5"/>
  <c r="E288" i="5" s="1"/>
  <c r="E287" i="5" s="1"/>
  <c r="D289" i="5"/>
  <c r="D288" i="5" s="1"/>
  <c r="F288" i="5"/>
  <c r="F286" i="5"/>
  <c r="E285" i="5"/>
  <c r="D285" i="5"/>
  <c r="D284" i="5"/>
  <c r="F282" i="5"/>
  <c r="D282" i="5"/>
  <c r="E281" i="5"/>
  <c r="E280" i="5" s="1"/>
  <c r="E279" i="5" s="1"/>
  <c r="D281" i="5"/>
  <c r="F278" i="5"/>
  <c r="F277" i="5"/>
  <c r="E277" i="5"/>
  <c r="D277" i="5"/>
  <c r="D276" i="5" s="1"/>
  <c r="F276" i="5" s="1"/>
  <c r="E276" i="5"/>
  <c r="E275" i="5" s="1"/>
  <c r="D275" i="5"/>
  <c r="F275" i="5" s="1"/>
  <c r="F274" i="5"/>
  <c r="E273" i="5"/>
  <c r="E272" i="5" s="1"/>
  <c r="E271" i="5" s="1"/>
  <c r="D273" i="5"/>
  <c r="F267" i="5"/>
  <c r="E266" i="5"/>
  <c r="E265" i="5" s="1"/>
  <c r="F265" i="5" s="1"/>
  <c r="D266" i="5"/>
  <c r="D265" i="5" s="1"/>
  <c r="D264" i="5" s="1"/>
  <c r="D263" i="5"/>
  <c r="F261" i="5"/>
  <c r="E260" i="5"/>
  <c r="E259" i="5" s="1"/>
  <c r="D260" i="5"/>
  <c r="E258" i="5"/>
  <c r="F257" i="5"/>
  <c r="F256" i="5"/>
  <c r="E256" i="5"/>
  <c r="D256" i="5"/>
  <c r="E255" i="5"/>
  <c r="E254" i="5" s="1"/>
  <c r="D255" i="5"/>
  <c r="F255" i="5" s="1"/>
  <c r="F253" i="5"/>
  <c r="E252" i="5"/>
  <c r="E251" i="5" s="1"/>
  <c r="D252" i="5"/>
  <c r="E250" i="5"/>
  <c r="E249" i="5"/>
  <c r="E248" i="5" s="1"/>
  <c r="F245" i="5"/>
  <c r="E244" i="5"/>
  <c r="E243" i="5" s="1"/>
  <c r="E242" i="5" s="1"/>
  <c r="E241" i="5" s="1"/>
  <c r="E240" i="5" s="1"/>
  <c r="E239" i="5" s="1"/>
  <c r="D244" i="5"/>
  <c r="D243" i="5"/>
  <c r="D242" i="5"/>
  <c r="F238" i="5"/>
  <c r="E237" i="5"/>
  <c r="E235" i="5" s="1"/>
  <c r="E234" i="5" s="1"/>
  <c r="E233" i="5" s="1"/>
  <c r="E232" i="5" s="1"/>
  <c r="D237" i="5"/>
  <c r="E236" i="5"/>
  <c r="D236" i="5"/>
  <c r="F236" i="5" s="1"/>
  <c r="F231" i="5"/>
  <c r="E230" i="5"/>
  <c r="E229" i="5" s="1"/>
  <c r="D230" i="5"/>
  <c r="F228" i="5"/>
  <c r="F227" i="5"/>
  <c r="E227" i="5"/>
  <c r="D227" i="5"/>
  <c r="D226" i="5" s="1"/>
  <c r="F226" i="5" s="1"/>
  <c r="E226" i="5"/>
  <c r="F225" i="5"/>
  <c r="F224" i="5"/>
  <c r="E224" i="5"/>
  <c r="D224" i="5"/>
  <c r="E223" i="5"/>
  <c r="D223" i="5"/>
  <c r="F223" i="5" s="1"/>
  <c r="F218" i="5"/>
  <c r="E217" i="5"/>
  <c r="E216" i="5" s="1"/>
  <c r="E215" i="5" s="1"/>
  <c r="D217" i="5"/>
  <c r="D216" i="5"/>
  <c r="F214" i="5"/>
  <c r="F213" i="5"/>
  <c r="F212" i="5"/>
  <c r="E211" i="5"/>
  <c r="G211" i="5" s="1"/>
  <c r="D211" i="5"/>
  <c r="D210" i="5"/>
  <c r="D209" i="5"/>
  <c r="F208" i="5"/>
  <c r="E207" i="5"/>
  <c r="E206" i="5" s="1"/>
  <c r="D207" i="5"/>
  <c r="E205" i="5"/>
  <c r="F203" i="5"/>
  <c r="E202" i="5"/>
  <c r="D202" i="5"/>
  <c r="F202" i="5" s="1"/>
  <c r="E201" i="5"/>
  <c r="E200" i="5" s="1"/>
  <c r="F199" i="5"/>
  <c r="E198" i="5"/>
  <c r="D198" i="5"/>
  <c r="D197" i="5" s="1"/>
  <c r="F197" i="5"/>
  <c r="E197" i="5"/>
  <c r="E196" i="5"/>
  <c r="E195" i="5" s="1"/>
  <c r="D196" i="5"/>
  <c r="D195" i="5" s="1"/>
  <c r="F195" i="5" s="1"/>
  <c r="F194" i="5"/>
  <c r="F193" i="5"/>
  <c r="E193" i="5"/>
  <c r="D193" i="5"/>
  <c r="D192" i="5" s="1"/>
  <c r="E192" i="5"/>
  <c r="E191" i="5" s="1"/>
  <c r="D191" i="5"/>
  <c r="D190" i="5"/>
  <c r="I189" i="5"/>
  <c r="G189" i="5"/>
  <c r="F189" i="5"/>
  <c r="F188" i="5"/>
  <c r="E188" i="5"/>
  <c r="D188" i="5"/>
  <c r="E187" i="5"/>
  <c r="F187" i="5" s="1"/>
  <c r="D187" i="5"/>
  <c r="I186" i="5"/>
  <c r="F186" i="5"/>
  <c r="F185" i="5"/>
  <c r="F184" i="5"/>
  <c r="D184" i="5"/>
  <c r="E183" i="5"/>
  <c r="F183" i="5" s="1"/>
  <c r="D183" i="5"/>
  <c r="D182" i="5"/>
  <c r="D181" i="5" s="1"/>
  <c r="F180" i="5"/>
  <c r="I179" i="5"/>
  <c r="F179" i="5"/>
  <c r="E178" i="5"/>
  <c r="D178" i="5"/>
  <c r="F178" i="5" s="1"/>
  <c r="E177" i="5"/>
  <c r="E176" i="5" s="1"/>
  <c r="H156" i="5"/>
  <c r="G154" i="5"/>
  <c r="E154" i="5"/>
  <c r="D154" i="5"/>
  <c r="E152" i="5"/>
  <c r="E151" i="5"/>
  <c r="D151" i="5"/>
  <c r="E150" i="5"/>
  <c r="D150" i="5"/>
  <c r="F149" i="5"/>
  <c r="E148" i="5"/>
  <c r="E147" i="5" s="1"/>
  <c r="D148" i="5"/>
  <c r="F148" i="5" s="1"/>
  <c r="F147" i="5"/>
  <c r="F146" i="5"/>
  <c r="F145" i="5"/>
  <c r="E145" i="5"/>
  <c r="D145" i="5"/>
  <c r="F144" i="5"/>
  <c r="F143" i="5"/>
  <c r="E143" i="5"/>
  <c r="D143" i="5"/>
  <c r="F141" i="5"/>
  <c r="E140" i="5"/>
  <c r="H140" i="5" s="1"/>
  <c r="D140" i="5"/>
  <c r="F138" i="5"/>
  <c r="E137" i="5"/>
  <c r="H137" i="5" s="1"/>
  <c r="D137" i="5"/>
  <c r="D136" i="5"/>
  <c r="F135" i="5"/>
  <c r="E134" i="5"/>
  <c r="D134" i="5"/>
  <c r="F134" i="5" s="1"/>
  <c r="F133" i="5"/>
  <c r="E132" i="5"/>
  <c r="D132" i="5"/>
  <c r="D131" i="5"/>
  <c r="F130" i="5"/>
  <c r="E129" i="5"/>
  <c r="H129" i="5" s="1"/>
  <c r="D129" i="5"/>
  <c r="F129" i="5" s="1"/>
  <c r="F128" i="5"/>
  <c r="E126" i="5"/>
  <c r="D126" i="5"/>
  <c r="F126" i="5" s="1"/>
  <c r="E124" i="5"/>
  <c r="D124" i="5"/>
  <c r="E122" i="5"/>
  <c r="D122" i="5"/>
  <c r="F120" i="5"/>
  <c r="E120" i="5"/>
  <c r="D120" i="5"/>
  <c r="F119" i="5"/>
  <c r="F118" i="5"/>
  <c r="E118" i="5"/>
  <c r="D118" i="5"/>
  <c r="F117" i="5"/>
  <c r="F116" i="5"/>
  <c r="E116" i="5"/>
  <c r="D116" i="5"/>
  <c r="F115" i="5"/>
  <c r="F114" i="5"/>
  <c r="E114" i="5"/>
  <c r="D114" i="5"/>
  <c r="E113" i="5"/>
  <c r="F112" i="5"/>
  <c r="E111" i="5"/>
  <c r="E110" i="5" s="1"/>
  <c r="H153" i="5" s="1"/>
  <c r="D111" i="5"/>
  <c r="F111" i="5" s="1"/>
  <c r="F106" i="5"/>
  <c r="E106" i="5"/>
  <c r="D106" i="5"/>
  <c r="D103" i="5" s="1"/>
  <c r="F103" i="5" s="1"/>
  <c r="E104" i="5"/>
  <c r="E103" i="5"/>
  <c r="F102" i="5"/>
  <c r="E97" i="5"/>
  <c r="D97" i="5"/>
  <c r="E95" i="5"/>
  <c r="D95" i="5"/>
  <c r="E94" i="5"/>
  <c r="D94" i="5"/>
  <c r="E92" i="5"/>
  <c r="E91" i="5" s="1"/>
  <c r="E84" i="5" s="1"/>
  <c r="D91" i="5"/>
  <c r="E88" i="5"/>
  <c r="D88" i="5"/>
  <c r="E86" i="5"/>
  <c r="E85" i="5"/>
  <c r="D85" i="5"/>
  <c r="E82" i="5"/>
  <c r="E81" i="5"/>
  <c r="F81" i="5" s="1"/>
  <c r="E79" i="5"/>
  <c r="E78" i="5"/>
  <c r="D77" i="5"/>
  <c r="E75" i="5"/>
  <c r="D75" i="5"/>
  <c r="E74" i="5"/>
  <c r="E73" i="5" s="1"/>
  <c r="D74" i="5"/>
  <c r="D73" i="5"/>
  <c r="E71" i="5"/>
  <c r="E70" i="5"/>
  <c r="F70" i="5" s="1"/>
  <c r="E68" i="5"/>
  <c r="F67" i="5"/>
  <c r="E66" i="5"/>
  <c r="F66" i="5" s="1"/>
  <c r="E64" i="5"/>
  <c r="D62" i="5"/>
  <c r="G57" i="5"/>
  <c r="E56" i="5"/>
  <c r="E50" i="5"/>
  <c r="E49" i="5" s="1"/>
  <c r="E45" i="5"/>
  <c r="G45" i="5" s="1"/>
  <c r="D44" i="5"/>
  <c r="E41" i="5"/>
  <c r="F40" i="5"/>
  <c r="E40" i="5"/>
  <c r="E39" i="5"/>
  <c r="G39" i="5" s="1"/>
  <c r="D39" i="5"/>
  <c r="F39" i="5" s="1"/>
  <c r="G34" i="5"/>
  <c r="E34" i="5"/>
  <c r="E33" i="5"/>
  <c r="G33" i="5" s="1"/>
  <c r="D33" i="5"/>
  <c r="F31" i="5"/>
  <c r="F29" i="5"/>
  <c r="F28" i="5"/>
  <c r="F27" i="5"/>
  <c r="F26" i="5"/>
  <c r="H20" i="5"/>
  <c r="E20" i="5"/>
  <c r="F20" i="5" s="1"/>
  <c r="E19" i="5"/>
  <c r="F19" i="5" s="1"/>
  <c r="D19" i="5"/>
  <c r="E190" i="5" l="1"/>
  <c r="F190" i="5" s="1"/>
  <c r="F191" i="5"/>
  <c r="F49" i="5"/>
  <c r="G49" i="5"/>
  <c r="F181" i="5"/>
  <c r="E270" i="5"/>
  <c r="E175" i="5"/>
  <c r="E77" i="5"/>
  <c r="F77" i="5" s="1"/>
  <c r="D84" i="5"/>
  <c r="D61" i="5" s="1"/>
  <c r="E182" i="5"/>
  <c r="E181" i="5" s="1"/>
  <c r="F192" i="5"/>
  <c r="D215" i="5"/>
  <c r="F215" i="5" s="1"/>
  <c r="F216" i="5"/>
  <c r="F295" i="5"/>
  <c r="G20" i="5"/>
  <c r="D18" i="5"/>
  <c r="E44" i="5"/>
  <c r="E63" i="5"/>
  <c r="D113" i="5"/>
  <c r="F132" i="5"/>
  <c r="E131" i="5"/>
  <c r="F131" i="5" s="1"/>
  <c r="F140" i="5"/>
  <c r="D147" i="5"/>
  <c r="H154" i="5"/>
  <c r="I154" i="5" s="1"/>
  <c r="I153" i="5" s="1"/>
  <c r="I152" i="5" s="1"/>
  <c r="D177" i="5"/>
  <c r="F198" i="5"/>
  <c r="D201" i="5"/>
  <c r="F217" i="5"/>
  <c r="D254" i="5"/>
  <c r="F254" i="5" s="1"/>
  <c r="F264" i="5"/>
  <c r="F281" i="5"/>
  <c r="D280" i="5"/>
  <c r="D283" i="5"/>
  <c r="F283" i="5" s="1"/>
  <c r="D294" i="5"/>
  <c r="F294" i="5" s="1"/>
  <c r="F301" i="5"/>
  <c r="D307" i="5"/>
  <c r="D299" i="5" s="1"/>
  <c r="F327" i="5"/>
  <c r="E324" i="5"/>
  <c r="E323" i="5" s="1"/>
  <c r="E322" i="5" s="1"/>
  <c r="E321" i="5" s="1"/>
  <c r="E320" i="5" s="1"/>
  <c r="E319" i="5" s="1"/>
  <c r="E318" i="5" s="1"/>
  <c r="F332" i="5"/>
  <c r="D331" i="5"/>
  <c r="F331" i="5" s="1"/>
  <c r="F345" i="5"/>
  <c r="D344" i="5"/>
  <c r="F344" i="5" s="1"/>
  <c r="F370" i="5"/>
  <c r="D369" i="5"/>
  <c r="F379" i="5"/>
  <c r="D378" i="5"/>
  <c r="E415" i="5"/>
  <c r="F466" i="5"/>
  <c r="E471" i="5"/>
  <c r="E489" i="5"/>
  <c r="F490" i="5"/>
  <c r="E488" i="5"/>
  <c r="E487" i="5" s="1"/>
  <c r="E486" i="5" s="1"/>
  <c r="E631" i="5"/>
  <c r="F237" i="5"/>
  <c r="D235" i="5"/>
  <c r="D241" i="5"/>
  <c r="F242" i="5"/>
  <c r="E247" i="5"/>
  <c r="D251" i="5"/>
  <c r="F252" i="5"/>
  <c r="F263" i="5"/>
  <c r="D262" i="5"/>
  <c r="F262" i="5" s="1"/>
  <c r="F292" i="5"/>
  <c r="D291" i="5"/>
  <c r="F291" i="5" s="1"/>
  <c r="F351" i="5"/>
  <c r="D350" i="5"/>
  <c r="F489" i="5"/>
  <c r="F137" i="5"/>
  <c r="F182" i="5"/>
  <c r="D206" i="5"/>
  <c r="F207" i="5"/>
  <c r="F211" i="5"/>
  <c r="E222" i="5"/>
  <c r="E221" i="5" s="1"/>
  <c r="E220" i="5" s="1"/>
  <c r="E219" i="5" s="1"/>
  <c r="F230" i="5"/>
  <c r="D229" i="5"/>
  <c r="F229" i="5" s="1"/>
  <c r="F243" i="5"/>
  <c r="F244" i="5"/>
  <c r="D259" i="5"/>
  <c r="F260" i="5"/>
  <c r="E264" i="5"/>
  <c r="E263" i="5" s="1"/>
  <c r="E262" i="5" s="1"/>
  <c r="F273" i="5"/>
  <c r="D272" i="5"/>
  <c r="F285" i="5"/>
  <c r="E284" i="5"/>
  <c r="E283" i="5" s="1"/>
  <c r="D287" i="5"/>
  <c r="F287" i="5" s="1"/>
  <c r="F296" i="5"/>
  <c r="F300" i="5"/>
  <c r="F309" i="5"/>
  <c r="E308" i="5"/>
  <c r="E307" i="5" s="1"/>
  <c r="E299" i="5" s="1"/>
  <c r="D473" i="5"/>
  <c r="F474" i="5"/>
  <c r="D110" i="5"/>
  <c r="E136" i="5"/>
  <c r="F136" i="5" s="1"/>
  <c r="E210" i="5"/>
  <c r="E209" i="5" s="1"/>
  <c r="E204" i="5" s="1"/>
  <c r="F324" i="5"/>
  <c r="D323" i="5"/>
  <c r="D403" i="5"/>
  <c r="F404" i="5"/>
  <c r="F566" i="5"/>
  <c r="F266" i="5"/>
  <c r="F289" i="5"/>
  <c r="F297" i="5"/>
  <c r="F305" i="5"/>
  <c r="F371" i="5"/>
  <c r="D432" i="5"/>
  <c r="E436" i="5"/>
  <c r="D440" i="5"/>
  <c r="E444" i="5"/>
  <c r="D452" i="5"/>
  <c r="F462" i="5"/>
  <c r="D465" i="5"/>
  <c r="F492" i="5"/>
  <c r="D504" i="5"/>
  <c r="D516" i="5"/>
  <c r="D532" i="5"/>
  <c r="D541" i="5"/>
  <c r="E545" i="5"/>
  <c r="D551" i="5"/>
  <c r="D565" i="5"/>
  <c r="F569" i="5"/>
  <c r="E577" i="5"/>
  <c r="E576" i="5" s="1"/>
  <c r="E575" i="5" s="1"/>
  <c r="E574" i="5" s="1"/>
  <c r="E573" i="5" s="1"/>
  <c r="E572" i="5" s="1"/>
  <c r="D582" i="5"/>
  <c r="E595" i="5"/>
  <c r="E594" i="5" s="1"/>
  <c r="E589" i="5" s="1"/>
  <c r="E588" i="5" s="1"/>
  <c r="E587" i="5" s="1"/>
  <c r="D599" i="5"/>
  <c r="F600" i="5"/>
  <c r="F603" i="5"/>
  <c r="F623" i="5"/>
  <c r="E625" i="5"/>
  <c r="F625" i="5" s="1"/>
  <c r="E647" i="5"/>
  <c r="E646" i="5" s="1"/>
  <c r="D651" i="5"/>
  <c r="F652" i="5"/>
  <c r="D665" i="5"/>
  <c r="F668" i="5"/>
  <c r="D672" i="5"/>
  <c r="F423" i="5"/>
  <c r="D422" i="5"/>
  <c r="D607" i="5"/>
  <c r="F608" i="5"/>
  <c r="F636" i="5"/>
  <c r="F641" i="5"/>
  <c r="E645" i="5"/>
  <c r="D341" i="5"/>
  <c r="D359" i="5"/>
  <c r="E360" i="5"/>
  <c r="E359" i="5" s="1"/>
  <c r="E358" i="5" s="1"/>
  <c r="E357" i="5" s="1"/>
  <c r="E356" i="5" s="1"/>
  <c r="E355" i="5" s="1"/>
  <c r="E354" i="5" s="1"/>
  <c r="D365" i="5"/>
  <c r="D383" i="5"/>
  <c r="E384" i="5"/>
  <c r="E383" i="5" s="1"/>
  <c r="E382" i="5" s="1"/>
  <c r="E376" i="5" s="1"/>
  <c r="E375" i="5" s="1"/>
  <c r="E374" i="5" s="1"/>
  <c r="E373" i="5" s="1"/>
  <c r="D389" i="5"/>
  <c r="D395" i="5"/>
  <c r="E396" i="5"/>
  <c r="E395" i="5" s="1"/>
  <c r="E394" i="5" s="1"/>
  <c r="E393" i="5" s="1"/>
  <c r="E392" i="5" s="1"/>
  <c r="F405" i="5"/>
  <c r="F406" i="5"/>
  <c r="F410" i="5"/>
  <c r="F449" i="5"/>
  <c r="F450" i="5"/>
  <c r="F467" i="5"/>
  <c r="F475" i="5"/>
  <c r="F476" i="5"/>
  <c r="D484" i="5"/>
  <c r="E527" i="5"/>
  <c r="E526" i="5" s="1"/>
  <c r="E525" i="5" s="1"/>
  <c r="F534" i="5"/>
  <c r="F553" i="5"/>
  <c r="F556" i="5"/>
  <c r="F557" i="5"/>
  <c r="F561" i="5"/>
  <c r="F567" i="5"/>
  <c r="D575" i="5"/>
  <c r="F575" i="5" s="1"/>
  <c r="F576" i="5"/>
  <c r="D613" i="5"/>
  <c r="F614" i="5"/>
  <c r="D633" i="5"/>
  <c r="F634" i="5"/>
  <c r="F637" i="5"/>
  <c r="F638" i="5"/>
  <c r="F646" i="5"/>
  <c r="F674" i="5"/>
  <c r="E673" i="5"/>
  <c r="E672" i="5" s="1"/>
  <c r="E659" i="5" s="1"/>
  <c r="D417" i="5"/>
  <c r="D426" i="5"/>
  <c r="F454" i="5"/>
  <c r="D457" i="5"/>
  <c r="D488" i="5"/>
  <c r="F491" i="5"/>
  <c r="D501" i="5"/>
  <c r="E505" i="5"/>
  <c r="E504" i="5" s="1"/>
  <c r="E499" i="5" s="1"/>
  <c r="E498" i="5" s="1"/>
  <c r="E497" i="5" s="1"/>
  <c r="D521" i="5"/>
  <c r="D526" i="5"/>
  <c r="F568" i="5"/>
  <c r="F577" i="5"/>
  <c r="D591" i="5"/>
  <c r="F592" i="5"/>
  <c r="E602" i="5"/>
  <c r="D621" i="5"/>
  <c r="F622" i="5"/>
  <c r="F647" i="5"/>
  <c r="D656" i="5"/>
  <c r="F657" i="5"/>
  <c r="F660" i="5"/>
  <c r="F696" i="5"/>
  <c r="E695" i="5"/>
  <c r="E690" i="5" s="1"/>
  <c r="E689" i="5" s="1"/>
  <c r="E688" i="5" s="1"/>
  <c r="F679" i="5"/>
  <c r="F693" i="5"/>
  <c r="D699" i="5"/>
  <c r="F700" i="5"/>
  <c r="F711" i="5"/>
  <c r="D734" i="5"/>
  <c r="F759" i="5"/>
  <c r="E761" i="5"/>
  <c r="F770" i="5"/>
  <c r="E769" i="5"/>
  <c r="E765" i="5" s="1"/>
  <c r="E764" i="5" s="1"/>
  <c r="F775" i="5"/>
  <c r="D774" i="5"/>
  <c r="F791" i="5"/>
  <c r="D790" i="5"/>
  <c r="F800" i="5"/>
  <c r="F873" i="5"/>
  <c r="D887" i="5"/>
  <c r="E939" i="5"/>
  <c r="F939" i="5" s="1"/>
  <c r="F940" i="5"/>
  <c r="D715" i="5"/>
  <c r="F716" i="5"/>
  <c r="E757" i="5"/>
  <c r="F799" i="5"/>
  <c r="D805" i="5"/>
  <c r="F813" i="5"/>
  <c r="E812" i="5"/>
  <c r="E811" i="5" s="1"/>
  <c r="E810" i="5" s="1"/>
  <c r="E809" i="5" s="1"/>
  <c r="F818" i="5"/>
  <c r="D817" i="5"/>
  <c r="F830" i="5"/>
  <c r="D829" i="5"/>
  <c r="F842" i="5"/>
  <c r="D841" i="5"/>
  <c r="F841" i="5" s="1"/>
  <c r="E851" i="5"/>
  <c r="E850" i="5" s="1"/>
  <c r="F852" i="5"/>
  <c r="D861" i="5"/>
  <c r="F862" i="5"/>
  <c r="F882" i="5"/>
  <c r="D881" i="5"/>
  <c r="D685" i="5"/>
  <c r="F686" i="5"/>
  <c r="D721" i="5"/>
  <c r="F722" i="5"/>
  <c r="E733" i="5"/>
  <c r="E732" i="5" s="1"/>
  <c r="D739" i="5"/>
  <c r="F740" i="5"/>
  <c r="D749" i="5"/>
  <c r="F749" i="5" s="1"/>
  <c r="F750" i="5"/>
  <c r="F769" i="5"/>
  <c r="F783" i="5"/>
  <c r="D782" i="5"/>
  <c r="F797" i="5"/>
  <c r="D796" i="5"/>
  <c r="E831" i="5"/>
  <c r="E830" i="5" s="1"/>
  <c r="E829" i="5" s="1"/>
  <c r="E828" i="5" s="1"/>
  <c r="E827" i="5" s="1"/>
  <c r="F837" i="5"/>
  <c r="F883" i="5"/>
  <c r="D677" i="5"/>
  <c r="F677" i="5" s="1"/>
  <c r="F678" i="5"/>
  <c r="D691" i="5"/>
  <c r="F691" i="5" s="1"/>
  <c r="F692" i="5"/>
  <c r="D702" i="5"/>
  <c r="F702" i="5" s="1"/>
  <c r="D709" i="5"/>
  <c r="F709" i="5" s="1"/>
  <c r="F710" i="5"/>
  <c r="D727" i="5"/>
  <c r="F728" i="5"/>
  <c r="D742" i="5"/>
  <c r="F742" i="5" s="1"/>
  <c r="F743" i="5"/>
  <c r="D757" i="5"/>
  <c r="F757" i="5" s="1"/>
  <c r="F758" i="5"/>
  <c r="F761" i="5"/>
  <c r="F767" i="5"/>
  <c r="D766" i="5"/>
  <c r="F766" i="5" s="1"/>
  <c r="D777" i="5"/>
  <c r="F786" i="5"/>
  <c r="F807" i="5"/>
  <c r="E806" i="5"/>
  <c r="E805" i="5" s="1"/>
  <c r="E804" i="5" s="1"/>
  <c r="D811" i="5"/>
  <c r="F821" i="5"/>
  <c r="D836" i="5"/>
  <c r="F843" i="5"/>
  <c r="D848" i="5"/>
  <c r="D867" i="5"/>
  <c r="F868" i="5"/>
  <c r="F872" i="5"/>
  <c r="E883" i="5"/>
  <c r="E878" i="5" s="1"/>
  <c r="F884" i="5"/>
  <c r="F923" i="5"/>
  <c r="F802" i="5"/>
  <c r="F823" i="5"/>
  <c r="F833" i="5"/>
  <c r="F839" i="5"/>
  <c r="F875" i="5"/>
  <c r="E889" i="5"/>
  <c r="D893" i="5"/>
  <c r="E897" i="5"/>
  <c r="E905" i="5"/>
  <c r="D922" i="5"/>
  <c r="D931" i="5"/>
  <c r="F942" i="5"/>
  <c r="F947" i="5"/>
  <c r="D950" i="5"/>
  <c r="D962" i="5"/>
  <c r="D979" i="5"/>
  <c r="D989" i="5"/>
  <c r="F1022" i="5"/>
  <c r="E1021" i="5"/>
  <c r="E1020" i="5" s="1"/>
  <c r="D983" i="5"/>
  <c r="F984" i="5"/>
  <c r="D1014" i="5"/>
  <c r="F1041" i="5"/>
  <c r="D1040" i="5"/>
  <c r="F1118" i="5"/>
  <c r="D1117" i="5"/>
  <c r="F851" i="5"/>
  <c r="F910" i="5"/>
  <c r="F911" i="5"/>
  <c r="F956" i="5"/>
  <c r="D995" i="5"/>
  <c r="F996" i="5"/>
  <c r="D1005" i="5"/>
  <c r="F1006" i="5"/>
  <c r="F1075" i="5"/>
  <c r="F1112" i="5"/>
  <c r="D1111" i="5"/>
  <c r="F874" i="5"/>
  <c r="D916" i="5"/>
  <c r="E923" i="5"/>
  <c r="E922" i="5" s="1"/>
  <c r="E921" i="5" s="1"/>
  <c r="E920" i="5" s="1"/>
  <c r="E919" i="5" s="1"/>
  <c r="F941" i="5"/>
  <c r="D944" i="5"/>
  <c r="F944" i="5" s="1"/>
  <c r="E951" i="5"/>
  <c r="E950" i="5" s="1"/>
  <c r="E949" i="5" s="1"/>
  <c r="D967" i="5"/>
  <c r="D973" i="5"/>
  <c r="F1028" i="5"/>
  <c r="E1027" i="5"/>
  <c r="E1026" i="5" s="1"/>
  <c r="E1025" i="5" s="1"/>
  <c r="F997" i="5"/>
  <c r="F1016" i="5"/>
  <c r="E1015" i="5"/>
  <c r="E1014" i="5" s="1"/>
  <c r="E1009" i="5" s="1"/>
  <c r="E1003" i="5" s="1"/>
  <c r="E1002" i="5" s="1"/>
  <c r="E1001" i="5" s="1"/>
  <c r="E1000" i="5" s="1"/>
  <c r="D1020" i="5"/>
  <c r="F1027" i="5"/>
  <c r="D1026" i="5"/>
  <c r="F1035" i="5"/>
  <c r="D1034" i="5"/>
  <c r="F1061" i="5"/>
  <c r="D1060" i="5"/>
  <c r="F1104" i="5"/>
  <c r="F1065" i="5"/>
  <c r="F1012" i="5"/>
  <c r="F1036" i="5"/>
  <c r="F1042" i="5"/>
  <c r="F1062" i="5"/>
  <c r="F1113" i="5"/>
  <c r="F1119" i="5"/>
  <c r="E1137" i="5"/>
  <c r="D1044" i="5"/>
  <c r="E1045" i="5"/>
  <c r="E1044" i="5" s="1"/>
  <c r="E1038" i="5" s="1"/>
  <c r="E1032" i="5" s="1"/>
  <c r="E1031" i="5" s="1"/>
  <c r="E1030" i="5" s="1"/>
  <c r="D1050" i="5"/>
  <c r="E1051" i="5"/>
  <c r="E1050" i="5" s="1"/>
  <c r="E1049" i="5" s="1"/>
  <c r="D1056" i="5"/>
  <c r="D1064" i="5"/>
  <c r="F1064" i="5" s="1"/>
  <c r="E1065" i="5"/>
  <c r="E1064" i="5" s="1"/>
  <c r="D1074" i="5"/>
  <c r="E1075" i="5"/>
  <c r="E1074" i="5" s="1"/>
  <c r="E1073" i="5" s="1"/>
  <c r="E1072" i="5" s="1"/>
  <c r="E1071" i="5" s="1"/>
  <c r="E1070" i="5" s="1"/>
  <c r="E1069" i="5" s="1"/>
  <c r="D1080" i="5"/>
  <c r="D1086" i="5"/>
  <c r="E1087" i="5"/>
  <c r="E1086" i="5" s="1"/>
  <c r="E1085" i="5" s="1"/>
  <c r="E1084" i="5" s="1"/>
  <c r="E1083" i="5" s="1"/>
  <c r="D1096" i="5"/>
  <c r="E1097" i="5"/>
  <c r="E1096" i="5" s="1"/>
  <c r="E1095" i="5" s="1"/>
  <c r="E1094" i="5" s="1"/>
  <c r="E1093" i="5" s="1"/>
  <c r="E1092" i="5" s="1"/>
  <c r="E1091" i="5" s="1"/>
  <c r="D1103" i="5"/>
  <c r="D1102" i="5" s="1"/>
  <c r="F1102" i="5" s="1"/>
  <c r="E334" i="5" l="1"/>
  <c r="F299" i="5"/>
  <c r="D972" i="5"/>
  <c r="F972" i="5" s="1"/>
  <c r="F973" i="5"/>
  <c r="D1055" i="5"/>
  <c r="F1056" i="5"/>
  <c r="F1044" i="5"/>
  <c r="F1097" i="5"/>
  <c r="F1020" i="5"/>
  <c r="D1073" i="5"/>
  <c r="F1074" i="5"/>
  <c r="E1134" i="5"/>
  <c r="F1051" i="5"/>
  <c r="F1060" i="5"/>
  <c r="D1059" i="5"/>
  <c r="F1059" i="5" s="1"/>
  <c r="F1021" i="5"/>
  <c r="F1111" i="5"/>
  <c r="D1110" i="5"/>
  <c r="D1004" i="5"/>
  <c r="F1005" i="5"/>
  <c r="F1014" i="5"/>
  <c r="D1009" i="5"/>
  <c r="F1009" i="5" s="1"/>
  <c r="E904" i="5"/>
  <c r="F905" i="5"/>
  <c r="D810" i="5"/>
  <c r="F810" i="5" s="1"/>
  <c r="F811" i="5"/>
  <c r="D816" i="5"/>
  <c r="F817" i="5"/>
  <c r="D804" i="5"/>
  <c r="F804" i="5" s="1"/>
  <c r="F805" i="5"/>
  <c r="F699" i="5"/>
  <c r="D695" i="5"/>
  <c r="D612" i="5"/>
  <c r="F613" i="5"/>
  <c r="D1085" i="5"/>
  <c r="F1086" i="5"/>
  <c r="D1049" i="5"/>
  <c r="F1049" i="5" s="1"/>
  <c r="F1050" i="5"/>
  <c r="D1025" i="5"/>
  <c r="F1025" i="5" s="1"/>
  <c r="F1026" i="5"/>
  <c r="F916" i="5"/>
  <c r="D915" i="5"/>
  <c r="F1087" i="5"/>
  <c r="F1015" i="5"/>
  <c r="D978" i="5"/>
  <c r="F979" i="5"/>
  <c r="E896" i="5"/>
  <c r="F896" i="5" s="1"/>
  <c r="F897" i="5"/>
  <c r="F812" i="5"/>
  <c r="F777" i="5"/>
  <c r="D795" i="5"/>
  <c r="F796" i="5"/>
  <c r="D765" i="5"/>
  <c r="F721" i="5"/>
  <c r="F861" i="5"/>
  <c r="D860" i="5"/>
  <c r="F860" i="5" s="1"/>
  <c r="F806" i="5"/>
  <c r="D714" i="5"/>
  <c r="F714" i="5" s="1"/>
  <c r="F715" i="5"/>
  <c r="D789" i="5"/>
  <c r="F789" i="5" s="1"/>
  <c r="F790" i="5"/>
  <c r="D733" i="5"/>
  <c r="F734" i="5"/>
  <c r="F595" i="5"/>
  <c r="D500" i="5"/>
  <c r="F501" i="5"/>
  <c r="F594" i="5"/>
  <c r="D394" i="5"/>
  <c r="F395" i="5"/>
  <c r="D364" i="5"/>
  <c r="F365" i="5"/>
  <c r="F422" i="5"/>
  <c r="D421" i="5"/>
  <c r="F673" i="5"/>
  <c r="D650" i="5"/>
  <c r="F651" i="5"/>
  <c r="D581" i="5"/>
  <c r="F582" i="5"/>
  <c r="F551" i="5"/>
  <c r="D550" i="5"/>
  <c r="F516" i="5"/>
  <c r="D515" i="5"/>
  <c r="E435" i="5"/>
  <c r="F435" i="5" s="1"/>
  <c r="F436" i="5"/>
  <c r="F396" i="5"/>
  <c r="D240" i="5"/>
  <c r="F241" i="5"/>
  <c r="F384" i="5"/>
  <c r="F308" i="5"/>
  <c r="F284" i="5"/>
  <c r="F63" i="5"/>
  <c r="E62" i="5"/>
  <c r="E109" i="5"/>
  <c r="D994" i="5"/>
  <c r="F995" i="5"/>
  <c r="F1040" i="5"/>
  <c r="D1039" i="5"/>
  <c r="E1019" i="5"/>
  <c r="E1018" i="5" s="1"/>
  <c r="F962" i="5"/>
  <c r="D961" i="5"/>
  <c r="D930" i="5"/>
  <c r="F931" i="5"/>
  <c r="D892" i="5"/>
  <c r="F893" i="5"/>
  <c r="F867" i="5"/>
  <c r="D866" i="5"/>
  <c r="F836" i="5"/>
  <c r="D835" i="5"/>
  <c r="F835" i="5" s="1"/>
  <c r="D726" i="5"/>
  <c r="F727" i="5"/>
  <c r="D738" i="5"/>
  <c r="F738" i="5" s="1"/>
  <c r="F739" i="5"/>
  <c r="F881" i="5"/>
  <c r="D880" i="5"/>
  <c r="F829" i="5"/>
  <c r="F526" i="5"/>
  <c r="D525" i="5"/>
  <c r="F525" i="5" s="1"/>
  <c r="D425" i="5"/>
  <c r="F426" i="5"/>
  <c r="D632" i="5"/>
  <c r="F633" i="5"/>
  <c r="D388" i="5"/>
  <c r="F389" i="5"/>
  <c r="D602" i="5"/>
  <c r="F602" i="5" s="1"/>
  <c r="F607" i="5"/>
  <c r="E544" i="5"/>
  <c r="F545" i="5"/>
  <c r="F504" i="5"/>
  <c r="F452" i="5"/>
  <c r="D431" i="5"/>
  <c r="F432" i="5"/>
  <c r="F473" i="5"/>
  <c r="D472" i="5"/>
  <c r="F210" i="5"/>
  <c r="F360" i="5"/>
  <c r="D250" i="5"/>
  <c r="F251" i="5"/>
  <c r="D234" i="5"/>
  <c r="F235" i="5"/>
  <c r="E630" i="5"/>
  <c r="E629" i="5" s="1"/>
  <c r="E586" i="5" s="1"/>
  <c r="E585" i="5" s="1"/>
  <c r="E470" i="5"/>
  <c r="F378" i="5"/>
  <c r="D377" i="5"/>
  <c r="D279" i="5"/>
  <c r="F279" i="5" s="1"/>
  <c r="F280" i="5"/>
  <c r="D222" i="5"/>
  <c r="F177" i="5"/>
  <c r="D176" i="5"/>
  <c r="G44" i="5"/>
  <c r="F44" i="5"/>
  <c r="E18" i="5"/>
  <c r="I113" i="5"/>
  <c r="E174" i="5"/>
  <c r="E173" i="5" s="1"/>
  <c r="E172" i="5" s="1"/>
  <c r="F1045" i="5"/>
  <c r="F1034" i="5"/>
  <c r="D1033" i="5"/>
  <c r="F1033" i="5" s="1"/>
  <c r="D966" i="5"/>
  <c r="F967" i="5"/>
  <c r="D982" i="5"/>
  <c r="F983" i="5"/>
  <c r="F922" i="5"/>
  <c r="D921" i="5"/>
  <c r="D847" i="5"/>
  <c r="D781" i="5"/>
  <c r="F781" i="5" s="1"/>
  <c r="F782" i="5"/>
  <c r="E731" i="5"/>
  <c r="E730" i="5" s="1"/>
  <c r="D681" i="5"/>
  <c r="F685" i="5"/>
  <c r="E849" i="5"/>
  <c r="F850" i="5"/>
  <c r="E938" i="5"/>
  <c r="E937" i="5" s="1"/>
  <c r="E936" i="5" s="1"/>
  <c r="E935" i="5" s="1"/>
  <c r="E926" i="5" s="1"/>
  <c r="F831" i="5"/>
  <c r="D773" i="5"/>
  <c r="F773" i="5" s="1"/>
  <c r="F774" i="5"/>
  <c r="D655" i="5"/>
  <c r="F655" i="5" s="1"/>
  <c r="F656" i="5"/>
  <c r="F621" i="5"/>
  <c r="D616" i="5"/>
  <c r="F616" i="5" s="1"/>
  <c r="D590" i="5"/>
  <c r="F591" i="5"/>
  <c r="D520" i="5"/>
  <c r="F521" i="5"/>
  <c r="F488" i="5"/>
  <c r="D487" i="5"/>
  <c r="F417" i="5"/>
  <c r="D416" i="5"/>
  <c r="D483" i="5"/>
  <c r="F484" i="5"/>
  <c r="D358" i="5"/>
  <c r="F359" i="5"/>
  <c r="D664" i="5"/>
  <c r="F664" i="5" s="1"/>
  <c r="F665" i="5"/>
  <c r="D598" i="5"/>
  <c r="F598" i="5" s="1"/>
  <c r="F599" i="5"/>
  <c r="D540" i="5"/>
  <c r="F541" i="5"/>
  <c r="E443" i="5"/>
  <c r="F444" i="5"/>
  <c r="D322" i="5"/>
  <c r="F323" i="5"/>
  <c r="F505" i="5"/>
  <c r="D271" i="5"/>
  <c r="F272" i="5"/>
  <c r="D258" i="5"/>
  <c r="F258" i="5" s="1"/>
  <c r="F259" i="5"/>
  <c r="F527" i="5"/>
  <c r="F350" i="5"/>
  <c r="D349" i="5"/>
  <c r="D17" i="5"/>
  <c r="F18" i="5"/>
  <c r="D1079" i="5"/>
  <c r="F1080" i="5"/>
  <c r="D1095" i="5"/>
  <c r="F1096" i="5"/>
  <c r="F1117" i="5"/>
  <c r="D1116" i="5"/>
  <c r="F950" i="5"/>
  <c r="D949" i="5"/>
  <c r="E888" i="5"/>
  <c r="F889" i="5"/>
  <c r="F989" i="5"/>
  <c r="D988" i="5"/>
  <c r="F988" i="5" s="1"/>
  <c r="F951" i="5"/>
  <c r="F457" i="5"/>
  <c r="D456" i="5"/>
  <c r="F456" i="5" s="1"/>
  <c r="D382" i="5"/>
  <c r="F382" i="5" s="1"/>
  <c r="F383" i="5"/>
  <c r="D340" i="5"/>
  <c r="F341" i="5"/>
  <c r="F672" i="5"/>
  <c r="F565" i="5"/>
  <c r="D564" i="5"/>
  <c r="F564" i="5" s="1"/>
  <c r="F532" i="5"/>
  <c r="D531" i="5"/>
  <c r="F465" i="5"/>
  <c r="D464" i="5"/>
  <c r="F464" i="5" s="1"/>
  <c r="D439" i="5"/>
  <c r="F439" i="5" s="1"/>
  <c r="F440" i="5"/>
  <c r="F403" i="5"/>
  <c r="D402" i="5"/>
  <c r="D109" i="5"/>
  <c r="F110" i="5"/>
  <c r="D205" i="5"/>
  <c r="F206" i="5"/>
  <c r="F209" i="5"/>
  <c r="E414" i="5"/>
  <c r="E413" i="5" s="1"/>
  <c r="E400" i="5" s="1"/>
  <c r="E399" i="5" s="1"/>
  <c r="F369" i="5"/>
  <c r="D368" i="5"/>
  <c r="F368" i="5" s="1"/>
  <c r="F307" i="5"/>
  <c r="F201" i="5"/>
  <c r="D200" i="5"/>
  <c r="F200" i="5" s="1"/>
  <c r="F113" i="5"/>
  <c r="H113" i="5"/>
  <c r="H23" i="5"/>
  <c r="E269" i="5"/>
  <c r="E268" i="5" s="1"/>
  <c r="E246" i="5" s="1"/>
  <c r="F135" i="1"/>
  <c r="D204" i="5" l="1"/>
  <c r="F204" i="5" s="1"/>
  <c r="F205" i="5"/>
  <c r="F1116" i="5"/>
  <c r="D1115" i="5"/>
  <c r="F1115" i="5" s="1"/>
  <c r="D15" i="5"/>
  <c r="D270" i="5"/>
  <c r="F271" i="5"/>
  <c r="F416" i="5"/>
  <c r="F982" i="5"/>
  <c r="D971" i="5"/>
  <c r="D530" i="5"/>
  <c r="F530" i="5" s="1"/>
  <c r="F531" i="5"/>
  <c r="D659" i="5"/>
  <c r="F659" i="5" s="1"/>
  <c r="F1079" i="5"/>
  <c r="D1078" i="5"/>
  <c r="F1078" i="5" s="1"/>
  <c r="F520" i="5"/>
  <c r="D519" i="5"/>
  <c r="F519" i="5" s="1"/>
  <c r="D920" i="5"/>
  <c r="F921" i="5"/>
  <c r="F222" i="5"/>
  <c r="D221" i="5"/>
  <c r="D108" i="5"/>
  <c r="F109" i="5"/>
  <c r="F949" i="5"/>
  <c r="D348" i="5"/>
  <c r="F348" i="5" s="1"/>
  <c r="F349" i="5"/>
  <c r="D486" i="5"/>
  <c r="F486" i="5" s="1"/>
  <c r="F487" i="5"/>
  <c r="F966" i="5"/>
  <c r="D965" i="5"/>
  <c r="F965" i="5" s="1"/>
  <c r="E171" i="5"/>
  <c r="I172" i="5"/>
  <c r="F472" i="5"/>
  <c r="D443" i="5"/>
  <c r="F443" i="5" s="1"/>
  <c r="F544" i="5"/>
  <c r="E538" i="5"/>
  <c r="E537" i="5" s="1"/>
  <c r="E496" i="5" s="1"/>
  <c r="E495" i="5" s="1"/>
  <c r="E494" i="5" s="1"/>
  <c r="F388" i="5"/>
  <c r="D387" i="5"/>
  <c r="F387" i="5" s="1"/>
  <c r="F425" i="5"/>
  <c r="D828" i="5"/>
  <c r="F892" i="5"/>
  <c r="D645" i="5"/>
  <c r="F645" i="5" s="1"/>
  <c r="F650" i="5"/>
  <c r="F978" i="5"/>
  <c r="D977" i="5"/>
  <c r="F977" i="5" s="1"/>
  <c r="D815" i="5"/>
  <c r="F816" i="5"/>
  <c r="F402" i="5"/>
  <c r="D401" i="5"/>
  <c r="D321" i="5"/>
  <c r="F322" i="5"/>
  <c r="F540" i="5"/>
  <c r="D539" i="5"/>
  <c r="F483" i="5"/>
  <c r="D482" i="5"/>
  <c r="D589" i="5"/>
  <c r="F590" i="5"/>
  <c r="F681" i="5"/>
  <c r="D676" i="5"/>
  <c r="F676" i="5" s="1"/>
  <c r="D175" i="5"/>
  <c r="F176" i="5"/>
  <c r="F250" i="5"/>
  <c r="D249" i="5"/>
  <c r="F880" i="5"/>
  <c r="D879" i="5"/>
  <c r="F866" i="5"/>
  <c r="D865" i="5"/>
  <c r="D993" i="5"/>
  <c r="F993" i="5" s="1"/>
  <c r="F994" i="5"/>
  <c r="D239" i="5"/>
  <c r="F239" i="5" s="1"/>
  <c r="F240" i="5"/>
  <c r="D514" i="5"/>
  <c r="F514" i="5" s="1"/>
  <c r="F515" i="5"/>
  <c r="F364" i="5"/>
  <c r="D363" i="5"/>
  <c r="F363" i="5" s="1"/>
  <c r="F733" i="5"/>
  <c r="D794" i="5"/>
  <c r="F795" i="5"/>
  <c r="E999" i="5"/>
  <c r="D611" i="5"/>
  <c r="F611" i="5" s="1"/>
  <c r="F612" i="5"/>
  <c r="E903" i="5"/>
  <c r="E902" i="5" s="1"/>
  <c r="F904" i="5"/>
  <c r="F1004" i="5"/>
  <c r="D1003" i="5"/>
  <c r="D1019" i="5"/>
  <c r="F1055" i="5"/>
  <c r="D1054" i="5"/>
  <c r="F1054" i="5" s="1"/>
  <c r="F340" i="5"/>
  <c r="D339" i="5"/>
  <c r="E17" i="5"/>
  <c r="G18" i="5"/>
  <c r="D376" i="5"/>
  <c r="F377" i="5"/>
  <c r="D631" i="5"/>
  <c r="F632" i="5"/>
  <c r="D725" i="5"/>
  <c r="F726" i="5"/>
  <c r="F930" i="5"/>
  <c r="D929" i="5"/>
  <c r="F1039" i="5"/>
  <c r="D1038" i="5"/>
  <c r="E108" i="5"/>
  <c r="H108" i="5" s="1"/>
  <c r="H152" i="5"/>
  <c r="D580" i="5"/>
  <c r="F581" i="5"/>
  <c r="F421" i="5"/>
  <c r="D420" i="5"/>
  <c r="F420" i="5" s="1"/>
  <c r="F500" i="5"/>
  <c r="D499" i="5"/>
  <c r="D772" i="5"/>
  <c r="F772" i="5" s="1"/>
  <c r="F695" i="5"/>
  <c r="D690" i="5"/>
  <c r="F1110" i="5"/>
  <c r="D1109" i="5"/>
  <c r="F1095" i="5"/>
  <c r="D1094" i="5"/>
  <c r="E887" i="5"/>
  <c r="F888" i="5"/>
  <c r="F358" i="5"/>
  <c r="D357" i="5"/>
  <c r="E848" i="5"/>
  <c r="F849" i="5"/>
  <c r="D233" i="5"/>
  <c r="F234" i="5"/>
  <c r="F431" i="5"/>
  <c r="D429" i="5"/>
  <c r="D960" i="5"/>
  <c r="F960" i="5" s="1"/>
  <c r="F961" i="5"/>
  <c r="F62" i="5"/>
  <c r="E61" i="5"/>
  <c r="F550" i="5"/>
  <c r="D549" i="5"/>
  <c r="F549" i="5" s="1"/>
  <c r="F394" i="5"/>
  <c r="D393" i="5"/>
  <c r="D764" i="5"/>
  <c r="F764" i="5" s="1"/>
  <c r="F765" i="5"/>
  <c r="D914" i="5"/>
  <c r="F915" i="5"/>
  <c r="F1085" i="5"/>
  <c r="D1084" i="5"/>
  <c r="F1073" i="5"/>
  <c r="E91" i="1"/>
  <c r="D91" i="1"/>
  <c r="K91" i="1" l="1"/>
  <c r="F914" i="5"/>
  <c r="D903" i="5"/>
  <c r="F357" i="5"/>
  <c r="D356" i="5"/>
  <c r="D689" i="5"/>
  <c r="F690" i="5"/>
  <c r="F725" i="5"/>
  <c r="D720" i="5"/>
  <c r="F339" i="5"/>
  <c r="D338" i="5"/>
  <c r="D1018" i="5"/>
  <c r="F1018" i="5" s="1"/>
  <c r="F1019" i="5"/>
  <c r="D1072" i="5"/>
  <c r="F393" i="5"/>
  <c r="D392" i="5"/>
  <c r="F392" i="5" s="1"/>
  <c r="G61" i="5"/>
  <c r="F61" i="5"/>
  <c r="D428" i="5"/>
  <c r="F429" i="5"/>
  <c r="G429" i="5"/>
  <c r="D1108" i="5"/>
  <c r="F1109" i="5"/>
  <c r="F929" i="5"/>
  <c r="D928" i="5"/>
  <c r="F1003" i="5"/>
  <c r="D1002" i="5"/>
  <c r="F794" i="5"/>
  <c r="D793" i="5"/>
  <c r="F793" i="5" s="1"/>
  <c r="F321" i="5"/>
  <c r="D320" i="5"/>
  <c r="F815" i="5"/>
  <c r="D809" i="5"/>
  <c r="F809" i="5" s="1"/>
  <c r="F108" i="5"/>
  <c r="F920" i="5"/>
  <c r="D919" i="5"/>
  <c r="F919" i="5" s="1"/>
  <c r="F971" i="5"/>
  <c r="D970" i="5"/>
  <c r="F970" i="5" s="1"/>
  <c r="E847" i="5"/>
  <c r="F848" i="5"/>
  <c r="E871" i="5"/>
  <c r="E870" i="5" s="1"/>
  <c r="E857" i="5" s="1"/>
  <c r="E856" i="5" s="1"/>
  <c r="E855" i="5" s="1"/>
  <c r="F887" i="5"/>
  <c r="F499" i="5"/>
  <c r="D498" i="5"/>
  <c r="F631" i="5"/>
  <c r="D630" i="5"/>
  <c r="G17" i="5"/>
  <c r="E15" i="5"/>
  <c r="F879" i="5"/>
  <c r="D878" i="5"/>
  <c r="F539" i="5"/>
  <c r="D538" i="5"/>
  <c r="F401" i="5"/>
  <c r="D938" i="5"/>
  <c r="D220" i="5"/>
  <c r="F221" i="5"/>
  <c r="F270" i="5"/>
  <c r="D269" i="5"/>
  <c r="F1084" i="5"/>
  <c r="D1083" i="5"/>
  <c r="F1083" i="5" s="1"/>
  <c r="F1094" i="5"/>
  <c r="D1093" i="5"/>
  <c r="D574" i="5"/>
  <c r="F580" i="5"/>
  <c r="D1032" i="5"/>
  <c r="F1038" i="5"/>
  <c r="D732" i="5"/>
  <c r="F175" i="5"/>
  <c r="D174" i="5"/>
  <c r="F589" i="5"/>
  <c r="D588" i="5"/>
  <c r="D1147" i="5"/>
  <c r="D1146" i="5" s="1"/>
  <c r="D1145" i="5" s="1"/>
  <c r="D1144" i="5" s="1"/>
  <c r="F15" i="5"/>
  <c r="H15" i="5"/>
  <c r="F233" i="5"/>
  <c r="D232" i="5"/>
  <c r="F232" i="5" s="1"/>
  <c r="F376" i="5"/>
  <c r="D375" i="5"/>
  <c r="F865" i="5"/>
  <c r="D859" i="5"/>
  <c r="F249" i="5"/>
  <c r="D248" i="5"/>
  <c r="F482" i="5"/>
  <c r="D481" i="5"/>
  <c r="D827" i="5"/>
  <c r="F828" i="5"/>
  <c r="F17" i="5"/>
  <c r="H17" i="5" s="1"/>
  <c r="H1179" i="1"/>
  <c r="F269" i="5" l="1"/>
  <c r="D268" i="5"/>
  <c r="F268" i="5" s="1"/>
  <c r="F938" i="5"/>
  <c r="D937" i="5"/>
  <c r="F428" i="5"/>
  <c r="D424" i="5"/>
  <c r="D902" i="5"/>
  <c r="F902" i="5" s="1"/>
  <c r="F903" i="5"/>
  <c r="D1031" i="5"/>
  <c r="F1032" i="5"/>
  <c r="F878" i="5"/>
  <c r="D871" i="5"/>
  <c r="F1108" i="5"/>
  <c r="D1107" i="5"/>
  <c r="F1107" i="5" s="1"/>
  <c r="F1072" i="5"/>
  <c r="D1071" i="5"/>
  <c r="F375" i="5"/>
  <c r="D374" i="5"/>
  <c r="F928" i="5"/>
  <c r="D927" i="5"/>
  <c r="D719" i="5"/>
  <c r="F719" i="5" s="1"/>
  <c r="F720" i="5"/>
  <c r="F356" i="5"/>
  <c r="D355" i="5"/>
  <c r="F481" i="5"/>
  <c r="D480" i="5"/>
  <c r="F859" i="5"/>
  <c r="D858" i="5"/>
  <c r="F858" i="5" s="1"/>
  <c r="F1093" i="5"/>
  <c r="D1092" i="5"/>
  <c r="E826" i="5"/>
  <c r="E825" i="5" s="1"/>
  <c r="E170" i="5" s="1"/>
  <c r="F847" i="5"/>
  <c r="F320" i="5"/>
  <c r="D319" i="5"/>
  <c r="D1001" i="5"/>
  <c r="F1002" i="5"/>
  <c r="F338" i="5"/>
  <c r="D337" i="5"/>
  <c r="F174" i="5"/>
  <c r="D173" i="5"/>
  <c r="D629" i="5"/>
  <c r="F629" i="5" s="1"/>
  <c r="F630" i="5"/>
  <c r="F689" i="5"/>
  <c r="D688" i="5"/>
  <c r="F688" i="5" s="1"/>
  <c r="D247" i="5"/>
  <c r="F248" i="5"/>
  <c r="F827" i="5"/>
  <c r="D826" i="5"/>
  <c r="D587" i="5"/>
  <c r="F588" i="5"/>
  <c r="D731" i="5"/>
  <c r="F732" i="5"/>
  <c r="D573" i="5"/>
  <c r="F574" i="5"/>
  <c r="D219" i="5"/>
  <c r="F219" i="5" s="1"/>
  <c r="F220" i="5"/>
  <c r="F538" i="5"/>
  <c r="D537" i="5"/>
  <c r="F537" i="5" s="1"/>
  <c r="E1147" i="5"/>
  <c r="E1146" i="5" s="1"/>
  <c r="E1145" i="5" s="1"/>
  <c r="E1144" i="5" s="1"/>
  <c r="H1132" i="5"/>
  <c r="G15" i="5"/>
  <c r="F498" i="5"/>
  <c r="D497" i="5"/>
  <c r="F663" i="1"/>
  <c r="E662" i="1"/>
  <c r="E661" i="1" s="1"/>
  <c r="E660" i="1" s="1"/>
  <c r="D662" i="1"/>
  <c r="D661" i="1" s="1"/>
  <c r="F661" i="1" l="1"/>
  <c r="D336" i="5"/>
  <c r="F337" i="5"/>
  <c r="D496" i="5"/>
  <c r="F497" i="5"/>
  <c r="F173" i="5"/>
  <c r="D172" i="5"/>
  <c r="D354" i="5"/>
  <c r="F354" i="5" s="1"/>
  <c r="F355" i="5"/>
  <c r="F927" i="5"/>
  <c r="F1071" i="5"/>
  <c r="D1070" i="5"/>
  <c r="F871" i="5"/>
  <c r="D870" i="5"/>
  <c r="D936" i="5"/>
  <c r="F937" i="5"/>
  <c r="D318" i="5"/>
  <c r="F318" i="5" s="1"/>
  <c r="F319" i="5"/>
  <c r="F424" i="5"/>
  <c r="D415" i="5"/>
  <c r="F826" i="5"/>
  <c r="D825" i="5"/>
  <c r="F825" i="5" s="1"/>
  <c r="F731" i="5"/>
  <c r="D730" i="5"/>
  <c r="F730" i="5" s="1"/>
  <c r="D1000" i="5"/>
  <c r="F1001" i="5"/>
  <c r="E168" i="5"/>
  <c r="F374" i="5"/>
  <c r="D373" i="5"/>
  <c r="F373" i="5" s="1"/>
  <c r="D1091" i="5"/>
  <c r="F1091" i="5" s="1"/>
  <c r="F1092" i="5"/>
  <c r="D479" i="5"/>
  <c r="F480" i="5"/>
  <c r="F573" i="5"/>
  <c r="D572" i="5"/>
  <c r="F572" i="5" s="1"/>
  <c r="D586" i="5"/>
  <c r="F587" i="5"/>
  <c r="D246" i="5"/>
  <c r="F246" i="5" s="1"/>
  <c r="F247" i="5"/>
  <c r="D1030" i="5"/>
  <c r="F1030" i="5" s="1"/>
  <c r="F1031" i="5"/>
  <c r="F662" i="1"/>
  <c r="D660" i="1"/>
  <c r="E1151" i="5" l="1"/>
  <c r="H1133" i="5"/>
  <c r="J170" i="5"/>
  <c r="H168" i="5"/>
  <c r="G161" i="5"/>
  <c r="E1123" i="5"/>
  <c r="D1069" i="5"/>
  <c r="F1069" i="5" s="1"/>
  <c r="F1070" i="5"/>
  <c r="F415" i="5"/>
  <c r="D414" i="5"/>
  <c r="F586" i="5"/>
  <c r="D585" i="5"/>
  <c r="F585" i="5" s="1"/>
  <c r="F936" i="5"/>
  <c r="D935" i="5"/>
  <c r="F496" i="5"/>
  <c r="D495" i="5"/>
  <c r="D857" i="5"/>
  <c r="F870" i="5"/>
  <c r="F172" i="5"/>
  <c r="D171" i="5"/>
  <c r="F479" i="5"/>
  <c r="D471" i="5"/>
  <c r="D999" i="5"/>
  <c r="F999" i="5" s="1"/>
  <c r="F1000" i="5"/>
  <c r="D335" i="5"/>
  <c r="F336" i="5"/>
  <c r="F660" i="1"/>
  <c r="E88" i="1"/>
  <c r="K87" i="1" l="1"/>
  <c r="K88" i="1"/>
  <c r="F471" i="5"/>
  <c r="D470" i="5"/>
  <c r="F470" i="5" s="1"/>
  <c r="F935" i="5"/>
  <c r="D926" i="5"/>
  <c r="F926" i="5" s="1"/>
  <c r="F414" i="5"/>
  <c r="D413" i="5"/>
  <c r="F335" i="5"/>
  <c r="D334" i="5"/>
  <c r="F334" i="5" s="1"/>
  <c r="F857" i="5"/>
  <c r="D856" i="5"/>
  <c r="K1138" i="5"/>
  <c r="K1139" i="5" s="1"/>
  <c r="H1131" i="5"/>
  <c r="I1131" i="5" s="1"/>
  <c r="H1135" i="5"/>
  <c r="F171" i="5"/>
  <c r="F495" i="5"/>
  <c r="D494" i="5"/>
  <c r="F494" i="5" s="1"/>
  <c r="E1150" i="5"/>
  <c r="E1149" i="5" s="1"/>
  <c r="E1148" i="5" s="1"/>
  <c r="E1143" i="5"/>
  <c r="E1133" i="5" s="1"/>
  <c r="E1131" i="5" s="1"/>
  <c r="F856" i="5" l="1"/>
  <c r="D855" i="5"/>
  <c r="F855" i="5" s="1"/>
  <c r="F413" i="5"/>
  <c r="D400" i="5"/>
  <c r="F400" i="5" l="1"/>
  <c r="D399" i="5"/>
  <c r="E970" i="1"/>
  <c r="F461" i="1"/>
  <c r="F399" i="5" l="1"/>
  <c r="D170" i="5"/>
  <c r="D100" i="1"/>
  <c r="D97" i="1" s="1"/>
  <c r="E100" i="1"/>
  <c r="E42" i="1"/>
  <c r="K42" i="1" s="1"/>
  <c r="E97" i="1" l="1"/>
  <c r="K97" i="1" s="1"/>
  <c r="K100" i="1"/>
  <c r="F170" i="5"/>
  <c r="D168" i="5"/>
  <c r="G170" i="5"/>
  <c r="I195" i="1"/>
  <c r="I192" i="1"/>
  <c r="I185" i="1"/>
  <c r="D1151" i="5" l="1"/>
  <c r="I168" i="5"/>
  <c r="F168" i="5"/>
  <c r="I170" i="5"/>
  <c r="G159" i="5"/>
  <c r="D1123" i="5"/>
  <c r="D1133" i="5" s="1"/>
  <c r="G168" i="5"/>
  <c r="D134" i="1"/>
  <c r="K134" i="1" l="1"/>
  <c r="F1133" i="5"/>
  <c r="D1131" i="5"/>
  <c r="F1131" i="5" s="1"/>
  <c r="D1143" i="5"/>
  <c r="F1143" i="5" s="1"/>
  <c r="D1150" i="5"/>
  <c r="D1149" i="5" s="1"/>
  <c r="D1148" i="5" s="1"/>
  <c r="F1070" i="1"/>
  <c r="E1069" i="1"/>
  <c r="D1069" i="1"/>
  <c r="D1068" i="1" s="1"/>
  <c r="F1069" i="1" l="1"/>
  <c r="E1068" i="1"/>
  <c r="E1067" i="1" s="1"/>
  <c r="E1066" i="1" s="1"/>
  <c r="E1065" i="1" s="1"/>
  <c r="D1067" i="1"/>
  <c r="F140" i="1"/>
  <c r="F138" i="1"/>
  <c r="F117" i="1"/>
  <c r="E158" i="1"/>
  <c r="K158" i="1" s="1"/>
  <c r="E86" i="1"/>
  <c r="D86" i="1" l="1"/>
  <c r="K86" i="1" s="1"/>
  <c r="K94" i="1"/>
  <c r="F1068" i="1"/>
  <c r="F1067" i="1"/>
  <c r="D1066" i="1"/>
  <c r="D1065" i="1" s="1"/>
  <c r="F1066" i="1" l="1"/>
  <c r="F828" i="1"/>
  <c r="E827" i="1"/>
  <c r="E826" i="1" s="1"/>
  <c r="E825" i="1" s="1"/>
  <c r="D827" i="1"/>
  <c r="F799" i="1"/>
  <c r="E798" i="1"/>
  <c r="E797" i="1" s="1"/>
  <c r="D798" i="1"/>
  <c r="D797" i="1" s="1"/>
  <c r="E779" i="1"/>
  <c r="E778" i="1" s="1"/>
  <c r="D779" i="1"/>
  <c r="D778" i="1" s="1"/>
  <c r="F780" i="1"/>
  <c r="F798" i="1" l="1"/>
  <c r="F827" i="1"/>
  <c r="F797" i="1"/>
  <c r="D826" i="1"/>
  <c r="F779" i="1"/>
  <c r="F778" i="1"/>
  <c r="F738" i="1"/>
  <c r="F736" i="1"/>
  <c r="E735" i="1"/>
  <c r="D735" i="1"/>
  <c r="D635" i="1"/>
  <c r="E542" i="1"/>
  <c r="D542" i="1"/>
  <c r="F543" i="1"/>
  <c r="F544" i="1"/>
  <c r="F541" i="1"/>
  <c r="E540" i="1"/>
  <c r="D540" i="1"/>
  <c r="F494" i="1"/>
  <c r="E493" i="1"/>
  <c r="E492" i="1" s="1"/>
  <c r="E491" i="1" s="1"/>
  <c r="E222" i="1"/>
  <c r="D222" i="1"/>
  <c r="F223" i="1"/>
  <c r="F735" i="1" l="1"/>
  <c r="F826" i="1"/>
  <c r="D825" i="1"/>
  <c r="F825" i="1" s="1"/>
  <c r="E539" i="1"/>
  <c r="D539" i="1"/>
  <c r="F540" i="1"/>
  <c r="F542" i="1"/>
  <c r="D493" i="1"/>
  <c r="F144" i="1"/>
  <c r="H143" i="1"/>
  <c r="D143" i="1"/>
  <c r="D142" i="1" s="1"/>
  <c r="D77" i="1"/>
  <c r="E46" i="1"/>
  <c r="D40" i="1"/>
  <c r="K46" i="1" l="1"/>
  <c r="F46" i="1"/>
  <c r="K142" i="1"/>
  <c r="F142" i="1"/>
  <c r="K143" i="1"/>
  <c r="F539" i="1"/>
  <c r="D492" i="1"/>
  <c r="F493" i="1"/>
  <c r="F143" i="1"/>
  <c r="F206" i="1"/>
  <c r="E205" i="1"/>
  <c r="D205" i="1"/>
  <c r="D204" i="1" s="1"/>
  <c r="D203" i="1" s="1"/>
  <c r="D202" i="1" s="1"/>
  <c r="E1146" i="1"/>
  <c r="E1145" i="1" s="1"/>
  <c r="E1144" i="1" s="1"/>
  <c r="E1143" i="1" s="1"/>
  <c r="D1146" i="1"/>
  <c r="D1145" i="1" s="1"/>
  <c r="D1144" i="1" s="1"/>
  <c r="D1143" i="1" s="1"/>
  <c r="F1147" i="1"/>
  <c r="F492" i="1" l="1"/>
  <c r="D491" i="1"/>
  <c r="F491" i="1" s="1"/>
  <c r="F205" i="1"/>
  <c r="E204" i="1"/>
  <c r="E203" i="1" s="1"/>
  <c r="E202" i="1" s="1"/>
  <c r="F1146" i="1"/>
  <c r="F1143" i="1"/>
  <c r="F1145" i="1"/>
  <c r="F632" i="1"/>
  <c r="F636" i="1"/>
  <c r="F641" i="1"/>
  <c r="F645" i="1"/>
  <c r="F650" i="1"/>
  <c r="F655" i="1"/>
  <c r="F659" i="1"/>
  <c r="F670" i="1"/>
  <c r="F674" i="1"/>
  <c r="F675" i="1"/>
  <c r="F202" i="1" l="1"/>
  <c r="F204" i="1"/>
  <c r="E869" i="1" l="1"/>
  <c r="F147" i="1" l="1"/>
  <c r="E146" i="1"/>
  <c r="E141" i="1" s="1"/>
  <c r="D146" i="1"/>
  <c r="D141" i="1" l="1"/>
  <c r="K141" i="1" s="1"/>
  <c r="K146" i="1"/>
  <c r="H146" i="1"/>
  <c r="F146" i="1"/>
  <c r="F729" i="1"/>
  <c r="E728" i="1"/>
  <c r="E727" i="1" s="1"/>
  <c r="E726" i="1" s="1"/>
  <c r="D728" i="1"/>
  <c r="D727" i="1" s="1"/>
  <c r="F224" i="1"/>
  <c r="G222" i="1" l="1"/>
  <c r="F727" i="1"/>
  <c r="D726" i="1"/>
  <c r="F726" i="1" s="1"/>
  <c r="F728" i="1"/>
  <c r="E244" i="1"/>
  <c r="D244" i="1"/>
  <c r="F244" i="1" l="1"/>
  <c r="F215" i="1"/>
  <c r="E214" i="1"/>
  <c r="E213" i="1" s="1"/>
  <c r="D214" i="1"/>
  <c r="D213" i="1" s="1"/>
  <c r="F214" i="1" l="1"/>
  <c r="D212" i="1"/>
  <c r="E212" i="1"/>
  <c r="E954" i="1"/>
  <c r="E953" i="1" s="1"/>
  <c r="D954" i="1"/>
  <c r="D953" i="1" s="1"/>
  <c r="D952" i="1" s="1"/>
  <c r="D951" i="1" s="1"/>
  <c r="F962" i="1"/>
  <c r="E961" i="1"/>
  <c r="E960" i="1" s="1"/>
  <c r="E959" i="1" s="1"/>
  <c r="E958" i="1" s="1"/>
  <c r="E957" i="1" s="1"/>
  <c r="E956" i="1" s="1"/>
  <c r="D961" i="1"/>
  <c r="F824" i="1"/>
  <c r="E823" i="1"/>
  <c r="E822" i="1" s="1"/>
  <c r="E821" i="1" s="1"/>
  <c r="F961" i="1" l="1"/>
  <c r="F213" i="1"/>
  <c r="F954" i="1"/>
  <c r="F212" i="1"/>
  <c r="E952" i="1"/>
  <c r="F953" i="1"/>
  <c r="D960" i="1"/>
  <c r="D959" i="1" s="1"/>
  <c r="F959" i="1" s="1"/>
  <c r="D823" i="1"/>
  <c r="D822" i="1" s="1"/>
  <c r="F822" i="1" s="1"/>
  <c r="D958" i="1" l="1"/>
  <c r="D957" i="1" s="1"/>
  <c r="E951" i="1"/>
  <c r="F951" i="1" s="1"/>
  <c r="F952" i="1"/>
  <c r="D821" i="1"/>
  <c r="F821" i="1" s="1"/>
  <c r="F960" i="1"/>
  <c r="F823" i="1"/>
  <c r="F958" i="1" l="1"/>
  <c r="F957" i="1"/>
  <c r="D956" i="1"/>
  <c r="F956" i="1" l="1"/>
  <c r="F107" i="1"/>
  <c r="E81" i="1" l="1"/>
  <c r="K81" i="1" s="1"/>
  <c r="E1012" i="1" l="1"/>
  <c r="E1011" i="1" s="1"/>
  <c r="E1010" i="1" s="1"/>
  <c r="E1009" i="1" s="1"/>
  <c r="E1017" i="1"/>
  <c r="E1016" i="1" s="1"/>
  <c r="E1015" i="1" s="1"/>
  <c r="E1014" i="1" s="1"/>
  <c r="F1029" i="1"/>
  <c r="F1028" i="1"/>
  <c r="E1027" i="1"/>
  <c r="E1026" i="1" s="1"/>
  <c r="E1025" i="1" s="1"/>
  <c r="D1027" i="1"/>
  <c r="F1024" i="1"/>
  <c r="F1023" i="1"/>
  <c r="E1022" i="1"/>
  <c r="E1021" i="1" s="1"/>
  <c r="E1020" i="1" s="1"/>
  <c r="D1022" i="1"/>
  <c r="D1021" i="1" s="1"/>
  <c r="F1018" i="1"/>
  <c r="D1017" i="1"/>
  <c r="F1013" i="1"/>
  <c r="D1012" i="1"/>
  <c r="F882" i="1"/>
  <c r="F881" i="1"/>
  <c r="E880" i="1"/>
  <c r="E879" i="1" s="1"/>
  <c r="E878" i="1" s="1"/>
  <c r="E877" i="1" s="1"/>
  <c r="D880" i="1"/>
  <c r="D879" i="1" s="1"/>
  <c r="D878" i="1" s="1"/>
  <c r="E1019" i="1" l="1"/>
  <c r="E1008" i="1" s="1"/>
  <c r="E1007" i="1" s="1"/>
  <c r="F1017" i="1"/>
  <c r="F1012" i="1"/>
  <c r="D1011" i="1"/>
  <c r="D1010" i="1" s="1"/>
  <c r="D1009" i="1" s="1"/>
  <c r="F1027" i="1"/>
  <c r="F1021" i="1"/>
  <c r="F1022" i="1"/>
  <c r="F1010" i="1"/>
  <c r="D1016" i="1"/>
  <c r="D1020" i="1"/>
  <c r="D1026" i="1"/>
  <c r="F880" i="1"/>
  <c r="F878" i="1"/>
  <c r="D877" i="1"/>
  <c r="F879" i="1"/>
  <c r="D1048" i="1"/>
  <c r="E1048" i="1"/>
  <c r="F1011" i="1" l="1"/>
  <c r="F1020" i="1"/>
  <c r="D1025" i="1"/>
  <c r="F1025" i="1" s="1"/>
  <c r="F1026" i="1"/>
  <c r="D1015" i="1"/>
  <c r="F1016" i="1"/>
  <c r="F1009" i="1"/>
  <c r="F877" i="1"/>
  <c r="F1015" i="1" l="1"/>
  <c r="D1014" i="1"/>
  <c r="D1019" i="1"/>
  <c r="F1019" i="1" l="1"/>
  <c r="D1008" i="1"/>
  <c r="F1014" i="1"/>
  <c r="E77" i="1"/>
  <c r="E76" i="1" l="1"/>
  <c r="K77" i="1"/>
  <c r="F1008" i="1"/>
  <c r="D1007" i="1"/>
  <c r="F1007" i="1" s="1"/>
  <c r="F31" i="1"/>
  <c r="E438" i="1"/>
  <c r="E437" i="1" s="1"/>
  <c r="E436" i="1" s="1"/>
  <c r="F328" i="1"/>
  <c r="E327" i="1"/>
  <c r="F20" i="1" l="1"/>
  <c r="D327" i="1"/>
  <c r="K20" i="1" l="1"/>
  <c r="F327" i="1"/>
  <c r="E41" i="1"/>
  <c r="K41" i="1" l="1"/>
  <c r="F1049" i="1"/>
  <c r="F905" i="1"/>
  <c r="E904" i="1"/>
  <c r="E903" i="1" s="1"/>
  <c r="E902" i="1" s="1"/>
  <c r="E901" i="1" s="1"/>
  <c r="E895" i="1" s="1"/>
  <c r="D904" i="1"/>
  <c r="F443" i="1"/>
  <c r="E442" i="1"/>
  <c r="E441" i="1" s="1"/>
  <c r="E440" i="1" s="1"/>
  <c r="E435" i="1" s="1"/>
  <c r="E434" i="1" s="1"/>
  <c r="E433" i="1" s="1"/>
  <c r="E432" i="1" s="1"/>
  <c r="E338" i="1"/>
  <c r="D338" i="1"/>
  <c r="F339" i="1"/>
  <c r="F246" i="1"/>
  <c r="E245" i="1"/>
  <c r="E243" i="1" s="1"/>
  <c r="D245" i="1"/>
  <c r="D243" i="1" s="1"/>
  <c r="D242" i="1" s="1"/>
  <c r="E242" i="1" l="1"/>
  <c r="E241" i="1" s="1"/>
  <c r="E240" i="1" s="1"/>
  <c r="F904" i="1"/>
  <c r="D903" i="1"/>
  <c r="D902" i="1" s="1"/>
  <c r="D442" i="1"/>
  <c r="F338" i="1"/>
  <c r="F243" i="1"/>
  <c r="F245" i="1"/>
  <c r="F902" i="1" l="1"/>
  <c r="D901" i="1"/>
  <c r="F903" i="1"/>
  <c r="D441" i="1"/>
  <c r="F442" i="1"/>
  <c r="D895" i="1" l="1"/>
  <c r="F901" i="1"/>
  <c r="F441" i="1"/>
  <c r="D440" i="1"/>
  <c r="F440" i="1" s="1"/>
  <c r="F242" i="1"/>
  <c r="D241" i="1"/>
  <c r="D240" i="1" l="1"/>
  <c r="F240" i="1" s="1"/>
  <c r="F241" i="1"/>
  <c r="D76" i="1" l="1"/>
  <c r="K76" i="1" s="1"/>
  <c r="E34" i="1"/>
  <c r="F35" i="1" l="1"/>
  <c r="K35" i="1"/>
  <c r="G839" i="1"/>
  <c r="E936" i="1" l="1"/>
  <c r="D936" i="1"/>
  <c r="F938" i="1"/>
  <c r="E763" i="1" l="1"/>
  <c r="D763" i="1"/>
  <c r="D102" i="1"/>
  <c r="E102" i="1"/>
  <c r="K102" i="1" l="1"/>
  <c r="D714" i="1"/>
  <c r="D553" i="1"/>
  <c r="E111" i="1" l="1"/>
  <c r="K111" i="1" s="1"/>
  <c r="E109" i="1"/>
  <c r="K109" i="1" s="1"/>
  <c r="E108" i="1" l="1"/>
  <c r="F764" i="1"/>
  <c r="F763" i="1"/>
  <c r="E762" i="1"/>
  <c r="E761" i="1" s="1"/>
  <c r="E760" i="1" s="1"/>
  <c r="D762" i="1"/>
  <c r="F753" i="1"/>
  <c r="E752" i="1"/>
  <c r="E751" i="1" s="1"/>
  <c r="D752" i="1"/>
  <c r="F743" i="1"/>
  <c r="E742" i="1"/>
  <c r="E741" i="1" s="1"/>
  <c r="E740" i="1" s="1"/>
  <c r="E739" i="1" s="1"/>
  <c r="E737" i="1" s="1"/>
  <c r="E734" i="1" s="1"/>
  <c r="D742" i="1"/>
  <c r="D741" i="1" s="1"/>
  <c r="F752" i="1" l="1"/>
  <c r="F762" i="1"/>
  <c r="D761" i="1"/>
  <c r="D760" i="1" s="1"/>
  <c r="D751" i="1"/>
  <c r="D750" i="1" s="1"/>
  <c r="D749" i="1" s="1"/>
  <c r="E750" i="1"/>
  <c r="E749" i="1" s="1"/>
  <c r="F741" i="1"/>
  <c r="D740" i="1"/>
  <c r="D739" i="1" s="1"/>
  <c r="D737" i="1" s="1"/>
  <c r="F742" i="1"/>
  <c r="F737" i="1" l="1"/>
  <c r="D734" i="1"/>
  <c r="F760" i="1"/>
  <c r="F761" i="1"/>
  <c r="F750" i="1"/>
  <c r="F751" i="1"/>
  <c r="F749" i="1"/>
  <c r="F739" i="1"/>
  <c r="F740" i="1"/>
  <c r="D970" i="1"/>
  <c r="F734" i="1" l="1"/>
  <c r="F970" i="1"/>
  <c r="G195" i="1"/>
  <c r="E151" i="1" l="1"/>
  <c r="D151" i="1"/>
  <c r="K151" i="1" s="1"/>
  <c r="E149" i="1"/>
  <c r="D149" i="1"/>
  <c r="K149" i="1" l="1"/>
  <c r="F820" i="1"/>
  <c r="E819" i="1"/>
  <c r="E818" i="1" s="1"/>
  <c r="E817" i="1" s="1"/>
  <c r="D819" i="1"/>
  <c r="E791" i="1"/>
  <c r="F819" i="1" l="1"/>
  <c r="D818" i="1"/>
  <c r="D817" i="1" s="1"/>
  <c r="F817" i="1" s="1"/>
  <c r="F818" i="1" l="1"/>
  <c r="G160" i="1" l="1"/>
  <c r="H20" i="1"/>
  <c r="E80" i="1" l="1"/>
  <c r="K80" i="1" l="1"/>
  <c r="F80" i="1"/>
  <c r="F1099" i="1"/>
  <c r="E1098" i="1"/>
  <c r="E1097" i="1" s="1"/>
  <c r="E1096" i="1" s="1"/>
  <c r="E1095" i="1" s="1"/>
  <c r="D1098" i="1"/>
  <c r="D1097" i="1" s="1"/>
  <c r="F1097" i="1" l="1"/>
  <c r="F1098" i="1"/>
  <c r="D1096" i="1"/>
  <c r="F693" i="1"/>
  <c r="E692" i="1"/>
  <c r="E691" i="1" s="1"/>
  <c r="E690" i="1" s="1"/>
  <c r="E689" i="1" s="1"/>
  <c r="D692" i="1"/>
  <c r="D691" i="1" s="1"/>
  <c r="F1096" i="1" l="1"/>
  <c r="D1095" i="1"/>
  <c r="F1095" i="1" s="1"/>
  <c r="F691" i="1"/>
  <c r="D690" i="1"/>
  <c r="F692" i="1"/>
  <c r="F690" i="1" l="1"/>
  <c r="F689" i="1"/>
  <c r="E578" i="1"/>
  <c r="D578" i="1"/>
  <c r="F1078" i="1" l="1"/>
  <c r="E1077" i="1"/>
  <c r="E1076" i="1" s="1"/>
  <c r="E1075" i="1" s="1"/>
  <c r="E1074" i="1" s="1"/>
  <c r="D1077" i="1"/>
  <c r="F996" i="1"/>
  <c r="F995" i="1"/>
  <c r="E994" i="1"/>
  <c r="E993" i="1" s="1"/>
  <c r="E992" i="1" s="1"/>
  <c r="F923" i="1"/>
  <c r="E922" i="1"/>
  <c r="E921" i="1" s="1"/>
  <c r="E920" i="1" s="1"/>
  <c r="D922" i="1"/>
  <c r="F913" i="1"/>
  <c r="F538" i="1"/>
  <c r="E537" i="1"/>
  <c r="E536" i="1" s="1"/>
  <c r="D537" i="1"/>
  <c r="E293" i="1"/>
  <c r="E292" i="1" s="1"/>
  <c r="E291" i="1" s="1"/>
  <c r="D293" i="1"/>
  <c r="F294" i="1"/>
  <c r="F1077" i="1" l="1"/>
  <c r="F537" i="1"/>
  <c r="D994" i="1"/>
  <c r="F994" i="1" s="1"/>
  <c r="D1076" i="1"/>
  <c r="F1076" i="1" s="1"/>
  <c r="F922" i="1"/>
  <c r="D921" i="1"/>
  <c r="D920" i="1" s="1"/>
  <c r="F920" i="1" s="1"/>
  <c r="D536" i="1"/>
  <c r="F293" i="1"/>
  <c r="D292" i="1"/>
  <c r="D993" i="1" l="1"/>
  <c r="D992" i="1" s="1"/>
  <c r="F992" i="1" s="1"/>
  <c r="F536" i="1"/>
  <c r="F535" i="1"/>
  <c r="D1075" i="1"/>
  <c r="D1074" i="1" s="1"/>
  <c r="F1074" i="1" s="1"/>
  <c r="F921" i="1"/>
  <c r="F292" i="1"/>
  <c r="D291" i="1"/>
  <c r="E127" i="1"/>
  <c r="F993" i="1" l="1"/>
  <c r="F1075" i="1"/>
  <c r="F291" i="1"/>
  <c r="F1084" i="1" l="1"/>
  <c r="E1083" i="1"/>
  <c r="E1082" i="1" s="1"/>
  <c r="D1083" i="1"/>
  <c r="F719" i="1"/>
  <c r="E718" i="1"/>
  <c r="D718" i="1"/>
  <c r="D717" i="1" s="1"/>
  <c r="F1083" i="1" l="1"/>
  <c r="D1082" i="1"/>
  <c r="D1081" i="1" s="1"/>
  <c r="D1080" i="1" s="1"/>
  <c r="E1081" i="1"/>
  <c r="E1080" i="1" s="1"/>
  <c r="F718" i="1"/>
  <c r="E717" i="1"/>
  <c r="F717" i="1" s="1"/>
  <c r="E1005" i="1"/>
  <c r="D1005" i="1"/>
  <c r="F1006" i="1"/>
  <c r="E989" i="1"/>
  <c r="D989" i="1"/>
  <c r="F991" i="1"/>
  <c r="F900" i="1"/>
  <c r="E899" i="1"/>
  <c r="E898" i="1" s="1"/>
  <c r="E897" i="1" s="1"/>
  <c r="E896" i="1" s="1"/>
  <c r="D899" i="1"/>
  <c r="F876" i="1"/>
  <c r="E875" i="1"/>
  <c r="E874" i="1" s="1"/>
  <c r="E873" i="1" s="1"/>
  <c r="E872" i="1" s="1"/>
  <c r="E871" i="1" s="1"/>
  <c r="D875" i="1"/>
  <c r="D869" i="1"/>
  <c r="F804" i="1"/>
  <c r="E803" i="1"/>
  <c r="E802" i="1" s="1"/>
  <c r="D803" i="1"/>
  <c r="F605" i="1"/>
  <c r="E604" i="1"/>
  <c r="E603" i="1" s="1"/>
  <c r="E602" i="1" s="1"/>
  <c r="E601" i="1" s="1"/>
  <c r="D589" i="1"/>
  <c r="F579" i="1"/>
  <c r="E553" i="1"/>
  <c r="F555" i="1"/>
  <c r="F366" i="1"/>
  <c r="E365" i="1"/>
  <c r="E364" i="1" s="1"/>
  <c r="E363" i="1" s="1"/>
  <c r="E362" i="1" s="1"/>
  <c r="E361" i="1" s="1"/>
  <c r="D365" i="1"/>
  <c r="F1082" i="1" l="1"/>
  <c r="F1081" i="1"/>
  <c r="E600" i="1"/>
  <c r="E599" i="1" s="1"/>
  <c r="E596" i="1" s="1"/>
  <c r="F875" i="1"/>
  <c r="F899" i="1"/>
  <c r="D898" i="1"/>
  <c r="F898" i="1" s="1"/>
  <c r="F803" i="1"/>
  <c r="D874" i="1"/>
  <c r="F874" i="1" s="1"/>
  <c r="D802" i="1"/>
  <c r="F802" i="1" s="1"/>
  <c r="F365" i="1"/>
  <c r="D364" i="1"/>
  <c r="F364" i="1" l="1"/>
  <c r="D897" i="1"/>
  <c r="D896" i="1" s="1"/>
  <c r="D894" i="1" s="1"/>
  <c r="D873" i="1"/>
  <c r="D872" i="1" s="1"/>
  <c r="D871" i="1" s="1"/>
  <c r="F606" i="1"/>
  <c r="D604" i="1"/>
  <c r="F604" i="1" s="1"/>
  <c r="D363" i="1"/>
  <c r="D362" i="1" s="1"/>
  <c r="D361" i="1" l="1"/>
  <c r="F361" i="1" s="1"/>
  <c r="F362" i="1"/>
  <c r="F363" i="1"/>
  <c r="D603" i="1"/>
  <c r="F603" i="1" s="1"/>
  <c r="F873" i="1"/>
  <c r="F897" i="1"/>
  <c r="F896" i="1"/>
  <c r="F872" i="1"/>
  <c r="F871" i="1"/>
  <c r="D602" i="1" l="1"/>
  <c r="D601" i="1" s="1"/>
  <c r="F602" i="1" l="1"/>
  <c r="D600" i="1"/>
  <c r="F601" i="1"/>
  <c r="F600" i="1" l="1"/>
  <c r="D599" i="1"/>
  <c r="F599" i="1" l="1"/>
  <c r="D596" i="1"/>
  <c r="E200" i="1"/>
  <c r="E199" i="1" s="1"/>
  <c r="E198" i="1" s="1"/>
  <c r="E197" i="1" s="1"/>
  <c r="D200" i="1"/>
  <c r="F201" i="1"/>
  <c r="F596" i="1" l="1"/>
  <c r="F200" i="1"/>
  <c r="D199" i="1"/>
  <c r="D198" i="1" s="1"/>
  <c r="D123" i="1"/>
  <c r="D34" i="1"/>
  <c r="K34" i="1" l="1"/>
  <c r="F34" i="1"/>
  <c r="F198" i="1"/>
  <c r="D197" i="1"/>
  <c r="F197" i="1" s="1"/>
  <c r="F199" i="1"/>
  <c r="E264" i="1" l="1"/>
  <c r="E268" i="1" l="1"/>
  <c r="E267" i="1" s="1"/>
  <c r="E266" i="1" s="1"/>
  <c r="F850" i="1" l="1"/>
  <c r="E849" i="1"/>
  <c r="E848" i="1" s="1"/>
  <c r="E847" i="1" s="1"/>
  <c r="E846" i="1" s="1"/>
  <c r="D849" i="1"/>
  <c r="E833" i="1"/>
  <c r="E832" i="1" s="1"/>
  <c r="E831" i="1" s="1"/>
  <c r="E830" i="1" s="1"/>
  <c r="F834" i="1"/>
  <c r="D833" i="1"/>
  <c r="D832" i="1" s="1"/>
  <c r="F715" i="1"/>
  <c r="E714" i="1"/>
  <c r="E713" i="1" s="1"/>
  <c r="F614" i="1"/>
  <c r="E613" i="1"/>
  <c r="E612" i="1" s="1"/>
  <c r="E611" i="1" s="1"/>
  <c r="E610" i="1" s="1"/>
  <c r="E322" i="1"/>
  <c r="D322" i="1"/>
  <c r="F324" i="1"/>
  <c r="F849" i="1" l="1"/>
  <c r="D848" i="1"/>
  <c r="F714" i="1"/>
  <c r="F832" i="1"/>
  <c r="D831" i="1"/>
  <c r="D713" i="1"/>
  <c r="D712" i="1" s="1"/>
  <c r="F833" i="1"/>
  <c r="E712" i="1"/>
  <c r="D613" i="1"/>
  <c r="E157" i="1"/>
  <c r="D157" i="1"/>
  <c r="K157" i="1" l="1"/>
  <c r="F848" i="1"/>
  <c r="D847" i="1"/>
  <c r="F831" i="1"/>
  <c r="D830" i="1"/>
  <c r="F712" i="1"/>
  <c r="F713" i="1"/>
  <c r="F613" i="1"/>
  <c r="D612" i="1"/>
  <c r="E156" i="1"/>
  <c r="K156" i="1" s="1"/>
  <c r="D846" i="1" l="1"/>
  <c r="F846" i="1" s="1"/>
  <c r="F847" i="1"/>
  <c r="F830" i="1"/>
  <c r="D611" i="1"/>
  <c r="D610" i="1" s="1"/>
  <c r="F612" i="1"/>
  <c r="D683" i="1"/>
  <c r="D682" i="1" s="1"/>
  <c r="F611" i="1" l="1"/>
  <c r="D681" i="1"/>
  <c r="E123" i="1"/>
  <c r="K123" i="1" s="1"/>
  <c r="E1088" i="1" l="1"/>
  <c r="E1087" i="1" s="1"/>
  <c r="E1086" i="1" s="1"/>
  <c r="E1085" i="1" s="1"/>
  <c r="D1088" i="1"/>
  <c r="D1087" i="1" s="1"/>
  <c r="D1086" i="1" s="1"/>
  <c r="F1089" i="1"/>
  <c r="F860" i="1"/>
  <c r="E859" i="1"/>
  <c r="E858" i="1" s="1"/>
  <c r="E857" i="1" s="1"/>
  <c r="E856" i="1" s="1"/>
  <c r="D843" i="1"/>
  <c r="D842" i="1" s="1"/>
  <c r="E843" i="1"/>
  <c r="F150" i="1"/>
  <c r="E131" i="1"/>
  <c r="E129" i="1"/>
  <c r="D129" i="1"/>
  <c r="D127" i="1"/>
  <c r="K127" i="1" l="1"/>
  <c r="F127" i="1"/>
  <c r="K129" i="1"/>
  <c r="D859" i="1"/>
  <c r="F859" i="1" s="1"/>
  <c r="F844" i="1"/>
  <c r="F1088" i="1"/>
  <c r="F843" i="1"/>
  <c r="F1086" i="1"/>
  <c r="D1085" i="1"/>
  <c r="E842" i="1"/>
  <c r="E841" i="1" s="1"/>
  <c r="E840" i="1" s="1"/>
  <c r="F1087" i="1"/>
  <c r="D841" i="1"/>
  <c r="F149" i="1"/>
  <c r="D131" i="1"/>
  <c r="F855" i="1"/>
  <c r="E854" i="1"/>
  <c r="E853" i="1" s="1"/>
  <c r="E852" i="1" s="1"/>
  <c r="E851" i="1" s="1"/>
  <c r="E845" i="1" s="1"/>
  <c r="D854" i="1"/>
  <c r="D853" i="1" s="1"/>
  <c r="F839" i="1"/>
  <c r="E838" i="1"/>
  <c r="E837" i="1" s="1"/>
  <c r="E836" i="1" s="1"/>
  <c r="E835" i="1" s="1"/>
  <c r="E829" i="1" s="1"/>
  <c r="D838" i="1"/>
  <c r="F702" i="1"/>
  <c r="E701" i="1"/>
  <c r="E700" i="1" s="1"/>
  <c r="E699" i="1" s="1"/>
  <c r="E654" i="1"/>
  <c r="E653" i="1" s="1"/>
  <c r="E652" i="1" s="1"/>
  <c r="D654" i="1"/>
  <c r="E640" i="1"/>
  <c r="E639" i="1" s="1"/>
  <c r="E638" i="1" s="1"/>
  <c r="D640" i="1"/>
  <c r="F323" i="1"/>
  <c r="E321" i="1"/>
  <c r="E320" i="1" s="1"/>
  <c r="D321" i="1"/>
  <c r="D320" i="1" s="1"/>
  <c r="F131" i="1" l="1"/>
  <c r="K131" i="1"/>
  <c r="D653" i="1"/>
  <c r="F653" i="1" s="1"/>
  <c r="F654" i="1"/>
  <c r="D639" i="1"/>
  <c r="F639" i="1" s="1"/>
  <c r="F640" i="1"/>
  <c r="D858" i="1"/>
  <c r="F858" i="1" s="1"/>
  <c r="D701" i="1"/>
  <c r="D700" i="1" s="1"/>
  <c r="F700" i="1" s="1"/>
  <c r="F1085" i="1"/>
  <c r="F842" i="1"/>
  <c r="F841" i="1"/>
  <c r="D840" i="1"/>
  <c r="F853" i="1"/>
  <c r="D852" i="1"/>
  <c r="D851" i="1" s="1"/>
  <c r="F854" i="1"/>
  <c r="F320" i="1"/>
  <c r="F838" i="1"/>
  <c r="D837" i="1"/>
  <c r="F837" i="1" s="1"/>
  <c r="D652" i="1"/>
  <c r="F652" i="1" s="1"/>
  <c r="F322" i="1"/>
  <c r="F321" i="1"/>
  <c r="D638" i="1" l="1"/>
  <c r="F638" i="1" s="1"/>
  <c r="D857" i="1"/>
  <c r="D856" i="1" s="1"/>
  <c r="D845" i="1" s="1"/>
  <c r="D699" i="1"/>
  <c r="F699" i="1" s="1"/>
  <c r="F701" i="1"/>
  <c r="F840" i="1"/>
  <c r="F852" i="1"/>
  <c r="D836" i="1"/>
  <c r="D835" i="1" s="1"/>
  <c r="D829" i="1" s="1"/>
  <c r="F857" i="1" l="1"/>
  <c r="F836" i="1"/>
  <c r="F856" i="1"/>
  <c r="F845" i="1"/>
  <c r="F851" i="1"/>
  <c r="F835" i="1"/>
  <c r="F829" i="1"/>
  <c r="E40" i="1"/>
  <c r="K40" i="1" l="1"/>
  <c r="F919" i="1"/>
  <c r="E918" i="1"/>
  <c r="D918" i="1"/>
  <c r="D917" i="1" s="1"/>
  <c r="E499" i="1"/>
  <c r="E498" i="1" s="1"/>
  <c r="E497" i="1" s="1"/>
  <c r="E496" i="1" s="1"/>
  <c r="E495" i="1" s="1"/>
  <c r="F500" i="1"/>
  <c r="D499" i="1"/>
  <c r="F482" i="1"/>
  <c r="E481" i="1"/>
  <c r="E480" i="1" s="1"/>
  <c r="E479" i="1" s="1"/>
  <c r="D481" i="1"/>
  <c r="D480" i="1" s="1"/>
  <c r="F918" i="1" l="1"/>
  <c r="F499" i="1"/>
  <c r="D916" i="1"/>
  <c r="D915" i="1" s="1"/>
  <c r="E917" i="1"/>
  <c r="E916" i="1" s="1"/>
  <c r="E915" i="1" s="1"/>
  <c r="D498" i="1"/>
  <c r="D497" i="1" s="1"/>
  <c r="D496" i="1" s="1"/>
  <c r="D495" i="1" s="1"/>
  <c r="F481" i="1"/>
  <c r="F480" i="1"/>
  <c r="D479" i="1"/>
  <c r="F917" i="1" l="1"/>
  <c r="F915" i="1"/>
  <c r="F916" i="1"/>
  <c r="F498" i="1"/>
  <c r="F479" i="1"/>
  <c r="F497" i="1" l="1"/>
  <c r="E673" i="1"/>
  <c r="D673" i="1"/>
  <c r="F673" i="1" s="1"/>
  <c r="F496" i="1" l="1"/>
  <c r="F495" i="1"/>
  <c r="F955" i="1"/>
  <c r="E209" i="1"/>
  <c r="E208" i="1" s="1"/>
  <c r="E207" i="1" s="1"/>
  <c r="E1130" i="1" l="1"/>
  <c r="E1129" i="1" s="1"/>
  <c r="E1128" i="1" s="1"/>
  <c r="E1127" i="1" s="1"/>
  <c r="E1126" i="1" s="1"/>
  <c r="E1125" i="1" s="1"/>
  <c r="E1124" i="1" s="1"/>
  <c r="F1131" i="1" l="1"/>
  <c r="D1130" i="1"/>
  <c r="D1129" i="1" s="1"/>
  <c r="D1128" i="1" s="1"/>
  <c r="E274" i="1"/>
  <c r="E273" i="1" s="1"/>
  <c r="E272" i="1" s="1"/>
  <c r="E271" i="1" s="1"/>
  <c r="E270" i="1" s="1"/>
  <c r="E297" i="1"/>
  <c r="E296" i="1" s="1"/>
  <c r="E988" i="1"/>
  <c r="E987" i="1" s="1"/>
  <c r="E986" i="1" s="1"/>
  <c r="F1104" i="1"/>
  <c r="E1103" i="1"/>
  <c r="E1102" i="1" s="1"/>
  <c r="E1101" i="1" s="1"/>
  <c r="E1100" i="1" s="1"/>
  <c r="D1103" i="1"/>
  <c r="E1161" i="1"/>
  <c r="E1160" i="1" s="1"/>
  <c r="E1159" i="1" s="1"/>
  <c r="E1158" i="1" s="1"/>
  <c r="E1157" i="1" s="1"/>
  <c r="E1156" i="1" s="1"/>
  <c r="D1161" i="1"/>
  <c r="D1160" i="1" s="1"/>
  <c r="D1159" i="1" s="1"/>
  <c r="D1158" i="1" s="1"/>
  <c r="D1157" i="1" s="1"/>
  <c r="D1156" i="1" s="1"/>
  <c r="E1154" i="1"/>
  <c r="E1153" i="1" s="1"/>
  <c r="E1152" i="1" s="1"/>
  <c r="E1151" i="1" s="1"/>
  <c r="E1150" i="1" s="1"/>
  <c r="E1149" i="1" s="1"/>
  <c r="E1148" i="1" s="1"/>
  <c r="D1154" i="1"/>
  <c r="D1153" i="1" s="1"/>
  <c r="D1152" i="1" s="1"/>
  <c r="D1151" i="1" s="1"/>
  <c r="D1150" i="1" s="1"/>
  <c r="D1149" i="1" s="1"/>
  <c r="D1148" i="1" s="1"/>
  <c r="E1140" i="1"/>
  <c r="E1139" i="1" s="1"/>
  <c r="E1138" i="1" s="1"/>
  <c r="E1137" i="1" s="1"/>
  <c r="D1140" i="1"/>
  <c r="D1139" i="1" s="1"/>
  <c r="D1138" i="1" s="1"/>
  <c r="D1137" i="1" s="1"/>
  <c r="E1117" i="1"/>
  <c r="E1116" i="1" s="1"/>
  <c r="E1115" i="1" s="1"/>
  <c r="E1114" i="1" s="1"/>
  <c r="E1122" i="1"/>
  <c r="E1121" i="1" s="1"/>
  <c r="E1120" i="1" s="1"/>
  <c r="E1119" i="1" s="1"/>
  <c r="D1117" i="1"/>
  <c r="D1116" i="1" s="1"/>
  <c r="D1115" i="1" s="1"/>
  <c r="D1114" i="1" s="1"/>
  <c r="D1122" i="1"/>
  <c r="D1121" i="1" s="1"/>
  <c r="D1120" i="1" s="1"/>
  <c r="D1119" i="1" s="1"/>
  <c r="E1063" i="1"/>
  <c r="E1062" i="1" s="1"/>
  <c r="E1061" i="1" s="1"/>
  <c r="D1063" i="1"/>
  <c r="D1062" i="1" s="1"/>
  <c r="D1061" i="1" s="1"/>
  <c r="D1060" i="1" s="1"/>
  <c r="D1059" i="1" s="1"/>
  <c r="F1064" i="1"/>
  <c r="F1058" i="1"/>
  <c r="E1057" i="1"/>
  <c r="E1056" i="1" s="1"/>
  <c r="E1055" i="1" s="1"/>
  <c r="D1057" i="1"/>
  <c r="E1053" i="1"/>
  <c r="E1052" i="1" s="1"/>
  <c r="E1051" i="1" s="1"/>
  <c r="E1093" i="1"/>
  <c r="E1108" i="1"/>
  <c r="E1107" i="1" s="1"/>
  <c r="E1106" i="1" s="1"/>
  <c r="E1105" i="1" s="1"/>
  <c r="D1108" i="1"/>
  <c r="D1107" i="1" s="1"/>
  <c r="D1106" i="1" s="1"/>
  <c r="D1105" i="1" s="1"/>
  <c r="D1053" i="1"/>
  <c r="F1054" i="1"/>
  <c r="D1093" i="1"/>
  <c r="D1092" i="1" s="1"/>
  <c r="F1094" i="1"/>
  <c r="F870" i="1"/>
  <c r="E868" i="1"/>
  <c r="E867" i="1" s="1"/>
  <c r="E866" i="1" s="1"/>
  <c r="E865" i="1" s="1"/>
  <c r="D868" i="1"/>
  <c r="D867" i="1" s="1"/>
  <c r="E1034" i="1"/>
  <c r="E1033" i="1" s="1"/>
  <c r="E1032" i="1" s="1"/>
  <c r="E1031" i="1" s="1"/>
  <c r="E1030" i="1" s="1"/>
  <c r="D1034" i="1"/>
  <c r="D1033" i="1" s="1"/>
  <c r="D1032" i="1" s="1"/>
  <c r="D1031" i="1" s="1"/>
  <c r="D1030" i="1" s="1"/>
  <c r="D988" i="1"/>
  <c r="D987" i="1" s="1"/>
  <c r="D986" i="1" s="1"/>
  <c r="E1000" i="1"/>
  <c r="E999" i="1" s="1"/>
  <c r="E998" i="1" s="1"/>
  <c r="E997" i="1" s="1"/>
  <c r="D1000" i="1"/>
  <c r="D999" i="1" s="1"/>
  <c r="D998" i="1" s="1"/>
  <c r="D997" i="1" s="1"/>
  <c r="E1004" i="1"/>
  <c r="E1003" i="1" s="1"/>
  <c r="E1002" i="1" s="1"/>
  <c r="D1004" i="1"/>
  <c r="D1003" i="1" s="1"/>
  <c r="D1002" i="1" s="1"/>
  <c r="E979" i="1"/>
  <c r="E978" i="1" s="1"/>
  <c r="E977" i="1" s="1"/>
  <c r="E976" i="1" s="1"/>
  <c r="E984" i="1"/>
  <c r="E983" i="1" s="1"/>
  <c r="E982" i="1" s="1"/>
  <c r="E981" i="1" s="1"/>
  <c r="D984" i="1"/>
  <c r="D983" i="1" s="1"/>
  <c r="D982" i="1" s="1"/>
  <c r="D981" i="1" s="1"/>
  <c r="D979" i="1"/>
  <c r="D978" i="1" s="1"/>
  <c r="D977" i="1" s="1"/>
  <c r="D976" i="1" s="1"/>
  <c r="E969" i="1"/>
  <c r="E968" i="1" s="1"/>
  <c r="E967" i="1" s="1"/>
  <c r="E966" i="1" s="1"/>
  <c r="E965" i="1" s="1"/>
  <c r="E964" i="1" s="1"/>
  <c r="D969" i="1"/>
  <c r="D968" i="1" s="1"/>
  <c r="D967" i="1" s="1"/>
  <c r="D966" i="1" s="1"/>
  <c r="D965" i="1" s="1"/>
  <c r="D964" i="1" s="1"/>
  <c r="E949" i="1"/>
  <c r="E948" i="1" s="1"/>
  <c r="E947" i="1" s="1"/>
  <c r="E946" i="1" s="1"/>
  <c r="D949" i="1"/>
  <c r="D948" i="1" s="1"/>
  <c r="D947" i="1" s="1"/>
  <c r="D946" i="1" s="1"/>
  <c r="E944" i="1"/>
  <c r="E943" i="1" s="1"/>
  <c r="E942" i="1" s="1"/>
  <c r="E941" i="1" s="1"/>
  <c r="E940" i="1" s="1"/>
  <c r="E939" i="1" s="1"/>
  <c r="D944" i="1"/>
  <c r="D943" i="1" s="1"/>
  <c r="D942" i="1" s="1"/>
  <c r="D941" i="1" s="1"/>
  <c r="D940" i="1" s="1"/>
  <c r="D939" i="1" s="1"/>
  <c r="E935" i="1"/>
  <c r="E934" i="1" s="1"/>
  <c r="E933" i="1" s="1"/>
  <c r="D935" i="1"/>
  <c r="D934" i="1" s="1"/>
  <c r="D933" i="1" s="1"/>
  <c r="E931" i="1"/>
  <c r="E930" i="1" s="1"/>
  <c r="E929" i="1" s="1"/>
  <c r="D931" i="1"/>
  <c r="D930" i="1" s="1"/>
  <c r="D929" i="1" s="1"/>
  <c r="E927" i="1"/>
  <c r="E926" i="1" s="1"/>
  <c r="E925" i="1" s="1"/>
  <c r="E924" i="1" s="1"/>
  <c r="D927" i="1"/>
  <c r="D926" i="1" s="1"/>
  <c r="D925" i="1" s="1"/>
  <c r="D924" i="1" s="1"/>
  <c r="D910" i="1"/>
  <c r="D909" i="1" s="1"/>
  <c r="D908" i="1" s="1"/>
  <c r="E1136" i="1" l="1"/>
  <c r="E1135" i="1" s="1"/>
  <c r="E1134" i="1" s="1"/>
  <c r="E1133" i="1" s="1"/>
  <c r="E1132" i="1" s="1"/>
  <c r="D1136" i="1"/>
  <c r="D1135" i="1" s="1"/>
  <c r="D1134" i="1" s="1"/>
  <c r="D1133" i="1" s="1"/>
  <c r="D1132" i="1" s="1"/>
  <c r="E864" i="1"/>
  <c r="E863" i="1" s="1"/>
  <c r="E1050" i="1"/>
  <c r="E1047" i="1" s="1"/>
  <c r="E1046" i="1" s="1"/>
  <c r="E1045" i="1" s="1"/>
  <c r="E1044" i="1" s="1"/>
  <c r="E910" i="1"/>
  <c r="E909" i="1" s="1"/>
  <c r="E908" i="1" s="1"/>
  <c r="E907" i="1" s="1"/>
  <c r="E906" i="1" s="1"/>
  <c r="D907" i="1"/>
  <c r="D906" i="1" s="1"/>
  <c r="F1103" i="1"/>
  <c r="E975" i="1"/>
  <c r="E974" i="1" s="1"/>
  <c r="E973" i="1" s="1"/>
  <c r="D1102" i="1"/>
  <c r="D1101" i="1" s="1"/>
  <c r="F1101" i="1" s="1"/>
  <c r="E1113" i="1"/>
  <c r="E1112" i="1" s="1"/>
  <c r="E1111" i="1" s="1"/>
  <c r="E1110" i="1" s="1"/>
  <c r="F1053" i="1"/>
  <c r="F1130" i="1"/>
  <c r="F869" i="1"/>
  <c r="D975" i="1"/>
  <c r="D974" i="1" s="1"/>
  <c r="F1093" i="1"/>
  <c r="D1113" i="1"/>
  <c r="D1112" i="1" s="1"/>
  <c r="D1111" i="1" s="1"/>
  <c r="D1110" i="1" s="1"/>
  <c r="F1057" i="1"/>
  <c r="F1128" i="1"/>
  <c r="D1127" i="1"/>
  <c r="D1126" i="1" s="1"/>
  <c r="F1129" i="1"/>
  <c r="E1060" i="1"/>
  <c r="E1059" i="1" s="1"/>
  <c r="F1061" i="1"/>
  <c r="F1063" i="1"/>
  <c r="F1062" i="1"/>
  <c r="D1056" i="1"/>
  <c r="D1055" i="1" s="1"/>
  <c r="D1052" i="1"/>
  <c r="D1051" i="1" s="1"/>
  <c r="F1051" i="1" s="1"/>
  <c r="E1092" i="1"/>
  <c r="E1091" i="1" s="1"/>
  <c r="E1090" i="1" s="1"/>
  <c r="E1079" i="1" s="1"/>
  <c r="E1073" i="1" s="1"/>
  <c r="D1091" i="1"/>
  <c r="D866" i="1"/>
  <c r="D865" i="1" s="1"/>
  <c r="D864" i="1" s="1"/>
  <c r="F867" i="1"/>
  <c r="F868" i="1"/>
  <c r="E888" i="1"/>
  <c r="E887" i="1" s="1"/>
  <c r="E886" i="1" s="1"/>
  <c r="E885" i="1" s="1"/>
  <c r="E884" i="1" s="1"/>
  <c r="E883" i="1" s="1"/>
  <c r="D888" i="1"/>
  <c r="D887" i="1" s="1"/>
  <c r="D886" i="1" s="1"/>
  <c r="D885" i="1" s="1"/>
  <c r="D884" i="1" s="1"/>
  <c r="D883" i="1" s="1"/>
  <c r="D774" i="1"/>
  <c r="D773" i="1" s="1"/>
  <c r="D791" i="1"/>
  <c r="D790" i="1" s="1"/>
  <c r="D789" i="1" s="1"/>
  <c r="D795" i="1"/>
  <c r="D794" i="1" s="1"/>
  <c r="D793" i="1" s="1"/>
  <c r="F812" i="1"/>
  <c r="E811" i="1"/>
  <c r="E810" i="1" s="1"/>
  <c r="E809" i="1" s="1"/>
  <c r="D811" i="1"/>
  <c r="F816" i="1"/>
  <c r="E815" i="1"/>
  <c r="E814" i="1" s="1"/>
  <c r="E813" i="1" s="1"/>
  <c r="D815" i="1"/>
  <c r="E806" i="1"/>
  <c r="E805" i="1" s="1"/>
  <c r="E801" i="1" s="1"/>
  <c r="E800" i="1" s="1"/>
  <c r="D806" i="1"/>
  <c r="D805" i="1" s="1"/>
  <c r="E795" i="1"/>
  <c r="E794" i="1" s="1"/>
  <c r="E793" i="1" s="1"/>
  <c r="E790" i="1"/>
  <c r="E789" i="1" s="1"/>
  <c r="E787" i="1"/>
  <c r="E786" i="1" s="1"/>
  <c r="E785" i="1" s="1"/>
  <c r="D787" i="1"/>
  <c r="D786" i="1" s="1"/>
  <c r="D785" i="1" s="1"/>
  <c r="E783" i="1"/>
  <c r="E782" i="1" s="1"/>
  <c r="E781" i="1" s="1"/>
  <c r="D783" i="1"/>
  <c r="D782" i="1" s="1"/>
  <c r="D781" i="1" s="1"/>
  <c r="E774" i="1"/>
  <c r="E773" i="1" s="1"/>
  <c r="E771" i="1"/>
  <c r="E770" i="1" s="1"/>
  <c r="E769" i="1" s="1"/>
  <c r="D771" i="1"/>
  <c r="D770" i="1" s="1"/>
  <c r="D769" i="1" s="1"/>
  <c r="D747" i="1"/>
  <c r="D746" i="1" s="1"/>
  <c r="D745" i="1" s="1"/>
  <c r="D744" i="1" s="1"/>
  <c r="F698" i="1"/>
  <c r="E697" i="1"/>
  <c r="E696" i="1" s="1"/>
  <c r="E695" i="1" s="1"/>
  <c r="D697" i="1"/>
  <c r="E672" i="1"/>
  <c r="E671" i="1" s="1"/>
  <c r="D672" i="1"/>
  <c r="E631" i="1"/>
  <c r="E630" i="1" s="1"/>
  <c r="E629" i="1" s="1"/>
  <c r="D631" i="1"/>
  <c r="F594" i="1"/>
  <c r="D592" i="1"/>
  <c r="D591" i="1" s="1"/>
  <c r="E635" i="1"/>
  <c r="E634" i="1" s="1"/>
  <c r="E633" i="1" s="1"/>
  <c r="E758" i="1"/>
  <c r="E757" i="1" s="1"/>
  <c r="E756" i="1" s="1"/>
  <c r="D758" i="1"/>
  <c r="D757" i="1" s="1"/>
  <c r="D756" i="1" s="1"/>
  <c r="D755" i="1" s="1"/>
  <c r="E747" i="1"/>
  <c r="E746" i="1" s="1"/>
  <c r="E745" i="1" s="1"/>
  <c r="E744" i="1" s="1"/>
  <c r="E732" i="1"/>
  <c r="E731" i="1" s="1"/>
  <c r="D732" i="1"/>
  <c r="D731" i="1" s="1"/>
  <c r="E721" i="1"/>
  <c r="E720" i="1" s="1"/>
  <c r="E716" i="1" s="1"/>
  <c r="E711" i="1" s="1"/>
  <c r="D721" i="1"/>
  <c r="D720" i="1" s="1"/>
  <c r="E709" i="1"/>
  <c r="E708" i="1" s="1"/>
  <c r="E707" i="1" s="1"/>
  <c r="D709" i="1"/>
  <c r="D708" i="1" s="1"/>
  <c r="D707" i="1" s="1"/>
  <c r="E705" i="1"/>
  <c r="E704" i="1" s="1"/>
  <c r="E703" i="1" s="1"/>
  <c r="D705" i="1"/>
  <c r="D704" i="1" s="1"/>
  <c r="D703" i="1" s="1"/>
  <c r="E687" i="1"/>
  <c r="E686" i="1" s="1"/>
  <c r="E685" i="1" s="1"/>
  <c r="D687" i="1"/>
  <c r="D686" i="1" s="1"/>
  <c r="D685" i="1" s="1"/>
  <c r="D680" i="1" s="1"/>
  <c r="E678" i="1"/>
  <c r="E677" i="1" s="1"/>
  <c r="E676" i="1" s="1"/>
  <c r="D678" i="1"/>
  <c r="D677" i="1" s="1"/>
  <c r="D676" i="1" s="1"/>
  <c r="E669" i="1"/>
  <c r="E668" i="1" s="1"/>
  <c r="E667" i="1" s="1"/>
  <c r="D669" i="1"/>
  <c r="E658" i="1"/>
  <c r="E657" i="1" s="1"/>
  <c r="E656" i="1" s="1"/>
  <c r="E651" i="1" s="1"/>
  <c r="D658" i="1"/>
  <c r="E649" i="1"/>
  <c r="E648" i="1" s="1"/>
  <c r="E647" i="1" s="1"/>
  <c r="E646" i="1" s="1"/>
  <c r="D649" i="1"/>
  <c r="E644" i="1"/>
  <c r="E643" i="1" s="1"/>
  <c r="E642" i="1" s="1"/>
  <c r="E637" i="1" s="1"/>
  <c r="D644" i="1"/>
  <c r="E627" i="1"/>
  <c r="E626" i="1" s="1"/>
  <c r="E625" i="1" s="1"/>
  <c r="D627" i="1"/>
  <c r="D626" i="1" s="1"/>
  <c r="D625" i="1" s="1"/>
  <c r="E618" i="1"/>
  <c r="E617" i="1" s="1"/>
  <c r="E616" i="1" s="1"/>
  <c r="E615" i="1" s="1"/>
  <c r="D618" i="1"/>
  <c r="D617" i="1" s="1"/>
  <c r="D616" i="1" s="1"/>
  <c r="D615" i="1" s="1"/>
  <c r="E589" i="1"/>
  <c r="E588" i="1" s="1"/>
  <c r="E587" i="1" s="1"/>
  <c r="D588" i="1"/>
  <c r="D587" i="1" s="1"/>
  <c r="E585" i="1"/>
  <c r="E584" i="1" s="1"/>
  <c r="E583" i="1" s="1"/>
  <c r="D585" i="1"/>
  <c r="D584" i="1" s="1"/>
  <c r="D583" i="1" s="1"/>
  <c r="E577" i="1"/>
  <c r="E576" i="1" s="1"/>
  <c r="E575" i="1" s="1"/>
  <c r="D577" i="1"/>
  <c r="D576" i="1" s="1"/>
  <c r="D575" i="1" s="1"/>
  <c r="E573" i="1"/>
  <c r="E572" i="1" s="1"/>
  <c r="E571" i="1" s="1"/>
  <c r="E570" i="1" s="1"/>
  <c r="D573" i="1"/>
  <c r="D572" i="1" s="1"/>
  <c r="D571" i="1" s="1"/>
  <c r="D570" i="1" s="1"/>
  <c r="E566" i="1"/>
  <c r="E565" i="1" s="1"/>
  <c r="E564" i="1" s="1"/>
  <c r="E563" i="1" s="1"/>
  <c r="E562" i="1" s="1"/>
  <c r="E561" i="1" s="1"/>
  <c r="D566" i="1"/>
  <c r="D565" i="1" s="1"/>
  <c r="D564" i="1" s="1"/>
  <c r="D563" i="1" s="1"/>
  <c r="D562" i="1" s="1"/>
  <c r="D561" i="1" s="1"/>
  <c r="E559" i="1"/>
  <c r="E558" i="1" s="1"/>
  <c r="E557" i="1" s="1"/>
  <c r="E556" i="1" s="1"/>
  <c r="D559" i="1"/>
  <c r="D558" i="1" s="1"/>
  <c r="D557" i="1" s="1"/>
  <c r="D556" i="1" s="1"/>
  <c r="E552" i="1"/>
  <c r="E551" i="1" s="1"/>
  <c r="E550" i="1" s="1"/>
  <c r="D552" i="1"/>
  <c r="D551" i="1" s="1"/>
  <c r="D550" i="1" s="1"/>
  <c r="E548" i="1"/>
  <c r="E547" i="1" s="1"/>
  <c r="E546" i="1" s="1"/>
  <c r="E545" i="1" s="1"/>
  <c r="D548" i="1"/>
  <c r="D547" i="1" s="1"/>
  <c r="D546" i="1" s="1"/>
  <c r="D545" i="1" s="1"/>
  <c r="E533" i="1"/>
  <c r="E532" i="1" s="1"/>
  <c r="E531" i="1" s="1"/>
  <c r="E530" i="1" s="1"/>
  <c r="D533" i="1"/>
  <c r="D532" i="1" s="1"/>
  <c r="D531" i="1" s="1"/>
  <c r="D530" i="1" s="1"/>
  <c r="E768" i="1" l="1"/>
  <c r="E808" i="1"/>
  <c r="D730" i="1"/>
  <c r="D725" i="1" s="1"/>
  <c r="D724" i="1" s="1"/>
  <c r="D723" i="1" s="1"/>
  <c r="E730" i="1"/>
  <c r="E725" i="1" s="1"/>
  <c r="E724" i="1" s="1"/>
  <c r="E723" i="1" s="1"/>
  <c r="F672" i="1"/>
  <c r="D657" i="1"/>
  <c r="F658" i="1"/>
  <c r="D648" i="1"/>
  <c r="F649" i="1"/>
  <c r="D668" i="1"/>
  <c r="F669" i="1"/>
  <c r="D643" i="1"/>
  <c r="F644" i="1"/>
  <c r="F676" i="1"/>
  <c r="D634" i="1"/>
  <c r="F635" i="1"/>
  <c r="D630" i="1"/>
  <c r="F630" i="1" s="1"/>
  <c r="F631" i="1"/>
  <c r="E592" i="1"/>
  <c r="D973" i="1"/>
  <c r="D972" i="1" s="1"/>
  <c r="D963" i="1" s="1"/>
  <c r="E755" i="1"/>
  <c r="E754" i="1" s="1"/>
  <c r="E1072" i="1"/>
  <c r="E1071" i="1" s="1"/>
  <c r="D768" i="1"/>
  <c r="D754" i="1"/>
  <c r="E862" i="1"/>
  <c r="E861" i="1" s="1"/>
  <c r="D1100" i="1"/>
  <c r="F1100" i="1" s="1"/>
  <c r="D716" i="1"/>
  <c r="D711" i="1" s="1"/>
  <c r="D893" i="1"/>
  <c r="E894" i="1"/>
  <c r="E893" i="1" s="1"/>
  <c r="E892" i="1" s="1"/>
  <c r="F895" i="1"/>
  <c r="D801" i="1"/>
  <c r="D800" i="1" s="1"/>
  <c r="E609" i="1"/>
  <c r="E608" i="1" s="1"/>
  <c r="E607" i="1" s="1"/>
  <c r="F1102" i="1"/>
  <c r="E666" i="1"/>
  <c r="F1056" i="1"/>
  <c r="E694" i="1"/>
  <c r="F811" i="1"/>
  <c r="E1043" i="1"/>
  <c r="E1042" i="1" s="1"/>
  <c r="E1041" i="1" s="1"/>
  <c r="E1040" i="1" s="1"/>
  <c r="D1125" i="1"/>
  <c r="F1126" i="1"/>
  <c r="F815" i="1"/>
  <c r="F1092" i="1"/>
  <c r="F1060" i="1"/>
  <c r="E569" i="1"/>
  <c r="E568" i="1" s="1"/>
  <c r="E624" i="1"/>
  <c r="E623" i="1" s="1"/>
  <c r="E972" i="1"/>
  <c r="E963" i="1" s="1"/>
  <c r="E529" i="1"/>
  <c r="E528" i="1" s="1"/>
  <c r="F1052" i="1"/>
  <c r="D569" i="1"/>
  <c r="D568" i="1" s="1"/>
  <c r="F1127" i="1"/>
  <c r="F697" i="1"/>
  <c r="F1055" i="1"/>
  <c r="D1050" i="1"/>
  <c r="F1091" i="1"/>
  <c r="D1090" i="1"/>
  <c r="D1079" i="1" s="1"/>
  <c r="D529" i="1"/>
  <c r="D528" i="1" s="1"/>
  <c r="F866" i="1"/>
  <c r="D810" i="1"/>
  <c r="F810" i="1" s="1"/>
  <c r="D814" i="1"/>
  <c r="F814" i="1" s="1"/>
  <c r="D696" i="1"/>
  <c r="D695" i="1" s="1"/>
  <c r="D694" i="1" s="1"/>
  <c r="D671" i="1"/>
  <c r="F671" i="1" s="1"/>
  <c r="F593" i="1"/>
  <c r="E523" i="1"/>
  <c r="E522" i="1" s="1"/>
  <c r="E521" i="1" s="1"/>
  <c r="F524" i="1"/>
  <c r="D523" i="1"/>
  <c r="D522" i="1" s="1"/>
  <c r="D521" i="1" s="1"/>
  <c r="D520" i="1" s="1"/>
  <c r="D519" i="1" s="1"/>
  <c r="E508" i="1"/>
  <c r="E507" i="1" s="1"/>
  <c r="E506" i="1" s="1"/>
  <c r="E505" i="1" s="1"/>
  <c r="E504" i="1" s="1"/>
  <c r="E503" i="1" s="1"/>
  <c r="D508" i="1"/>
  <c r="D507" i="1" s="1"/>
  <c r="D506" i="1" s="1"/>
  <c r="D505" i="1" s="1"/>
  <c r="D504" i="1" s="1"/>
  <c r="D503" i="1" s="1"/>
  <c r="D515" i="1"/>
  <c r="D514" i="1" s="1"/>
  <c r="D513" i="1" s="1"/>
  <c r="D512" i="1" s="1"/>
  <c r="D511" i="1" s="1"/>
  <c r="D510" i="1" s="1"/>
  <c r="E515" i="1"/>
  <c r="E514" i="1" s="1"/>
  <c r="E513" i="1" s="1"/>
  <c r="E512" i="1" s="1"/>
  <c r="E511" i="1" s="1"/>
  <c r="E510" i="1" s="1"/>
  <c r="E489" i="1"/>
  <c r="E488" i="1" s="1"/>
  <c r="E487" i="1" s="1"/>
  <c r="D489" i="1"/>
  <c r="D488" i="1" s="1"/>
  <c r="D487" i="1" s="1"/>
  <c r="E485" i="1"/>
  <c r="E484" i="1" s="1"/>
  <c r="E483" i="1" s="1"/>
  <c r="D485" i="1"/>
  <c r="D484" i="1" s="1"/>
  <c r="D483" i="1" s="1"/>
  <c r="E477" i="1"/>
  <c r="E476" i="1" s="1"/>
  <c r="E475" i="1" s="1"/>
  <c r="D477" i="1"/>
  <c r="D476" i="1" s="1"/>
  <c r="D475" i="1" s="1"/>
  <c r="E472" i="1"/>
  <c r="E471" i="1" s="1"/>
  <c r="E470" i="1" s="1"/>
  <c r="D472" i="1"/>
  <c r="D471" i="1" s="1"/>
  <c r="D470" i="1" s="1"/>
  <c r="F465" i="1"/>
  <c r="E464" i="1"/>
  <c r="E463" i="1" s="1"/>
  <c r="E462" i="1" s="1"/>
  <c r="D464" i="1"/>
  <c r="E468" i="1"/>
  <c r="E467" i="1" s="1"/>
  <c r="E466" i="1" s="1"/>
  <c r="D468" i="1"/>
  <c r="D467" i="1" s="1"/>
  <c r="D466" i="1" s="1"/>
  <c r="F458" i="1"/>
  <c r="E457" i="1"/>
  <c r="E456" i="1" s="1"/>
  <c r="E453" i="1"/>
  <c r="E452" i="1" s="1"/>
  <c r="E451" i="1" s="1"/>
  <c r="E449" i="1"/>
  <c r="E448" i="1" s="1"/>
  <c r="E447" i="1" s="1"/>
  <c r="D449" i="1"/>
  <c r="D448" i="1" s="1"/>
  <c r="D447" i="1" s="1"/>
  <c r="D438" i="1"/>
  <c r="D437" i="1" s="1"/>
  <c r="D436" i="1" s="1"/>
  <c r="F429" i="1"/>
  <c r="E428" i="1"/>
  <c r="E427" i="1" s="1"/>
  <c r="E426" i="1" s="1"/>
  <c r="E425" i="1" s="1"/>
  <c r="E424" i="1" s="1"/>
  <c r="E423" i="1" s="1"/>
  <c r="D428" i="1"/>
  <c r="E421" i="1"/>
  <c r="E420" i="1" s="1"/>
  <c r="E419" i="1" s="1"/>
  <c r="E418" i="1" s="1"/>
  <c r="F422" i="1"/>
  <c r="D421" i="1"/>
  <c r="F417" i="1"/>
  <c r="E416" i="1"/>
  <c r="E415" i="1" s="1"/>
  <c r="E414" i="1" s="1"/>
  <c r="E413" i="1" s="1"/>
  <c r="D416" i="1"/>
  <c r="D411" i="1"/>
  <c r="D410" i="1" s="1"/>
  <c r="D409" i="1" s="1"/>
  <c r="D408" i="1" s="1"/>
  <c r="E411" i="1"/>
  <c r="E410" i="1" s="1"/>
  <c r="E409" i="1" s="1"/>
  <c r="E408" i="1" s="1"/>
  <c r="E396" i="1"/>
  <c r="E395" i="1" s="1"/>
  <c r="E394" i="1" s="1"/>
  <c r="E393" i="1" s="1"/>
  <c r="D396" i="1"/>
  <c r="D395" i="1" s="1"/>
  <c r="D394" i="1" s="1"/>
  <c r="D393" i="1" s="1"/>
  <c r="D359" i="1"/>
  <c r="D358" i="1" s="1"/>
  <c r="D357" i="1" s="1"/>
  <c r="E386" i="1"/>
  <c r="E385" i="1" s="1"/>
  <c r="E384" i="1" s="1"/>
  <c r="E371" i="1" s="1"/>
  <c r="D386" i="1"/>
  <c r="D385" i="1" s="1"/>
  <c r="D384" i="1" s="1"/>
  <c r="E391" i="1"/>
  <c r="E390" i="1" s="1"/>
  <c r="E389" i="1" s="1"/>
  <c r="E388" i="1" s="1"/>
  <c r="D391" i="1"/>
  <c r="D390" i="1" s="1"/>
  <c r="D389" i="1" s="1"/>
  <c r="D388" i="1" s="1"/>
  <c r="E359" i="1"/>
  <c r="E358" i="1" s="1"/>
  <c r="E357" i="1" s="1"/>
  <c r="E355" i="1"/>
  <c r="E354" i="1" s="1"/>
  <c r="E353" i="1" s="1"/>
  <c r="D355" i="1"/>
  <c r="D354" i="1" s="1"/>
  <c r="D353" i="1" s="1"/>
  <c r="E345" i="1"/>
  <c r="E344" i="1" s="1"/>
  <c r="D345" i="1"/>
  <c r="D344" i="1" s="1"/>
  <c r="E340" i="1"/>
  <c r="E337" i="1" s="1"/>
  <c r="D340" i="1"/>
  <c r="D337" i="1" s="1"/>
  <c r="E318" i="1"/>
  <c r="D318" i="1"/>
  <c r="E329" i="1"/>
  <c r="E326" i="1" s="1"/>
  <c r="D329" i="1"/>
  <c r="D326" i="1" s="1"/>
  <c r="E313" i="1"/>
  <c r="D313" i="1"/>
  <c r="E308" i="1"/>
  <c r="E307" i="1" s="1"/>
  <c r="E306" i="1" s="1"/>
  <c r="E305" i="1" s="1"/>
  <c r="D308" i="1"/>
  <c r="D307" i="1" s="1"/>
  <c r="D306" i="1" s="1"/>
  <c r="D305" i="1" s="1"/>
  <c r="E303" i="1"/>
  <c r="D297" i="1"/>
  <c r="D296" i="1" s="1"/>
  <c r="D303" i="1"/>
  <c r="D302" i="1" s="1"/>
  <c r="F290" i="1"/>
  <c r="E289" i="1"/>
  <c r="E288" i="1" s="1"/>
  <c r="E287" i="1" s="1"/>
  <c r="D289" i="1"/>
  <c r="D288" i="1" s="1"/>
  <c r="D287" i="1" s="1"/>
  <c r="E285" i="1"/>
  <c r="E284" i="1" s="1"/>
  <c r="E283" i="1" s="1"/>
  <c r="E281" i="1"/>
  <c r="E280" i="1" s="1"/>
  <c r="E279" i="1" s="1"/>
  <c r="D281" i="1"/>
  <c r="D280" i="1" s="1"/>
  <c r="D279" i="1" s="1"/>
  <c r="D285" i="1"/>
  <c r="D284" i="1" s="1"/>
  <c r="D283" i="1" s="1"/>
  <c r="E252" i="1"/>
  <c r="E251" i="1" s="1"/>
  <c r="E250" i="1" s="1"/>
  <c r="E249" i="1" s="1"/>
  <c r="E248" i="1" s="1"/>
  <c r="E247" i="1" s="1"/>
  <c r="D252" i="1"/>
  <c r="D251" i="1" s="1"/>
  <c r="D250" i="1" s="1"/>
  <c r="E260" i="1"/>
  <c r="E259" i="1" s="1"/>
  <c r="E258" i="1" s="1"/>
  <c r="D260" i="1"/>
  <c r="D259" i="1" s="1"/>
  <c r="D258" i="1" s="1"/>
  <c r="E263" i="1"/>
  <c r="E262" i="1" s="1"/>
  <c r="D264" i="1"/>
  <c r="D263" i="1" s="1"/>
  <c r="D262" i="1" s="1"/>
  <c r="D268" i="1"/>
  <c r="D267" i="1" s="1"/>
  <c r="D266" i="1" s="1"/>
  <c r="D274" i="1"/>
  <c r="D273" i="1" s="1"/>
  <c r="D272" i="1" s="1"/>
  <c r="D271" i="1" s="1"/>
  <c r="D270" i="1" s="1"/>
  <c r="E238" i="1"/>
  <c r="E237" i="1" s="1"/>
  <c r="D238" i="1"/>
  <c r="D237" i="1" s="1"/>
  <c r="E235" i="1"/>
  <c r="E234" i="1" s="1"/>
  <c r="D235" i="1"/>
  <c r="D234" i="1" s="1"/>
  <c r="E228" i="1"/>
  <c r="E227" i="1" s="1"/>
  <c r="E226" i="1" s="1"/>
  <c r="D228" i="1"/>
  <c r="D227" i="1" s="1"/>
  <c r="D226" i="1" s="1"/>
  <c r="E221" i="1"/>
  <c r="E220" i="1" s="1"/>
  <c r="E211" i="1" s="1"/>
  <c r="D221" i="1"/>
  <c r="D220" i="1" s="1"/>
  <c r="D211" i="1" s="1"/>
  <c r="D209" i="1"/>
  <c r="D208" i="1" s="1"/>
  <c r="D207" i="1" s="1"/>
  <c r="E193" i="1"/>
  <c r="D193" i="1"/>
  <c r="E189" i="1"/>
  <c r="E188" i="1" s="1"/>
  <c r="D189" i="1"/>
  <c r="D188" i="1" s="1"/>
  <c r="E184" i="1"/>
  <c r="E183" i="1" s="1"/>
  <c r="E182" i="1" s="1"/>
  <c r="D184" i="1"/>
  <c r="D183" i="1" s="1"/>
  <c r="D182" i="1" s="1"/>
  <c r="D233" i="1" l="1"/>
  <c r="D295" i="1"/>
  <c r="D311" i="1"/>
  <c r="D310" i="1" s="1"/>
  <c r="D312" i="1"/>
  <c r="E233" i="1"/>
  <c r="D317" i="1"/>
  <c r="E317" i="1"/>
  <c r="E315" i="1"/>
  <c r="E312" i="1" s="1"/>
  <c r="E311" i="1" s="1"/>
  <c r="E591" i="1"/>
  <c r="E582" i="1" s="1"/>
  <c r="E581" i="1" s="1"/>
  <c r="E580" i="1" s="1"/>
  <c r="E527" i="1" s="1"/>
  <c r="E526" i="1" s="1"/>
  <c r="E460" i="1"/>
  <c r="E459" i="1" s="1"/>
  <c r="E455" i="1" s="1"/>
  <c r="E446" i="1" s="1"/>
  <c r="E622" i="1"/>
  <c r="E767" i="1"/>
  <c r="D629" i="1"/>
  <c r="F629" i="1" s="1"/>
  <c r="D474" i="1"/>
  <c r="E474" i="1"/>
  <c r="D642" i="1"/>
  <c r="F643" i="1"/>
  <c r="D647" i="1"/>
  <c r="F648" i="1"/>
  <c r="D667" i="1"/>
  <c r="F667" i="1" s="1"/>
  <c r="F668" i="1"/>
  <c r="D656" i="1"/>
  <c r="F657" i="1"/>
  <c r="D633" i="1"/>
  <c r="F633" i="1" s="1"/>
  <c r="F634" i="1"/>
  <c r="D892" i="1"/>
  <c r="D891" i="1" s="1"/>
  <c r="D1073" i="1"/>
  <c r="E232" i="1"/>
  <c r="E231" i="1" s="1"/>
  <c r="E230" i="1" s="1"/>
  <c r="D232" i="1"/>
  <c r="D231" i="1" s="1"/>
  <c r="D230" i="1" s="1"/>
  <c r="E302" i="1"/>
  <c r="E295" i="1" s="1"/>
  <c r="F1048" i="1"/>
  <c r="D1047" i="1"/>
  <c r="D435" i="1"/>
  <c r="D434" i="1" s="1"/>
  <c r="D433" i="1" s="1"/>
  <c r="D432" i="1" s="1"/>
  <c r="E502" i="1"/>
  <c r="F1080" i="1"/>
  <c r="D502" i="1"/>
  <c r="E278" i="1"/>
  <c r="D278" i="1"/>
  <c r="E891" i="1"/>
  <c r="F894" i="1"/>
  <c r="F610" i="1"/>
  <c r="D609" i="1"/>
  <c r="D608" i="1" s="1"/>
  <c r="D607" i="1" s="1"/>
  <c r="F684" i="1"/>
  <c r="E683" i="1"/>
  <c r="F416" i="1"/>
  <c r="D1124" i="1"/>
  <c r="F1124" i="1" s="1"/>
  <c r="F1125" i="1"/>
  <c r="F464" i="1"/>
  <c r="E352" i="1"/>
  <c r="E351" i="1" s="1"/>
  <c r="E350" i="1" s="1"/>
  <c r="E349" i="1" s="1"/>
  <c r="E348" i="1" s="1"/>
  <c r="F696" i="1"/>
  <c r="E519" i="1"/>
  <c r="E518" i="1" s="1"/>
  <c r="E517" i="1" s="1"/>
  <c r="E520" i="1"/>
  <c r="F520" i="1" s="1"/>
  <c r="D457" i="1"/>
  <c r="F457" i="1" s="1"/>
  <c r="F1050" i="1"/>
  <c r="D187" i="1"/>
  <c r="D181" i="1" s="1"/>
  <c r="D180" i="1" s="1"/>
  <c r="F287" i="1"/>
  <c r="F428" i="1"/>
  <c r="F1090" i="1"/>
  <c r="E407" i="1"/>
  <c r="E406" i="1" s="1"/>
  <c r="E405" i="1" s="1"/>
  <c r="E404" i="1" s="1"/>
  <c r="D863" i="1"/>
  <c r="D862" i="1" s="1"/>
  <c r="D861" i="1" s="1"/>
  <c r="F865" i="1"/>
  <c r="D582" i="1"/>
  <c r="D581" i="1" s="1"/>
  <c r="D580" i="1" s="1"/>
  <c r="D527" i="1" s="1"/>
  <c r="D809" i="1"/>
  <c r="F809" i="1" s="1"/>
  <c r="D813" i="1"/>
  <c r="F695" i="1"/>
  <c r="F592" i="1"/>
  <c r="F523" i="1"/>
  <c r="F521" i="1"/>
  <c r="F522" i="1"/>
  <c r="D463" i="1"/>
  <c r="D462" i="1" s="1"/>
  <c r="D352" i="1"/>
  <c r="D351" i="1" s="1"/>
  <c r="D350" i="1" s="1"/>
  <c r="D349" i="1" s="1"/>
  <c r="D348" i="1" s="1"/>
  <c r="E336" i="1"/>
  <c r="E335" i="1" s="1"/>
  <c r="E334" i="1" s="1"/>
  <c r="E333" i="1" s="1"/>
  <c r="E332" i="1" s="1"/>
  <c r="E331" i="1" s="1"/>
  <c r="D415" i="1"/>
  <c r="D414" i="1" s="1"/>
  <c r="D427" i="1"/>
  <c r="D426" i="1" s="1"/>
  <c r="D425" i="1" s="1"/>
  <c r="F421" i="1"/>
  <c r="D420" i="1"/>
  <c r="E370" i="1"/>
  <c r="E369" i="1" s="1"/>
  <c r="E368" i="1" s="1"/>
  <c r="E367" i="1" s="1"/>
  <c r="D336" i="1"/>
  <c r="D335" i="1" s="1"/>
  <c r="D334" i="1" s="1"/>
  <c r="D333" i="1" s="1"/>
  <c r="D332" i="1" s="1"/>
  <c r="D331" i="1" s="1"/>
  <c r="E257" i="1"/>
  <c r="E256" i="1" s="1"/>
  <c r="E255" i="1" s="1"/>
  <c r="F289" i="1"/>
  <c r="D370" i="1"/>
  <c r="D369" i="1" s="1"/>
  <c r="D368" i="1" s="1"/>
  <c r="D367" i="1" s="1"/>
  <c r="D325" i="1"/>
  <c r="E325" i="1"/>
  <c r="F288" i="1"/>
  <c r="E187" i="1"/>
  <c r="E181" i="1" s="1"/>
  <c r="E180" i="1" s="1"/>
  <c r="F253" i="1"/>
  <c r="F251" i="1"/>
  <c r="F252" i="1"/>
  <c r="D257" i="1"/>
  <c r="D256" i="1" s="1"/>
  <c r="D255" i="1" s="1"/>
  <c r="E154" i="1"/>
  <c r="D347" i="1" l="1"/>
  <c r="F316" i="1"/>
  <c r="E310" i="1"/>
  <c r="E277" i="1" s="1"/>
  <c r="E276" i="1" s="1"/>
  <c r="E254" i="1" s="1"/>
  <c r="F315" i="1"/>
  <c r="F591" i="1"/>
  <c r="E445" i="1"/>
  <c r="F462" i="1"/>
  <c r="D460" i="1"/>
  <c r="D808" i="1"/>
  <c r="D767" i="1" s="1"/>
  <c r="D666" i="1"/>
  <c r="F666" i="1" s="1"/>
  <c r="D624" i="1"/>
  <c r="D651" i="1"/>
  <c r="F656" i="1"/>
  <c r="D646" i="1"/>
  <c r="F646" i="1" s="1"/>
  <c r="F647" i="1"/>
  <c r="D637" i="1"/>
  <c r="F637" i="1" s="1"/>
  <c r="F642" i="1"/>
  <c r="E766" i="1"/>
  <c r="E765" i="1" s="1"/>
  <c r="F1047" i="1"/>
  <c r="D1046" i="1"/>
  <c r="E501" i="1"/>
  <c r="F813" i="1"/>
  <c r="D179" i="1"/>
  <c r="D178" i="1" s="1"/>
  <c r="E179" i="1"/>
  <c r="E178" i="1" s="1"/>
  <c r="I178" i="1" s="1"/>
  <c r="D526" i="1"/>
  <c r="E682" i="1"/>
  <c r="F683" i="1"/>
  <c r="F134" i="1"/>
  <c r="D456" i="1"/>
  <c r="E347" i="1"/>
  <c r="F463" i="1"/>
  <c r="D277" i="1"/>
  <c r="D276" i="1" s="1"/>
  <c r="D254" i="1" s="1"/>
  <c r="F1079" i="1"/>
  <c r="F864" i="1"/>
  <c r="F863" i="1"/>
  <c r="F415" i="1"/>
  <c r="F427" i="1"/>
  <c r="F426" i="1"/>
  <c r="D518" i="1"/>
  <c r="F519" i="1"/>
  <c r="F425" i="1"/>
  <c r="D424" i="1"/>
  <c r="D423" i="1" s="1"/>
  <c r="F414" i="1"/>
  <c r="D413" i="1"/>
  <c r="D419" i="1"/>
  <c r="F420" i="1"/>
  <c r="F250" i="1"/>
  <c r="D249" i="1"/>
  <c r="D248" i="1" s="1"/>
  <c r="D665" i="1" l="1"/>
  <c r="D664" i="1" s="1"/>
  <c r="F651" i="1"/>
  <c r="D623" i="1"/>
  <c r="D622" i="1" s="1"/>
  <c r="G460" i="1"/>
  <c r="D459" i="1"/>
  <c r="F460" i="1"/>
  <c r="D1045" i="1"/>
  <c r="D1044" i="1" s="1"/>
  <c r="F1046" i="1"/>
  <c r="E177" i="1"/>
  <c r="F180" i="1"/>
  <c r="F456" i="1"/>
  <c r="E681" i="1"/>
  <c r="E680" i="1" s="1"/>
  <c r="F682" i="1"/>
  <c r="F133" i="1"/>
  <c r="E444" i="1"/>
  <c r="E431" i="1" s="1"/>
  <c r="E430" i="1" s="1"/>
  <c r="D766" i="1"/>
  <c r="F1073" i="1"/>
  <c r="D1072" i="1"/>
  <c r="F808" i="1"/>
  <c r="D517" i="1"/>
  <c r="F518" i="1"/>
  <c r="F413" i="1"/>
  <c r="F419" i="1"/>
  <c r="D418" i="1"/>
  <c r="F418" i="1" s="1"/>
  <c r="D247" i="1"/>
  <c r="D177" i="1" s="1"/>
  <c r="F248" i="1"/>
  <c r="F249" i="1"/>
  <c r="D79" i="1"/>
  <c r="F459" i="1" l="1"/>
  <c r="D455" i="1"/>
  <c r="F455" i="1" s="1"/>
  <c r="D621" i="1"/>
  <c r="D620" i="1" s="1"/>
  <c r="F1045" i="1"/>
  <c r="F681" i="1"/>
  <c r="D765" i="1"/>
  <c r="F247" i="1"/>
  <c r="F177" i="1"/>
  <c r="D1071" i="1"/>
  <c r="F1072" i="1"/>
  <c r="F517" i="1"/>
  <c r="D501" i="1"/>
  <c r="F501" i="1" s="1"/>
  <c r="D407" i="1"/>
  <c r="D406" i="1" s="1"/>
  <c r="D405" i="1" s="1"/>
  <c r="D404" i="1" s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2" i="1"/>
  <c r="F1141" i="1"/>
  <c r="F1140" i="1"/>
  <c r="F1139" i="1"/>
  <c r="F1138" i="1"/>
  <c r="F1137" i="1"/>
  <c r="F1136" i="1"/>
  <c r="F1135" i="1"/>
  <c r="F1134" i="1"/>
  <c r="F1133" i="1"/>
  <c r="F1132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035" i="1"/>
  <c r="F1034" i="1"/>
  <c r="F1033" i="1"/>
  <c r="F1032" i="1"/>
  <c r="F1031" i="1"/>
  <c r="F1030" i="1"/>
  <c r="F1005" i="1"/>
  <c r="F1004" i="1"/>
  <c r="F1003" i="1"/>
  <c r="F1002" i="1"/>
  <c r="F1001" i="1"/>
  <c r="F1000" i="1"/>
  <c r="F999" i="1"/>
  <c r="F998" i="1"/>
  <c r="F997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69" i="1"/>
  <c r="F968" i="1"/>
  <c r="F967" i="1"/>
  <c r="F966" i="1"/>
  <c r="F965" i="1"/>
  <c r="F964" i="1"/>
  <c r="F963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12" i="1"/>
  <c r="F911" i="1"/>
  <c r="F910" i="1"/>
  <c r="F909" i="1"/>
  <c r="F908" i="1"/>
  <c r="F907" i="1"/>
  <c r="F906" i="1"/>
  <c r="F893" i="1"/>
  <c r="F892" i="1"/>
  <c r="F891" i="1"/>
  <c r="F890" i="1"/>
  <c r="F889" i="1"/>
  <c r="F888" i="1"/>
  <c r="F887" i="1"/>
  <c r="F886" i="1"/>
  <c r="F885" i="1"/>
  <c r="F884" i="1"/>
  <c r="F883" i="1"/>
  <c r="F862" i="1"/>
  <c r="F861" i="1"/>
  <c r="F807" i="1"/>
  <c r="F806" i="1"/>
  <c r="F805" i="1"/>
  <c r="F801" i="1"/>
  <c r="F800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76" i="1"/>
  <c r="F775" i="1"/>
  <c r="F774" i="1"/>
  <c r="F773" i="1"/>
  <c r="F772" i="1"/>
  <c r="F771" i="1"/>
  <c r="F770" i="1"/>
  <c r="F769" i="1"/>
  <c r="F768" i="1"/>
  <c r="F767" i="1"/>
  <c r="F759" i="1"/>
  <c r="F758" i="1"/>
  <c r="F757" i="1"/>
  <c r="F756" i="1"/>
  <c r="F755" i="1"/>
  <c r="F754" i="1"/>
  <c r="F748" i="1"/>
  <c r="F747" i="1"/>
  <c r="F746" i="1"/>
  <c r="F745" i="1"/>
  <c r="F744" i="1"/>
  <c r="F733" i="1"/>
  <c r="F732" i="1"/>
  <c r="F731" i="1"/>
  <c r="F730" i="1"/>
  <c r="F725" i="1"/>
  <c r="F724" i="1"/>
  <c r="F723" i="1"/>
  <c r="F722" i="1"/>
  <c r="F721" i="1"/>
  <c r="F720" i="1"/>
  <c r="F716" i="1"/>
  <c r="F711" i="1"/>
  <c r="F710" i="1"/>
  <c r="F709" i="1"/>
  <c r="F708" i="1"/>
  <c r="F707" i="1"/>
  <c r="F706" i="1"/>
  <c r="F705" i="1"/>
  <c r="F704" i="1"/>
  <c r="F703" i="1"/>
  <c r="F694" i="1"/>
  <c r="F688" i="1"/>
  <c r="F687" i="1"/>
  <c r="F686" i="1"/>
  <c r="F685" i="1"/>
  <c r="F679" i="1"/>
  <c r="F678" i="1"/>
  <c r="F677" i="1"/>
  <c r="F628" i="1"/>
  <c r="F627" i="1"/>
  <c r="F626" i="1"/>
  <c r="F625" i="1"/>
  <c r="F624" i="1"/>
  <c r="F623" i="1"/>
  <c r="F622" i="1"/>
  <c r="F619" i="1"/>
  <c r="F618" i="1"/>
  <c r="F617" i="1"/>
  <c r="F616" i="1"/>
  <c r="F615" i="1"/>
  <c r="F609" i="1"/>
  <c r="F608" i="1"/>
  <c r="F607" i="1"/>
  <c r="F590" i="1"/>
  <c r="F589" i="1"/>
  <c r="F588" i="1"/>
  <c r="F587" i="1"/>
  <c r="F586" i="1"/>
  <c r="F585" i="1"/>
  <c r="F584" i="1"/>
  <c r="F583" i="1"/>
  <c r="F582" i="1"/>
  <c r="F581" i="1"/>
  <c r="F580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4" i="1"/>
  <c r="F553" i="1"/>
  <c r="F552" i="1"/>
  <c r="F551" i="1"/>
  <c r="F550" i="1"/>
  <c r="F549" i="1"/>
  <c r="F548" i="1"/>
  <c r="F547" i="1"/>
  <c r="F546" i="1"/>
  <c r="F545" i="1"/>
  <c r="F534" i="1"/>
  <c r="F533" i="1"/>
  <c r="F532" i="1"/>
  <c r="F531" i="1"/>
  <c r="F530" i="1"/>
  <c r="F529" i="1"/>
  <c r="F528" i="1"/>
  <c r="F527" i="1"/>
  <c r="F526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490" i="1"/>
  <c r="F489" i="1"/>
  <c r="F488" i="1"/>
  <c r="F487" i="1"/>
  <c r="F486" i="1"/>
  <c r="F485" i="1"/>
  <c r="F484" i="1"/>
  <c r="F483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50" i="1"/>
  <c r="F449" i="1"/>
  <c r="F448" i="1"/>
  <c r="F447" i="1"/>
  <c r="F439" i="1"/>
  <c r="F438" i="1"/>
  <c r="F437" i="1"/>
  <c r="F436" i="1"/>
  <c r="F435" i="1"/>
  <c r="F434" i="1"/>
  <c r="F433" i="1"/>
  <c r="F432" i="1"/>
  <c r="F412" i="1"/>
  <c r="F411" i="1"/>
  <c r="F410" i="1"/>
  <c r="F409" i="1"/>
  <c r="F40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71" i="1"/>
  <c r="F370" i="1"/>
  <c r="F369" i="1"/>
  <c r="F368" i="1"/>
  <c r="F367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6" i="1"/>
  <c r="F345" i="1"/>
  <c r="F344" i="1"/>
  <c r="F343" i="1"/>
  <c r="F342" i="1"/>
  <c r="F341" i="1"/>
  <c r="F340" i="1"/>
  <c r="F337" i="1"/>
  <c r="F336" i="1"/>
  <c r="F335" i="1"/>
  <c r="F334" i="1"/>
  <c r="F333" i="1"/>
  <c r="F332" i="1"/>
  <c r="F331" i="1"/>
  <c r="F319" i="1"/>
  <c r="F318" i="1"/>
  <c r="F317" i="1"/>
  <c r="F330" i="1"/>
  <c r="F329" i="1"/>
  <c r="F326" i="1"/>
  <c r="F32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298" i="1"/>
  <c r="F297" i="1"/>
  <c r="F296" i="1"/>
  <c r="F295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2" i="1"/>
  <c r="F221" i="1"/>
  <c r="F220" i="1"/>
  <c r="F211" i="1"/>
  <c r="F210" i="1"/>
  <c r="F209" i="1"/>
  <c r="F208" i="1"/>
  <c r="F207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79" i="1"/>
  <c r="F178" i="1"/>
  <c r="F1059" i="1" l="1"/>
  <c r="F1065" i="1"/>
  <c r="F1071" i="1"/>
  <c r="D1043" i="1"/>
  <c r="F1044" i="1"/>
  <c r="E665" i="1"/>
  <c r="F680" i="1"/>
  <c r="F766" i="1"/>
  <c r="F765" i="1"/>
  <c r="D525" i="1"/>
  <c r="F404" i="1"/>
  <c r="F347" i="1"/>
  <c r="F405" i="1"/>
  <c r="F406" i="1"/>
  <c r="F407" i="1"/>
  <c r="F424" i="1"/>
  <c r="F423" i="1"/>
  <c r="E664" i="1" l="1"/>
  <c r="F664" i="1" s="1"/>
  <c r="F665" i="1"/>
  <c r="F1043" i="1"/>
  <c r="D1042" i="1"/>
  <c r="E621" i="1"/>
  <c r="F122" i="1"/>
  <c r="E121" i="1"/>
  <c r="D121" i="1"/>
  <c r="E73" i="1"/>
  <c r="K73" i="1" s="1"/>
  <c r="F120" i="1"/>
  <c r="E119" i="1"/>
  <c r="D119" i="1"/>
  <c r="E72" i="1"/>
  <c r="G58" i="1"/>
  <c r="K119" i="1" l="1"/>
  <c r="K121" i="1"/>
  <c r="F72" i="1"/>
  <c r="K72" i="1"/>
  <c r="D1041" i="1"/>
  <c r="D1040" i="1" s="1"/>
  <c r="F1042" i="1"/>
  <c r="E620" i="1"/>
  <c r="F621" i="1"/>
  <c r="F119" i="1"/>
  <c r="F121" i="1"/>
  <c r="F155" i="1"/>
  <c r="E153" i="1"/>
  <c r="D154" i="1"/>
  <c r="F124" i="1"/>
  <c r="D75" i="1"/>
  <c r="F154" i="1" l="1"/>
  <c r="F153" i="1" s="1"/>
  <c r="K154" i="1"/>
  <c r="F1040" i="1"/>
  <c r="F1041" i="1"/>
  <c r="E75" i="1"/>
  <c r="K75" i="1" s="1"/>
  <c r="E525" i="1"/>
  <c r="E176" i="1" s="1"/>
  <c r="F620" i="1"/>
  <c r="G40" i="1"/>
  <c r="D153" i="1"/>
  <c r="K153" i="1" s="1"/>
  <c r="F123" i="1"/>
  <c r="E174" i="1" l="1"/>
  <c r="E1194" i="1" s="1"/>
  <c r="F525" i="1"/>
  <c r="F70" i="1"/>
  <c r="H174" i="1" l="1"/>
  <c r="F69" i="1"/>
  <c r="K69" i="1"/>
  <c r="G167" i="1"/>
  <c r="J176" i="1"/>
  <c r="H1174" i="1"/>
  <c r="F152" i="1"/>
  <c r="H134" i="1"/>
  <c r="K1179" i="1" l="1"/>
  <c r="K1180" i="1" s="1"/>
  <c r="F151" i="1"/>
  <c r="F29" i="1"/>
  <c r="F141" i="1" l="1"/>
  <c r="D19" i="1"/>
  <c r="E57" i="1"/>
  <c r="K57" i="1" s="1"/>
  <c r="D116" i="1"/>
  <c r="E125" i="1"/>
  <c r="E118" i="1" s="1"/>
  <c r="D125" i="1"/>
  <c r="D139" i="1"/>
  <c r="E137" i="1"/>
  <c r="D137" i="1"/>
  <c r="D160" i="1"/>
  <c r="E160" i="1"/>
  <c r="E84" i="1"/>
  <c r="F84" i="1" s="1"/>
  <c r="E51" i="1"/>
  <c r="K51" i="1" s="1"/>
  <c r="G35" i="1"/>
  <c r="K160" i="1" l="1"/>
  <c r="D118" i="1"/>
  <c r="K118" i="1" s="1"/>
  <c r="K125" i="1"/>
  <c r="K137" i="1"/>
  <c r="E83" i="1"/>
  <c r="K84" i="1"/>
  <c r="K64" i="1"/>
  <c r="K65" i="1"/>
  <c r="F125" i="1"/>
  <c r="D136" i="1"/>
  <c r="E50" i="1"/>
  <c r="K50" i="1" s="1"/>
  <c r="F118" i="1" l="1"/>
  <c r="H118" i="1"/>
  <c r="F83" i="1"/>
  <c r="K83" i="1"/>
  <c r="E63" i="1"/>
  <c r="F63" i="1" s="1"/>
  <c r="E19" i="1"/>
  <c r="F19" i="1" s="1"/>
  <c r="G50" i="1"/>
  <c r="F50" i="1"/>
  <c r="G20" i="1"/>
  <c r="D45" i="1"/>
  <c r="K63" i="1" l="1"/>
  <c r="K19" i="1"/>
  <c r="D18" i="1"/>
  <c r="G46" i="1" l="1"/>
  <c r="E45" i="1"/>
  <c r="K45" i="1" s="1"/>
  <c r="F45" i="1" l="1"/>
  <c r="E18" i="1"/>
  <c r="G1170" i="1" s="1"/>
  <c r="G45" i="1"/>
  <c r="F18" i="1" l="1"/>
  <c r="K18" i="1"/>
  <c r="K139" i="1"/>
  <c r="E136" i="1" l="1"/>
  <c r="K136" i="1" s="1"/>
  <c r="H160" i="1"/>
  <c r="D115" i="1"/>
  <c r="I118" i="1" l="1"/>
  <c r="D114" i="1"/>
  <c r="F1188" i="1"/>
  <c r="F1187" i="1"/>
  <c r="F1182" i="1"/>
  <c r="E1181" i="1"/>
  <c r="F1180" i="1"/>
  <c r="E1179" i="1"/>
  <c r="F1177" i="1"/>
  <c r="E1176" i="1"/>
  <c r="F137" i="1"/>
  <c r="F139" i="1"/>
  <c r="F136" i="1"/>
  <c r="E116" i="1"/>
  <c r="D108" i="1"/>
  <c r="G108" i="1" s="1"/>
  <c r="G18" i="1"/>
  <c r="F28" i="1"/>
  <c r="F27" i="1"/>
  <c r="F26" i="1"/>
  <c r="K108" i="1" l="1"/>
  <c r="F108" i="1"/>
  <c r="F116" i="1"/>
  <c r="K116" i="1"/>
  <c r="D113" i="1"/>
  <c r="D62" i="1"/>
  <c r="E79" i="1"/>
  <c r="G34" i="1"/>
  <c r="H23" i="1"/>
  <c r="E115" i="1"/>
  <c r="F1176" i="1"/>
  <c r="F1181" i="1"/>
  <c r="E1178" i="1"/>
  <c r="F1179" i="1"/>
  <c r="K115" i="1" l="1"/>
  <c r="E114" i="1"/>
  <c r="E113" i="1" s="1"/>
  <c r="E1175" i="1"/>
  <c r="F1178" i="1"/>
  <c r="F1175" i="1" s="1"/>
  <c r="F79" i="1"/>
  <c r="K79" i="1"/>
  <c r="F115" i="1"/>
  <c r="E62" i="1"/>
  <c r="K62" i="1" s="1"/>
  <c r="H159" i="1"/>
  <c r="I160" i="1" s="1"/>
  <c r="I159" i="1" s="1"/>
  <c r="I158" i="1" s="1"/>
  <c r="D17" i="1"/>
  <c r="K113" i="1" l="1"/>
  <c r="K114" i="1"/>
  <c r="E17" i="1"/>
  <c r="K17" i="1" s="1"/>
  <c r="F62" i="1"/>
  <c r="F113" i="1"/>
  <c r="H158" i="1"/>
  <c r="G62" i="1"/>
  <c r="D15" i="1"/>
  <c r="D1190" i="1" s="1"/>
  <c r="F114" i="1"/>
  <c r="D1189" i="1" l="1"/>
  <c r="D1188" i="1" s="1"/>
  <c r="D1187" i="1" s="1"/>
  <c r="F17" i="1"/>
  <c r="H17" i="1" s="1"/>
  <c r="G17" i="1"/>
  <c r="H113" i="1"/>
  <c r="E15" i="1"/>
  <c r="E1190" i="1" s="1"/>
  <c r="E1186" i="1" l="1"/>
  <c r="G15" i="1"/>
  <c r="H1173" i="1"/>
  <c r="K15" i="1"/>
  <c r="F15" i="1"/>
  <c r="H15" i="1"/>
  <c r="E1164" i="1"/>
  <c r="H1172" i="1" l="1"/>
  <c r="I1172" i="1" s="1"/>
  <c r="E1189" i="1"/>
  <c r="E1188" i="1" s="1"/>
  <c r="E1187" i="1" s="1"/>
  <c r="H1176" i="1"/>
  <c r="E1193" i="1"/>
  <c r="E1192" i="1" s="1"/>
  <c r="E1191" i="1" s="1"/>
  <c r="E1172" i="1" l="1"/>
  <c r="E1185" i="1"/>
  <c r="H162" i="1"/>
  <c r="D453" i="1" l="1"/>
  <c r="F453" i="1" s="1"/>
  <c r="F454" i="1"/>
  <c r="D452" i="1" l="1"/>
  <c r="F452" i="1" l="1"/>
  <c r="D451" i="1"/>
  <c r="D446" i="1" s="1"/>
  <c r="D445" i="1" l="1"/>
  <c r="D444" i="1" s="1"/>
  <c r="F446" i="1"/>
  <c r="F451" i="1"/>
  <c r="F445" i="1" l="1"/>
  <c r="D431" i="1"/>
  <c r="F444" i="1"/>
  <c r="D430" i="1" l="1"/>
  <c r="D176" i="1" s="1"/>
  <c r="G176" i="1" s="1"/>
  <c r="F431" i="1"/>
  <c r="F430" i="1" l="1"/>
  <c r="D174" i="1" l="1"/>
  <c r="D1194" i="1" s="1"/>
  <c r="F176" i="1"/>
  <c r="G174" i="1" l="1"/>
  <c r="D1193" i="1"/>
  <c r="D1192" i="1" s="1"/>
  <c r="D1164" i="1"/>
  <c r="I176" i="1"/>
  <c r="G165" i="1"/>
  <c r="I174" i="1"/>
  <c r="F174" i="1"/>
  <c r="D1191" i="1" l="1"/>
  <c r="D1172" i="1" s="1"/>
  <c r="D1186" i="1"/>
  <c r="F1186" i="1" s="1"/>
  <c r="F1174" i="1"/>
  <c r="D1185" i="1" l="1"/>
  <c r="F1185" i="1" s="1"/>
</calcChain>
</file>

<file path=xl/sharedStrings.xml><?xml version="1.0" encoding="utf-8"?>
<sst xmlns="http://schemas.openxmlformats.org/spreadsheetml/2006/main" count="6912" uniqueCount="1668">
  <si>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</si>
  <si>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</si>
  <si>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</si>
  <si>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</si>
  <si>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</si>
  <si>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</si>
  <si>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</si>
  <si>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</si>
  <si>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</si>
  <si>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</si>
  <si>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</si>
  <si>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</si>
  <si>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</si>
  <si>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</si>
  <si>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</si>
  <si>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</si>
  <si>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</si>
  <si>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</si>
  <si>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</si>
  <si>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</si>
  <si>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</si>
  <si>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</si>
  <si>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</si>
  <si>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</si>
  <si>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</si>
  <si>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</si>
  <si>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</si>
  <si>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</si>
  <si>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</si>
  <si>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</si>
  <si>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</si>
  <si>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</si>
  <si>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</si>
  <si>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</si>
  <si>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</si>
  <si>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</si>
  <si>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</si>
  <si>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</si>
  <si>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</si>
  <si>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</si>
  <si>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</si>
  <si>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</si>
  <si>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</si>
  <si>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</si>
  <si>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</si>
  <si>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</si>
  <si>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</si>
  <si>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</si>
  <si>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Главный бухгалтер</t>
  </si>
  <si>
    <t>О.А. Иванова</t>
  </si>
  <si>
    <t>Исполнитель  Колесова М.А.  Тел.64-190</t>
  </si>
  <si>
    <t>по выписке</t>
  </si>
  <si>
    <t>по факту</t>
  </si>
  <si>
    <t>ПРОВЕРКА</t>
  </si>
  <si>
    <t>ДОХОДЫ</t>
  </si>
  <si>
    <t>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</si>
  <si>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</si>
  <si>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</si>
  <si>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</si>
  <si>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</si>
  <si>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</si>
  <si>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</si>
  <si>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</si>
  <si>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</si>
  <si>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</si>
  <si>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</si>
  <si>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</si>
  <si>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</si>
  <si>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</si>
  <si>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</si>
  <si>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</si>
  <si>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</si>
  <si>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</si>
  <si>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</si>
  <si>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</si>
  <si>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</si>
  <si>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</si>
  <si>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</si>
  <si>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</si>
  <si>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</si>
  <si>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</si>
  <si>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</si>
  <si>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</si>
  <si>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</si>
  <si>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</si>
  <si>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</si>
  <si>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</si>
  <si>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</si>
  <si>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</si>
  <si>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</si>
  <si>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</si>
  <si>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</si>
  <si>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</si>
  <si>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</si>
  <si>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</si>
  <si>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</si>
  <si>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</si>
  <si>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</si>
  <si>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</si>
  <si>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</si>
  <si>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</si>
  <si>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</si>
  <si>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</si>
  <si>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</si>
  <si>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</si>
  <si>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</si>
  <si>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</si>
  <si>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</si>
  <si>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</si>
  <si>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</si>
  <si>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</si>
  <si>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</si>
  <si>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</si>
  <si>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</si>
  <si>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</si>
  <si>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</si>
  <si>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</si>
  <si>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</si>
  <si>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</si>
  <si>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</si>
  <si>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</si>
  <si>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</si>
  <si>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</si>
  <si>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</si>
  <si>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</si>
  <si>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</si>
  <si>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</si>
  <si>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</si>
  <si>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</si>
  <si>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</si>
  <si>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</si>
  <si>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</si>
  <si>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</si>
  <si>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</si>
  <si>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</si>
  <si>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</si>
  <si>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</si>
  <si>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</si>
  <si>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</si>
  <si>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</si>
  <si>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</si>
  <si>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</si>
  <si>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</si>
  <si>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</si>
  <si>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</si>
  <si>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</si>
  <si>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</si>
  <si>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</si>
  <si>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</si>
  <si>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</si>
  <si>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</si>
  <si>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</si>
  <si>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</si>
  <si>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</si>
  <si>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</si>
  <si>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</si>
  <si>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</si>
  <si>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</si>
  <si>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</si>
  <si>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</si>
  <si>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</si>
  <si>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</si>
  <si>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</si>
  <si>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</si>
  <si>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</si>
  <si>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</si>
  <si>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</si>
  <si>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</si>
  <si>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</si>
  <si>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</si>
  <si>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</si>
  <si>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</si>
  <si>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</si>
  <si>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</si>
  <si>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</si>
  <si>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</si>
  <si>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</si>
  <si>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</si>
  <si>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</si>
  <si>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</si>
  <si>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</si>
  <si>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</si>
  <si>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</si>
  <si>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</si>
  <si>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</si>
  <si>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</si>
  <si>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</si>
  <si>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</si>
  <si>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</si>
  <si>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</si>
  <si>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</si>
  <si>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</si>
  <si>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</si>
  <si>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</si>
  <si>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</si>
  <si>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</si>
  <si>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</si>
  <si>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</si>
  <si>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</si>
  <si>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</si>
  <si>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</si>
  <si>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</si>
  <si>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</si>
  <si>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</si>
  <si>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</si>
  <si>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</si>
  <si>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</si>
  <si>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</si>
  <si>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</si>
  <si>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</si>
  <si>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</si>
  <si>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</si>
  <si>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</si>
  <si>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</si>
  <si>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</si>
  <si>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</si>
  <si>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</si>
  <si>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</si>
  <si>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</si>
  <si>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</si>
  <si>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</si>
  <si>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</si>
  <si>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</si>
  <si>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</si>
  <si>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</si>
  <si>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</si>
  <si>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</si>
  <si>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</si>
  <si>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</si>
  <si>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</si>
  <si>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</si>
  <si>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</si>
  <si>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</si>
  <si>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</si>
  <si>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</si>
  <si>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</si>
  <si>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</si>
  <si>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</si>
  <si>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</si>
  <si>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</si>
  <si>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</si>
  <si>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</si>
  <si>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</si>
  <si>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</si>
  <si>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</si>
  <si>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</si>
  <si>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</si>
  <si>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</si>
  <si>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</si>
  <si>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</si>
  <si>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</si>
  <si>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</si>
  <si>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</si>
  <si>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</si>
  <si>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</si>
  <si>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</si>
  <si>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</si>
  <si>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</si>
  <si>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</si>
  <si>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</si>
  <si>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</si>
  <si>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</si>
  <si>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</si>
  <si>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</si>
  <si>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</si>
  <si>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</si>
  <si>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</si>
  <si>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</si>
  <si>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</si>
  <si>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</si>
  <si>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</si>
  <si>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</si>
  <si>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</si>
  <si>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</si>
  <si>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</si>
  <si>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</si>
  <si>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</si>
  <si>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</si>
  <si>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</si>
  <si>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</si>
  <si>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</si>
  <si>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</si>
  <si>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</si>
  <si>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</si>
  <si>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</si>
  <si>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</si>
  <si>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</si>
  <si>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</si>
  <si>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</si>
  <si>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</si>
  <si>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</si>
  <si>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</si>
  <si>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</si>
  <si>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</si>
  <si>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</si>
  <si>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</si>
  <si>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</si>
  <si>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</si>
  <si>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</si>
  <si>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</si>
  <si>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</si>
  <si>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</si>
  <si>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</si>
  <si>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</si>
  <si>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</si>
  <si>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</si>
  <si>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</si>
  <si>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</si>
  <si>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</si>
  <si>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</si>
  <si>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</si>
  <si>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</si>
  <si>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</si>
  <si>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</si>
  <si>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</si>
  <si>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</si>
  <si>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</si>
  <si>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</si>
  <si>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</si>
  <si>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</si>
  <si>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</si>
  <si>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</si>
  <si>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</si>
  <si>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</si>
  <si>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</si>
  <si>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</si>
  <si>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</si>
  <si>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</si>
  <si>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</si>
  <si>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</si>
  <si>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</si>
  <si>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</si>
  <si>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</si>
  <si>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</si>
  <si>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</si>
  <si>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</si>
  <si>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</si>
  <si>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</si>
  <si>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</si>
  <si>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</si>
  <si>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</si>
  <si>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</si>
  <si>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</si>
  <si>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</si>
  <si>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</si>
  <si>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</si>
  <si>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</si>
  <si>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</si>
  <si>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</si>
  <si>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</si>
  <si>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</si>
  <si>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</si>
  <si>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</si>
  <si>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</si>
  <si>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</si>
  <si>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</si>
  <si>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</si>
  <si>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</si>
  <si>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</si>
  <si>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</si>
  <si>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</si>
  <si>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</si>
  <si>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</si>
  <si>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</si>
  <si>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</si>
  <si>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</si>
  <si>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</si>
  <si>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</si>
  <si>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</si>
  <si>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</si>
  <si>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</si>
  <si>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</si>
  <si>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</si>
  <si>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</si>
  <si>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</si>
  <si>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</si>
  <si>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</si>
  <si>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</si>
  <si>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</si>
  <si>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</si>
  <si>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</si>
  <si>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</si>
  <si>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</si>
  <si>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</si>
  <si>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</si>
  <si>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</si>
  <si>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</si>
  <si>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</si>
  <si>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</si>
  <si>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</si>
  <si>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</si>
  <si>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</si>
  <si>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</si>
  <si>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</si>
  <si>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</si>
  <si>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</si>
  <si>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</si>
  <si>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</si>
  <si>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</si>
  <si>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</si>
  <si>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</si>
  <si>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</si>
  <si>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</si>
  <si>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</si>
  <si>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</si>
  <si>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</si>
  <si>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</si>
  <si>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</si>
  <si>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</si>
  <si>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</si>
  <si>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</si>
  <si>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</si>
  <si>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</si>
  <si>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</si>
  <si>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</si>
  <si>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</si>
  <si>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</si>
  <si>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</si>
  <si>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</si>
  <si>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</si>
  <si>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</si>
  <si>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</si>
  <si>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</si>
  <si>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</si>
  <si>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</si>
  <si>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</si>
  <si>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</si>
  <si>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</si>
  <si>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</si>
  <si>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</si>
  <si>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</si>
  <si>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</si>
  <si>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</si>
  <si>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</si>
  <si>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</si>
  <si>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</si>
  <si>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</si>
  <si>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</si>
  <si>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</si>
  <si>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</si>
  <si>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</si>
  <si>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</si>
  <si>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</si>
  <si>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</si>
  <si>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</si>
  <si>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</si>
  <si>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</si>
  <si>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</si>
  <si>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</si>
  <si>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</si>
  <si>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</si>
  <si>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</si>
  <si>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</si>
  <si>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</si>
  <si>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</si>
  <si>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</si>
  <si>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</si>
  <si>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</si>
  <si>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</si>
  <si>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</si>
  <si>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</si>
  <si>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</si>
  <si>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</si>
  <si>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</si>
  <si>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</si>
  <si>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</si>
  <si>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</si>
  <si>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</si>
  <si>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</si>
  <si>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</si>
  <si>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</si>
  <si>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</si>
  <si>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</si>
  <si>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</si>
  <si>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</si>
  <si>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</si>
  <si>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</si>
  <si>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</si>
  <si>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</si>
  <si>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</si>
  <si>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</si>
  <si>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</si>
  <si>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</si>
  <si>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</si>
  <si>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</si>
  <si>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</si>
  <si>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</si>
  <si>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</si>
  <si>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</si>
  <si>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</si>
  <si>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</si>
  <si>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</si>
  <si>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</si>
  <si>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</si>
  <si>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</si>
  <si>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</si>
  <si>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</si>
  <si>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</si>
  <si>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</si>
  <si>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</si>
  <si>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</si>
  <si>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</si>
  <si>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</si>
  <si>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</si>
  <si>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</si>
  <si>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</si>
  <si>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</si>
  <si>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</si>
  <si>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</si>
  <si>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</si>
  <si>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</si>
  <si>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</si>
  <si>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</si>
  <si>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</si>
  <si>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</si>
  <si>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</si>
  <si>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</si>
  <si>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</si>
  <si>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</si>
  <si>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</si>
  <si>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</si>
  <si>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</si>
  <si>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</si>
  <si>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</si>
  <si>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</si>
  <si>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</si>
  <si>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</si>
  <si>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</si>
  <si>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</si>
  <si>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</si>
  <si>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</si>
  <si>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</si>
  <si>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</si>
  <si>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</si>
  <si>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</si>
  <si>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</si>
  <si>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</si>
  <si>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</si>
  <si>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</si>
  <si>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</si>
  <si>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</si>
  <si>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</si>
  <si>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</si>
  <si>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</si>
  <si>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</si>
  <si>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</si>
  <si>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</si>
  <si>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</si>
  <si>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</si>
  <si>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</si>
  <si>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</si>
  <si>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</si>
  <si>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</si>
  <si>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</si>
  <si>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</si>
  <si>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</si>
  <si>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</si>
  <si>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</si>
  <si>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</si>
  <si>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</si>
  <si>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</si>
  <si>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</si>
  <si>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</si>
  <si>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</si>
  <si>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</si>
  <si>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</si>
  <si>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</si>
  <si>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</si>
  <si>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</si>
  <si>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</si>
  <si>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</si>
  <si>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</si>
  <si>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</si>
  <si>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</si>
  <si>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</si>
  <si>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</si>
  <si>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</si>
  <si>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</si>
  <si>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</si>
  <si>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</si>
  <si>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</si>
  <si>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</si>
  <si>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</si>
  <si>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</si>
  <si>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</si>
  <si>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</si>
  <si>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</si>
  <si>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</si>
  <si>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</si>
  <si>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</si>
  <si>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</si>
  <si>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</si>
  <si>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</si>
  <si>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</si>
  <si>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</si>
  <si>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</si>
  <si>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</si>
  <si>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</si>
  <si>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</si>
  <si>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</si>
  <si>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</si>
  <si>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</si>
  <si>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</si>
  <si>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</si>
  <si>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</si>
  <si>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</si>
  <si>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</si>
  <si>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</si>
  <si>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</si>
  <si>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</si>
  <si>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</si>
  <si>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</si>
  <si>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</si>
  <si>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</si>
  <si>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</si>
  <si>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</si>
  <si>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</si>
  <si>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</si>
  <si>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</si>
  <si>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</si>
  <si>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</si>
  <si>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</si>
  <si>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</si>
  <si>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</si>
  <si>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</si>
  <si>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</si>
  <si>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</si>
  <si>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</si>
  <si>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</si>
  <si>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</si>
  <si>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</si>
  <si>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</si>
  <si>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</si>
  <si>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</si>
  <si>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</si>
  <si>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</si>
  <si>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</si>
  <si>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</si>
  <si>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</si>
  <si>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</si>
  <si>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</si>
  <si>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</si>
  <si>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</si>
  <si>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</si>
  <si>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</si>
  <si>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</si>
  <si>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</si>
  <si>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</si>
  <si>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</si>
  <si>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</si>
  <si>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</si>
  <si>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</si>
  <si>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</si>
  <si>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</si>
  <si>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</si>
  <si>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</si>
  <si>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</si>
  <si>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</si>
  <si>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</si>
  <si>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</si>
  <si>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</si>
  <si>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</si>
  <si>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</si>
  <si>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</si>
  <si>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</si>
  <si>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</si>
  <si>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</si>
  <si>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</si>
  <si>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</si>
  <si>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</si>
  <si>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</si>
  <si>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</si>
  <si>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</si>
  <si>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</si>
  <si>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</si>
  <si>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</si>
  <si>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</si>
  <si>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</si>
  <si>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</si>
  <si>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</si>
  <si>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</si>
  <si>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</si>
  <si>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</si>
  <si>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</si>
  <si>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</si>
  <si>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</si>
  <si>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</si>
  <si>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</si>
  <si>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</si>
  <si>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</si>
  <si>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</si>
  <si>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</si>
  <si>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</si>
  <si>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</si>
  <si>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</si>
  <si>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</si>
  <si>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</si>
  <si>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</si>
  <si>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</si>
  <si>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</si>
  <si>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</si>
  <si>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</si>
  <si>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</si>
  <si>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</si>
  <si>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</si>
  <si>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</si>
  <si>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</si>
  <si>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</si>
  <si>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</si>
  <si>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</si>
  <si>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</si>
  <si>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</si>
  <si>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</si>
  <si>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</si>
  <si>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</si>
  <si>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</si>
  <si>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</si>
  <si>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</si>
  <si>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</si>
  <si>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</si>
  <si>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</si>
  <si>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</si>
  <si>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</si>
  <si>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</si>
  <si>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</si>
  <si>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</si>
  <si>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</si>
  <si>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</si>
  <si>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</si>
  <si>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</si>
  <si>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</si>
  <si>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</si>
  <si>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</si>
  <si>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</si>
  <si>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</si>
  <si>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</si>
  <si>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</si>
  <si>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</si>
  <si>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</si>
  <si>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</si>
  <si>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</si>
  <si>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</si>
  <si>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</si>
  <si>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</si>
  <si>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</si>
  <si>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</si>
  <si>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</si>
  <si>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</si>
  <si>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</si>
  <si>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</si>
  <si>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</si>
  <si>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</si>
  <si>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</si>
  <si>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</si>
  <si>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</si>
  <si>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</si>
  <si>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</si>
  <si>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</si>
  <si>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</si>
  <si>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</si>
  <si>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</si>
  <si>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</si>
  <si>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</si>
  <si>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</si>
  <si>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</si>
  <si>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</si>
  <si>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</si>
  <si>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</si>
  <si>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</si>
  <si>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</si>
  <si>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</si>
  <si>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</si>
  <si>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</si>
  <si>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</si>
  <si>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</si>
  <si>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</si>
  <si>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</si>
  <si>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</si>
  <si>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</si>
  <si>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</si>
  <si>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</si>
  <si>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</si>
  <si>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</si>
  <si>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</si>
  <si>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</si>
  <si>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</si>
  <si>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</si>
  <si>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</si>
  <si>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</si>
  <si>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</si>
  <si>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</si>
  <si>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</si>
  <si>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</si>
  <si>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</si>
  <si>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</si>
  <si>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</si>
  <si>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</si>
  <si>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</si>
  <si>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</si>
  <si>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</si>
  <si>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</si>
  <si>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</si>
  <si>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</si>
  <si>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</si>
  <si>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</si>
  <si>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</si>
  <si>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</si>
  <si>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</si>
  <si>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</si>
  <si>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</si>
  <si>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</si>
  <si>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</si>
  <si>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</si>
  <si>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</si>
  <si>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</si>
  <si>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</si>
  <si>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</si>
  <si>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</si>
  <si>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</si>
  <si>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</si>
  <si>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</si>
  <si>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</si>
  <si>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</si>
  <si>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</si>
  <si>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</si>
  <si>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</si>
  <si>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</si>
  <si>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</si>
  <si>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</si>
  <si>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</si>
  <si>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</si>
  <si>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</si>
  <si>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</si>
  <si>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</si>
  <si>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</si>
  <si>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</si>
  <si>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</si>
  <si>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</si>
  <si>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</si>
  <si>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</si>
  <si>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</si>
  <si>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</si>
  <si>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</si>
  <si>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</si>
  <si>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</si>
  <si>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</si>
  <si>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</si>
  <si>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</si>
  <si>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</si>
  <si>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</si>
  <si>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</si>
  <si>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</si>
  <si>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</si>
  <si>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</si>
  <si>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</si>
  <si>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</si>
  <si>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</si>
  <si>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</si>
  <si>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</si>
  <si>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</si>
  <si>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</si>
  <si>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</si>
  <si>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</si>
  <si>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</si>
  <si>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</si>
  <si>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</si>
  <si>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</si>
  <si>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</si>
  <si>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</si>
  <si>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</si>
  <si>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</si>
  <si>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</si>
  <si>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</si>
  <si>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</si>
  <si>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</si>
  <si>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</si>
  <si>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</si>
  <si>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</si>
  <si>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</si>
  <si>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</si>
  <si>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</si>
  <si>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</si>
  <si>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</si>
  <si>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</si>
  <si>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</si>
  <si>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</si>
  <si>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</si>
  <si>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</si>
  <si>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</si>
  <si>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</si>
  <si>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</si>
  <si>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</si>
  <si>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</si>
  <si>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</si>
  <si>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</si>
  <si>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</si>
  <si>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</si>
  <si>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</si>
  <si>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</si>
  <si>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</si>
  <si>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</si>
  <si>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</si>
  <si>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</si>
  <si>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</si>
  <si>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</si>
  <si>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</si>
  <si>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</si>
  <si>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</si>
  <si>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</si>
  <si>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</si>
  <si>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</si>
  <si>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</si>
  <si>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</si>
  <si>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</si>
  <si>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</si>
  <si>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</si>
  <si>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</si>
  <si>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</si>
  <si>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</si>
  <si>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</si>
  <si>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</si>
  <si>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</si>
  <si>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</si>
  <si>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</si>
  <si>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</si>
  <si>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</si>
  <si>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</si>
  <si>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</si>
  <si>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</si>
  <si>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</si>
  <si>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</si>
  <si>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</si>
  <si>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</si>
  <si>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</si>
  <si>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</si>
  <si>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</si>
  <si>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</si>
  <si>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</si>
  <si>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</si>
  <si>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</si>
  <si>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</si>
  <si>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</si>
  <si>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</si>
  <si>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</si>
  <si>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</si>
  <si>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</si>
  <si>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</si>
  <si>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</si>
  <si>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</si>
  <si>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</si>
  <si>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</si>
  <si>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</si>
  <si>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</si>
  <si>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</si>
  <si>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</si>
  <si>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</si>
  <si>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</si>
  <si>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</si>
  <si>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</si>
  <si>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</si>
  <si>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</si>
  <si>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</si>
  <si>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</si>
  <si>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</si>
  <si>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</si>
  <si>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</si>
  <si>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</si>
  <si>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</si>
  <si>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</si>
  <si>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</si>
  <si>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</si>
  <si>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</si>
  <si>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</si>
  <si>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</si>
  <si>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</si>
  <si>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</si>
  <si>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</si>
  <si>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</si>
  <si>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</si>
  <si>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</si>
  <si>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</si>
  <si>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</si>
  <si>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</si>
  <si>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</si>
  <si>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</si>
  <si>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</si>
  <si>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</si>
  <si>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</si>
  <si>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</si>
  <si>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</si>
  <si>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</si>
  <si>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</si>
  <si>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</si>
  <si>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</si>
  <si>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</si>
  <si>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</si>
  <si>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</si>
  <si>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</si>
  <si>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</si>
  <si>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</si>
  <si>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</si>
  <si>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</si>
  <si>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</si>
  <si>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</si>
  <si>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</si>
  <si>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</si>
  <si>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</si>
  <si>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</si>
  <si>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</si>
  <si>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</si>
  <si>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</si>
  <si>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</si>
  <si>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</si>
  <si>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</si>
  <si>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</si>
  <si>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</si>
  <si>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</si>
  <si>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</si>
  <si>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</si>
  <si>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</si>
  <si>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</si>
  <si>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</si>
  <si>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</si>
  <si>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</si>
  <si>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</si>
  <si>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</si>
  <si>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</si>
  <si>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</si>
  <si>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</si>
  <si>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</si>
  <si>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</si>
  <si>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</si>
  <si>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</si>
  <si>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</si>
  <si>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</si>
  <si>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</si>
  <si>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</si>
  <si>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</si>
  <si>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</si>
  <si>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</si>
  <si>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</si>
  <si>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</si>
  <si>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</si>
  <si>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</si>
  <si>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</si>
  <si>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</si>
  <si>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</si>
  <si>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</si>
  <si>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</si>
  <si>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</si>
  <si>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</si>
  <si>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</si>
  <si>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</si>
  <si>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</si>
  <si>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</si>
  <si>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</si>
  <si>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</si>
  <si>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</si>
  <si>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</si>
  <si>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</si>
  <si>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</si>
  <si>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</si>
  <si>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</si>
  <si>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</si>
  <si>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</si>
  <si>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</si>
  <si>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</si>
  <si>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</si>
  <si>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</si>
  <si>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</si>
  <si>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</si>
  <si>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</si>
  <si>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</si>
  <si>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</si>
  <si>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</si>
  <si>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</si>
  <si>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</si>
  <si>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</si>
  <si>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</si>
  <si>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</si>
  <si>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</si>
  <si>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</si>
  <si>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</si>
  <si>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</si>
  <si>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</si>
  <si>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</si>
  <si>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</si>
  <si>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</si>
  <si>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</si>
  <si>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</si>
  <si>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</si>
  <si>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</si>
  <si>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</si>
  <si>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</si>
  <si>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</si>
  <si>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</si>
  <si>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,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</si>
  <si>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</si>
  <si>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</si>
  <si>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</si>
  <si>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</si>
  <si>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</si>
  <si>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</si>
  <si>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</si>
  <si>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</si>
  <si>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</si>
  <si>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</si>
  <si>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</si>
  <si>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</si>
  <si>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</si>
  <si>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</si>
  <si>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</si>
  <si>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</si>
  <si>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</si>
  <si>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</si>
  <si>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</si>
  <si>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</si>
  <si>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</si>
  <si>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</si>
  <si>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</si>
  <si>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</si>
  <si>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</si>
  <si>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</si>
  <si>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</si>
  <si>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</si>
  <si>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</si>
  <si>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</si>
  <si>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</si>
  <si>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</si>
  <si>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</si>
  <si>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</si>
  <si>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</si>
  <si>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</si>
  <si>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</si>
  <si>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</si>
  <si>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</si>
  <si>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</si>
  <si>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</si>
  <si>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</si>
  <si>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</si>
  <si>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</si>
  <si>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</si>
  <si>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</si>
  <si>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</si>
  <si>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</si>
  <si>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</si>
  <si>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</si>
  <si>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</si>
  <si>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</si>
  <si>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</si>
  <si>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</si>
  <si>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</si>
  <si>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</si>
  <si>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</si>
  <si>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</si>
  <si>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</si>
  <si>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</si>
  <si>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</si>
  <si>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</si>
  <si>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</si>
  <si>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</si>
  <si>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</si>
  <si>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</si>
  <si>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</si>
  <si>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</si>
  <si>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</si>
  <si>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</si>
  <si>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</si>
  <si>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</si>
  <si>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</si>
  <si>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</si>
  <si>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</si>
  <si>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</si>
  <si>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</si>
  <si>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</si>
  <si>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</si>
  <si>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</si>
  <si>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</si>
  <si>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</si>
  <si>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</si>
  <si>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</si>
  <si>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</si>
  <si>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</si>
  <si>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</si>
  <si>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</si>
  <si>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</si>
  <si>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</si>
  <si>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</si>
  <si>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</si>
  <si>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</si>
  <si>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</si>
  <si>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</si>
  <si>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 В.Г.Савинов</t>
  </si>
  <si>
    <t>___________________________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</si>
  <si>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</si>
  <si>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</si>
  <si>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</si>
  <si>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</si>
  <si>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</si>
  <si>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</si>
  <si>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</si>
  <si>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</si>
  <si>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</si>
  <si>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передв на 412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</si>
  <si>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</si>
  <si>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</si>
  <si>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</si>
  <si>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</si>
  <si>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</si>
  <si>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</si>
  <si>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</si>
  <si>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</si>
  <si>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</si>
  <si>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</si>
  <si>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</si>
  <si>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</si>
  <si>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</si>
  <si>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</si>
  <si>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</si>
  <si>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</si>
  <si>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</si>
  <si>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</si>
  <si>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</si>
  <si>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</si>
  <si>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</si>
  <si>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</si>
  <si>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</si>
  <si>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</si>
  <si>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</si>
  <si>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</si>
  <si>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</si>
  <si>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</si>
  <si>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</si>
  <si>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</si>
  <si>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>змен. С 321 на 322</t>
  </si>
  <si>
    <t xml:space="preserve">944 1003 05202L0200 321 </t>
  </si>
  <si>
    <t>изм. С 321 на 322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</si>
  <si>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</si>
  <si>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</si>
  <si>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</si>
  <si>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</si>
  <si>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</si>
  <si>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</si>
  <si>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</si>
  <si>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</si>
  <si>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</si>
  <si>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</si>
  <si>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</si>
  <si>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</si>
  <si>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</si>
  <si>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</si>
  <si>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</si>
  <si>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</si>
  <si>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</si>
  <si>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</si>
  <si>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</si>
  <si>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</si>
  <si>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</si>
  <si>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</si>
  <si>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</si>
  <si>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</si>
  <si>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</si>
  <si>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</si>
  <si>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</si>
  <si>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</si>
  <si>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</si>
  <si>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</si>
  <si>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</si>
  <si>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</si>
  <si>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</si>
  <si>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</si>
  <si>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</si>
  <si>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</si>
  <si>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</si>
  <si>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</si>
  <si>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</si>
  <si>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</si>
  <si>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</si>
  <si>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</si>
  <si>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</si>
  <si>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</si>
  <si>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</si>
  <si>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</si>
  <si>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</si>
  <si>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</si>
  <si>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</si>
  <si>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</si>
  <si>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</si>
  <si>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</si>
  <si>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</si>
  <si>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>посмотреть структ. 202250000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</si>
  <si>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</si>
  <si>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</si>
  <si>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</si>
  <si>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</si>
  <si>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</si>
  <si>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</si>
  <si>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</si>
  <si>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</si>
  <si>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</si>
  <si>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</si>
  <si>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</si>
  <si>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</si>
  <si>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</si>
  <si>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</si>
  <si>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</si>
  <si>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</si>
  <si>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</si>
  <si>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</si>
  <si>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</si>
  <si>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</si>
  <si>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</si>
  <si>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</si>
  <si>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</si>
  <si>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</si>
  <si>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</si>
  <si>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</si>
  <si>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</si>
  <si>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</si>
  <si>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</si>
  <si>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</si>
  <si>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</si>
  <si>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</si>
  <si>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</si>
  <si>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</si>
  <si>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</si>
  <si>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</si>
  <si>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</si>
  <si>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</si>
  <si>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</si>
  <si>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</si>
  <si>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</si>
  <si>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</si>
  <si>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</si>
  <si>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</si>
  <si>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</si>
  <si>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</si>
  <si>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</si>
  <si>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</si>
  <si>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</si>
  <si>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</si>
  <si>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</si>
  <si>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</si>
  <si>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</si>
  <si>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</si>
  <si>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</si>
  <si>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</si>
  <si>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</si>
  <si>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</si>
  <si>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</si>
  <si>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</si>
  <si>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</si>
  <si>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</si>
  <si>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</si>
  <si>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</si>
  <si>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</si>
  <si>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</si>
  <si>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</si>
  <si>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</si>
  <si>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</si>
  <si>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</si>
  <si>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</si>
  <si>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</si>
  <si>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</si>
  <si>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</si>
  <si>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</si>
  <si>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</si>
  <si>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</si>
  <si>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</si>
  <si>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</si>
  <si>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</si>
  <si>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</si>
  <si>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</si>
  <si>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</si>
  <si>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</si>
  <si>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</si>
  <si>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</si>
  <si>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</si>
  <si>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</si>
  <si>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</si>
  <si>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</si>
  <si>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</si>
  <si>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</si>
  <si>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</si>
  <si>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</si>
  <si>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</si>
  <si>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</si>
  <si>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</si>
  <si>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</si>
  <si>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</si>
  <si>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</si>
  <si>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</si>
  <si>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</si>
  <si>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</si>
  <si>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</si>
  <si>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</si>
  <si>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</si>
  <si>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</si>
  <si>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</si>
  <si>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</si>
  <si>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</si>
  <si>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</si>
  <si>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</si>
  <si>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</si>
  <si>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</si>
  <si>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</si>
  <si>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</si>
  <si>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</si>
  <si>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</si>
  <si>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</si>
  <si>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</si>
  <si>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</si>
  <si>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</si>
  <si>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</si>
  <si>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</si>
  <si>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</si>
  <si>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</si>
  <si>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</si>
  <si>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</si>
  <si>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</si>
  <si>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</si>
  <si>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</si>
  <si>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</si>
  <si>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</si>
  <si>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</si>
  <si>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</si>
  <si>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</si>
  <si>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</si>
  <si>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</si>
  <si>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</si>
  <si>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</si>
  <si>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</si>
  <si>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</si>
  <si>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</si>
  <si>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>_____________________________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</si>
  <si>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</si>
  <si>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</si>
  <si>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</si>
  <si>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</si>
  <si>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</si>
  <si>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</si>
  <si>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</si>
  <si>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</si>
  <si>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</si>
  <si>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</si>
  <si>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</si>
  <si>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</si>
  <si>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</si>
  <si>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</si>
  <si>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</si>
  <si>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</si>
  <si>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</si>
  <si>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</si>
  <si>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</si>
  <si>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</si>
  <si>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</si>
  <si>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</si>
  <si>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</si>
  <si>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</si>
  <si>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</si>
  <si>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</si>
  <si>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</si>
  <si>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</si>
  <si>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</si>
  <si>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</si>
  <si>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</si>
  <si>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</si>
  <si>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</si>
  <si>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</si>
  <si>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</si>
  <si>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</si>
  <si>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</si>
  <si>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</si>
  <si>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</si>
  <si>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</si>
  <si>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</si>
  <si>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</si>
  <si>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</si>
  <si>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</si>
  <si>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</si>
  <si>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</si>
  <si>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</si>
  <si>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</si>
  <si>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</si>
  <si>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</si>
  <si>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</si>
  <si>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</si>
  <si>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</si>
  <si>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</si>
  <si>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</si>
  <si>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</si>
  <si>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</si>
  <si>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</si>
  <si>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</si>
  <si>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</si>
  <si>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</si>
  <si>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</si>
  <si>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</si>
  <si>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</si>
  <si>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</si>
  <si>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</si>
  <si>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</si>
  <si>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</si>
  <si>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</si>
  <si>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</si>
  <si>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>Глава администрации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</si>
  <si>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</si>
  <si>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</si>
  <si>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</si>
  <si>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</si>
  <si>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</si>
  <si>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</si>
  <si>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</si>
  <si>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</si>
  <si>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</si>
  <si>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</si>
  <si>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</si>
  <si>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</si>
  <si>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</si>
  <si>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</si>
  <si>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</si>
  <si>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</si>
  <si>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</si>
  <si>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</si>
  <si>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</si>
  <si>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</si>
  <si>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</si>
  <si>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</si>
  <si>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</si>
  <si>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</si>
  <si>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</si>
  <si>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</si>
  <si>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</si>
  <si>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</si>
  <si>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</si>
  <si>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</si>
  <si>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</si>
  <si>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>на н.г 6 938 698,83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</si>
  <si>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</si>
  <si>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</si>
  <si>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</si>
  <si>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</si>
  <si>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</si>
  <si>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</si>
  <si>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</si>
  <si>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</si>
  <si>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</si>
  <si>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</si>
  <si>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</si>
  <si>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</si>
  <si>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</si>
  <si>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</si>
  <si>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</si>
  <si>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</si>
  <si>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</si>
  <si>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</si>
  <si>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</si>
  <si>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</si>
  <si>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</si>
  <si>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</si>
  <si>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</si>
  <si>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</si>
  <si>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</si>
  <si>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</si>
  <si>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</si>
  <si>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000 11607000010000140</t>
  </si>
  <si>
    <t>000 11610000000000140</t>
  </si>
  <si>
    <t>000 11601000010000140</t>
  </si>
  <si>
    <t>000 11601070010000140</t>
  </si>
  <si>
    <t>000 11601074010000140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</si>
  <si>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</si>
  <si>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</si>
  <si>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</si>
  <si>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000 2 19 60010 13 0000 150</t>
  </si>
  <si>
    <t>944 0502 06101S4730 414</t>
  </si>
  <si>
    <t>944 0502 06101S4730 410</t>
  </si>
  <si>
    <t>944 0502 06101S4730 400</t>
  </si>
  <si>
    <t xml:space="preserve">944 0502 06101S4730 000 </t>
  </si>
  <si>
    <t>000 11602000020000140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</si>
  <si>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</si>
  <si>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</si>
  <si>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об административных правонарушениях, за нарушение муниципальных правовых актов</t>
  </si>
  <si>
    <t>Софинансирование мероприятия на капитальное строительство (реконструкцию) объектов теплоэнергетики, включая проектно-изыскательские работы</t>
  </si>
  <si>
    <t>07 июля 2020 года</t>
  </si>
  <si>
    <t>на 01 августа 2020 г.</t>
  </si>
  <si>
    <t>01 |08|2020</t>
  </si>
  <si>
    <t>000 20216001000000 150</t>
  </si>
  <si>
    <t>000 20216001130000 150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</si>
  <si>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</si>
  <si>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</si>
  <si>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000 11610060000000140</t>
  </si>
  <si>
    <t>Платежи в целях возмещения убытков, причиненных уклонением от заключения муниципального контракта</t>
  </si>
  <si>
    <t>Получение кредитов от кредитных организаций бюджетами гордских поселений в валюте Российской Федерации</t>
  </si>
  <si>
    <t>х</t>
  </si>
  <si>
    <t>из них:</t>
  </si>
  <si>
    <t xml:space="preserve">Изменение остатков средств </t>
  </si>
  <si>
    <t>000 01 00 000000 0000 000</t>
  </si>
  <si>
    <t xml:space="preserve">944 1102 0810180000 000 </t>
  </si>
  <si>
    <t xml:space="preserve">944 1102 0810186110 000 </t>
  </si>
  <si>
    <t xml:space="preserve">944 1102 0810186110 400 </t>
  </si>
  <si>
    <t xml:space="preserve">944 1102 0810186110 410 </t>
  </si>
  <si>
    <t xml:space="preserve">944 1102 0810186110 414 </t>
  </si>
  <si>
    <t xml:space="preserve">944 0104 901005549F 000 </t>
  </si>
  <si>
    <t xml:space="preserve">944 0104 901005549F 100 </t>
  </si>
  <si>
    <t xml:space="preserve">944 0104 901005549F 120 </t>
  </si>
  <si>
    <t xml:space="preserve">944 0104901005549F 121 </t>
  </si>
  <si>
    <t xml:space="preserve">944 0104 9010097030 853 </t>
  </si>
  <si>
    <t xml:space="preserve">944 0501 0540420450 800 </t>
  </si>
  <si>
    <t>944 0501 0540420450 830</t>
  </si>
  <si>
    <t xml:space="preserve">944 0501 0540420450 831 </t>
  </si>
  <si>
    <t xml:space="preserve">953 0102 901005549F 000 </t>
  </si>
  <si>
    <t xml:space="preserve">953 0102 901005549F 100 </t>
  </si>
  <si>
    <t xml:space="preserve">953 0102 901005549F 120 </t>
  </si>
  <si>
    <t xml:space="preserve">953 0102 901005549F 121 </t>
  </si>
  <si>
    <t>000 11105300000000120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</si>
  <si>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</si>
  <si>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000 11105310000000120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</si>
  <si>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</si>
  <si>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</si>
  <si>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</si>
  <si>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</si>
  <si>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Мероприятия в рамках областного закона Ленинградской области от 15 января 2018 года №3-оз "О содействииучастию населения в осуществлении местного самоуправления в иных формах на территории административных центров муниципальных образований"</t>
  </si>
  <si>
    <t>Мероприятия на поддержку развития общественной инфраструктуры муниципального значения</t>
  </si>
  <si>
    <t xml:space="preserve">944 1102 08102S00000 000 </t>
  </si>
  <si>
    <t>000 20225497130000 150</t>
  </si>
  <si>
    <t>000 20225497000000 150</t>
  </si>
  <si>
    <t xml:space="preserve">944 0113 9010097030 850 </t>
  </si>
  <si>
    <t xml:space="preserve">944 0113 9010097030 853 </t>
  </si>
  <si>
    <t xml:space="preserve">944 0113 9010065550 540 </t>
  </si>
  <si>
    <t xml:space="preserve">944 0113 9010065550 500 </t>
  </si>
  <si>
    <t xml:space="preserve">944 0113 9010065550 000 </t>
  </si>
  <si>
    <t>Межбюджетные трансферты на осуществление полномочий на определение поставщиков (подрядчиков,исполнителей) для отдельных муниципальных заказчиков</t>
  </si>
  <si>
    <t xml:space="preserve">944 0501 0540420450 247 </t>
  </si>
  <si>
    <t>Закупка энергетических ресурсов</t>
  </si>
  <si>
    <t xml:space="preserve">944 0503 0700120480 247 </t>
  </si>
  <si>
    <t xml:space="preserve">944 1004 05202L4970 322 </t>
  </si>
  <si>
    <t xml:space="preserve">944 1004 05202L4970 320 </t>
  </si>
  <si>
    <t xml:space="preserve">944 1004 05202L4970 300 </t>
  </si>
  <si>
    <t>Социальное обесречение и иные выплаты населению</t>
  </si>
  <si>
    <t xml:space="preserve">944 1004 05202L4970 000 </t>
  </si>
  <si>
    <t xml:space="preserve">944 0104 9010010040 247 </t>
  </si>
  <si>
    <t>на н.г 5636717,26</t>
  </si>
  <si>
    <t>В.В. Васильева</t>
  </si>
  <si>
    <t xml:space="preserve">944 0310 0220220330 000 </t>
  </si>
  <si>
    <t xml:space="preserve">944 0310 0220220330 200 </t>
  </si>
  <si>
    <t xml:space="preserve">944 0310 0220220330 240 </t>
  </si>
  <si>
    <t xml:space="preserve">944 0310 0220220330 244 </t>
  </si>
  <si>
    <t xml:space="preserve">944 0310 0220220340 000 </t>
  </si>
  <si>
    <t xml:space="preserve">944 0310 0220220340 200 </t>
  </si>
  <si>
    <t xml:space="preserve">944 0310 0220220340 240 </t>
  </si>
  <si>
    <t xml:space="preserve">944 0310 0220220340 244 </t>
  </si>
  <si>
    <t xml:space="preserve">944 0310 9000000000 000 </t>
  </si>
  <si>
    <t xml:space="preserve">944 0310 9010000000 000 </t>
  </si>
  <si>
    <t xml:space="preserve">944 0310 9010060000 000 </t>
  </si>
  <si>
    <t xml:space="preserve">944 0310 9010065570 000 </t>
  </si>
  <si>
    <t xml:space="preserve">944 0310 9010065570 500 </t>
  </si>
  <si>
    <t xml:space="preserve">944 0310 9010065570 540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</si>
  <si>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</si>
  <si>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01 мая 2021 г.</t>
  </si>
  <si>
    <t>01 |05|2021</t>
  </si>
  <si>
    <t>944 0104 9010097030 850</t>
  </si>
  <si>
    <t xml:space="preserve">944 0104 9010097030 851 </t>
  </si>
  <si>
    <t xml:space="preserve">944 0310 0220220350 000 </t>
  </si>
  <si>
    <t xml:space="preserve">944 0310 0220220350 200 </t>
  </si>
  <si>
    <t xml:space="preserve">944 0310 0220220350 240 </t>
  </si>
  <si>
    <t xml:space="preserve">944 0310 0220220350 244 </t>
  </si>
  <si>
    <t>05 мая 2021 года</t>
  </si>
  <si>
    <t>000 10102080011000110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</si>
</sst>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_ ;[Red]\-0.00\ "/>
    <numFmt numFmtId="166" formatCode="?"/>
    <numFmt numFmtId="167" formatCode="#,##0.00_р_."/>
    <numFmt numFmtId="168" formatCode="#,##0.00_ ;[Red]\-#,##0.00\ 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Calibri"/>
      <family val="2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sz val="10"/>
      <color rgb="FF7030A0"/>
      <name val="Calibri"/>
      <family val="2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b/>
      <sz val="9"/>
      <color theme="8" tint="-0.249977111117893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8"/>
      <color theme="1"/>
      <name val="Arial Cy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0" borderId="40">
      <alignment horizontal="left" wrapText="1" indent="2"/>
    </xf>
    <xf numFmtId="49" fontId="51" fillId="0" borderId="41">
      <alignment horizontal="center" shrinkToFit="1"/>
    </xf>
    <xf numFmtId="49" fontId="51" fillId="0" borderId="42">
      <alignment horizontal="center"/>
    </xf>
    <xf numFmtId="0" fontId="53" fillId="0" borderId="0"/>
  </cellStyleXfs>
  <cellXfs count="571"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2" borderId="0" xfId="0" applyFont="1" applyFill="1" applyBorder="1"/>
    <xf numFmtId="0" fontId="0" fillId="2" borderId="0" xfId="0" applyFill="1"/>
    <xf numFmtId="0" fontId="10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0" fillId="2" borderId="0" xfId="1" applyFont="1" applyFill="1" applyBorder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22" fillId="2" borderId="0" xfId="0" applyFont="1" applyFill="1" applyBorder="1"/>
    <xf numFmtId="0" fontId="12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20" fillId="2" borderId="6" xfId="0" applyNumberFormat="1" applyFont="1" applyFill="1" applyBorder="1" applyAlignment="1">
      <alignment horizontal="left" vertical="center"/>
    </xf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/>
    <xf numFmtId="2" fontId="12" fillId="4" borderId="0" xfId="0" applyNumberFormat="1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18" fillId="4" borderId="0" xfId="0" applyFont="1" applyFill="1" applyBorder="1"/>
    <xf numFmtId="0" fontId="18" fillId="4" borderId="0" xfId="0" applyFont="1" applyFill="1"/>
    <xf numFmtId="40" fontId="5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168" fontId="10" fillId="2" borderId="0" xfId="0" applyNumberFormat="1" applyFont="1" applyFill="1" applyBorder="1"/>
    <xf numFmtId="0" fontId="9" fillId="3" borderId="1" xfId="0" applyFont="1" applyFill="1" applyBorder="1" applyAlignment="1"/>
    <xf numFmtId="164" fontId="3" fillId="3" borderId="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165" fontId="13" fillId="2" borderId="0" xfId="0" applyNumberFormat="1" applyFont="1" applyFill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2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2" fontId="22" fillId="2" borderId="3" xfId="0" applyNumberFormat="1" applyFont="1" applyFill="1" applyBorder="1" applyAlignment="1">
      <alignment horizontal="left"/>
    </xf>
    <xf numFmtId="2" fontId="15" fillId="2" borderId="3" xfId="0" applyNumberFormat="1" applyFont="1" applyFill="1" applyBorder="1" applyAlignment="1">
      <alignment horizontal="left"/>
    </xf>
    <xf numFmtId="2" fontId="26" fillId="2" borderId="3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168" fontId="22" fillId="2" borderId="0" xfId="0" applyNumberFormat="1" applyFont="1" applyFill="1" applyBorder="1"/>
    <xf numFmtId="4" fontId="26" fillId="2" borderId="0" xfId="0" applyNumberFormat="1" applyFont="1" applyFill="1" applyBorder="1"/>
    <xf numFmtId="0" fontId="5" fillId="2" borderId="5" xfId="0" applyFont="1" applyFill="1" applyBorder="1" applyAlignment="1">
      <alignment vertical="center"/>
    </xf>
    <xf numFmtId="0" fontId="35" fillId="0" borderId="0" xfId="0" applyFont="1"/>
    <xf numFmtId="0" fontId="0" fillId="0" borderId="0" xfId="0" applyFont="1"/>
    <xf numFmtId="0" fontId="12" fillId="5" borderId="0" xfId="0" applyFont="1" applyFill="1" applyBorder="1"/>
    <xf numFmtId="0" fontId="19" fillId="5" borderId="0" xfId="0" applyFont="1" applyFill="1" applyBorder="1"/>
    <xf numFmtId="0" fontId="19" fillId="5" borderId="0" xfId="0" applyFont="1" applyFill="1"/>
    <xf numFmtId="0" fontId="10" fillId="5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49" fontId="11" fillId="2" borderId="1" xfId="0" applyNumberFormat="1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left"/>
    </xf>
    <xf numFmtId="4" fontId="36" fillId="2" borderId="0" xfId="0" applyNumberFormat="1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5" fillId="3" borderId="0" xfId="0" applyFont="1" applyFill="1"/>
    <xf numFmtId="0" fontId="0" fillId="3" borderId="0" xfId="0" applyFill="1"/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2" fillId="2" borderId="1" xfId="0" applyNumberFormat="1" applyFont="1" applyFill="1" applyBorder="1" applyAlignment="1" applyProtection="1">
      <alignment horizontal="right"/>
    </xf>
    <xf numFmtId="4" fontId="32" fillId="2" borderId="31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0" fontId="35" fillId="2" borderId="0" xfId="0" applyFont="1" applyFill="1"/>
    <xf numFmtId="49" fontId="2" fillId="2" borderId="30" xfId="0" applyNumberFormat="1" applyFont="1" applyFill="1" applyBorder="1" applyAlignment="1" applyProtection="1">
      <alignment horizontal="left" wrapText="1"/>
    </xf>
    <xf numFmtId="49" fontId="32" fillId="2" borderId="6" xfId="0" applyNumberFormat="1" applyFont="1" applyFill="1" applyBorder="1" applyAlignment="1" applyProtection="1">
      <alignment horizontal="center" wrapText="1"/>
    </xf>
    <xf numFmtId="4" fontId="32" fillId="2" borderId="2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2" fillId="2" borderId="1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6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7" fontId="20" fillId="2" borderId="2" xfId="0" applyNumberFormat="1" applyFont="1" applyFill="1" applyBorder="1" applyAlignment="1">
      <alignment horizontal="left" vertical="center"/>
    </xf>
    <xf numFmtId="16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167" fontId="14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4" fillId="2" borderId="2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alignment horizontal="left"/>
    </xf>
    <xf numFmtId="49" fontId="32" fillId="2" borderId="2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1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35" fillId="4" borderId="0" xfId="0" applyFont="1" applyFill="1"/>
    <xf numFmtId="43" fontId="9" fillId="2" borderId="0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horizontal="left" wrapText="1"/>
    </xf>
    <xf numFmtId="166" fontId="2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32" fillId="2" borderId="1" xfId="0" applyNumberFormat="1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/>
    <xf numFmtId="0" fontId="33" fillId="2" borderId="32" xfId="0" applyFont="1" applyFill="1" applyBorder="1" applyAlignment="1" applyProtection="1"/>
    <xf numFmtId="0" fontId="33" fillId="2" borderId="32" xfId="0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 wrapText="1"/>
    </xf>
    <xf numFmtId="49" fontId="32" fillId="2" borderId="33" xfId="0" applyNumberFormat="1" applyFont="1" applyFill="1" applyBorder="1" applyAlignment="1" applyProtection="1">
      <alignment horizontal="center" wrapText="1"/>
    </xf>
    <xf numFmtId="49" fontId="32" fillId="2" borderId="34" xfId="0" applyNumberFormat="1" applyFont="1" applyFill="1" applyBorder="1" applyAlignment="1" applyProtection="1">
      <alignment horizontal="left"/>
    </xf>
    <xf numFmtId="0" fontId="33" fillId="2" borderId="32" xfId="0" applyFont="1" applyFill="1" applyBorder="1" applyAlignment="1" applyProtection="1">
      <alignment horizontal="right"/>
    </xf>
    <xf numFmtId="4" fontId="32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2" fontId="2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5" fillId="2" borderId="0" xfId="0" applyFont="1" applyFill="1" applyBorder="1" applyAlignment="1">
      <alignment vertical="center"/>
    </xf>
    <xf numFmtId="0" fontId="33" fillId="2" borderId="38" xfId="0" applyFont="1" applyFill="1" applyBorder="1" applyAlignment="1" applyProtection="1"/>
    <xf numFmtId="4" fontId="32" fillId="2" borderId="34" xfId="0" applyNumberFormat="1" applyFont="1" applyFill="1" applyBorder="1" applyAlignment="1" applyProtection="1">
      <alignment horizontal="right"/>
    </xf>
    <xf numFmtId="4" fontId="32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5" fillId="7" borderId="0" xfId="0" applyFont="1" applyFill="1"/>
    <xf numFmtId="0" fontId="45" fillId="2" borderId="0" xfId="0" applyFont="1" applyFill="1"/>
    <xf numFmtId="0" fontId="0" fillId="8" borderId="0" xfId="0" applyFill="1"/>
    <xf numFmtId="0" fontId="35" fillId="8" borderId="0" xfId="0" applyFont="1" applyFill="1"/>
    <xf numFmtId="0" fontId="0" fillId="9" borderId="0" xfId="0" applyFill="1"/>
    <xf numFmtId="49" fontId="38" fillId="2" borderId="30" xfId="0" applyNumberFormat="1" applyFont="1" applyFill="1" applyBorder="1" applyAlignment="1" applyProtection="1">
      <alignment horizontal="left" wrapText="1"/>
    </xf>
    <xf numFmtId="0" fontId="47" fillId="0" borderId="0" xfId="0" applyFont="1"/>
    <xf numFmtId="0" fontId="11" fillId="2" borderId="2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3" borderId="0" xfId="0" applyFont="1" applyFill="1"/>
    <xf numFmtId="0" fontId="35" fillId="10" borderId="0" xfId="0" applyFont="1" applyFill="1"/>
    <xf numFmtId="0" fontId="0" fillId="10" borderId="0" xfId="0" applyFill="1"/>
    <xf numFmtId="0" fontId="2" fillId="2" borderId="0" xfId="0" applyFont="1" applyFill="1" applyAlignment="1">
      <alignment horizontal="left" wrapText="1"/>
    </xf>
    <xf numFmtId="49" fontId="39" fillId="2" borderId="6" xfId="0" applyNumberFormat="1" applyFont="1" applyFill="1" applyBorder="1" applyAlignment="1" applyProtection="1">
      <alignment horizontal="center" wrapText="1"/>
    </xf>
    <xf numFmtId="40" fontId="5" fillId="2" borderId="1" xfId="0" applyNumberFormat="1" applyFont="1" applyFill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40" fontId="14" fillId="2" borderId="1" xfId="0" applyNumberFormat="1" applyFont="1" applyFill="1" applyBorder="1" applyAlignment="1">
      <alignment vertical="center"/>
    </xf>
    <xf numFmtId="40" fontId="20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0" fontId="2" fillId="2" borderId="7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vertical="center"/>
    </xf>
    <xf numFmtId="40" fontId="5" fillId="2" borderId="7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 applyProtection="1">
      <alignment horizontal="left" wrapText="1"/>
    </xf>
    <xf numFmtId="49" fontId="32" fillId="3" borderId="6" xfId="0" applyNumberFormat="1" applyFont="1" applyFill="1" applyBorder="1" applyAlignment="1" applyProtection="1">
      <alignment horizontal="center" wrapText="1"/>
    </xf>
    <xf numFmtId="0" fontId="36" fillId="3" borderId="0" xfId="0" applyFont="1" applyFill="1" applyBorder="1"/>
    <xf numFmtId="0" fontId="37" fillId="3" borderId="0" xfId="0" applyFont="1" applyFill="1" applyBorder="1"/>
    <xf numFmtId="168" fontId="26" fillId="2" borderId="0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>
      <alignment horizontal="left" vertical="center"/>
    </xf>
    <xf numFmtId="4" fontId="48" fillId="2" borderId="1" xfId="0" applyNumberFormat="1" applyFont="1" applyFill="1" applyBorder="1" applyAlignment="1" applyProtection="1">
      <alignment horizontal="right"/>
    </xf>
    <xf numFmtId="4" fontId="48" fillId="2" borderId="2" xfId="0" applyNumberFormat="1" applyFont="1" applyFill="1" applyBorder="1" applyAlignment="1" applyProtection="1">
      <alignment horizontal="right"/>
    </xf>
    <xf numFmtId="4" fontId="48" fillId="2" borderId="31" xfId="0" applyNumberFormat="1" applyFont="1" applyFill="1" applyBorder="1" applyAlignment="1" applyProtection="1">
      <alignment horizontal="right"/>
    </xf>
    <xf numFmtId="4" fontId="35" fillId="2" borderId="0" xfId="0" applyNumberFormat="1" applyFont="1" applyFill="1"/>
    <xf numFmtId="0" fontId="47" fillId="2" borderId="0" xfId="0" applyFont="1" applyFill="1"/>
    <xf numFmtId="49" fontId="39" fillId="2" borderId="2" xfId="0" applyNumberFormat="1" applyFont="1" applyFill="1" applyBorder="1" applyAlignment="1" applyProtection="1">
      <alignment horizontal="left"/>
    </xf>
    <xf numFmtId="4" fontId="39" fillId="2" borderId="1" xfId="0" applyNumberFormat="1" applyFont="1" applyFill="1" applyBorder="1" applyAlignment="1" applyProtection="1">
      <alignment horizontal="right"/>
    </xf>
    <xf numFmtId="4" fontId="39" fillId="2" borderId="31" xfId="0" applyNumberFormat="1" applyFont="1" applyFill="1" applyBorder="1" applyAlignment="1" applyProtection="1">
      <alignment horizontal="right"/>
    </xf>
    <xf numFmtId="4" fontId="39" fillId="2" borderId="2" xfId="0" applyNumberFormat="1" applyFont="1" applyFill="1" applyBorder="1" applyAlignment="1" applyProtection="1">
      <alignment horizontal="right"/>
    </xf>
    <xf numFmtId="2" fontId="7" fillId="2" borderId="1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9" fontId="32" fillId="3" borderId="2" xfId="0" applyNumberFormat="1" applyFont="1" applyFill="1" applyBorder="1" applyAlignment="1" applyProtection="1">
      <alignment horizontal="left"/>
    </xf>
    <xf numFmtId="4" fontId="32" fillId="3" borderId="1" xfId="0" applyNumberFormat="1" applyFont="1" applyFill="1" applyBorder="1" applyAlignment="1" applyProtection="1">
      <alignment horizontal="right"/>
    </xf>
    <xf numFmtId="4" fontId="32" fillId="3" borderId="2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2" fillId="3" borderId="3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9" fontId="33" fillId="2" borderId="0" xfId="0" applyNumberFormat="1" applyFont="1" applyFill="1" applyBorder="1" applyAlignment="1" applyProtection="1"/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3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 wrapText="1"/>
    </xf>
    <xf numFmtId="49" fontId="32" fillId="2" borderId="20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/>
    </xf>
    <xf numFmtId="49" fontId="32" fillId="2" borderId="23" xfId="0" applyNumberFormat="1" applyFont="1" applyFill="1" applyBorder="1" applyAlignment="1" applyProtection="1">
      <alignment horizontal="center" vertical="center"/>
    </xf>
    <xf numFmtId="49" fontId="32" fillId="2" borderId="24" xfId="0" applyNumberFormat="1" applyFont="1" applyFill="1" applyBorder="1" applyAlignment="1" applyProtection="1">
      <alignment horizontal="center" vertical="center"/>
    </xf>
    <xf numFmtId="49" fontId="32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left" wrapText="1"/>
    </xf>
    <xf numFmtId="49" fontId="34" fillId="2" borderId="9" xfId="0" applyNumberFormat="1" applyFont="1" applyFill="1" applyBorder="1" applyAlignment="1" applyProtection="1">
      <alignment horizontal="center" wrapText="1"/>
    </xf>
    <xf numFmtId="49" fontId="34" fillId="2" borderId="20" xfId="0" applyNumberFormat="1" applyFont="1" applyFill="1" applyBorder="1" applyAlignment="1" applyProtection="1">
      <alignment horizontal="left"/>
    </xf>
    <xf numFmtId="4" fontId="34" fillId="2" borderId="7" xfId="0" applyNumberFormat="1" applyFont="1" applyFill="1" applyBorder="1" applyAlignment="1" applyProtection="1">
      <alignment horizontal="right"/>
    </xf>
    <xf numFmtId="4" fontId="34" fillId="2" borderId="21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8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right"/>
    </xf>
    <xf numFmtId="0" fontId="33" fillId="2" borderId="4" xfId="0" applyFont="1" applyFill="1" applyBorder="1" applyAlignment="1" applyProtection="1"/>
    <xf numFmtId="0" fontId="33" fillId="2" borderId="29" xfId="0" applyFont="1" applyFill="1" applyBorder="1" applyAlignment="1" applyProtection="1"/>
    <xf numFmtId="4" fontId="34" fillId="2" borderId="2" xfId="0" applyNumberFormat="1" applyFont="1" applyFill="1" applyBorder="1" applyAlignment="1" applyProtection="1">
      <alignment horizontal="right"/>
    </xf>
    <xf numFmtId="49" fontId="42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/>
    </xf>
    <xf numFmtId="49" fontId="5" fillId="11" borderId="30" xfId="0" applyNumberFormat="1" applyFont="1" applyFill="1" applyBorder="1" applyAlignment="1" applyProtection="1">
      <alignment horizontal="left" wrapText="1"/>
    </xf>
    <xf numFmtId="49" fontId="34" fillId="11" borderId="6" xfId="0" applyNumberFormat="1" applyFont="1" applyFill="1" applyBorder="1" applyAlignment="1" applyProtection="1">
      <alignment horizontal="center" wrapText="1"/>
    </xf>
    <xf numFmtId="49" fontId="34" fillId="11" borderId="2" xfId="0" applyNumberFormat="1" applyFont="1" applyFill="1" applyBorder="1" applyAlignment="1" applyProtection="1">
      <alignment horizontal="left"/>
    </xf>
    <xf numFmtId="4" fontId="34" fillId="11" borderId="1" xfId="0" applyNumberFormat="1" applyFont="1" applyFill="1" applyBorder="1" applyAlignment="1" applyProtection="1">
      <alignment horizontal="right"/>
    </xf>
    <xf numFmtId="4" fontId="34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2" fillId="11" borderId="30" xfId="0" applyNumberFormat="1" applyFont="1" applyFill="1" applyBorder="1" applyAlignment="1" applyProtection="1">
      <alignment horizontal="left" wrapText="1"/>
    </xf>
    <xf numFmtId="49" fontId="32" fillId="11" borderId="6" xfId="0" applyNumberFormat="1" applyFont="1" applyFill="1" applyBorder="1" applyAlignment="1" applyProtection="1">
      <alignment horizontal="center" wrapText="1"/>
    </xf>
    <xf numFmtId="49" fontId="32" fillId="11" borderId="2" xfId="0" applyNumberFormat="1" applyFont="1" applyFill="1" applyBorder="1" applyAlignment="1" applyProtection="1">
      <alignment horizontal="left"/>
    </xf>
    <xf numFmtId="4" fontId="32" fillId="11" borderId="1" xfId="0" applyNumberFormat="1" applyFont="1" applyFill="1" applyBorder="1" applyAlignment="1" applyProtection="1">
      <alignment horizontal="right"/>
    </xf>
    <xf numFmtId="4" fontId="32" fillId="11" borderId="31" xfId="0" applyNumberFormat="1" applyFont="1" applyFill="1" applyBorder="1" applyAlignment="1" applyProtection="1">
      <alignment horizontal="right"/>
    </xf>
    <xf numFmtId="4" fontId="32" fillId="11" borderId="2" xfId="0" applyNumberFormat="1" applyFont="1" applyFill="1" applyBorder="1" applyAlignment="1" applyProtection="1">
      <alignment horizontal="right"/>
    </xf>
    <xf numFmtId="0" fontId="35" fillId="11" borderId="0" xfId="0" applyFont="1" applyFill="1"/>
    <xf numFmtId="49" fontId="5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6" fillId="11" borderId="2" xfId="0" applyNumberFormat="1" applyFont="1" applyFill="1" applyBorder="1" applyAlignment="1" applyProtection="1">
      <alignment horizontal="left"/>
    </xf>
    <xf numFmtId="49" fontId="5" fillId="12" borderId="30" xfId="0" applyNumberFormat="1" applyFont="1" applyFill="1" applyBorder="1" applyAlignment="1" applyProtection="1">
      <alignment horizontal="left" wrapText="1"/>
    </xf>
    <xf numFmtId="49" fontId="34" fillId="12" borderId="6" xfId="0" applyNumberFormat="1" applyFont="1" applyFill="1" applyBorder="1" applyAlignment="1" applyProtection="1">
      <alignment horizontal="center" wrapText="1"/>
    </xf>
    <xf numFmtId="49" fontId="34" fillId="12" borderId="2" xfId="0" applyNumberFormat="1" applyFont="1" applyFill="1" applyBorder="1" applyAlignment="1" applyProtection="1">
      <alignment horizontal="left"/>
    </xf>
    <xf numFmtId="4" fontId="34" fillId="12" borderId="1" xfId="0" applyNumberFormat="1" applyFont="1" applyFill="1" applyBorder="1" applyAlignment="1" applyProtection="1">
      <alignment horizontal="right"/>
    </xf>
    <xf numFmtId="4" fontId="34" fillId="12" borderId="31" xfId="0" applyNumberFormat="1" applyFont="1" applyFill="1" applyBorder="1" applyAlignment="1" applyProtection="1">
      <alignment horizontal="right"/>
    </xf>
    <xf numFmtId="0" fontId="35" fillId="12" borderId="0" xfId="0" applyFont="1" applyFill="1"/>
    <xf numFmtId="49" fontId="2" fillId="12" borderId="30" xfId="0" applyNumberFormat="1" applyFont="1" applyFill="1" applyBorder="1" applyAlignment="1" applyProtection="1">
      <alignment horizontal="left" wrapText="1"/>
    </xf>
    <xf numFmtId="49" fontId="32" fillId="12" borderId="6" xfId="0" applyNumberFormat="1" applyFont="1" applyFill="1" applyBorder="1" applyAlignment="1" applyProtection="1">
      <alignment horizontal="center" wrapText="1"/>
    </xf>
    <xf numFmtId="49" fontId="32" fillId="12" borderId="2" xfId="0" applyNumberFormat="1" applyFont="1" applyFill="1" applyBorder="1" applyAlignment="1" applyProtection="1">
      <alignment horizontal="left"/>
    </xf>
    <xf numFmtId="4" fontId="32" fillId="12" borderId="1" xfId="0" applyNumberFormat="1" applyFont="1" applyFill="1" applyBorder="1" applyAlignment="1" applyProtection="1">
      <alignment horizontal="right"/>
    </xf>
    <xf numFmtId="4" fontId="32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32" fillId="12" borderId="2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/>
    <xf numFmtId="0" fontId="49" fillId="2" borderId="0" xfId="0" applyFont="1" applyFill="1" applyBorder="1" applyAlignment="1"/>
    <xf numFmtId="49" fontId="2" fillId="13" borderId="30" xfId="0" applyNumberFormat="1" applyFont="1" applyFill="1" applyBorder="1" applyAlignment="1" applyProtection="1">
      <alignment horizontal="left" wrapText="1"/>
    </xf>
    <xf numFmtId="49" fontId="32" fillId="13" borderId="6" xfId="0" applyNumberFormat="1" applyFont="1" applyFill="1" applyBorder="1" applyAlignment="1" applyProtection="1">
      <alignment horizontal="center" wrapText="1"/>
    </xf>
    <xf numFmtId="49" fontId="32" fillId="13" borderId="2" xfId="0" applyNumberFormat="1" applyFont="1" applyFill="1" applyBorder="1" applyAlignment="1" applyProtection="1">
      <alignment horizontal="left"/>
    </xf>
    <xf numFmtId="4" fontId="32" fillId="13" borderId="1" xfId="0" applyNumberFormat="1" applyFont="1" applyFill="1" applyBorder="1" applyAlignment="1" applyProtection="1">
      <alignment horizontal="right"/>
    </xf>
    <xf numFmtId="4" fontId="32" fillId="13" borderId="31" xfId="0" applyNumberFormat="1" applyFont="1" applyFill="1" applyBorder="1" applyAlignment="1" applyProtection="1">
      <alignment horizontal="right"/>
    </xf>
    <xf numFmtId="4" fontId="32" fillId="13" borderId="2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justify" vertical="center" wrapText="1"/>
    </xf>
    <xf numFmtId="49" fontId="14" fillId="13" borderId="6" xfId="0" applyNumberFormat="1" applyFont="1" applyFill="1" applyBorder="1" applyAlignment="1" applyProtection="1">
      <alignment horizontal="center" wrapText="1"/>
    </xf>
    <xf numFmtId="49" fontId="2" fillId="13" borderId="2" xfId="0" applyNumberFormat="1" applyFont="1" applyFill="1" applyBorder="1" applyAlignment="1" applyProtection="1">
      <alignment horizontal="left"/>
    </xf>
    <xf numFmtId="4" fontId="2" fillId="13" borderId="1" xfId="0" applyNumberFormat="1" applyFont="1" applyFill="1" applyBorder="1" applyAlignment="1" applyProtection="1">
      <alignment horizontal="right"/>
    </xf>
    <xf numFmtId="4" fontId="14" fillId="13" borderId="1" xfId="0" applyNumberFormat="1" applyFont="1" applyFill="1" applyBorder="1" applyAlignment="1" applyProtection="1">
      <alignment horizontal="right"/>
    </xf>
    <xf numFmtId="4" fontId="14" fillId="13" borderId="31" xfId="0" applyNumberFormat="1" applyFont="1" applyFill="1" applyBorder="1" applyAlignment="1" applyProtection="1">
      <alignment horizontal="right"/>
    </xf>
    <xf numFmtId="166" fontId="2" fillId="13" borderId="30" xfId="0" applyNumberFormat="1" applyFont="1" applyFill="1" applyBorder="1" applyAlignment="1" applyProtection="1">
      <alignment horizontal="left" wrapText="1"/>
    </xf>
    <xf numFmtId="49" fontId="5" fillId="13" borderId="30" xfId="0" applyNumberFormat="1" applyFont="1" applyFill="1" applyBorder="1" applyAlignment="1" applyProtection="1">
      <alignment horizontal="left" wrapText="1"/>
    </xf>
    <xf numFmtId="49" fontId="34" fillId="13" borderId="6" xfId="0" applyNumberFormat="1" applyFont="1" applyFill="1" applyBorder="1" applyAlignment="1" applyProtection="1">
      <alignment horizontal="center" wrapText="1"/>
    </xf>
    <xf numFmtId="49" fontId="34" fillId="13" borderId="2" xfId="0" applyNumberFormat="1" applyFont="1" applyFill="1" applyBorder="1" applyAlignment="1" applyProtection="1">
      <alignment horizontal="left"/>
    </xf>
    <xf numFmtId="4" fontId="34" fillId="13" borderId="1" xfId="0" applyNumberFormat="1" applyFont="1" applyFill="1" applyBorder="1" applyAlignment="1" applyProtection="1">
      <alignment horizontal="right"/>
    </xf>
    <xf numFmtId="4" fontId="34" fillId="13" borderId="31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left" vertical="center" wrapText="1"/>
    </xf>
    <xf numFmtId="49" fontId="38" fillId="13" borderId="30" xfId="0" applyNumberFormat="1" applyFont="1" applyFill="1" applyBorder="1" applyAlignment="1" applyProtection="1">
      <alignment horizontal="left" wrapText="1"/>
    </xf>
    <xf numFmtId="49" fontId="5" fillId="10" borderId="30" xfId="0" applyNumberFormat="1" applyFont="1" applyFill="1" applyBorder="1" applyAlignment="1" applyProtection="1">
      <alignment horizontal="left" wrapText="1"/>
    </xf>
    <xf numFmtId="49" fontId="34" fillId="10" borderId="6" xfId="0" applyNumberFormat="1" applyFont="1" applyFill="1" applyBorder="1" applyAlignment="1" applyProtection="1">
      <alignment horizontal="center" wrapText="1"/>
    </xf>
    <xf numFmtId="49" fontId="34" fillId="10" borderId="2" xfId="0" applyNumberFormat="1" applyFont="1" applyFill="1" applyBorder="1" applyAlignment="1" applyProtection="1">
      <alignment horizontal="left"/>
    </xf>
    <xf numFmtId="4" fontId="34" fillId="10" borderId="1" xfId="0" applyNumberFormat="1" applyFont="1" applyFill="1" applyBorder="1" applyAlignment="1" applyProtection="1">
      <alignment horizontal="right"/>
    </xf>
    <xf numFmtId="4" fontId="34" fillId="10" borderId="31" xfId="0" applyNumberFormat="1" applyFont="1" applyFill="1" applyBorder="1" applyAlignment="1" applyProtection="1">
      <alignment horizontal="right"/>
    </xf>
    <xf numFmtId="49" fontId="2" fillId="10" borderId="30" xfId="0" applyNumberFormat="1" applyFont="1" applyFill="1" applyBorder="1" applyAlignment="1" applyProtection="1">
      <alignment horizontal="left" wrapText="1"/>
    </xf>
    <xf numFmtId="49" fontId="32" fillId="10" borderId="6" xfId="0" applyNumberFormat="1" applyFont="1" applyFill="1" applyBorder="1" applyAlignment="1" applyProtection="1">
      <alignment horizontal="center" wrapText="1"/>
    </xf>
    <xf numFmtId="49" fontId="32" fillId="10" borderId="2" xfId="0" applyNumberFormat="1" applyFont="1" applyFill="1" applyBorder="1" applyAlignment="1" applyProtection="1">
      <alignment horizontal="left"/>
    </xf>
    <xf numFmtId="4" fontId="32" fillId="10" borderId="1" xfId="0" applyNumberFormat="1" applyFont="1" applyFill="1" applyBorder="1" applyAlignment="1" applyProtection="1">
      <alignment horizontal="right"/>
    </xf>
    <xf numFmtId="4" fontId="32" fillId="10" borderId="31" xfId="0" applyNumberFormat="1" applyFont="1" applyFill="1" applyBorder="1" applyAlignment="1" applyProtection="1">
      <alignment horizontal="right"/>
    </xf>
    <xf numFmtId="4" fontId="32" fillId="10" borderId="2" xfId="0" applyNumberFormat="1" applyFont="1" applyFill="1" applyBorder="1" applyAlignment="1" applyProtection="1">
      <alignment horizontal="right"/>
    </xf>
    <xf numFmtId="49" fontId="6" fillId="10" borderId="2" xfId="0" applyNumberFormat="1" applyFont="1" applyFill="1" applyBorder="1" applyAlignment="1" applyProtection="1">
      <alignment horizontal="left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5" fillId="10" borderId="30" xfId="0" applyNumberFormat="1" applyFont="1" applyFill="1" applyBorder="1" applyAlignment="1" applyProtection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40" fontId="2" fillId="3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49" fontId="40" fillId="13" borderId="30" xfId="0" applyNumberFormat="1" applyFont="1" applyFill="1" applyBorder="1" applyAlignment="1" applyProtection="1">
      <alignment horizontal="left" wrapText="1"/>
    </xf>
    <xf numFmtId="0" fontId="2" fillId="2" borderId="37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9" fontId="2" fillId="6" borderId="1" xfId="0" applyNumberFormat="1" applyFont="1" applyFill="1" applyBorder="1" applyAlignment="1" applyProtection="1">
      <alignment horizontal="left" wrapText="1"/>
    </xf>
    <xf numFmtId="0" fontId="51" fillId="0" borderId="40" xfId="4" applyNumberFormat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34" fillId="7" borderId="6" xfId="0" applyNumberFormat="1" applyFont="1" applyFill="1" applyBorder="1" applyAlignment="1" applyProtection="1">
      <alignment horizontal="center" wrapText="1"/>
    </xf>
    <xf numFmtId="49" fontId="34" fillId="7" borderId="2" xfId="0" applyNumberFormat="1" applyFont="1" applyFill="1" applyBorder="1" applyAlignment="1" applyProtection="1">
      <alignment horizontal="left"/>
    </xf>
    <xf numFmtId="49" fontId="32" fillId="7" borderId="6" xfId="0" applyNumberFormat="1" applyFont="1" applyFill="1" applyBorder="1" applyAlignment="1" applyProtection="1">
      <alignment horizontal="center" wrapText="1"/>
    </xf>
    <xf numFmtId="49" fontId="32" fillId="7" borderId="2" xfId="0" applyNumberFormat="1" applyFont="1" applyFill="1" applyBorder="1" applyAlignment="1" applyProtection="1">
      <alignment horizontal="left"/>
    </xf>
    <xf numFmtId="0" fontId="46" fillId="7" borderId="1" xfId="0" applyFont="1" applyFill="1" applyBorder="1" applyAlignment="1">
      <alignment vertical="center" wrapText="1"/>
    </xf>
    <xf numFmtId="4" fontId="34" fillId="7" borderId="1" xfId="0" applyNumberFormat="1" applyFont="1" applyFill="1" applyBorder="1" applyAlignment="1" applyProtection="1">
      <alignment horizontal="right"/>
    </xf>
    <xf numFmtId="4" fontId="34" fillId="7" borderId="31" xfId="0" applyNumberFormat="1" applyFont="1" applyFill="1" applyBorder="1" applyAlignment="1" applyProtection="1">
      <alignment horizontal="right"/>
    </xf>
    <xf numFmtId="4" fontId="32" fillId="7" borderId="1" xfId="0" applyNumberFormat="1" applyFont="1" applyFill="1" applyBorder="1" applyAlignment="1" applyProtection="1">
      <alignment horizontal="right"/>
    </xf>
    <xf numFmtId="4" fontId="32" fillId="7" borderId="31" xfId="0" applyNumberFormat="1" applyFont="1" applyFill="1" applyBorder="1" applyAlignment="1" applyProtection="1">
      <alignment horizontal="right"/>
    </xf>
    <xf numFmtId="49" fontId="2" fillId="7" borderId="30" xfId="0" applyNumberFormat="1" applyFont="1" applyFill="1" applyBorder="1" applyAlignment="1" applyProtection="1">
      <alignment horizontal="left" wrapText="1"/>
    </xf>
    <xf numFmtId="49" fontId="6" fillId="7" borderId="2" xfId="0" applyNumberFormat="1" applyFont="1" applyFill="1" applyBorder="1" applyAlignment="1" applyProtection="1">
      <alignment horizontal="left"/>
    </xf>
    <xf numFmtId="4" fontId="32" fillId="7" borderId="2" xfId="0" applyNumberFormat="1" applyFont="1" applyFill="1" applyBorder="1" applyAlignment="1" applyProtection="1">
      <alignment horizontal="right"/>
    </xf>
    <xf numFmtId="49" fontId="5" fillId="7" borderId="30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left" wrapText="1"/>
    </xf>
    <xf numFmtId="167" fontId="20" fillId="3" borderId="2" xfId="0" applyNumberFormat="1" applyFont="1" applyFill="1" applyBorder="1" applyAlignment="1">
      <alignment horizontal="left" vertical="center"/>
    </xf>
    <xf numFmtId="40" fontId="5" fillId="3" borderId="7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49" fontId="34" fillId="14" borderId="6" xfId="0" applyNumberFormat="1" applyFont="1" applyFill="1" applyBorder="1" applyAlignment="1" applyProtection="1">
      <alignment horizontal="center" wrapText="1"/>
    </xf>
    <xf numFmtId="49" fontId="34" fillId="14" borderId="2" xfId="0" applyNumberFormat="1" applyFont="1" applyFill="1" applyBorder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right"/>
    </xf>
    <xf numFmtId="4" fontId="34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32" fillId="14" borderId="6" xfId="0" applyNumberFormat="1" applyFont="1" applyFill="1" applyBorder="1" applyAlignment="1" applyProtection="1">
      <alignment horizontal="center" wrapText="1"/>
    </xf>
    <xf numFmtId="49" fontId="32" fillId="14" borderId="2" xfId="0" applyNumberFormat="1" applyFont="1" applyFill="1" applyBorder="1" applyAlignment="1" applyProtection="1">
      <alignment horizontal="left"/>
    </xf>
    <xf numFmtId="4" fontId="32" fillId="14" borderId="1" xfId="0" applyNumberFormat="1" applyFont="1" applyFill="1" applyBorder="1" applyAlignment="1" applyProtection="1">
      <alignment horizontal="right"/>
    </xf>
    <xf numFmtId="4" fontId="32" fillId="14" borderId="31" xfId="0" applyNumberFormat="1" applyFont="1" applyFill="1" applyBorder="1" applyAlignment="1" applyProtection="1">
      <alignment horizontal="right"/>
    </xf>
    <xf numFmtId="49" fontId="2" fillId="14" borderId="30" xfId="0" applyNumberFormat="1" applyFont="1" applyFill="1" applyBorder="1" applyAlignment="1" applyProtection="1">
      <alignment horizontal="left" wrapText="1"/>
    </xf>
    <xf numFmtId="4" fontId="32" fillId="14" borderId="2" xfId="0" applyNumberFormat="1" applyFont="1" applyFill="1" applyBorder="1" applyAlignment="1" applyProtection="1">
      <alignment horizontal="right"/>
    </xf>
    <xf numFmtId="49" fontId="5" fillId="14" borderId="30" xfId="0" applyNumberFormat="1" applyFont="1" applyFill="1" applyBorder="1" applyAlignment="1" applyProtection="1">
      <alignment horizontal="left" wrapText="1"/>
    </xf>
    <xf numFmtId="49" fontId="5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2" fontId="21" fillId="3" borderId="3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 vertical="center"/>
    </xf>
    <xf numFmtId="2" fontId="36" fillId="3" borderId="3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/>
    </xf>
    <xf numFmtId="40" fontId="25" fillId="2" borderId="1" xfId="0" applyNumberFormat="1" applyFont="1" applyFill="1" applyBorder="1" applyAlignment="1">
      <alignment vertical="center"/>
    </xf>
    <xf numFmtId="2" fontId="29" fillId="2" borderId="3" xfId="0" applyNumberFormat="1" applyFont="1" applyFill="1" applyBorder="1" applyAlignment="1">
      <alignment horizontal="left"/>
    </xf>
    <xf numFmtId="40" fontId="26" fillId="2" borderId="0" xfId="0" applyNumberFormat="1" applyFont="1" applyFill="1" applyBorder="1"/>
    <xf numFmtId="49" fontId="5" fillId="15" borderId="30" xfId="0" applyNumberFormat="1" applyFont="1" applyFill="1" applyBorder="1" applyAlignment="1" applyProtection="1">
      <alignment horizontal="left" wrapText="1"/>
    </xf>
    <xf numFmtId="49" fontId="34" fillId="15" borderId="6" xfId="0" applyNumberFormat="1" applyFont="1" applyFill="1" applyBorder="1" applyAlignment="1" applyProtection="1">
      <alignment horizontal="center" wrapText="1"/>
    </xf>
    <xf numFmtId="49" fontId="34" fillId="15" borderId="2" xfId="0" applyNumberFormat="1" applyFont="1" applyFill="1" applyBorder="1" applyAlignment="1" applyProtection="1">
      <alignment horizontal="left"/>
    </xf>
    <xf numFmtId="4" fontId="34" fillId="15" borderId="1" xfId="0" applyNumberFormat="1" applyFont="1" applyFill="1" applyBorder="1" applyAlignment="1" applyProtection="1">
      <alignment horizontal="right"/>
    </xf>
    <xf numFmtId="4" fontId="34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2" fillId="15" borderId="30" xfId="0" applyNumberFormat="1" applyFont="1" applyFill="1" applyBorder="1" applyAlignment="1" applyProtection="1">
      <alignment horizontal="left" wrapText="1"/>
    </xf>
    <xf numFmtId="49" fontId="32" fillId="15" borderId="6" xfId="0" applyNumberFormat="1" applyFont="1" applyFill="1" applyBorder="1" applyAlignment="1" applyProtection="1">
      <alignment horizontal="center" wrapText="1"/>
    </xf>
    <xf numFmtId="49" fontId="32" fillId="15" borderId="2" xfId="0" applyNumberFormat="1" applyFont="1" applyFill="1" applyBorder="1" applyAlignment="1" applyProtection="1">
      <alignment horizontal="left"/>
    </xf>
    <xf numFmtId="4" fontId="32" fillId="15" borderId="1" xfId="0" applyNumberFormat="1" applyFont="1" applyFill="1" applyBorder="1" applyAlignment="1" applyProtection="1">
      <alignment horizontal="right"/>
    </xf>
    <xf numFmtId="4" fontId="32" fillId="15" borderId="31" xfId="0" applyNumberFormat="1" applyFont="1" applyFill="1" applyBorder="1" applyAlignment="1" applyProtection="1">
      <alignment horizontal="right"/>
    </xf>
    <xf numFmtId="4" fontId="32" fillId="15" borderId="2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6" fontId="2" fillId="3" borderId="30" xfId="0" applyNumberFormat="1" applyFont="1" applyFill="1" applyBorder="1" applyAlignment="1" applyProtection="1">
      <alignment horizontal="left" wrapText="1"/>
    </xf>
    <xf numFmtId="49" fontId="40" fillId="3" borderId="30" xfId="0" applyNumberFormat="1" applyFont="1" applyFill="1" applyBorder="1" applyAlignment="1" applyProtection="1">
      <alignment horizontal="left" wrapText="1"/>
    </xf>
    <xf numFmtId="49" fontId="43" fillId="3" borderId="6" xfId="0" applyNumberFormat="1" applyFont="1" applyFill="1" applyBorder="1" applyAlignment="1" applyProtection="1">
      <alignment horizontal="center" wrapText="1"/>
    </xf>
    <xf numFmtId="49" fontId="43" fillId="3" borderId="2" xfId="0" applyNumberFormat="1" applyFont="1" applyFill="1" applyBorder="1" applyAlignment="1" applyProtection="1">
      <alignment horizontal="left"/>
    </xf>
    <xf numFmtId="4" fontId="43" fillId="3" borderId="1" xfId="0" applyNumberFormat="1" applyFont="1" applyFill="1" applyBorder="1" applyAlignment="1" applyProtection="1">
      <alignment horizontal="right"/>
    </xf>
    <xf numFmtId="4" fontId="43" fillId="3" borderId="31" xfId="0" applyNumberFormat="1" applyFont="1" applyFill="1" applyBorder="1" applyAlignment="1" applyProtection="1">
      <alignment horizontal="right"/>
    </xf>
    <xf numFmtId="49" fontId="38" fillId="3" borderId="30" xfId="0" applyNumberFormat="1" applyFont="1" applyFill="1" applyBorder="1" applyAlignment="1" applyProtection="1">
      <alignment horizontal="left" wrapText="1"/>
    </xf>
    <xf numFmtId="49" fontId="39" fillId="3" borderId="6" xfId="0" applyNumberFormat="1" applyFont="1" applyFill="1" applyBorder="1" applyAlignment="1" applyProtection="1">
      <alignment horizontal="center" wrapText="1"/>
    </xf>
    <xf numFmtId="49" fontId="39" fillId="3" borderId="2" xfId="0" applyNumberFormat="1" applyFont="1" applyFill="1" applyBorder="1" applyAlignment="1" applyProtection="1">
      <alignment horizontal="left"/>
    </xf>
    <xf numFmtId="4" fontId="39" fillId="3" borderId="1" xfId="0" applyNumberFormat="1" applyFont="1" applyFill="1" applyBorder="1" applyAlignment="1" applyProtection="1">
      <alignment horizontal="right"/>
    </xf>
    <xf numFmtId="4" fontId="39" fillId="3" borderId="31" xfId="0" applyNumberFormat="1" applyFont="1" applyFill="1" applyBorder="1" applyAlignment="1" applyProtection="1">
      <alignment horizontal="right"/>
    </xf>
    <xf numFmtId="4" fontId="39" fillId="3" borderId="2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5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2" fillId="16" borderId="30" xfId="0" applyNumberFormat="1" applyFont="1" applyFill="1" applyBorder="1" applyAlignment="1" applyProtection="1">
      <alignment horizontal="left" wrapText="1"/>
    </xf>
    <xf numFmtId="49" fontId="2" fillId="3" borderId="30" xfId="0" applyNumberFormat="1" applyFont="1" applyFill="1" applyBorder="1" applyAlignment="1" applyProtection="1">
      <alignment horizontal="left" vertical="top" wrapText="1"/>
    </xf>
    <xf numFmtId="4" fontId="35" fillId="0" borderId="0" xfId="0" applyNumberFormat="1" applyFont="1"/>
    <xf numFmtId="49" fontId="2" fillId="0" borderId="30" xfId="0" applyNumberFormat="1" applyFont="1" applyFill="1" applyBorder="1" applyAlignment="1" applyProtection="1">
      <alignment horizontal="left" wrapText="1"/>
    </xf>
    <xf numFmtId="0" fontId="35" fillId="15" borderId="0" xfId="0" applyFont="1" applyFill="1"/>
    <xf numFmtId="4" fontId="6" fillId="2" borderId="1" xfId="0" applyNumberFormat="1" applyFont="1" applyFill="1" applyBorder="1" applyAlignment="1" applyProtection="1">
      <alignment horizontal="right"/>
    </xf>
    <xf numFmtId="4" fontId="6" fillId="2" borderId="31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51" fillId="2" borderId="40" xfId="4" applyNumberFormat="1" applyFill="1" applyAlignment="1" applyProtection="1">
      <alignment horizontal="left" wrapText="1"/>
    </xf>
    <xf numFmtId="49" fontId="32" fillId="2" borderId="26" xfId="7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67" fontId="5" fillId="2" borderId="2" xfId="0" applyNumberFormat="1" applyFont="1" applyFill="1" applyBorder="1" applyAlignment="1">
      <alignment horizontal="left" vertical="top"/>
    </xf>
    <xf numFmtId="40" fontId="5" fillId="2" borderId="1" xfId="0" applyNumberFormat="1" applyFont="1" applyFill="1" applyBorder="1" applyAlignment="1">
      <alignment horizontal="right" vertical="top"/>
    </xf>
    <xf numFmtId="4" fontId="20" fillId="2" borderId="1" xfId="0" applyNumberFormat="1" applyFont="1" applyFill="1" applyBorder="1" applyAlignment="1">
      <alignment horizontal="right" vertical="top"/>
    </xf>
    <xf numFmtId="49" fontId="51" fillId="2" borderId="42" xfId="6" applyFill="1" applyAlignment="1" applyProtection="1">
      <alignment horizontal="left"/>
    </xf>
    <xf numFmtId="167" fontId="2" fillId="2" borderId="2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/>
    </xf>
    <xf numFmtId="166" fontId="32" fillId="2" borderId="26" xfId="3" applyNumberFormat="1" applyFont="1" applyFill="1" applyBorder="1" applyAlignment="1" applyProtection="1">
      <alignment horizontal="left" wrapText="1"/>
    </xf>
    <xf numFmtId="49" fontId="32" fillId="2" borderId="26" xfId="3" applyNumberFormat="1" applyFont="1" applyFill="1" applyBorder="1" applyAlignment="1" applyProtection="1">
      <alignment horizontal="left" wrapText="1"/>
    </xf>
    <xf numFmtId="0" fontId="52" fillId="2" borderId="40" xfId="4" applyNumberFormat="1" applyFont="1" applyFill="1" applyAlignment="1" applyProtection="1">
      <alignment horizontal="left" wrapText="1"/>
    </xf>
    <xf numFmtId="168" fontId="0" fillId="0" borderId="0" xfId="0" applyNumberFormat="1"/>
    <xf numFmtId="169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wrapText="1"/>
    </xf>
    <xf numFmtId="49" fontId="20" fillId="2" borderId="39" xfId="0" applyNumberFormat="1" applyFont="1" applyFill="1" applyBorder="1" applyAlignment="1">
      <alignment horizontal="left" vertical="center"/>
    </xf>
    <xf numFmtId="167" fontId="20" fillId="2" borderId="8" xfId="0" applyNumberFormat="1" applyFont="1" applyFill="1" applyBorder="1" applyAlignment="1">
      <alignment horizontal="left" vertical="center"/>
    </xf>
    <xf numFmtId="40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/>
    <xf numFmtId="168" fontId="12" fillId="2" borderId="0" xfId="0" applyNumberFormat="1" applyFont="1" applyFill="1" applyBorder="1"/>
    <xf numFmtId="4" fontId="12" fillId="4" borderId="0" xfId="0" applyNumberFormat="1" applyFont="1" applyFill="1" applyBorder="1"/>
    <xf numFmtId="168" fontId="12" fillId="4" borderId="0" xfId="0" applyNumberFormat="1" applyFont="1" applyFill="1" applyBorder="1"/>
    <xf numFmtId="49" fontId="40" fillId="2" borderId="30" xfId="0" applyNumberFormat="1" applyFont="1" applyFill="1" applyBorder="1" applyAlignment="1" applyProtection="1">
      <alignment horizontal="left" wrapText="1"/>
    </xf>
    <xf numFmtId="49" fontId="43" fillId="2" borderId="6" xfId="0" applyNumberFormat="1" applyFont="1" applyFill="1" applyBorder="1" applyAlignment="1" applyProtection="1">
      <alignment horizontal="center" wrapText="1"/>
    </xf>
    <xf numFmtId="49" fontId="43" fillId="2" borderId="2" xfId="0" applyNumberFormat="1" applyFont="1" applyFill="1" applyBorder="1" applyAlignment="1" applyProtection="1">
      <alignment horizontal="left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0" fontId="54" fillId="2" borderId="0" xfId="0" applyFont="1" applyFill="1"/>
    <xf numFmtId="0" fontId="54" fillId="0" borderId="0" xfId="0" applyFont="1"/>
    <xf numFmtId="49" fontId="38" fillId="2" borderId="1" xfId="0" applyNumberFormat="1" applyFont="1" applyFill="1" applyBorder="1" applyAlignment="1">
      <alignment horizontal="left" vertical="center" wrapText="1"/>
    </xf>
    <xf numFmtId="43" fontId="36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left"/>
    </xf>
    <xf numFmtId="49" fontId="32" fillId="3" borderId="26" xfId="3" applyNumberFormat="1" applyFont="1" applyFill="1" applyBorder="1" applyAlignment="1" applyProtection="1">
      <alignment horizontal="left" wrapText="1"/>
    </xf>
    <xf numFmtId="0" fontId="5" fillId="3" borderId="6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2" fontId="22" fillId="3" borderId="3" xfId="0" applyNumberFormat="1" applyFont="1" applyFill="1" applyBorder="1" applyAlignment="1">
      <alignment horizontal="left"/>
    </xf>
    <xf numFmtId="0" fontId="22" fillId="3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3" xfId="0" applyFont="1" applyFill="1" applyBorder="1" applyAlignment="1" applyProtection="1">
      <alignment horizontal="left" vertical="center" wrapText="1"/>
    </xf>
    <xf numFmtId="4" fontId="10" fillId="2" borderId="0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68" fontId="9" fillId="2" borderId="0" xfId="0" applyNumberFormat="1" applyFont="1" applyFill="1" applyBorder="1"/>
    <xf numFmtId="4" fontId="39" fillId="2" borderId="35" xfId="0" applyNumberFormat="1" applyFont="1" applyFill="1" applyBorder="1" applyAlignment="1" applyProtection="1">
      <alignment horizontal="right"/>
    </xf>
    <xf numFmtId="0" fontId="20" fillId="2" borderId="6" xfId="0" applyFont="1" applyFill="1" applyBorder="1" applyAlignment="1">
      <alignment horizontal="left" vertical="center"/>
    </xf>
    <xf numFmtId="49" fontId="32" fillId="2" borderId="26" xfId="3" applyNumberFormat="1" applyFont="1" applyFill="1" applyBorder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9" fontId="20" fillId="3" borderId="2" xfId="0" applyNumberFormat="1" applyFont="1" applyFill="1" applyBorder="1" applyAlignment="1">
      <alignment horizontal="left" vertical="center"/>
    </xf>
    <xf numFmtId="40" fontId="20" fillId="3" borderId="1" xfId="0" applyNumberFormat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horizontal="right" vertical="center"/>
    </xf>
    <xf numFmtId="49" fontId="14" fillId="3" borderId="2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/>
    <xf numFmtId="49" fontId="32" fillId="3" borderId="26" xfId="3" applyNumberFormat="1" applyFont="1" applyFill="1" applyBorder="1" applyAlignment="1" applyProtection="1">
      <alignment horizontal="left" vertical="center" wrapText="1"/>
    </xf>
    <xf numFmtId="166" fontId="32" fillId="3" borderId="26" xfId="3" applyNumberFormat="1" applyFont="1" applyFill="1" applyBorder="1" applyAlignment="1" applyProtection="1">
      <alignment horizontal="left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center"/>
    </xf>
    <xf numFmtId="40" fontId="5" fillId="3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horizontal="right" vertical="center"/>
    </xf>
    <xf numFmtId="4" fontId="36" fillId="3" borderId="0" xfId="0" applyNumberFormat="1" applyFont="1" applyFill="1" applyBorder="1"/>
    <xf numFmtId="0" fontId="54" fillId="3" borderId="0" xfId="0" applyFont="1" applyFill="1"/>
    <xf numFmtId="0" fontId="2" fillId="3" borderId="1" xfId="0" applyFont="1" applyFill="1" applyBorder="1" applyAlignment="1">
      <alignment horizontal="left" vertical="top" wrapText="1"/>
    </xf>
    <xf numFmtId="4" fontId="34" fillId="3" borderId="2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vertical="top" wrapText="1"/>
    </xf>
    <xf numFmtId="0" fontId="55" fillId="2" borderId="0" xfId="0" applyFont="1" applyFill="1"/>
    <xf numFmtId="49" fontId="41" fillId="2" borderId="6" xfId="0" applyNumberFormat="1" applyFont="1" applyFill="1" applyBorder="1" applyAlignment="1" applyProtection="1">
      <alignment horizontal="center" wrapText="1"/>
    </xf>
    <xf numFmtId="4" fontId="41" fillId="2" borderId="1" xfId="0" applyNumberFormat="1" applyFont="1" applyFill="1" applyBorder="1" applyAlignment="1" applyProtection="1">
      <alignment horizontal="right"/>
    </xf>
    <xf numFmtId="4" fontId="41" fillId="2" borderId="31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>
      <alignment vertical="center" wrapText="1"/>
    </xf>
    <xf numFmtId="4" fontId="34" fillId="7" borderId="2" xfId="0" applyNumberFormat="1" applyFont="1" applyFill="1" applyBorder="1" applyAlignment="1" applyProtection="1">
      <alignment horizontal="right"/>
    </xf>
    <xf numFmtId="0" fontId="35" fillId="13" borderId="0" xfId="0" applyFont="1" applyFill="1"/>
    <xf numFmtId="4" fontId="56" fillId="2" borderId="1" xfId="0" applyNumberFormat="1" applyFont="1" applyFill="1" applyBorder="1" applyAlignment="1" applyProtection="1">
      <alignment horizontal="right"/>
    </xf>
    <xf numFmtId="4" fontId="56" fillId="2" borderId="31" xfId="0" applyNumberFormat="1" applyFont="1" applyFill="1" applyBorder="1" applyAlignment="1" applyProtection="1">
      <alignment horizontal="right"/>
    </xf>
    <xf numFmtId="4" fontId="56" fillId="2" borderId="2" xfId="0" applyNumberFormat="1" applyFont="1" applyFill="1" applyBorder="1" applyAlignment="1" applyProtection="1">
      <alignment horizontal="right"/>
    </xf>
    <xf numFmtId="166" fontId="5" fillId="13" borderId="30" xfId="0" applyNumberFormat="1" applyFont="1" applyFill="1" applyBorder="1" applyAlignment="1" applyProtection="1">
      <alignment horizontal="left" wrapText="1"/>
    </xf>
    <xf numFmtId="4" fontId="34" fillId="13" borderId="2" xfId="0" applyNumberFormat="1" applyFont="1" applyFill="1" applyBorder="1" applyAlignment="1" applyProtection="1">
      <alignment horizontal="right"/>
    </xf>
    <xf numFmtId="4" fontId="38" fillId="3" borderId="1" xfId="0" applyNumberFormat="1" applyFont="1" applyFill="1" applyBorder="1" applyAlignment="1">
      <alignment vertical="center"/>
    </xf>
    <xf numFmtId="4" fontId="38" fillId="3" borderId="2" xfId="0" applyNumberFormat="1" applyFont="1" applyFill="1" applyBorder="1" applyAlignment="1">
      <alignment vertical="center"/>
    </xf>
    <xf numFmtId="4" fontId="38" fillId="3" borderId="1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 applyProtection="1">
      <alignment horizontal="left" wrapText="1"/>
    </xf>
    <xf numFmtId="0" fontId="39" fillId="0" borderId="40" xfId="4" applyNumberFormat="1" applyFont="1" applyAlignment="1" applyProtection="1">
      <alignment horizontal="left" wrapText="1"/>
    </xf>
    <xf numFmtId="167" fontId="38" fillId="2" borderId="2" xfId="0" applyNumberFormat="1" applyFont="1" applyFill="1" applyBorder="1" applyAlignment="1">
      <alignment horizontal="left" vertical="center"/>
    </xf>
    <xf numFmtId="40" fontId="38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4" fontId="8" fillId="2" borderId="0" xfId="0" applyNumberFormat="1" applyFont="1" applyFill="1" applyAlignment="1">
      <alignment horizontal="center"/>
    </xf>
    <xf numFmtId="49" fontId="32" fillId="2" borderId="13" xfId="0" applyNumberFormat="1" applyFont="1" applyFill="1" applyBorder="1" applyAlignment="1" applyProtection="1">
      <alignment horizontal="center" vertical="center"/>
    </xf>
    <xf numFmtId="49" fontId="32" fillId="2" borderId="17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49" fontId="32" fillId="2" borderId="15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3" xfId="0" applyNumberFormat="1" applyFont="1" applyFill="1" applyBorder="1" applyAlignment="1" applyProtection="1">
      <alignment horizontal="center" vertical="center" wrapText="1"/>
    </xf>
    <xf numFmtId="49" fontId="32" fillId="2" borderId="17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49" fontId="32" fillId="2" borderId="0" xfId="0" applyNumberFormat="1" applyFont="1" applyFill="1" applyBorder="1" applyAlignment="1" applyProtection="1">
      <alignment horizontal="center"/>
    </xf>
  </cellXfs>
  <cellStyles count="8">
    <cellStyle name="xl30" xfId="4"/>
    <cellStyle name="xl37" xfId="5"/>
    <cellStyle name="xl42" xfId="6"/>
    <cellStyle name="Обычный" xfId="0" builtinId="0"/>
    <cellStyle name="Обычный 2" xfId="2"/>
    <cellStyle name="Обычный 3" xfId="3"/>
    <cellStyle name="Обычный 4" xfId="7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1202</xdr:row>
      <xdr:rowOff>140946</xdr:rowOff>
    </xdr:from>
    <xdr:to>
      <xdr:col>5</xdr:col>
      <xdr:colOff>0</xdr:colOff>
      <xdr:row>1202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610100" y="194815479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1202</xdr:row>
      <xdr:rowOff>140946</xdr:rowOff>
    </xdr:from>
    <xdr:to>
      <xdr:col>3</xdr:col>
      <xdr:colOff>0</xdr:colOff>
      <xdr:row>1202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933700" y="194815479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1202</xdr:row>
      <xdr:rowOff>148790</xdr:rowOff>
    </xdr:from>
    <xdr:to>
      <xdr:col>3</xdr:col>
      <xdr:colOff>0</xdr:colOff>
      <xdr:row>1202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933700" y="194823323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1202</xdr:row>
      <xdr:rowOff>148790</xdr:rowOff>
    </xdr:from>
    <xdr:to>
      <xdr:col>5</xdr:col>
      <xdr:colOff>0</xdr:colOff>
      <xdr:row>1202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610100" y="194823323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1203</xdr:row>
      <xdr:rowOff>0</xdr:rowOff>
    </xdr:from>
    <xdr:to>
      <xdr:col>3</xdr:col>
      <xdr:colOff>0</xdr:colOff>
      <xdr:row>1203</xdr:row>
      <xdr:rowOff>0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971675" y="28750260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1202</xdr:row>
      <xdr:rowOff>147670</xdr:rowOff>
    </xdr:from>
    <xdr:to>
      <xdr:col>5</xdr:col>
      <xdr:colOff>0</xdr:colOff>
      <xdr:row>1202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610100" y="194822203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1203</xdr:row>
      <xdr:rowOff>135232</xdr:rowOff>
    </xdr:from>
    <xdr:to>
      <xdr:col>5</xdr:col>
      <xdr:colOff>0</xdr:colOff>
      <xdr:row>1203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610100" y="194958354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1203</xdr:row>
      <xdr:rowOff>135232</xdr:rowOff>
    </xdr:from>
    <xdr:to>
      <xdr:col>3</xdr:col>
      <xdr:colOff>0</xdr:colOff>
      <xdr:row>1203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933700" y="194958354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1203</xdr:row>
      <xdr:rowOff>143076</xdr:rowOff>
    </xdr:from>
    <xdr:to>
      <xdr:col>3</xdr:col>
      <xdr:colOff>0</xdr:colOff>
      <xdr:row>1203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933700" y="194966198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1203</xdr:row>
      <xdr:rowOff>143076</xdr:rowOff>
    </xdr:from>
    <xdr:to>
      <xdr:col>5</xdr:col>
      <xdr:colOff>0</xdr:colOff>
      <xdr:row>1203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610100" y="19496619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1203</xdr:row>
      <xdr:rowOff>141956</xdr:rowOff>
    </xdr:from>
    <xdr:to>
      <xdr:col>5</xdr:col>
      <xdr:colOff>0</xdr:colOff>
      <xdr:row>1203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610100" y="19496507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1199</xdr:row>
      <xdr:rowOff>112881</xdr:rowOff>
    </xdr:from>
    <xdr:to>
      <xdr:col>4</xdr:col>
      <xdr:colOff>806553</xdr:colOff>
      <xdr:row>1200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500470" y="206006510"/>
          <a:ext cx="1721506" cy="20006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1199</xdr:row>
      <xdr:rowOff>38100</xdr:rowOff>
    </xdr:from>
    <xdr:to>
      <xdr:col>3</xdr:col>
      <xdr:colOff>0</xdr:colOff>
      <xdr:row>1200</xdr:row>
      <xdr:rowOff>0</xdr:rowOff>
    </xdr:to>
    <xdr:sp macro="" textlink="">
      <xdr:nvSpPr>
        <xdr:cNvPr id="1037" name="Текст 2"/>
        <xdr:cNvSpPr txBox="1">
          <a:spLocks noChangeArrowheads="1"/>
        </xdr:cNvSpPr>
      </xdr:nvSpPr>
      <xdr:spPr bwMode="auto">
        <a:xfrm>
          <a:off x="2390775" y="286750125"/>
          <a:ext cx="10287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1198</xdr:row>
      <xdr:rowOff>0</xdr:rowOff>
    </xdr:from>
    <xdr:to>
      <xdr:col>3</xdr:col>
      <xdr:colOff>0</xdr:colOff>
      <xdr:row>1198</xdr:row>
      <xdr:rowOff>0</xdr:rowOff>
    </xdr:to>
    <xdr:sp macro="" textlink="">
      <xdr:nvSpPr>
        <xdr:cNvPr id="1038" name="Текст 5"/>
        <xdr:cNvSpPr txBox="1">
          <a:spLocks noChangeArrowheads="1"/>
        </xdr:cNvSpPr>
      </xdr:nvSpPr>
      <xdr:spPr bwMode="auto">
        <a:xfrm>
          <a:off x="1971675" y="28641675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1197</xdr:row>
      <xdr:rowOff>134489</xdr:rowOff>
    </xdr:from>
    <xdr:to>
      <xdr:col>5</xdr:col>
      <xdr:colOff>0</xdr:colOff>
      <xdr:row>1197</xdr:row>
      <xdr:rowOff>134489</xdr:rowOff>
    </xdr:to>
    <xdr:sp macro="" textlink="">
      <xdr:nvSpPr>
        <xdr:cNvPr id="18" name="Текст 6"/>
        <xdr:cNvSpPr txBox="1">
          <a:spLocks noChangeArrowheads="1"/>
        </xdr:cNvSpPr>
      </xdr:nvSpPr>
      <xdr:spPr bwMode="auto">
        <a:xfrm>
          <a:off x="4610100" y="19410782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1199</xdr:row>
      <xdr:rowOff>67161</xdr:rowOff>
    </xdr:from>
    <xdr:to>
      <xdr:col>3</xdr:col>
      <xdr:colOff>0</xdr:colOff>
      <xdr:row>1200</xdr:row>
      <xdr:rowOff>10460</xdr:rowOff>
    </xdr:to>
    <xdr:sp macro="" textlink="">
      <xdr:nvSpPr>
        <xdr:cNvPr id="20" name="Текст 2"/>
        <xdr:cNvSpPr txBox="1">
          <a:spLocks noChangeArrowheads="1"/>
        </xdr:cNvSpPr>
      </xdr:nvSpPr>
      <xdr:spPr bwMode="auto">
        <a:xfrm>
          <a:off x="2217420" y="286085280"/>
          <a:ext cx="1226820" cy="1380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1196</xdr:row>
      <xdr:rowOff>51972</xdr:rowOff>
    </xdr:from>
    <xdr:to>
      <xdr:col>3</xdr:col>
      <xdr:colOff>0</xdr:colOff>
      <xdr:row>1197</xdr:row>
      <xdr:rowOff>143301</xdr:rowOff>
    </xdr:to>
    <xdr:sp macro="" textlink="">
      <xdr:nvSpPr>
        <xdr:cNvPr id="21" name="Текст 3"/>
        <xdr:cNvSpPr txBox="1">
          <a:spLocks noChangeArrowheads="1"/>
        </xdr:cNvSpPr>
      </xdr:nvSpPr>
      <xdr:spPr bwMode="auto">
        <a:xfrm>
          <a:off x="2392680" y="285504255"/>
          <a:ext cx="1211580" cy="154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1196</xdr:row>
      <xdr:rowOff>51972</xdr:rowOff>
    </xdr:from>
    <xdr:to>
      <xdr:col>4</xdr:col>
      <xdr:colOff>767715</xdr:colOff>
      <xdr:row>1197</xdr:row>
      <xdr:rowOff>150901</xdr:rowOff>
    </xdr:to>
    <xdr:sp macro="" textlink="">
      <xdr:nvSpPr>
        <xdr:cNvPr id="22" name="Текст 4"/>
        <xdr:cNvSpPr txBox="1">
          <a:spLocks noChangeArrowheads="1"/>
        </xdr:cNvSpPr>
      </xdr:nvSpPr>
      <xdr:spPr bwMode="auto">
        <a:xfrm>
          <a:off x="4213860" y="285475680"/>
          <a:ext cx="2057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1198</xdr:row>
      <xdr:rowOff>0</xdr:rowOff>
    </xdr:from>
    <xdr:to>
      <xdr:col>3</xdr:col>
      <xdr:colOff>0</xdr:colOff>
      <xdr:row>1198</xdr:row>
      <xdr:rowOff>0</xdr:rowOff>
    </xdr:to>
    <xdr:sp macro="" textlink="">
      <xdr:nvSpPr>
        <xdr:cNvPr id="1043" name="Текст 5"/>
        <xdr:cNvSpPr txBox="1">
          <a:spLocks noChangeArrowheads="1"/>
        </xdr:cNvSpPr>
      </xdr:nvSpPr>
      <xdr:spPr bwMode="auto">
        <a:xfrm>
          <a:off x="1971675" y="28641675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1197</xdr:row>
      <xdr:rowOff>134489</xdr:rowOff>
    </xdr:from>
    <xdr:to>
      <xdr:col>5</xdr:col>
      <xdr:colOff>0</xdr:colOff>
      <xdr:row>1197</xdr:row>
      <xdr:rowOff>134489</xdr:rowOff>
    </xdr:to>
    <xdr:sp macro="" textlink="">
      <xdr:nvSpPr>
        <xdr:cNvPr id="24" name="Текст 6"/>
        <xdr:cNvSpPr txBox="1">
          <a:spLocks noChangeArrowheads="1"/>
        </xdr:cNvSpPr>
      </xdr:nvSpPr>
      <xdr:spPr bwMode="auto">
        <a:xfrm>
          <a:off x="4610100" y="19410782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1159</xdr:row>
      <xdr:rowOff>140946</xdr:rowOff>
    </xdr:from>
    <xdr:to>
      <xdr:col>5</xdr:col>
      <xdr:colOff>0</xdr:colOff>
      <xdr:row>1159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581525" y="22700739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1159</xdr:row>
      <xdr:rowOff>140946</xdr:rowOff>
    </xdr:from>
    <xdr:to>
      <xdr:col>3</xdr:col>
      <xdr:colOff>0</xdr:colOff>
      <xdr:row>1159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09875" y="22700739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1159</xdr:row>
      <xdr:rowOff>148790</xdr:rowOff>
    </xdr:from>
    <xdr:to>
      <xdr:col>3</xdr:col>
      <xdr:colOff>0</xdr:colOff>
      <xdr:row>1159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09875" y="22701524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1159</xdr:row>
      <xdr:rowOff>148790</xdr:rowOff>
    </xdr:from>
    <xdr:to>
      <xdr:col>5</xdr:col>
      <xdr:colOff>0</xdr:colOff>
      <xdr:row>1159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581525" y="22701524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1160</xdr:row>
      <xdr:rowOff>0</xdr:rowOff>
    </xdr:from>
    <xdr:to>
      <xdr:col>3</xdr:col>
      <xdr:colOff>0</xdr:colOff>
      <xdr:row>1160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1971675" y="227056950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1159</xdr:row>
      <xdr:rowOff>147670</xdr:rowOff>
    </xdr:from>
    <xdr:to>
      <xdr:col>5</xdr:col>
      <xdr:colOff>0</xdr:colOff>
      <xdr:row>1159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581525" y="22701412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1160</xdr:row>
      <xdr:rowOff>135232</xdr:rowOff>
    </xdr:from>
    <xdr:to>
      <xdr:col>5</xdr:col>
      <xdr:colOff>0</xdr:colOff>
      <xdr:row>1160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581525" y="227192182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1160</xdr:row>
      <xdr:rowOff>135232</xdr:rowOff>
    </xdr:from>
    <xdr:to>
      <xdr:col>3</xdr:col>
      <xdr:colOff>0</xdr:colOff>
      <xdr:row>1160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809875" y="227192182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1160</xdr:row>
      <xdr:rowOff>143076</xdr:rowOff>
    </xdr:from>
    <xdr:to>
      <xdr:col>3</xdr:col>
      <xdr:colOff>0</xdr:colOff>
      <xdr:row>1160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809875" y="22720002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1160</xdr:row>
      <xdr:rowOff>143076</xdr:rowOff>
    </xdr:from>
    <xdr:to>
      <xdr:col>5</xdr:col>
      <xdr:colOff>0</xdr:colOff>
      <xdr:row>1160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581525" y="22720002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1160</xdr:row>
      <xdr:rowOff>141956</xdr:rowOff>
    </xdr:from>
    <xdr:to>
      <xdr:col>5</xdr:col>
      <xdr:colOff>0</xdr:colOff>
      <xdr:row>1160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581525" y="22719890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1156</xdr:row>
      <xdr:rowOff>112881</xdr:rowOff>
    </xdr:from>
    <xdr:to>
      <xdr:col>4</xdr:col>
      <xdr:colOff>806553</xdr:colOff>
      <xdr:row>1157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688205" y="226445931"/>
          <a:ext cx="1719048" cy="201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1156</xdr:row>
      <xdr:rowOff>38100</xdr:rowOff>
    </xdr:from>
    <xdr:to>
      <xdr:col>3</xdr:col>
      <xdr:colOff>0</xdr:colOff>
      <xdr:row>1157</xdr:row>
      <xdr:rowOff>0</xdr:rowOff>
    </xdr:to>
    <xdr:sp macro="" textlink="">
      <xdr:nvSpPr>
        <xdr:cNvPr id="14" name="Текст 2"/>
        <xdr:cNvSpPr txBox="1">
          <a:spLocks noChangeArrowheads="1"/>
        </xdr:cNvSpPr>
      </xdr:nvSpPr>
      <xdr:spPr bwMode="auto">
        <a:xfrm>
          <a:off x="2809875" y="226371150"/>
          <a:ext cx="1771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5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16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1156</xdr:row>
      <xdr:rowOff>67161</xdr:rowOff>
    </xdr:from>
    <xdr:to>
      <xdr:col>3</xdr:col>
      <xdr:colOff>0</xdr:colOff>
      <xdr:row>1157</xdr:row>
      <xdr:rowOff>10460</xdr:rowOff>
    </xdr:to>
    <xdr:sp macro="" textlink="">
      <xdr:nvSpPr>
        <xdr:cNvPr id="17" name="Текст 2"/>
        <xdr:cNvSpPr txBox="1">
          <a:spLocks noChangeArrowheads="1"/>
        </xdr:cNvSpPr>
      </xdr:nvSpPr>
      <xdr:spPr bwMode="auto">
        <a:xfrm>
          <a:off x="2809875" y="226400211"/>
          <a:ext cx="1771650" cy="22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1153</xdr:row>
      <xdr:rowOff>51972</xdr:rowOff>
    </xdr:from>
    <xdr:to>
      <xdr:col>3</xdr:col>
      <xdr:colOff>0</xdr:colOff>
      <xdr:row>1154</xdr:row>
      <xdr:rowOff>143301</xdr:rowOff>
    </xdr:to>
    <xdr:sp macro="" textlink="">
      <xdr:nvSpPr>
        <xdr:cNvPr id="18" name="Текст 3"/>
        <xdr:cNvSpPr txBox="1">
          <a:spLocks noChangeArrowheads="1"/>
        </xdr:cNvSpPr>
      </xdr:nvSpPr>
      <xdr:spPr bwMode="auto">
        <a:xfrm>
          <a:off x="2809875" y="225832572"/>
          <a:ext cx="1771650" cy="158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1153</xdr:row>
      <xdr:rowOff>51972</xdr:rowOff>
    </xdr:from>
    <xdr:to>
      <xdr:col>4</xdr:col>
      <xdr:colOff>767715</xdr:colOff>
      <xdr:row>1154</xdr:row>
      <xdr:rowOff>150901</xdr:rowOff>
    </xdr:to>
    <xdr:sp macro="" textlink="">
      <xdr:nvSpPr>
        <xdr:cNvPr id="19" name="Текст 4"/>
        <xdr:cNvSpPr txBox="1">
          <a:spLocks noChangeArrowheads="1"/>
        </xdr:cNvSpPr>
      </xdr:nvSpPr>
      <xdr:spPr bwMode="auto">
        <a:xfrm>
          <a:off x="4581525" y="225832572"/>
          <a:ext cx="1786890" cy="1656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20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21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04"/>
  <sheetViews>
    <sheetView showGridLines="0" tabSelected="1" view="pageBreakPreview" topLeftCell="A343" zoomScaleNormal="118" zoomScaleSheetLayoutView="100" workbookViewId="0">
      <selection activeCell="E938" sqref="E938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44" t="s">
        <v>65</v>
      </c>
      <c r="C2" s="544"/>
      <c r="D2" s="544"/>
      <c r="E2" s="31"/>
      <c r="F2" s="265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45" t="s">
        <v>1658</v>
      </c>
      <c r="C4" s="545"/>
      <c r="D4" s="545"/>
      <c r="E4" s="33" t="s">
        <v>68</v>
      </c>
      <c r="F4" s="80" t="s">
        <v>1659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54" t="s">
        <v>69</v>
      </c>
      <c r="B5" s="555" t="s">
        <v>70</v>
      </c>
      <c r="C5" s="555"/>
      <c r="D5" s="555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54"/>
      <c r="B6" s="556"/>
      <c r="C6" s="556"/>
      <c r="D6" s="556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195" t="s">
        <v>74</v>
      </c>
      <c r="B7" s="546" t="s">
        <v>75</v>
      </c>
      <c r="C7" s="546"/>
      <c r="D7" s="546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47" t="s">
        <v>60</v>
      </c>
      <c r="C8" s="547"/>
      <c r="D8" s="547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47" t="s">
        <v>79</v>
      </c>
      <c r="C9" s="547"/>
      <c r="D9" s="547"/>
      <c r="E9" s="32"/>
      <c r="F9" s="80" t="s">
        <v>80</v>
      </c>
      <c r="G9" s="90"/>
      <c r="H9" s="50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0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57" t="s">
        <v>81</v>
      </c>
      <c r="B11" s="557"/>
      <c r="C11" s="557"/>
      <c r="D11" s="557"/>
      <c r="E11" s="557"/>
      <c r="F11" s="557"/>
      <c r="G11" s="374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7">
        <f>D17+D113</f>
        <v>472880737.60000002</v>
      </c>
      <c r="E15" s="197">
        <f>E17+E113</f>
        <v>64857145.760000005</v>
      </c>
      <c r="F15" s="67">
        <f>D15-E15</f>
        <v>408023591.84000003</v>
      </c>
      <c r="G15" s="91">
        <f>E15/D15*100</f>
        <v>13.71532832763878</v>
      </c>
      <c r="H15" s="57">
        <f>D15-E15</f>
        <v>408023591.84000003</v>
      </c>
      <c r="I15" s="57"/>
      <c r="J15" s="58"/>
      <c r="K15" s="479">
        <f>D15-E15</f>
        <v>408023591.84000003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91"/>
      <c r="H16" s="58"/>
      <c r="I16" s="58"/>
      <c r="J16" s="58"/>
      <c r="K16" s="479">
        <f t="shared" ref="K16:K81" si="0">D16-E16</f>
        <v>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7">
        <f>D18+D62</f>
        <v>121391400</v>
      </c>
      <c r="E17" s="197">
        <f>E18+E62</f>
        <v>35995968.840000004</v>
      </c>
      <c r="F17" s="67">
        <f t="shared" ref="F17" si="1">D17-E17</f>
        <v>85395431.159999996</v>
      </c>
      <c r="G17" s="91">
        <f>E17/D17*100</f>
        <v>29.652816295058798</v>
      </c>
      <c r="H17" s="478">
        <f>F17/D17*100</f>
        <v>70.347183704941202</v>
      </c>
      <c r="I17" s="478"/>
      <c r="J17" s="478"/>
      <c r="K17" s="479">
        <f t="shared" si="0"/>
        <v>85395431.159999996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7">
        <f>D19+D34+D40+D45</f>
        <v>100208000</v>
      </c>
      <c r="E18" s="197">
        <f>E19+E34+E40+E45</f>
        <v>25043990.670000002</v>
      </c>
      <c r="F18" s="67">
        <f>D18-E18</f>
        <v>75164009.329999998</v>
      </c>
      <c r="G18" s="91">
        <f>E18/D18*100</f>
        <v>24.992007294826763</v>
      </c>
      <c r="H18" s="102"/>
      <c r="I18" s="102"/>
      <c r="J18" s="102"/>
      <c r="K18" s="479">
        <f t="shared" si="0"/>
        <v>75164009.329999998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31586500</v>
      </c>
      <c r="E19" s="197">
        <f>E20</f>
        <v>8873259.1500000004</v>
      </c>
      <c r="F19" s="67">
        <f>D19-E19</f>
        <v>22713240.850000001</v>
      </c>
      <c r="G19" s="91"/>
      <c r="H19" s="58">
        <v>100403600</v>
      </c>
      <c r="I19" s="58">
        <v>42743556.390000001</v>
      </c>
      <c r="J19" s="61">
        <v>57660043.609999999</v>
      </c>
      <c r="K19" s="479">
        <f t="shared" si="0"/>
        <v>22713240.850000001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31586500</v>
      </c>
      <c r="E20" s="197">
        <f>E21+E23+E25+E30+E33</f>
        <v>8873259.1500000004</v>
      </c>
      <c r="F20" s="67">
        <f>D20-E20</f>
        <v>22713240.850000001</v>
      </c>
      <c r="G20" s="91">
        <f>E20/D20*100</f>
        <v>28.09193532046919</v>
      </c>
      <c r="H20" s="58">
        <f>37274300+3000000+1794800</f>
        <v>42069100</v>
      </c>
      <c r="I20" s="58"/>
      <c r="J20" s="58"/>
      <c r="K20" s="479">
        <f t="shared" si="0"/>
        <v>22713240.850000001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8173966.7300000004</v>
      </c>
      <c r="F21" s="197"/>
      <c r="G21" s="91"/>
      <c r="H21" s="37"/>
      <c r="I21" s="37"/>
      <c r="J21" s="37"/>
      <c r="K21" s="479">
        <f t="shared" si="0"/>
        <v>-8173966.7300000004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90"/>
      <c r="H22" s="5"/>
      <c r="I22" s="5"/>
      <c r="J22" s="5"/>
      <c r="K22" s="479">
        <f t="shared" si="0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86886.12</v>
      </c>
      <c r="F23" s="84"/>
      <c r="G23" s="92"/>
      <c r="H23" s="97">
        <f>F21+E34+E40+E45</f>
        <v>16170731.52</v>
      </c>
      <c r="I23" s="43"/>
      <c r="J23" s="43"/>
      <c r="K23" s="479">
        <f t="shared" si="0"/>
        <v>-86886.12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90"/>
      <c r="H24" s="5"/>
      <c r="I24" s="5"/>
      <c r="J24" s="5"/>
      <c r="K24" s="479">
        <f t="shared" si="0"/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114886.3</v>
      </c>
      <c r="F25" s="83"/>
      <c r="G25" s="90"/>
      <c r="H25" s="5"/>
      <c r="I25" s="5"/>
      <c r="J25" s="5"/>
      <c r="K25" s="479">
        <f t="shared" si="0"/>
        <v>-114886.3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2">D26-E26</f>
        <v>0</v>
      </c>
      <c r="G26" s="90"/>
      <c r="H26" s="40"/>
      <c r="I26" s="40"/>
      <c r="J26" s="40"/>
      <c r="K26" s="479">
        <f t="shared" si="0"/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2"/>
        <v>0</v>
      </c>
      <c r="G27" s="90"/>
      <c r="H27" s="40"/>
      <c r="I27" s="40"/>
      <c r="J27" s="40"/>
      <c r="K27" s="479">
        <f t="shared" si="0"/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90"/>
      <c r="H28" s="40"/>
      <c r="I28" s="40"/>
      <c r="J28" s="40"/>
      <c r="K28" s="479">
        <f t="shared" si="0"/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90"/>
      <c r="H29" s="40"/>
      <c r="I29" s="40"/>
      <c r="J29" s="40"/>
      <c r="K29" s="479">
        <f t="shared" si="0"/>
        <v>0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90"/>
      <c r="H30" s="40"/>
      <c r="I30" s="40"/>
      <c r="J30" s="40"/>
      <c r="K30" s="479">
        <f t="shared" si="0"/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3">D31-E31</f>
        <v>0</v>
      </c>
      <c r="G31" s="90"/>
      <c r="H31" s="40"/>
      <c r="I31" s="40"/>
      <c r="J31" s="40"/>
      <c r="K31" s="479">
        <f t="shared" si="0"/>
        <v>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90"/>
      <c r="H32" s="40"/>
      <c r="I32" s="40"/>
      <c r="J32" s="40"/>
      <c r="K32" s="479">
        <f t="shared" si="0"/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7" customFormat="1" ht="42.75" customHeight="1" x14ac:dyDescent="0.25">
      <c r="A33" s="541" t="s">
        <v>1409</v>
      </c>
      <c r="B33" s="74" t="s">
        <v>95</v>
      </c>
      <c r="C33" s="542" t="s">
        <v>1667</v>
      </c>
      <c r="D33" s="543"/>
      <c r="E33" s="543">
        <v>497520</v>
      </c>
      <c r="F33" s="83"/>
      <c r="G33" s="90"/>
      <c r="H33" s="5"/>
      <c r="I33" s="5"/>
      <c r="J33" s="5"/>
      <c r="K33" s="479">
        <f t="shared" ref="K33" si="4">D33-E33</f>
        <v>-497520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6"/>
      <c r="AN33" s="6"/>
      <c r="AO33" s="6"/>
      <c r="AP33" s="6"/>
      <c r="AQ33" s="6"/>
      <c r="AR33" s="6"/>
    </row>
    <row r="34" spans="1:44" s="60" customFormat="1" ht="41.25" customHeight="1" x14ac:dyDescent="0.25">
      <c r="A34" s="130" t="s">
        <v>191</v>
      </c>
      <c r="B34" s="74" t="s">
        <v>95</v>
      </c>
      <c r="C34" s="137" t="s">
        <v>228</v>
      </c>
      <c r="D34" s="197">
        <f>D35</f>
        <v>10304500</v>
      </c>
      <c r="E34" s="197">
        <f>E36+E37+E38+E39</f>
        <v>3884157.3299999996</v>
      </c>
      <c r="F34" s="365">
        <f>D34-E34</f>
        <v>6420342.6699999999</v>
      </c>
      <c r="G34" s="91">
        <f>E34/D34*100</f>
        <v>37.693797175991065</v>
      </c>
      <c r="H34" s="58"/>
      <c r="I34" s="58"/>
      <c r="J34" s="58"/>
      <c r="K34" s="479">
        <f t="shared" si="0"/>
        <v>6420342.6699999999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</row>
    <row r="35" spans="1:44" s="7" customFormat="1" ht="31.5" customHeight="1" x14ac:dyDescent="0.25">
      <c r="A35" s="132" t="s">
        <v>192</v>
      </c>
      <c r="B35" s="74" t="s">
        <v>95</v>
      </c>
      <c r="C35" s="135" t="s">
        <v>1148</v>
      </c>
      <c r="D35" s="198">
        <v>10304500</v>
      </c>
      <c r="E35" s="198">
        <f>E36+E37+E38+E39</f>
        <v>3884157.3299999996</v>
      </c>
      <c r="F35" s="366">
        <f>D35-E35</f>
        <v>6420342.6699999999</v>
      </c>
      <c r="G35" s="90">
        <f>E35/D35*100</f>
        <v>37.693797175991065</v>
      </c>
      <c r="H35" s="5"/>
      <c r="I35" s="5"/>
      <c r="J35" s="5"/>
      <c r="K35" s="479">
        <f t="shared" si="0"/>
        <v>6420342.6699999999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2.75" customHeight="1" x14ac:dyDescent="0.25">
      <c r="A36" s="132" t="s">
        <v>193</v>
      </c>
      <c r="B36" s="74" t="s">
        <v>95</v>
      </c>
      <c r="C36" s="135" t="s">
        <v>260</v>
      </c>
      <c r="D36" s="198"/>
      <c r="E36" s="198">
        <v>1754885.85</v>
      </c>
      <c r="F36" s="366"/>
      <c r="G36" s="90"/>
      <c r="H36" s="5"/>
      <c r="I36" s="5"/>
      <c r="J36" s="5"/>
      <c r="K36" s="479">
        <f t="shared" si="0"/>
        <v>-1754885.85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8" customHeight="1" x14ac:dyDescent="0.25">
      <c r="A37" s="131" t="s">
        <v>194</v>
      </c>
      <c r="B37" s="74" t="s">
        <v>95</v>
      </c>
      <c r="C37" s="135" t="s">
        <v>261</v>
      </c>
      <c r="D37" s="198"/>
      <c r="E37" s="198">
        <v>12957.9</v>
      </c>
      <c r="F37" s="366"/>
      <c r="G37" s="90"/>
      <c r="H37" s="5"/>
      <c r="I37" s="5"/>
      <c r="J37" s="5"/>
      <c r="K37" s="479">
        <f t="shared" si="0"/>
        <v>-12957.9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1.25" customHeight="1" x14ac:dyDescent="0.25">
      <c r="A38" s="133" t="s">
        <v>195</v>
      </c>
      <c r="B38" s="74" t="s">
        <v>95</v>
      </c>
      <c r="C38" s="135" t="s">
        <v>295</v>
      </c>
      <c r="D38" s="198"/>
      <c r="E38" s="198">
        <v>2434957.27</v>
      </c>
      <c r="F38" s="366"/>
      <c r="G38" s="90"/>
      <c r="H38" s="5"/>
      <c r="I38" s="5"/>
      <c r="J38" s="5"/>
      <c r="K38" s="479">
        <f t="shared" si="0"/>
        <v>-2434957.27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75" customHeight="1" x14ac:dyDescent="0.25">
      <c r="A39" s="132" t="s">
        <v>196</v>
      </c>
      <c r="B39" s="74" t="s">
        <v>95</v>
      </c>
      <c r="C39" s="135" t="s">
        <v>1090</v>
      </c>
      <c r="D39" s="198"/>
      <c r="E39" s="198">
        <v>-318643.69</v>
      </c>
      <c r="F39" s="366"/>
      <c r="G39" s="90"/>
      <c r="H39" s="5"/>
      <c r="I39" s="5"/>
      <c r="J39" s="5"/>
      <c r="K39" s="479">
        <f t="shared" si="0"/>
        <v>318643.69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7" customFormat="1" ht="16.5" customHeight="1" x14ac:dyDescent="0.25">
      <c r="A40" s="130" t="s">
        <v>305</v>
      </c>
      <c r="B40" s="74" t="s">
        <v>95</v>
      </c>
      <c r="C40" s="138" t="s">
        <v>304</v>
      </c>
      <c r="D40" s="197">
        <f>D41</f>
        <v>64000</v>
      </c>
      <c r="E40" s="197">
        <f>E42</f>
        <v>256661</v>
      </c>
      <c r="F40" s="365"/>
      <c r="G40" s="90">
        <f>E40/D40*100</f>
        <v>401.03281249999998</v>
      </c>
      <c r="H40" s="5"/>
      <c r="I40" s="5"/>
      <c r="J40" s="5"/>
      <c r="K40" s="479">
        <f t="shared" si="0"/>
        <v>-192661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6"/>
      <c r="AN40" s="6"/>
      <c r="AO40" s="6"/>
      <c r="AP40" s="6"/>
      <c r="AQ40" s="6"/>
      <c r="AR40" s="6"/>
    </row>
    <row r="41" spans="1:44" s="10" customFormat="1" ht="14.25" customHeight="1" x14ac:dyDescent="0.25">
      <c r="A41" s="455" t="s">
        <v>1410</v>
      </c>
      <c r="B41" s="74" t="s">
        <v>95</v>
      </c>
      <c r="C41" s="139" t="s">
        <v>1318</v>
      </c>
      <c r="D41" s="200">
        <v>64000</v>
      </c>
      <c r="E41" s="200">
        <f t="shared" ref="E41" si="5">E42</f>
        <v>256661</v>
      </c>
      <c r="F41" s="365"/>
      <c r="G41" s="93"/>
      <c r="H41" s="8"/>
      <c r="I41" s="8"/>
      <c r="J41" s="8"/>
      <c r="K41" s="479">
        <f t="shared" si="0"/>
        <v>-192661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14.25" customHeight="1" x14ac:dyDescent="0.25">
      <c r="A42" s="455" t="s">
        <v>1410</v>
      </c>
      <c r="B42" s="74" t="s">
        <v>95</v>
      </c>
      <c r="C42" s="140" t="s">
        <v>1319</v>
      </c>
      <c r="D42" s="199"/>
      <c r="E42" s="199">
        <f>E43+E44</f>
        <v>256661</v>
      </c>
      <c r="F42" s="367"/>
      <c r="G42" s="93"/>
      <c r="H42" s="8"/>
      <c r="I42" s="8"/>
      <c r="J42" s="8"/>
      <c r="K42" s="479">
        <f t="shared" si="0"/>
        <v>-256661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54.75" customHeight="1" x14ac:dyDescent="0.25">
      <c r="A43" s="455" t="s">
        <v>1428</v>
      </c>
      <c r="B43" s="74" t="s">
        <v>95</v>
      </c>
      <c r="C43" s="140" t="s">
        <v>1427</v>
      </c>
      <c r="D43" s="199"/>
      <c r="E43" s="199">
        <v>247411</v>
      </c>
      <c r="F43" s="367"/>
      <c r="G43" s="93"/>
      <c r="H43" s="8"/>
      <c r="I43" s="8"/>
      <c r="J43" s="8"/>
      <c r="K43" s="479">
        <f t="shared" si="0"/>
        <v>-247411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10" customFormat="1" ht="29.25" customHeight="1" x14ac:dyDescent="0.25">
      <c r="A44" s="456" t="s">
        <v>1550</v>
      </c>
      <c r="B44" s="454" t="s">
        <v>95</v>
      </c>
      <c r="C44" s="140" t="s">
        <v>1551</v>
      </c>
      <c r="D44" s="199"/>
      <c r="E44" s="199">
        <v>9250</v>
      </c>
      <c r="F44" s="367"/>
      <c r="G44" s="93"/>
      <c r="H44" s="8"/>
      <c r="I44" s="8"/>
      <c r="J44" s="8"/>
      <c r="K44" s="479">
        <f t="shared" si="0"/>
        <v>-9250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/>
      <c r="AM44" s="9"/>
      <c r="AN44" s="9"/>
      <c r="AO44" s="9"/>
      <c r="AP44" s="9"/>
      <c r="AQ44" s="9"/>
      <c r="AR44" s="9"/>
    </row>
    <row r="45" spans="1:44" s="64" customFormat="1" ht="16.5" customHeight="1" x14ac:dyDescent="0.25">
      <c r="A45" s="130" t="s">
        <v>197</v>
      </c>
      <c r="B45" s="74" t="s">
        <v>95</v>
      </c>
      <c r="C45" s="138" t="s">
        <v>262</v>
      </c>
      <c r="D45" s="197">
        <f>D46+D50</f>
        <v>58253000</v>
      </c>
      <c r="E45" s="197">
        <f>E46+E50</f>
        <v>12029913.189999999</v>
      </c>
      <c r="F45" s="368">
        <f>D45-E45</f>
        <v>46223086.810000002</v>
      </c>
      <c r="G45" s="90">
        <f>E45/D45*100</f>
        <v>20.651147906545585</v>
      </c>
      <c r="H45" s="62"/>
      <c r="I45" s="62"/>
      <c r="J45" s="62"/>
      <c r="K45" s="479">
        <f t="shared" si="0"/>
        <v>46223086.810000002</v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3"/>
      <c r="AM45" s="63"/>
      <c r="AN45" s="63"/>
      <c r="AO45" s="63"/>
      <c r="AP45" s="63"/>
      <c r="AQ45" s="63"/>
      <c r="AR45" s="63"/>
    </row>
    <row r="46" spans="1:44" s="10" customFormat="1" ht="17.25" customHeight="1" x14ac:dyDescent="0.25">
      <c r="A46" s="130" t="s">
        <v>198</v>
      </c>
      <c r="B46" s="74" t="s">
        <v>95</v>
      </c>
      <c r="C46" s="139" t="s">
        <v>263</v>
      </c>
      <c r="D46" s="200">
        <v>6330000</v>
      </c>
      <c r="E46" s="200">
        <f t="shared" ref="E46" si="6">E47</f>
        <v>389183.95</v>
      </c>
      <c r="F46" s="368">
        <f>D46-E46</f>
        <v>5940816.0499999998</v>
      </c>
      <c r="G46" s="90">
        <f>E46/D46*100</f>
        <v>6.148245655608215</v>
      </c>
      <c r="H46" s="8"/>
      <c r="I46" s="8"/>
      <c r="J46" s="8"/>
      <c r="K46" s="479">
        <f t="shared" si="0"/>
        <v>5940816.0499999998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10" customFormat="1" ht="43.5" customHeight="1" x14ac:dyDescent="0.25">
      <c r="A47" s="132" t="s">
        <v>162</v>
      </c>
      <c r="B47" s="74" t="s">
        <v>95</v>
      </c>
      <c r="C47" s="142" t="s">
        <v>264</v>
      </c>
      <c r="D47" s="198"/>
      <c r="E47" s="198">
        <v>389183.95</v>
      </c>
      <c r="F47" s="367"/>
      <c r="G47" s="93"/>
      <c r="H47" s="8"/>
      <c r="I47" s="8" t="s">
        <v>1096</v>
      </c>
      <c r="J47" s="8"/>
      <c r="K47" s="479">
        <f t="shared" si="0"/>
        <v>-389183.95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  <c r="AM47" s="9"/>
      <c r="AN47" s="9"/>
      <c r="AO47" s="9"/>
      <c r="AP47" s="9"/>
      <c r="AQ47" s="9"/>
      <c r="AR47" s="9"/>
    </row>
    <row r="48" spans="1:44" s="42" customFormat="1" ht="84.75" hidden="1" customHeight="1" x14ac:dyDescent="0.25">
      <c r="A48" s="132" t="s">
        <v>199</v>
      </c>
      <c r="B48" s="74" t="s">
        <v>95</v>
      </c>
      <c r="C48" s="142" t="s">
        <v>265</v>
      </c>
      <c r="D48" s="198"/>
      <c r="E48" s="198"/>
      <c r="F48" s="366"/>
      <c r="G48" s="90"/>
      <c r="H48" s="40"/>
      <c r="I48" s="40"/>
      <c r="J48" s="40"/>
      <c r="K48" s="479">
        <f t="shared" si="0"/>
        <v>0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2" customFormat="1" ht="63.75" hidden="1" customHeight="1" x14ac:dyDescent="0.25">
      <c r="A49" s="132" t="s">
        <v>200</v>
      </c>
      <c r="B49" s="74" t="s">
        <v>95</v>
      </c>
      <c r="C49" s="142" t="s">
        <v>201</v>
      </c>
      <c r="D49" s="198"/>
      <c r="E49" s="198"/>
      <c r="F49" s="366"/>
      <c r="G49" s="90"/>
      <c r="H49" s="40"/>
      <c r="I49" s="40"/>
      <c r="J49" s="40"/>
      <c r="K49" s="479">
        <f t="shared" si="0"/>
        <v>0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41"/>
      <c r="AN49" s="41"/>
      <c r="AO49" s="41"/>
      <c r="AP49" s="41"/>
      <c r="AQ49" s="41"/>
      <c r="AR49" s="41"/>
    </row>
    <row r="50" spans="1:44" s="49" customFormat="1" x14ac:dyDescent="0.25">
      <c r="A50" s="130" t="s">
        <v>100</v>
      </c>
      <c r="B50" s="74" t="s">
        <v>95</v>
      </c>
      <c r="C50" s="134" t="s">
        <v>298</v>
      </c>
      <c r="D50" s="200">
        <v>51923000</v>
      </c>
      <c r="E50" s="200">
        <f>E51+E57</f>
        <v>11640729.24</v>
      </c>
      <c r="F50" s="368">
        <f>D50-E50</f>
        <v>40282270.759999998</v>
      </c>
      <c r="G50" s="90">
        <f>E50/D50*100</f>
        <v>22.419215453652523</v>
      </c>
      <c r="H50" s="43"/>
      <c r="I50" s="43"/>
      <c r="J50" s="43"/>
      <c r="K50" s="479">
        <f t="shared" si="0"/>
        <v>40282270.759999998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49" customFormat="1" x14ac:dyDescent="0.25">
      <c r="A51" s="130" t="s">
        <v>166</v>
      </c>
      <c r="B51" s="74" t="s">
        <v>95</v>
      </c>
      <c r="C51" s="134" t="s">
        <v>299</v>
      </c>
      <c r="D51" s="200"/>
      <c r="E51" s="200">
        <f>E52</f>
        <v>9628211.0600000005</v>
      </c>
      <c r="F51" s="368"/>
      <c r="G51" s="90"/>
      <c r="H51" s="43"/>
      <c r="I51" s="43"/>
      <c r="J51" s="43"/>
      <c r="K51" s="479">
        <f t="shared" si="0"/>
        <v>-9628211.0600000005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8"/>
      <c r="AM51" s="48"/>
      <c r="AN51" s="48"/>
      <c r="AO51" s="48"/>
      <c r="AP51" s="48"/>
      <c r="AQ51" s="48"/>
      <c r="AR51" s="48"/>
    </row>
    <row r="52" spans="1:44" s="7" customFormat="1" ht="36" customHeight="1" x14ac:dyDescent="0.25">
      <c r="A52" s="132" t="s">
        <v>202</v>
      </c>
      <c r="B52" s="74" t="s">
        <v>95</v>
      </c>
      <c r="C52" s="135" t="s">
        <v>266</v>
      </c>
      <c r="D52" s="198"/>
      <c r="E52" s="198">
        <v>9628211.0600000005</v>
      </c>
      <c r="F52" s="366"/>
      <c r="G52" s="90"/>
      <c r="H52" s="5"/>
      <c r="I52" s="5"/>
      <c r="J52" s="5"/>
      <c r="K52" s="479">
        <f t="shared" si="0"/>
        <v>-9628211.0600000005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6"/>
      <c r="AN52" s="6"/>
      <c r="AO52" s="6"/>
      <c r="AP52" s="6"/>
      <c r="AQ52" s="6"/>
      <c r="AR52" s="6"/>
    </row>
    <row r="53" spans="1:44" s="42" customFormat="1" ht="74.25" hidden="1" customHeight="1" x14ac:dyDescent="0.25">
      <c r="A53" s="132" t="s">
        <v>203</v>
      </c>
      <c r="B53" s="74" t="s">
        <v>95</v>
      </c>
      <c r="C53" s="135" t="s">
        <v>267</v>
      </c>
      <c r="D53" s="198"/>
      <c r="E53" s="198"/>
      <c r="F53" s="366"/>
      <c r="G53" s="90"/>
      <c r="H53" s="40"/>
      <c r="I53" s="40"/>
      <c r="J53" s="40"/>
      <c r="K53" s="479">
        <f t="shared" si="0"/>
        <v>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53.25" hidden="1" customHeight="1" x14ac:dyDescent="0.25">
      <c r="A54" s="132" t="s">
        <v>249</v>
      </c>
      <c r="B54" s="74" t="s">
        <v>95</v>
      </c>
      <c r="C54" s="142" t="s">
        <v>268</v>
      </c>
      <c r="D54" s="198"/>
      <c r="E54" s="198"/>
      <c r="F54" s="366"/>
      <c r="G54" s="90"/>
      <c r="H54" s="40"/>
      <c r="I54" s="40"/>
      <c r="J54" s="40"/>
      <c r="K54" s="479">
        <f t="shared" si="0"/>
        <v>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74.25" hidden="1" customHeight="1" x14ac:dyDescent="0.25">
      <c r="A55" s="132" t="s">
        <v>204</v>
      </c>
      <c r="B55" s="74" t="s">
        <v>95</v>
      </c>
      <c r="C55" s="142" t="s">
        <v>269</v>
      </c>
      <c r="D55" s="198"/>
      <c r="E55" s="198"/>
      <c r="F55" s="366"/>
      <c r="G55" s="90"/>
      <c r="H55" s="40"/>
      <c r="I55" s="40"/>
      <c r="J55" s="40"/>
      <c r="K55" s="479">
        <f t="shared" si="0"/>
        <v>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2" customFormat="1" ht="54.75" hidden="1" customHeight="1" x14ac:dyDescent="0.25">
      <c r="A56" s="132" t="s">
        <v>205</v>
      </c>
      <c r="B56" s="74" t="s">
        <v>95</v>
      </c>
      <c r="C56" s="135" t="s">
        <v>270</v>
      </c>
      <c r="D56" s="198"/>
      <c r="E56" s="198"/>
      <c r="F56" s="366"/>
      <c r="G56" s="90"/>
      <c r="H56" s="40"/>
      <c r="I56" s="40"/>
      <c r="J56" s="40"/>
      <c r="K56" s="479">
        <f t="shared" si="0"/>
        <v>0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1"/>
      <c r="AM56" s="41"/>
      <c r="AN56" s="41"/>
      <c r="AO56" s="41"/>
      <c r="AP56" s="41"/>
      <c r="AQ56" s="41"/>
      <c r="AR56" s="41"/>
    </row>
    <row r="57" spans="1:44" s="49" customFormat="1" x14ac:dyDescent="0.25">
      <c r="A57" s="130" t="s">
        <v>206</v>
      </c>
      <c r="B57" s="74" t="s">
        <v>95</v>
      </c>
      <c r="C57" s="134" t="s">
        <v>271</v>
      </c>
      <c r="D57" s="200"/>
      <c r="E57" s="200">
        <f>E58</f>
        <v>2012518.18</v>
      </c>
      <c r="F57" s="368"/>
      <c r="G57" s="90"/>
      <c r="H57" s="43"/>
      <c r="I57" s="43"/>
      <c r="J57" s="43"/>
      <c r="K57" s="479">
        <f t="shared" si="0"/>
        <v>-2012518.18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8"/>
      <c r="AM57" s="48"/>
      <c r="AN57" s="48"/>
      <c r="AO57" s="48"/>
      <c r="AP57" s="48"/>
      <c r="AQ57" s="48"/>
      <c r="AR57" s="48"/>
    </row>
    <row r="58" spans="1:44" s="10" customFormat="1" ht="36.75" customHeight="1" x14ac:dyDescent="0.25">
      <c r="A58" s="132" t="s">
        <v>207</v>
      </c>
      <c r="B58" s="74" t="s">
        <v>95</v>
      </c>
      <c r="C58" s="141" t="s">
        <v>272</v>
      </c>
      <c r="D58" s="199"/>
      <c r="E58" s="199">
        <v>2012518.18</v>
      </c>
      <c r="F58" s="367"/>
      <c r="G58" s="93">
        <f>852561.23+20920445.62</f>
        <v>21773006.850000001</v>
      </c>
      <c r="H58" s="8">
        <v>-5</v>
      </c>
      <c r="I58" s="8"/>
      <c r="J58" s="8"/>
      <c r="K58" s="479">
        <f t="shared" si="0"/>
        <v>-2012518.18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  <c r="AM58" s="9"/>
      <c r="AN58" s="9"/>
      <c r="AO58" s="9"/>
      <c r="AP58" s="9"/>
      <c r="AQ58" s="9"/>
      <c r="AR58" s="9"/>
    </row>
    <row r="59" spans="1:44" s="42" customFormat="1" ht="74.25" hidden="1" customHeight="1" x14ac:dyDescent="0.25">
      <c r="A59" s="132" t="s">
        <v>208</v>
      </c>
      <c r="B59" s="74" t="s">
        <v>95</v>
      </c>
      <c r="C59" s="135" t="s">
        <v>273</v>
      </c>
      <c r="D59" s="198"/>
      <c r="E59" s="198"/>
      <c r="F59" s="366"/>
      <c r="G59" s="90"/>
      <c r="H59" s="40"/>
      <c r="I59" s="40"/>
      <c r="J59" s="40"/>
      <c r="K59" s="479">
        <f t="shared" si="0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1"/>
      <c r="AM59" s="41"/>
      <c r="AN59" s="41"/>
      <c r="AO59" s="41"/>
      <c r="AP59" s="41"/>
      <c r="AQ59" s="41"/>
      <c r="AR59" s="41"/>
    </row>
    <row r="60" spans="1:44" s="47" customFormat="1" ht="53.25" hidden="1" customHeight="1" x14ac:dyDescent="0.25">
      <c r="A60" s="132" t="s">
        <v>209</v>
      </c>
      <c r="B60" s="74" t="s">
        <v>95</v>
      </c>
      <c r="C60" s="135" t="s">
        <v>274</v>
      </c>
      <c r="D60" s="198"/>
      <c r="E60" s="198"/>
      <c r="F60" s="366"/>
      <c r="G60" s="91"/>
      <c r="H60" s="44"/>
      <c r="I60" s="44"/>
      <c r="J60" s="44"/>
      <c r="K60" s="479">
        <f t="shared" si="0"/>
        <v>0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6"/>
      <c r="AM60" s="46"/>
      <c r="AN60" s="46"/>
      <c r="AO60" s="46"/>
      <c r="AP60" s="46"/>
      <c r="AQ60" s="46"/>
      <c r="AR60" s="46"/>
    </row>
    <row r="61" spans="1:44" s="42" customFormat="1" ht="42.75" hidden="1" customHeight="1" x14ac:dyDescent="0.25">
      <c r="A61" s="132" t="s">
        <v>210</v>
      </c>
      <c r="B61" s="74" t="s">
        <v>95</v>
      </c>
      <c r="C61" s="135" t="s">
        <v>275</v>
      </c>
      <c r="D61" s="198"/>
      <c r="E61" s="198"/>
      <c r="F61" s="366"/>
      <c r="G61" s="90"/>
      <c r="H61" s="40"/>
      <c r="I61" s="40"/>
      <c r="J61" s="40"/>
      <c r="K61" s="479">
        <f t="shared" si="0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1"/>
      <c r="AM61" s="41"/>
      <c r="AN61" s="41"/>
      <c r="AO61" s="41"/>
      <c r="AP61" s="41"/>
      <c r="AQ61" s="41"/>
      <c r="AR61" s="41"/>
    </row>
    <row r="62" spans="1:44" s="107" customFormat="1" ht="18" customHeight="1" x14ac:dyDescent="0.25">
      <c r="A62" s="129" t="s">
        <v>912</v>
      </c>
      <c r="B62" s="74" t="s">
        <v>95</v>
      </c>
      <c r="C62" s="137"/>
      <c r="D62" s="197">
        <f>D63+D75+D79+D86+D108</f>
        <v>21183400</v>
      </c>
      <c r="E62" s="197">
        <f>E63+E75+E79+E86+E108</f>
        <v>10951978.17</v>
      </c>
      <c r="F62" s="368">
        <f>D62-E62</f>
        <v>10231421.83</v>
      </c>
      <c r="G62" s="90">
        <f>E62/D62*100</f>
        <v>51.700757055052534</v>
      </c>
      <c r="H62" s="105"/>
      <c r="I62" s="105"/>
      <c r="J62" s="105"/>
      <c r="K62" s="479">
        <f t="shared" si="0"/>
        <v>10231421.83</v>
      </c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6"/>
      <c r="AM62" s="106"/>
      <c r="AN62" s="106"/>
      <c r="AO62" s="106"/>
      <c r="AP62" s="106"/>
      <c r="AQ62" s="106"/>
      <c r="AR62" s="106"/>
    </row>
    <row r="63" spans="1:44" s="66" customFormat="1" ht="39.75" customHeight="1" x14ac:dyDescent="0.25">
      <c r="A63" s="130" t="s">
        <v>211</v>
      </c>
      <c r="B63" s="74" t="s">
        <v>95</v>
      </c>
      <c r="C63" s="137" t="s">
        <v>276</v>
      </c>
      <c r="D63" s="197">
        <f>D64+D72</f>
        <v>16797400</v>
      </c>
      <c r="E63" s="197">
        <f>E64+E72</f>
        <v>4819193.41</v>
      </c>
      <c r="F63" s="368">
        <f>D63-E63</f>
        <v>11978206.59</v>
      </c>
      <c r="G63" s="91"/>
      <c r="H63" s="58"/>
      <c r="I63" s="58"/>
      <c r="J63" s="58"/>
      <c r="K63" s="479">
        <f t="shared" si="0"/>
        <v>11978206.59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65"/>
      <c r="AM63" s="65"/>
      <c r="AN63" s="65"/>
      <c r="AO63" s="65"/>
      <c r="AP63" s="65"/>
      <c r="AQ63" s="65"/>
      <c r="AR63" s="65"/>
    </row>
    <row r="64" spans="1:44" s="49" customFormat="1" ht="85.5" customHeight="1" x14ac:dyDescent="0.25">
      <c r="A64" s="157" t="s">
        <v>212</v>
      </c>
      <c r="B64" s="74" t="s">
        <v>95</v>
      </c>
      <c r="C64" s="137" t="s">
        <v>277</v>
      </c>
      <c r="D64" s="200">
        <v>13935200</v>
      </c>
      <c r="E64" s="200">
        <f>E65+E67+E69</f>
        <v>3980785.06</v>
      </c>
      <c r="F64" s="368">
        <f>D64-E64</f>
        <v>9954414.9399999995</v>
      </c>
      <c r="G64" s="494">
        <f>13935200-13300000</f>
        <v>635200</v>
      </c>
      <c r="H64" s="43"/>
      <c r="I64" s="43"/>
      <c r="J64" s="43"/>
      <c r="K64" s="479">
        <f t="shared" si="0"/>
        <v>9954414.9399999995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49" customFormat="1" ht="60" customHeight="1" x14ac:dyDescent="0.25">
      <c r="A65" s="130" t="s">
        <v>213</v>
      </c>
      <c r="B65" s="74" t="s">
        <v>95</v>
      </c>
      <c r="C65" s="137" t="s">
        <v>278</v>
      </c>
      <c r="D65" s="200"/>
      <c r="E65" s="200">
        <f>E66</f>
        <v>3741082.94</v>
      </c>
      <c r="F65" s="368"/>
      <c r="G65" s="92"/>
      <c r="H65" s="43"/>
      <c r="I65" s="43"/>
      <c r="J65" s="43"/>
      <c r="K65" s="479">
        <f t="shared" si="0"/>
        <v>-3741082.94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8"/>
      <c r="AM65" s="48"/>
      <c r="AN65" s="48"/>
      <c r="AO65" s="48"/>
      <c r="AP65" s="48"/>
      <c r="AQ65" s="48"/>
      <c r="AR65" s="48"/>
    </row>
    <row r="66" spans="1:44" s="7" customFormat="1" ht="69" customHeight="1" x14ac:dyDescent="0.25">
      <c r="A66" s="455" t="s">
        <v>1411</v>
      </c>
      <c r="B66" s="74" t="s">
        <v>95</v>
      </c>
      <c r="C66" s="135" t="s">
        <v>279</v>
      </c>
      <c r="D66" s="198"/>
      <c r="E66" s="198">
        <v>3741082.94</v>
      </c>
      <c r="F66" s="366"/>
      <c r="G66" s="90"/>
      <c r="H66" s="5"/>
      <c r="I66" s="5"/>
      <c r="J66" s="5"/>
      <c r="K66" s="479">
        <f t="shared" si="0"/>
        <v>-3741082.94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6"/>
      <c r="AN66" s="6"/>
      <c r="AO66" s="6"/>
      <c r="AP66" s="6"/>
      <c r="AQ66" s="6"/>
      <c r="AR66" s="6"/>
    </row>
    <row r="67" spans="1:44" s="49" customFormat="1" ht="46.5" customHeight="1" x14ac:dyDescent="0.25">
      <c r="A67" s="467" t="s">
        <v>1412</v>
      </c>
      <c r="B67" s="505" t="s">
        <v>95</v>
      </c>
      <c r="C67" s="139" t="s">
        <v>1091</v>
      </c>
      <c r="D67" s="200">
        <f>D68</f>
        <v>635200</v>
      </c>
      <c r="E67" s="200">
        <f>E68</f>
        <v>239702.12</v>
      </c>
      <c r="F67" s="368">
        <f>D67-E67</f>
        <v>395497.88</v>
      </c>
      <c r="G67" s="92"/>
      <c r="H67" s="43"/>
      <c r="I67" s="43"/>
      <c r="J67" s="43"/>
      <c r="K67" s="479">
        <f>D67-E67</f>
        <v>395497.88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8"/>
      <c r="AM67" s="48"/>
      <c r="AN67" s="48"/>
      <c r="AO67" s="48"/>
      <c r="AP67" s="48"/>
      <c r="AQ67" s="48"/>
      <c r="AR67" s="48"/>
    </row>
    <row r="68" spans="1:44" s="7" customFormat="1" ht="34.5" x14ac:dyDescent="0.25">
      <c r="A68" s="132" t="s">
        <v>214</v>
      </c>
      <c r="B68" s="74" t="s">
        <v>95</v>
      </c>
      <c r="C68" s="135" t="s">
        <v>281</v>
      </c>
      <c r="D68" s="198">
        <v>635200</v>
      </c>
      <c r="E68" s="198">
        <v>239702.12</v>
      </c>
      <c r="F68" s="366"/>
      <c r="G68" s="90"/>
      <c r="H68" s="5"/>
      <c r="I68" s="5"/>
      <c r="J68" s="5"/>
      <c r="K68" s="479">
        <f>D68-E68</f>
        <v>395497.88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6"/>
      <c r="AN68" s="6"/>
      <c r="AO68" s="6"/>
      <c r="AP68" s="6"/>
      <c r="AQ68" s="6"/>
      <c r="AR68" s="6"/>
    </row>
    <row r="69" spans="1:44" s="49" customFormat="1" ht="45.75" hidden="1" customHeight="1" x14ac:dyDescent="0.25">
      <c r="A69" s="507" t="s">
        <v>1615</v>
      </c>
      <c r="B69" s="491" t="s">
        <v>95</v>
      </c>
      <c r="C69" s="508" t="s">
        <v>1614</v>
      </c>
      <c r="D69" s="509">
        <f>D70</f>
        <v>0</v>
      </c>
      <c r="E69" s="509">
        <f>E70</f>
        <v>0</v>
      </c>
      <c r="F69" s="510">
        <f>D69-E69</f>
        <v>0</v>
      </c>
      <c r="G69" s="92"/>
      <c r="H69" s="43"/>
      <c r="I69" s="43"/>
      <c r="J69" s="43"/>
      <c r="K69" s="479">
        <f t="shared" si="0"/>
        <v>0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8"/>
      <c r="AM69" s="48"/>
      <c r="AN69" s="48"/>
      <c r="AO69" s="48"/>
      <c r="AP69" s="48"/>
      <c r="AQ69" s="48"/>
      <c r="AR69" s="48"/>
    </row>
    <row r="70" spans="1:44" s="7" customFormat="1" ht="57.75" hidden="1" customHeight="1" x14ac:dyDescent="0.25">
      <c r="A70" s="507" t="s">
        <v>1617</v>
      </c>
      <c r="B70" s="491" t="s">
        <v>95</v>
      </c>
      <c r="C70" s="511" t="s">
        <v>1616</v>
      </c>
      <c r="D70" s="338">
        <f>D71</f>
        <v>0</v>
      </c>
      <c r="E70" s="338">
        <f>E71</f>
        <v>0</v>
      </c>
      <c r="F70" s="493">
        <f>D70-E70</f>
        <v>0</v>
      </c>
      <c r="G70" s="90"/>
      <c r="H70" s="5"/>
      <c r="I70" s="5"/>
      <c r="J70" s="5"/>
      <c r="K70" s="479">
        <f t="shared" si="0"/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6"/>
      <c r="AN70" s="6"/>
      <c r="AO70" s="6"/>
      <c r="AP70" s="6"/>
      <c r="AQ70" s="6"/>
      <c r="AR70" s="6"/>
    </row>
    <row r="71" spans="1:44" s="7" customFormat="1" ht="69.75" hidden="1" customHeight="1" x14ac:dyDescent="0.25">
      <c r="A71" s="213" t="s">
        <v>1619</v>
      </c>
      <c r="B71" s="491" t="s">
        <v>95</v>
      </c>
      <c r="C71" s="511" t="s">
        <v>1618</v>
      </c>
      <c r="D71" s="338"/>
      <c r="E71" s="338">
        <v>0</v>
      </c>
      <c r="F71" s="493">
        <f>D71-E71</f>
        <v>0</v>
      </c>
      <c r="G71" s="90"/>
      <c r="H71" s="5"/>
      <c r="I71" s="5"/>
      <c r="J71" s="5"/>
      <c r="K71" s="479">
        <f t="shared" ref="K71" si="7">D71-E71</f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6"/>
      <c r="AN71" s="6"/>
      <c r="AO71" s="6"/>
      <c r="AP71" s="6"/>
      <c r="AQ71" s="6"/>
      <c r="AR71" s="6"/>
    </row>
    <row r="72" spans="1:44" s="49" customFormat="1" ht="79.5" x14ac:dyDescent="0.25">
      <c r="A72" s="455" t="s">
        <v>1413</v>
      </c>
      <c r="B72" s="74" t="s">
        <v>95</v>
      </c>
      <c r="C72" s="138" t="s">
        <v>1316</v>
      </c>
      <c r="D72" s="200">
        <v>2862200</v>
      </c>
      <c r="E72" s="200">
        <f>E74</f>
        <v>838408.35</v>
      </c>
      <c r="F72" s="368">
        <f>D72-E72</f>
        <v>2023791.65</v>
      </c>
      <c r="G72" s="92"/>
      <c r="H72" s="43"/>
      <c r="I72" s="43"/>
      <c r="J72" s="43"/>
      <c r="K72" s="479">
        <f t="shared" si="0"/>
        <v>2023791.65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8"/>
      <c r="AM72" s="48"/>
      <c r="AN72" s="48"/>
      <c r="AO72" s="48"/>
      <c r="AP72" s="48"/>
      <c r="AQ72" s="48"/>
      <c r="AR72" s="48"/>
    </row>
    <row r="73" spans="1:44" s="49" customFormat="1" ht="68.25" x14ac:dyDescent="0.25">
      <c r="A73" s="455" t="s">
        <v>1414</v>
      </c>
      <c r="B73" s="74" t="s">
        <v>95</v>
      </c>
      <c r="C73" s="138" t="s">
        <v>1092</v>
      </c>
      <c r="D73" s="200"/>
      <c r="E73" s="200">
        <f>E74</f>
        <v>838408.35</v>
      </c>
      <c r="F73" s="368"/>
      <c r="G73" s="92"/>
      <c r="H73" s="43"/>
      <c r="I73" s="43"/>
      <c r="J73" s="43"/>
      <c r="K73" s="479">
        <f t="shared" si="0"/>
        <v>-838408.35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8"/>
      <c r="AM73" s="48"/>
      <c r="AN73" s="48"/>
      <c r="AO73" s="48"/>
      <c r="AP73" s="48"/>
      <c r="AQ73" s="48"/>
      <c r="AR73" s="48"/>
    </row>
    <row r="74" spans="1:44" s="7" customFormat="1" ht="69.75" customHeight="1" x14ac:dyDescent="0.25">
      <c r="A74" s="455" t="s">
        <v>1415</v>
      </c>
      <c r="B74" s="74" t="s">
        <v>95</v>
      </c>
      <c r="C74" s="135" t="s">
        <v>311</v>
      </c>
      <c r="D74" s="198"/>
      <c r="E74" s="198">
        <v>838408.35</v>
      </c>
      <c r="F74" s="366"/>
      <c r="G74" s="90"/>
      <c r="H74" s="5"/>
      <c r="I74" s="5"/>
      <c r="J74" s="5"/>
      <c r="K74" s="479">
        <f t="shared" si="0"/>
        <v>-838408.35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6"/>
      <c r="AN74" s="6"/>
      <c r="AO74" s="6"/>
      <c r="AP74" s="6"/>
      <c r="AQ74" s="6"/>
      <c r="AR74" s="6"/>
    </row>
    <row r="75" spans="1:44" s="408" customFormat="1" ht="23.25" hidden="1" customHeight="1" x14ac:dyDescent="0.25">
      <c r="A75" s="457" t="s">
        <v>309</v>
      </c>
      <c r="B75" s="74" t="s">
        <v>95</v>
      </c>
      <c r="C75" s="137" t="s">
        <v>306</v>
      </c>
      <c r="D75" s="67">
        <f>D76</f>
        <v>0</v>
      </c>
      <c r="E75" s="67">
        <f t="shared" ref="E75" si="8">E76</f>
        <v>0</v>
      </c>
      <c r="F75" s="368"/>
      <c r="G75" s="406"/>
      <c r="H75" s="44"/>
      <c r="I75" s="44"/>
      <c r="J75" s="44"/>
      <c r="K75" s="479">
        <f t="shared" si="0"/>
        <v>0</v>
      </c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7"/>
      <c r="AM75" s="407"/>
      <c r="AN75" s="407"/>
      <c r="AO75" s="407"/>
      <c r="AP75" s="407"/>
      <c r="AQ75" s="407"/>
      <c r="AR75" s="407"/>
    </row>
    <row r="76" spans="1:44" s="408" customFormat="1" ht="10.5" hidden="1" customHeight="1" x14ac:dyDescent="0.25">
      <c r="A76" s="457" t="s">
        <v>308</v>
      </c>
      <c r="B76" s="74" t="s">
        <v>95</v>
      </c>
      <c r="C76" s="458" t="s">
        <v>328</v>
      </c>
      <c r="D76" s="459">
        <f>D78</f>
        <v>0</v>
      </c>
      <c r="E76" s="459">
        <f>E77</f>
        <v>0</v>
      </c>
      <c r="F76" s="460"/>
      <c r="G76" s="406"/>
      <c r="H76" s="44"/>
      <c r="I76" s="44"/>
      <c r="J76" s="44"/>
      <c r="K76" s="479">
        <f t="shared" si="0"/>
        <v>0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7"/>
      <c r="AM76" s="407"/>
      <c r="AN76" s="407"/>
      <c r="AO76" s="407"/>
      <c r="AP76" s="407"/>
      <c r="AQ76" s="407"/>
      <c r="AR76" s="407"/>
    </row>
    <row r="77" spans="1:44" s="408" customFormat="1" ht="14.25" hidden="1" customHeight="1" x14ac:dyDescent="0.25">
      <c r="A77" s="455" t="s">
        <v>1416</v>
      </c>
      <c r="B77" s="74" t="s">
        <v>95</v>
      </c>
      <c r="C77" s="461" t="s">
        <v>1424</v>
      </c>
      <c r="D77" s="68">
        <f>D78</f>
        <v>0</v>
      </c>
      <c r="E77" s="68">
        <f>E78</f>
        <v>0</v>
      </c>
      <c r="F77" s="365"/>
      <c r="G77" s="406"/>
      <c r="H77" s="44"/>
      <c r="I77" s="44"/>
      <c r="J77" s="44"/>
      <c r="K77" s="479">
        <f t="shared" si="0"/>
        <v>0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07"/>
      <c r="AM77" s="407"/>
      <c r="AN77" s="407"/>
      <c r="AO77" s="407"/>
      <c r="AP77" s="407"/>
      <c r="AQ77" s="407"/>
      <c r="AR77" s="407"/>
    </row>
    <row r="78" spans="1:44" s="408" customFormat="1" ht="12.75" hidden="1" customHeight="1" x14ac:dyDescent="0.25">
      <c r="A78" s="350" t="s">
        <v>310</v>
      </c>
      <c r="B78" s="74" t="s">
        <v>95</v>
      </c>
      <c r="C78" s="462" t="s">
        <v>307</v>
      </c>
      <c r="D78" s="463">
        <v>0</v>
      </c>
      <c r="E78" s="463">
        <v>0</v>
      </c>
      <c r="F78" s="464"/>
      <c r="G78" s="406"/>
      <c r="H78" s="44"/>
      <c r="I78" s="44"/>
      <c r="J78" s="44"/>
      <c r="K78" s="479">
        <f t="shared" si="0"/>
        <v>0</v>
      </c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07"/>
      <c r="AM78" s="407"/>
      <c r="AN78" s="407"/>
      <c r="AO78" s="407"/>
      <c r="AP78" s="407"/>
      <c r="AQ78" s="407"/>
      <c r="AR78" s="407"/>
    </row>
    <row r="79" spans="1:44" s="60" customFormat="1" ht="27" customHeight="1" x14ac:dyDescent="0.25">
      <c r="A79" s="130" t="s">
        <v>215</v>
      </c>
      <c r="B79" s="74" t="s">
        <v>95</v>
      </c>
      <c r="C79" s="137" t="s">
        <v>282</v>
      </c>
      <c r="D79" s="197">
        <f>D80+D83</f>
        <v>3956000</v>
      </c>
      <c r="E79" s="197">
        <f>E80+E83</f>
        <v>5968448.25</v>
      </c>
      <c r="F79" s="368">
        <f>D79-E79</f>
        <v>-2012448.25</v>
      </c>
      <c r="G79" s="91"/>
      <c r="H79" s="58"/>
      <c r="I79" s="58"/>
      <c r="J79" s="58"/>
      <c r="K79" s="479">
        <f t="shared" si="0"/>
        <v>-2012448.25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9"/>
      <c r="AM79" s="59"/>
      <c r="AN79" s="59"/>
      <c r="AO79" s="59"/>
      <c r="AP79" s="59"/>
      <c r="AQ79" s="59"/>
      <c r="AR79" s="59"/>
    </row>
    <row r="80" spans="1:44" s="49" customFormat="1" ht="75" customHeight="1" x14ac:dyDescent="0.25">
      <c r="A80" s="157" t="s">
        <v>216</v>
      </c>
      <c r="B80" s="74" t="s">
        <v>95</v>
      </c>
      <c r="C80" s="134" t="s">
        <v>283</v>
      </c>
      <c r="D80" s="200">
        <f>D81</f>
        <v>456000</v>
      </c>
      <c r="E80" s="200">
        <f>E81</f>
        <v>138041.35</v>
      </c>
      <c r="F80" s="368">
        <f>D80-E80</f>
        <v>317958.65000000002</v>
      </c>
      <c r="G80" s="92"/>
      <c r="H80" s="43"/>
      <c r="I80" s="43"/>
      <c r="J80" s="43"/>
      <c r="K80" s="479">
        <f t="shared" si="0"/>
        <v>317958.65000000002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8"/>
      <c r="AM80" s="48"/>
      <c r="AN80" s="48"/>
      <c r="AO80" s="48"/>
      <c r="AP80" s="48"/>
      <c r="AQ80" s="48"/>
      <c r="AR80" s="48"/>
    </row>
    <row r="81" spans="1:44" s="7" customFormat="1" ht="85.5" customHeight="1" x14ac:dyDescent="0.25">
      <c r="A81" s="131" t="s">
        <v>163</v>
      </c>
      <c r="B81" s="74" t="s">
        <v>95</v>
      </c>
      <c r="C81" s="135" t="s">
        <v>284</v>
      </c>
      <c r="D81" s="198">
        <f>D82</f>
        <v>456000</v>
      </c>
      <c r="E81" s="198">
        <f>E82</f>
        <v>138041.35</v>
      </c>
      <c r="F81" s="368"/>
      <c r="G81" s="90"/>
      <c r="H81" s="5"/>
      <c r="I81" s="5"/>
      <c r="J81" s="5"/>
      <c r="K81" s="479">
        <f t="shared" si="0"/>
        <v>317958.65000000002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6"/>
      <c r="AN81" s="6"/>
      <c r="AO81" s="6"/>
      <c r="AP81" s="6"/>
      <c r="AQ81" s="6"/>
      <c r="AR81" s="6"/>
    </row>
    <row r="82" spans="1:44" s="7" customFormat="1" ht="84.75" customHeight="1" x14ac:dyDescent="0.25">
      <c r="A82" s="131" t="s">
        <v>163</v>
      </c>
      <c r="B82" s="74" t="s">
        <v>95</v>
      </c>
      <c r="C82" s="135" t="s">
        <v>1448</v>
      </c>
      <c r="D82" s="198">
        <v>456000</v>
      </c>
      <c r="E82" s="198">
        <v>138041.35</v>
      </c>
      <c r="F82" s="368"/>
      <c r="G82" s="90"/>
      <c r="H82" s="5"/>
      <c r="I82" s="5"/>
      <c r="J82" s="5"/>
      <c r="K82" s="479">
        <f t="shared" ref="K82:K147" si="9">D82-E82</f>
        <v>317958.65000000002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6"/>
      <c r="AN82" s="6"/>
      <c r="AO82" s="6"/>
      <c r="AP82" s="6"/>
      <c r="AQ82" s="6"/>
      <c r="AR82" s="6"/>
    </row>
    <row r="83" spans="1:44" s="49" customFormat="1" ht="24" customHeight="1" x14ac:dyDescent="0.25">
      <c r="A83" s="455" t="s">
        <v>1417</v>
      </c>
      <c r="B83" s="74" t="s">
        <v>95</v>
      </c>
      <c r="C83" s="134" t="s">
        <v>285</v>
      </c>
      <c r="D83" s="200">
        <f>D84</f>
        <v>3500000</v>
      </c>
      <c r="E83" s="200">
        <f>E84</f>
        <v>5830406.9000000004</v>
      </c>
      <c r="F83" s="368">
        <f>D83-E83</f>
        <v>-2330406.9000000004</v>
      </c>
      <c r="G83" s="92"/>
      <c r="H83" s="43"/>
      <c r="I83" s="43"/>
      <c r="J83" s="43"/>
      <c r="K83" s="479">
        <f t="shared" si="9"/>
        <v>-2330406.9000000004</v>
      </c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8"/>
      <c r="AM83" s="48"/>
      <c r="AN83" s="48"/>
      <c r="AO83" s="48"/>
      <c r="AP83" s="48"/>
      <c r="AQ83" s="48"/>
      <c r="AR83" s="48"/>
    </row>
    <row r="84" spans="1:44" s="49" customFormat="1" ht="37.5" customHeight="1" x14ac:dyDescent="0.25">
      <c r="A84" s="455" t="s">
        <v>1418</v>
      </c>
      <c r="B84" s="74" t="s">
        <v>95</v>
      </c>
      <c r="C84" s="134" t="s">
        <v>286</v>
      </c>
      <c r="D84" s="200">
        <f>D85</f>
        <v>3500000</v>
      </c>
      <c r="E84" s="200">
        <f>E85</f>
        <v>5830406.9000000004</v>
      </c>
      <c r="F84" s="368">
        <f>D84-E84</f>
        <v>-2330406.9000000004</v>
      </c>
      <c r="G84" s="92"/>
      <c r="H84" s="43"/>
      <c r="I84" s="43"/>
      <c r="J84" s="43"/>
      <c r="K84" s="479">
        <f t="shared" si="9"/>
        <v>-2330406.9000000004</v>
      </c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8"/>
      <c r="AM84" s="48"/>
      <c r="AN84" s="48"/>
      <c r="AO84" s="48"/>
      <c r="AP84" s="48"/>
      <c r="AQ84" s="48"/>
      <c r="AR84" s="48"/>
    </row>
    <row r="85" spans="1:44" s="7" customFormat="1" ht="48.75" customHeight="1" x14ac:dyDescent="0.25">
      <c r="A85" s="455" t="s">
        <v>1419</v>
      </c>
      <c r="B85" s="74" t="s">
        <v>95</v>
      </c>
      <c r="C85" s="135" t="s">
        <v>287</v>
      </c>
      <c r="D85" s="198">
        <v>3500000</v>
      </c>
      <c r="E85" s="198">
        <v>5830406.9000000004</v>
      </c>
      <c r="F85" s="366"/>
      <c r="G85" s="90"/>
      <c r="H85" s="5"/>
      <c r="I85" s="5"/>
      <c r="J85" s="5"/>
      <c r="K85" s="479">
        <f t="shared" si="9"/>
        <v>-2330406.9000000004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6"/>
      <c r="AN85" s="6"/>
      <c r="AO85" s="6"/>
      <c r="AP85" s="6"/>
      <c r="AQ85" s="6"/>
      <c r="AR85" s="6"/>
    </row>
    <row r="86" spans="1:44" s="60" customFormat="1" ht="14.25" customHeight="1" x14ac:dyDescent="0.25">
      <c r="A86" s="349" t="s">
        <v>217</v>
      </c>
      <c r="B86" s="74" t="s">
        <v>95</v>
      </c>
      <c r="C86" s="137" t="s">
        <v>288</v>
      </c>
      <c r="D86" s="67">
        <f>D94+D97+D87+D91</f>
        <v>0</v>
      </c>
      <c r="E86" s="67">
        <f>E94+E97+E87+E91</f>
        <v>27020.61</v>
      </c>
      <c r="F86" s="368"/>
      <c r="G86" s="91"/>
      <c r="H86" s="58"/>
      <c r="I86" s="58"/>
      <c r="J86" s="58"/>
      <c r="K86" s="479">
        <f t="shared" si="9"/>
        <v>-27020.61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9"/>
      <c r="AM86" s="59"/>
      <c r="AN86" s="59"/>
      <c r="AO86" s="59"/>
      <c r="AP86" s="59"/>
      <c r="AQ86" s="59"/>
      <c r="AR86" s="59"/>
    </row>
    <row r="87" spans="1:44" s="49" customFormat="1" ht="50.25" customHeight="1" x14ac:dyDescent="0.25">
      <c r="A87" s="506" t="s">
        <v>1570</v>
      </c>
      <c r="B87" s="74" t="s">
        <v>95</v>
      </c>
      <c r="C87" s="135" t="s">
        <v>1567</v>
      </c>
      <c r="D87" s="198">
        <f>D88+D90</f>
        <v>0</v>
      </c>
      <c r="E87" s="198">
        <f>E88+E90</f>
        <v>15000</v>
      </c>
      <c r="F87" s="366"/>
      <c r="G87" s="92"/>
      <c r="H87" s="43"/>
      <c r="I87" s="43"/>
      <c r="J87" s="43"/>
      <c r="K87" s="479">
        <f t="shared" si="9"/>
        <v>-15000</v>
      </c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49.5" customHeight="1" x14ac:dyDescent="0.25">
      <c r="A88" s="466" t="s">
        <v>1571</v>
      </c>
      <c r="B88" s="74" t="s">
        <v>95</v>
      </c>
      <c r="C88" s="135" t="s">
        <v>1568</v>
      </c>
      <c r="D88" s="198">
        <f>D89</f>
        <v>0</v>
      </c>
      <c r="E88" s="198">
        <f>E89</f>
        <v>5000</v>
      </c>
      <c r="F88" s="366"/>
      <c r="G88" s="92"/>
      <c r="H88" s="43"/>
      <c r="I88" s="43"/>
      <c r="J88" s="43"/>
      <c r="K88" s="479">
        <f t="shared" si="9"/>
        <v>-5000</v>
      </c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75" customHeight="1" x14ac:dyDescent="0.25">
      <c r="A89" s="466" t="s">
        <v>1572</v>
      </c>
      <c r="B89" s="74" t="s">
        <v>95</v>
      </c>
      <c r="C89" s="135" t="s">
        <v>1569</v>
      </c>
      <c r="D89" s="198">
        <v>0</v>
      </c>
      <c r="E89" s="198">
        <v>5000</v>
      </c>
      <c r="F89" s="366"/>
      <c r="G89" s="92"/>
      <c r="H89" s="43"/>
      <c r="I89" s="43"/>
      <c r="J89" s="43"/>
      <c r="K89" s="479">
        <f t="shared" si="9"/>
        <v>-5000</v>
      </c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7" customFormat="1" ht="75" customHeight="1" x14ac:dyDescent="0.25">
      <c r="A90" s="490"/>
      <c r="B90" s="491"/>
      <c r="C90" s="492">
        <v>1.16010840100001E+16</v>
      </c>
      <c r="D90" s="338"/>
      <c r="E90" s="338">
        <v>10000</v>
      </c>
      <c r="F90" s="493"/>
      <c r="G90" s="494"/>
      <c r="H90" s="495"/>
      <c r="I90" s="495"/>
      <c r="J90" s="495"/>
      <c r="K90" s="512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6"/>
      <c r="AM90" s="496"/>
      <c r="AN90" s="496"/>
      <c r="AO90" s="496"/>
      <c r="AP90" s="496"/>
      <c r="AQ90" s="496"/>
      <c r="AR90" s="496"/>
    </row>
    <row r="91" spans="1:44" s="49" customFormat="1" ht="36.75" customHeight="1" x14ac:dyDescent="0.25">
      <c r="A91" s="466" t="s">
        <v>1580</v>
      </c>
      <c r="B91" s="74" t="s">
        <v>95</v>
      </c>
      <c r="C91" s="135" t="s">
        <v>1578</v>
      </c>
      <c r="D91" s="198">
        <f>D92</f>
        <v>0</v>
      </c>
      <c r="E91" s="198">
        <f>E92</f>
        <v>1000</v>
      </c>
      <c r="F91" s="366"/>
      <c r="G91" s="92"/>
      <c r="H91" s="43"/>
      <c r="I91" s="43"/>
      <c r="J91" s="43"/>
      <c r="K91" s="479">
        <f t="shared" si="9"/>
        <v>-1000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59.25" customHeight="1" x14ac:dyDescent="0.25">
      <c r="A92" s="466" t="s">
        <v>1581</v>
      </c>
      <c r="B92" s="74" t="s">
        <v>95</v>
      </c>
      <c r="C92" s="135" t="s">
        <v>1579</v>
      </c>
      <c r="D92" s="198">
        <v>0</v>
      </c>
      <c r="E92" s="198">
        <v>1000</v>
      </c>
      <c r="F92" s="366"/>
      <c r="G92" s="92"/>
      <c r="H92" s="43"/>
      <c r="I92" s="43"/>
      <c r="J92" s="43"/>
      <c r="K92" s="479">
        <f t="shared" si="9"/>
        <v>-1000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7" customFormat="1" ht="75" hidden="1" customHeight="1" x14ac:dyDescent="0.25">
      <c r="A93" s="490" t="s">
        <v>1572</v>
      </c>
      <c r="B93" s="491" t="s">
        <v>95</v>
      </c>
      <c r="C93" s="492"/>
      <c r="D93" s="338"/>
      <c r="E93" s="338">
        <v>0</v>
      </c>
      <c r="F93" s="493"/>
      <c r="G93" s="494"/>
      <c r="H93" s="495"/>
      <c r="I93" s="495"/>
      <c r="J93" s="495"/>
      <c r="K93" s="479">
        <f t="shared" si="9"/>
        <v>0</v>
      </c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6"/>
      <c r="AM93" s="496"/>
      <c r="AN93" s="496"/>
      <c r="AO93" s="496"/>
      <c r="AP93" s="496"/>
      <c r="AQ93" s="496"/>
      <c r="AR93" s="496"/>
    </row>
    <row r="94" spans="1:44" s="49" customFormat="1" ht="94.5" customHeight="1" x14ac:dyDescent="0.25">
      <c r="A94" s="465" t="s">
        <v>1532</v>
      </c>
      <c r="B94" s="74" t="s">
        <v>95</v>
      </c>
      <c r="C94" s="135" t="s">
        <v>1565</v>
      </c>
      <c r="D94" s="198">
        <f>D95</f>
        <v>0</v>
      </c>
      <c r="E94" s="198">
        <f>E95</f>
        <v>13920.61</v>
      </c>
      <c r="F94" s="366"/>
      <c r="G94" s="92"/>
      <c r="H94" s="43"/>
      <c r="I94" s="43"/>
      <c r="J94" s="43"/>
      <c r="K94" s="479">
        <f t="shared" si="9"/>
        <v>-13920.61</v>
      </c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84" customHeight="1" x14ac:dyDescent="0.25">
      <c r="A95" s="465" t="s">
        <v>1533</v>
      </c>
      <c r="B95" s="74" t="s">
        <v>95</v>
      </c>
      <c r="C95" s="135" t="s">
        <v>1535</v>
      </c>
      <c r="D95" s="198">
        <f>D96</f>
        <v>0</v>
      </c>
      <c r="E95" s="198">
        <f>E96</f>
        <v>13920.61</v>
      </c>
      <c r="F95" s="366"/>
      <c r="G95" s="92"/>
      <c r="H95" s="43"/>
      <c r="I95" s="43"/>
      <c r="J95" s="43"/>
      <c r="K95" s="479">
        <f t="shared" si="9"/>
        <v>-13920.61</v>
      </c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75" customHeight="1" x14ac:dyDescent="0.25">
      <c r="A96" s="466" t="s">
        <v>1534</v>
      </c>
      <c r="B96" s="74" t="s">
        <v>95</v>
      </c>
      <c r="C96" s="135" t="s">
        <v>1536</v>
      </c>
      <c r="D96" s="198">
        <v>0</v>
      </c>
      <c r="E96" s="198">
        <v>13920.61</v>
      </c>
      <c r="F96" s="366"/>
      <c r="G96" s="92"/>
      <c r="H96" s="43"/>
      <c r="I96" s="43"/>
      <c r="J96" s="43"/>
      <c r="K96" s="479">
        <f t="shared" si="9"/>
        <v>-13920.61</v>
      </c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26.25" customHeight="1" x14ac:dyDescent="0.25">
      <c r="A97" s="466" t="s">
        <v>1553</v>
      </c>
      <c r="B97" s="74" t="s">
        <v>95</v>
      </c>
      <c r="C97" s="135" t="s">
        <v>1566</v>
      </c>
      <c r="D97" s="198">
        <f>D100+D98</f>
        <v>0</v>
      </c>
      <c r="E97" s="198">
        <f>E100+E98</f>
        <v>-2900</v>
      </c>
      <c r="F97" s="366"/>
      <c r="G97" s="92"/>
      <c r="H97" s="43"/>
      <c r="I97" s="43"/>
      <c r="J97" s="43"/>
      <c r="K97" s="477">
        <f t="shared" si="9"/>
        <v>2900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7" customFormat="1" ht="36.75" hidden="1" customHeight="1" x14ac:dyDescent="0.25">
      <c r="A98" s="513" t="s">
        <v>1591</v>
      </c>
      <c r="B98" s="491" t="s">
        <v>95</v>
      </c>
      <c r="C98" s="492" t="s">
        <v>1590</v>
      </c>
      <c r="D98" s="338">
        <v>0</v>
      </c>
      <c r="E98" s="338">
        <f>E99</f>
        <v>0</v>
      </c>
      <c r="F98" s="493"/>
      <c r="G98" s="494"/>
      <c r="H98" s="495"/>
      <c r="I98" s="495"/>
      <c r="J98" s="495"/>
      <c r="K98" s="512">
        <f t="shared" si="9"/>
        <v>0</v>
      </c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6"/>
      <c r="AM98" s="496"/>
      <c r="AN98" s="496"/>
      <c r="AO98" s="496"/>
      <c r="AP98" s="496"/>
      <c r="AQ98" s="496"/>
      <c r="AR98" s="496"/>
    </row>
    <row r="99" spans="1:44" s="497" customFormat="1" ht="151.5" hidden="1" customHeight="1" x14ac:dyDescent="0.25">
      <c r="A99" s="514" t="s">
        <v>1588</v>
      </c>
      <c r="B99" s="491" t="s">
        <v>95</v>
      </c>
      <c r="C99" s="492" t="s">
        <v>1589</v>
      </c>
      <c r="D99" s="338"/>
      <c r="E99" s="338">
        <v>0</v>
      </c>
      <c r="F99" s="493"/>
      <c r="G99" s="494"/>
      <c r="H99" s="495"/>
      <c r="I99" s="495"/>
      <c r="J99" s="495"/>
      <c r="K99" s="512">
        <f t="shared" si="9"/>
        <v>0</v>
      </c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5"/>
      <c r="AE99" s="495"/>
      <c r="AF99" s="495"/>
      <c r="AG99" s="495"/>
      <c r="AH99" s="495"/>
      <c r="AI99" s="495"/>
      <c r="AJ99" s="495"/>
      <c r="AK99" s="495"/>
      <c r="AL99" s="496"/>
      <c r="AM99" s="496"/>
      <c r="AN99" s="496"/>
      <c r="AO99" s="496"/>
      <c r="AP99" s="496"/>
      <c r="AQ99" s="496"/>
      <c r="AR99" s="496"/>
    </row>
    <row r="100" spans="1:44" s="49" customFormat="1" ht="78.75" customHeight="1" x14ac:dyDescent="0.25">
      <c r="A100" s="466" t="s">
        <v>1554</v>
      </c>
      <c r="B100" s="74" t="s">
        <v>95</v>
      </c>
      <c r="C100" s="135" t="s">
        <v>1544</v>
      </c>
      <c r="D100" s="198">
        <f>D101</f>
        <v>0</v>
      </c>
      <c r="E100" s="198">
        <f>E101</f>
        <v>-2900</v>
      </c>
      <c r="F100" s="366"/>
      <c r="G100" s="92"/>
      <c r="H100" s="43"/>
      <c r="I100" s="43"/>
      <c r="J100" s="43"/>
      <c r="K100" s="477">
        <f t="shared" si="9"/>
        <v>2900</v>
      </c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8"/>
      <c r="AM100" s="48"/>
      <c r="AN100" s="48"/>
      <c r="AO100" s="48"/>
      <c r="AP100" s="48"/>
      <c r="AQ100" s="48"/>
      <c r="AR100" s="48"/>
    </row>
    <row r="101" spans="1:44" s="49" customFormat="1" ht="122.25" customHeight="1" x14ac:dyDescent="0.25">
      <c r="A101" s="465" t="s">
        <v>1545</v>
      </c>
      <c r="B101" s="74" t="s">
        <v>95</v>
      </c>
      <c r="C101" s="135" t="s">
        <v>1552</v>
      </c>
      <c r="D101" s="198"/>
      <c r="E101" s="198">
        <v>-2900</v>
      </c>
      <c r="F101" s="366"/>
      <c r="G101" s="92"/>
      <c r="H101" s="43"/>
      <c r="I101" s="43"/>
      <c r="J101" s="43"/>
      <c r="K101" s="477">
        <f t="shared" si="9"/>
        <v>2900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57.75" customHeight="1" x14ac:dyDescent="0.25">
      <c r="A102" s="132" t="s">
        <v>1343</v>
      </c>
      <c r="B102" s="74" t="s">
        <v>95</v>
      </c>
      <c r="C102" s="135" t="s">
        <v>1342</v>
      </c>
      <c r="D102" s="198">
        <f>D103</f>
        <v>0</v>
      </c>
      <c r="E102" s="198">
        <f>E103</f>
        <v>0</v>
      </c>
      <c r="F102" s="366"/>
      <c r="G102" s="92"/>
      <c r="H102" s="43"/>
      <c r="I102" s="43"/>
      <c r="J102" s="43"/>
      <c r="K102" s="479">
        <f t="shared" si="9"/>
        <v>0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49" customFormat="1" ht="60.75" customHeight="1" x14ac:dyDescent="0.25">
      <c r="A103" s="132" t="s">
        <v>1344</v>
      </c>
      <c r="B103" s="74" t="s">
        <v>95</v>
      </c>
      <c r="C103" s="135" t="s">
        <v>1341</v>
      </c>
      <c r="D103" s="198"/>
      <c r="E103" s="198">
        <v>0</v>
      </c>
      <c r="F103" s="366"/>
      <c r="G103" s="92"/>
      <c r="H103" s="43"/>
      <c r="I103" s="43"/>
      <c r="J103" s="43"/>
      <c r="K103" s="479">
        <f t="shared" si="9"/>
        <v>0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8"/>
      <c r="AM103" s="48"/>
      <c r="AN103" s="48"/>
      <c r="AO103" s="48"/>
      <c r="AP103" s="48"/>
      <c r="AQ103" s="48"/>
      <c r="AR103" s="48"/>
    </row>
    <row r="104" spans="1:44" s="49" customFormat="1" ht="39" customHeight="1" x14ac:dyDescent="0.25">
      <c r="A104" s="132" t="s">
        <v>218</v>
      </c>
      <c r="B104" s="74" t="s">
        <v>95</v>
      </c>
      <c r="C104" s="135" t="s">
        <v>289</v>
      </c>
      <c r="D104" s="198">
        <v>0</v>
      </c>
      <c r="E104" s="198">
        <v>0</v>
      </c>
      <c r="F104" s="366"/>
      <c r="G104" s="92"/>
      <c r="H104" s="43"/>
      <c r="I104" s="43"/>
      <c r="J104" s="43"/>
      <c r="K104" s="479">
        <f t="shared" si="9"/>
        <v>0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8"/>
      <c r="AM104" s="48"/>
      <c r="AN104" s="48"/>
      <c r="AO104" s="48"/>
      <c r="AP104" s="48"/>
      <c r="AQ104" s="48"/>
      <c r="AR104" s="48"/>
    </row>
    <row r="105" spans="1:44" s="7" customFormat="1" ht="77.25" customHeight="1" x14ac:dyDescent="0.25">
      <c r="A105" s="132" t="s">
        <v>219</v>
      </c>
      <c r="B105" s="74" t="s">
        <v>95</v>
      </c>
      <c r="C105" s="135" t="s">
        <v>290</v>
      </c>
      <c r="D105" s="198"/>
      <c r="E105" s="198">
        <v>0</v>
      </c>
      <c r="F105" s="368"/>
      <c r="G105" s="90"/>
      <c r="H105" s="5"/>
      <c r="I105" s="5"/>
      <c r="J105" s="5"/>
      <c r="K105" s="479">
        <f t="shared" si="9"/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6"/>
      <c r="AM105" s="6"/>
      <c r="AN105" s="6"/>
      <c r="AO105" s="6"/>
      <c r="AP105" s="6"/>
      <c r="AQ105" s="6"/>
      <c r="AR105" s="6"/>
    </row>
    <row r="106" spans="1:44" s="49" customFormat="1" ht="30.75" customHeight="1" x14ac:dyDescent="0.25">
      <c r="A106" s="132" t="s">
        <v>1455</v>
      </c>
      <c r="B106" s="74" t="s">
        <v>95</v>
      </c>
      <c r="C106" s="135" t="s">
        <v>1465</v>
      </c>
      <c r="D106" s="198">
        <v>0</v>
      </c>
      <c r="E106" s="198">
        <v>0</v>
      </c>
      <c r="F106" s="366"/>
      <c r="G106" s="92"/>
      <c r="H106" s="43"/>
      <c r="I106" s="43"/>
      <c r="J106" s="43"/>
      <c r="K106" s="479">
        <f t="shared" si="9"/>
        <v>0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8"/>
      <c r="AM106" s="48"/>
      <c r="AN106" s="48"/>
      <c r="AO106" s="48"/>
      <c r="AP106" s="48"/>
      <c r="AQ106" s="48"/>
      <c r="AR106" s="48"/>
    </row>
    <row r="107" spans="1:44" s="49" customFormat="1" ht="39" customHeight="1" x14ac:dyDescent="0.25">
      <c r="A107" s="132" t="s">
        <v>1454</v>
      </c>
      <c r="B107" s="74" t="s">
        <v>95</v>
      </c>
      <c r="C107" s="135" t="s">
        <v>1466</v>
      </c>
      <c r="D107" s="198">
        <v>0</v>
      </c>
      <c r="E107" s="198">
        <v>0</v>
      </c>
      <c r="F107" s="366">
        <f>D107</f>
        <v>0</v>
      </c>
      <c r="G107" s="92"/>
      <c r="H107" s="43"/>
      <c r="I107" s="43"/>
      <c r="J107" s="43"/>
      <c r="K107" s="479">
        <f t="shared" si="9"/>
        <v>0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8"/>
      <c r="AM107" s="48"/>
      <c r="AN107" s="48"/>
      <c r="AO107" s="48"/>
      <c r="AP107" s="48"/>
      <c r="AQ107" s="48"/>
      <c r="AR107" s="48"/>
    </row>
    <row r="108" spans="1:44" s="60" customFormat="1" x14ac:dyDescent="0.25">
      <c r="A108" s="130" t="s">
        <v>220</v>
      </c>
      <c r="B108" s="74" t="s">
        <v>95</v>
      </c>
      <c r="C108" s="137" t="s">
        <v>291</v>
      </c>
      <c r="D108" s="197">
        <f>D111</f>
        <v>430000</v>
      </c>
      <c r="E108" s="197">
        <f>E109+E111</f>
        <v>137315.9</v>
      </c>
      <c r="F108" s="368">
        <f>D108-E108</f>
        <v>292684.09999999998</v>
      </c>
      <c r="G108" s="91">
        <f>E108/D108*100</f>
        <v>31.93393023255814</v>
      </c>
      <c r="H108" s="58"/>
      <c r="I108" s="58"/>
      <c r="J108" s="58"/>
      <c r="K108" s="479">
        <f t="shared" si="9"/>
        <v>292684.09999999998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9"/>
      <c r="AM108" s="59"/>
      <c r="AN108" s="59"/>
      <c r="AO108" s="59"/>
      <c r="AP108" s="59"/>
      <c r="AQ108" s="59"/>
      <c r="AR108" s="59"/>
    </row>
    <row r="109" spans="1:44" s="78" customFormat="1" ht="15" hidden="1" customHeight="1" x14ac:dyDescent="0.25">
      <c r="A109" s="339" t="s">
        <v>101</v>
      </c>
      <c r="B109" s="74" t="s">
        <v>95</v>
      </c>
      <c r="C109" s="138" t="s">
        <v>293</v>
      </c>
      <c r="D109" s="340"/>
      <c r="E109" s="345">
        <f>E110</f>
        <v>0</v>
      </c>
      <c r="F109" s="369"/>
      <c r="G109" s="94"/>
      <c r="H109" s="76"/>
      <c r="I109" s="76"/>
      <c r="J109" s="76"/>
      <c r="K109" s="479">
        <f t="shared" si="9"/>
        <v>0</v>
      </c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7"/>
      <c r="AM109" s="77"/>
      <c r="AN109" s="77"/>
      <c r="AO109" s="77"/>
      <c r="AP109" s="77"/>
      <c r="AQ109" s="77"/>
      <c r="AR109" s="77"/>
    </row>
    <row r="110" spans="1:44" s="78" customFormat="1" ht="24" hidden="1" customHeight="1" x14ac:dyDescent="0.25">
      <c r="A110" s="136" t="s">
        <v>102</v>
      </c>
      <c r="B110" s="74" t="s">
        <v>95</v>
      </c>
      <c r="C110" s="142" t="s">
        <v>303</v>
      </c>
      <c r="D110" s="341"/>
      <c r="E110" s="346">
        <v>0</v>
      </c>
      <c r="F110" s="370"/>
      <c r="G110" s="94"/>
      <c r="H110" s="76"/>
      <c r="I110" s="76"/>
      <c r="J110" s="76"/>
      <c r="K110" s="479">
        <f t="shared" si="9"/>
        <v>0</v>
      </c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7"/>
      <c r="AM110" s="77"/>
      <c r="AN110" s="77"/>
      <c r="AO110" s="77"/>
      <c r="AP110" s="77"/>
      <c r="AQ110" s="77"/>
      <c r="AR110" s="77"/>
    </row>
    <row r="111" spans="1:44" s="7" customFormat="1" ht="15" customHeight="1" x14ac:dyDescent="0.25">
      <c r="A111" s="132" t="s">
        <v>103</v>
      </c>
      <c r="B111" s="74" t="s">
        <v>95</v>
      </c>
      <c r="C111" s="135" t="s">
        <v>292</v>
      </c>
      <c r="D111" s="198">
        <v>430000</v>
      </c>
      <c r="E111" s="198">
        <f>E112</f>
        <v>137315.9</v>
      </c>
      <c r="F111" s="367"/>
      <c r="G111" s="90"/>
      <c r="H111" s="5"/>
      <c r="I111" s="5"/>
      <c r="J111" s="5"/>
      <c r="K111" s="479">
        <f t="shared" si="9"/>
        <v>292684.09999999998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6"/>
      <c r="AM111" s="6"/>
      <c r="AN111" s="6"/>
      <c r="AO111" s="6"/>
      <c r="AP111" s="6"/>
      <c r="AQ111" s="6"/>
      <c r="AR111" s="6"/>
    </row>
    <row r="112" spans="1:44" s="7" customFormat="1" ht="23.25" x14ac:dyDescent="0.25">
      <c r="A112" s="132" t="s">
        <v>182</v>
      </c>
      <c r="B112" s="74" t="s">
        <v>95</v>
      </c>
      <c r="C112" s="135" t="s">
        <v>294</v>
      </c>
      <c r="D112" s="198"/>
      <c r="E112" s="198">
        <v>137315.9</v>
      </c>
      <c r="F112" s="366"/>
      <c r="G112" s="90"/>
      <c r="H112" s="5"/>
      <c r="I112" s="5"/>
      <c r="J112" s="5"/>
      <c r="K112" s="479">
        <f t="shared" si="9"/>
        <v>-137315.9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44" s="78" customFormat="1" x14ac:dyDescent="0.25">
      <c r="A113" s="130" t="s">
        <v>317</v>
      </c>
      <c r="B113" s="74" t="s">
        <v>95</v>
      </c>
      <c r="C113" s="137" t="s">
        <v>323</v>
      </c>
      <c r="D113" s="201">
        <f>D114+D153+D160+D156</f>
        <v>351489337.60000002</v>
      </c>
      <c r="E113" s="345">
        <f>E114+E153+E160+E156</f>
        <v>28861176.919999998</v>
      </c>
      <c r="F113" s="365">
        <f>D113-E113</f>
        <v>322628160.68000001</v>
      </c>
      <c r="G113" s="94"/>
      <c r="H113" s="212">
        <f>E114-E113</f>
        <v>520677.41000000015</v>
      </c>
      <c r="I113" s="76"/>
      <c r="J113" s="76"/>
      <c r="K113" s="479">
        <f t="shared" si="9"/>
        <v>322628160.68000001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7"/>
      <c r="AM113" s="77"/>
      <c r="AN113" s="77"/>
      <c r="AO113" s="77"/>
      <c r="AP113" s="77"/>
      <c r="AQ113" s="77"/>
      <c r="AR113" s="77"/>
    </row>
    <row r="114" spans="1:44" s="60" customFormat="1" ht="34.5" x14ac:dyDescent="0.25">
      <c r="A114" s="467" t="s">
        <v>1420</v>
      </c>
      <c r="B114" s="74" t="s">
        <v>95</v>
      </c>
      <c r="C114" s="137" t="s">
        <v>324</v>
      </c>
      <c r="D114" s="201">
        <f>D115+D118+D136+D141</f>
        <v>351489337.60000002</v>
      </c>
      <c r="E114" s="345">
        <f>E115+E118+E136+E141</f>
        <v>29381854.329999998</v>
      </c>
      <c r="F114" s="365">
        <f>D114-E114</f>
        <v>322107483.27000004</v>
      </c>
      <c r="G114" s="91"/>
      <c r="H114" s="58"/>
      <c r="I114" s="58"/>
      <c r="J114" s="58"/>
      <c r="K114" s="479">
        <f t="shared" si="9"/>
        <v>322107483.27000004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9"/>
      <c r="AM114" s="59"/>
      <c r="AN114" s="59"/>
      <c r="AO114" s="59"/>
      <c r="AP114" s="59"/>
      <c r="AQ114" s="59"/>
      <c r="AR114" s="59"/>
    </row>
    <row r="115" spans="1:44" s="39" customFormat="1" ht="22.5" customHeight="1" x14ac:dyDescent="0.25">
      <c r="A115" s="132" t="s">
        <v>1118</v>
      </c>
      <c r="B115" s="74" t="s">
        <v>95</v>
      </c>
      <c r="C115" s="135" t="s">
        <v>1371</v>
      </c>
      <c r="D115" s="198">
        <f>D116</f>
        <v>36501100</v>
      </c>
      <c r="E115" s="198">
        <f>E116</f>
        <v>20721660</v>
      </c>
      <c r="F115" s="366">
        <f>D115-E115</f>
        <v>15779440</v>
      </c>
      <c r="G115" s="91"/>
      <c r="H115" s="37"/>
      <c r="I115" s="37"/>
      <c r="J115" s="37"/>
      <c r="K115" s="479">
        <f t="shared" si="9"/>
        <v>15779440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8"/>
      <c r="AM115" s="38"/>
      <c r="AN115" s="38"/>
      <c r="AO115" s="38"/>
      <c r="AP115" s="38"/>
      <c r="AQ115" s="38"/>
      <c r="AR115" s="38"/>
    </row>
    <row r="116" spans="1:44" s="49" customFormat="1" ht="18" customHeight="1" x14ac:dyDescent="0.25">
      <c r="A116" s="132" t="s">
        <v>221</v>
      </c>
      <c r="B116" s="74" t="s">
        <v>95</v>
      </c>
      <c r="C116" s="141" t="s">
        <v>1586</v>
      </c>
      <c r="D116" s="199">
        <f>D117</f>
        <v>36501100</v>
      </c>
      <c r="E116" s="199">
        <f>E117</f>
        <v>20721660</v>
      </c>
      <c r="F116" s="366">
        <f t="shared" ref="F116:F117" si="10">D116-E116</f>
        <v>15779440</v>
      </c>
      <c r="G116" s="92"/>
      <c r="H116" s="43"/>
      <c r="I116" s="43"/>
      <c r="J116" s="43"/>
      <c r="K116" s="479">
        <f t="shared" si="9"/>
        <v>15779440</v>
      </c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8"/>
      <c r="AM116" s="48"/>
      <c r="AN116" s="48"/>
      <c r="AO116" s="48"/>
      <c r="AP116" s="48"/>
      <c r="AQ116" s="48"/>
      <c r="AR116" s="48"/>
    </row>
    <row r="117" spans="1:44" s="7" customFormat="1" ht="24.75" customHeight="1" x14ac:dyDescent="0.25">
      <c r="A117" s="132" t="s">
        <v>222</v>
      </c>
      <c r="B117" s="74" t="s">
        <v>95</v>
      </c>
      <c r="C117" s="135" t="s">
        <v>1587</v>
      </c>
      <c r="D117" s="198">
        <v>36501100</v>
      </c>
      <c r="E117" s="198">
        <v>20721660</v>
      </c>
      <c r="F117" s="366">
        <f t="shared" si="10"/>
        <v>15779440</v>
      </c>
      <c r="G117" s="90"/>
      <c r="H117" s="5"/>
      <c r="I117" s="5"/>
      <c r="J117" s="5"/>
      <c r="K117" s="479">
        <f t="shared" si="9"/>
        <v>15779440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6"/>
      <c r="AM117" s="6"/>
      <c r="AN117" s="6"/>
      <c r="AO117" s="6"/>
      <c r="AP117" s="6"/>
      <c r="AQ117" s="6"/>
      <c r="AR117" s="6"/>
    </row>
    <row r="118" spans="1:44" s="39" customFormat="1" ht="26.25" customHeight="1" x14ac:dyDescent="0.25">
      <c r="A118" s="455" t="s">
        <v>1421</v>
      </c>
      <c r="B118" s="74" t="s">
        <v>95</v>
      </c>
      <c r="C118" s="134" t="s">
        <v>1374</v>
      </c>
      <c r="D118" s="200">
        <f>D125+D134+D123+D127+D131</f>
        <v>313985677.60000002</v>
      </c>
      <c r="E118" s="200">
        <f>E125+E134+E123+E127+E131</f>
        <v>8203634.3300000001</v>
      </c>
      <c r="F118" s="368">
        <f t="shared" ref="F118:F124" si="11">D118-E118</f>
        <v>305782043.27000004</v>
      </c>
      <c r="G118" s="91"/>
      <c r="H118" s="477">
        <f>D118+D136</f>
        <v>314888237.60000002</v>
      </c>
      <c r="I118" s="477">
        <f>E118+E136</f>
        <v>8660194.3300000001</v>
      </c>
      <c r="J118" s="37"/>
      <c r="K118" s="479">
        <f t="shared" si="9"/>
        <v>305782043.27000004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8"/>
      <c r="AM118" s="38"/>
      <c r="AN118" s="38"/>
      <c r="AO118" s="38"/>
      <c r="AP118" s="38"/>
      <c r="AQ118" s="38"/>
      <c r="AR118" s="38"/>
    </row>
    <row r="119" spans="1:44" s="42" customFormat="1" ht="37.5" hidden="1" customHeight="1" x14ac:dyDescent="0.25">
      <c r="A119" s="51" t="s">
        <v>104</v>
      </c>
      <c r="B119" s="74" t="s">
        <v>95</v>
      </c>
      <c r="C119" s="138" t="s">
        <v>913</v>
      </c>
      <c r="D119" s="201">
        <f>D120</f>
        <v>0</v>
      </c>
      <c r="E119" s="201">
        <f>E120</f>
        <v>0</v>
      </c>
      <c r="F119" s="365">
        <f t="shared" si="11"/>
        <v>0</v>
      </c>
      <c r="G119" s="384"/>
      <c r="H119" s="40"/>
      <c r="I119" s="40"/>
      <c r="J119" s="40"/>
      <c r="K119" s="479">
        <f t="shared" si="9"/>
        <v>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1"/>
      <c r="AM119" s="41"/>
      <c r="AN119" s="41"/>
      <c r="AO119" s="41"/>
      <c r="AP119" s="41"/>
      <c r="AQ119" s="41"/>
      <c r="AR119" s="41"/>
    </row>
    <row r="120" spans="1:44" s="42" customFormat="1" ht="34.5" hidden="1" customHeight="1" x14ac:dyDescent="0.25">
      <c r="A120" s="50" t="s">
        <v>313</v>
      </c>
      <c r="B120" s="74" t="s">
        <v>95</v>
      </c>
      <c r="C120" s="142" t="s">
        <v>312</v>
      </c>
      <c r="D120" s="202"/>
      <c r="E120" s="203"/>
      <c r="F120" s="366">
        <f t="shared" si="11"/>
        <v>0</v>
      </c>
      <c r="G120" s="384"/>
      <c r="H120" s="40"/>
      <c r="I120" s="40"/>
      <c r="J120" s="40"/>
      <c r="K120" s="479">
        <f t="shared" si="9"/>
        <v>0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1"/>
      <c r="AM120" s="41"/>
      <c r="AN120" s="41"/>
      <c r="AO120" s="41"/>
      <c r="AP120" s="41"/>
      <c r="AQ120" s="41"/>
      <c r="AR120" s="41"/>
    </row>
    <row r="121" spans="1:44" s="42" customFormat="1" ht="33.75" hidden="1" customHeight="1" x14ac:dyDescent="0.25">
      <c r="A121" s="51" t="s">
        <v>314</v>
      </c>
      <c r="B121" s="74" t="s">
        <v>95</v>
      </c>
      <c r="C121" s="138" t="s">
        <v>914</v>
      </c>
      <c r="D121" s="201">
        <f>D122</f>
        <v>0</v>
      </c>
      <c r="E121" s="201">
        <f>E122</f>
        <v>0</v>
      </c>
      <c r="F121" s="365">
        <f t="shared" si="11"/>
        <v>0</v>
      </c>
      <c r="G121" s="384"/>
      <c r="H121" s="40"/>
      <c r="I121" s="40"/>
      <c r="J121" s="40"/>
      <c r="K121" s="479">
        <f t="shared" si="9"/>
        <v>0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1"/>
      <c r="AM121" s="41"/>
      <c r="AN121" s="41"/>
      <c r="AO121" s="41"/>
      <c r="AP121" s="41"/>
      <c r="AQ121" s="41"/>
      <c r="AR121" s="41"/>
    </row>
    <row r="122" spans="1:44" s="42" customFormat="1" ht="34.5" hidden="1" customHeight="1" x14ac:dyDescent="0.25">
      <c r="A122" s="50" t="s">
        <v>315</v>
      </c>
      <c r="B122" s="74" t="s">
        <v>95</v>
      </c>
      <c r="C122" s="142" t="s">
        <v>915</v>
      </c>
      <c r="D122" s="202"/>
      <c r="E122" s="203"/>
      <c r="F122" s="366">
        <f t="shared" si="11"/>
        <v>0</v>
      </c>
      <c r="G122" s="384"/>
      <c r="H122" s="40"/>
      <c r="I122" s="40"/>
      <c r="J122" s="40"/>
      <c r="K122" s="479">
        <f t="shared" si="9"/>
        <v>0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44" s="7" customFormat="1" ht="44.25" customHeight="1" x14ac:dyDescent="0.25">
      <c r="A123" s="156" t="s">
        <v>1120</v>
      </c>
      <c r="B123" s="74" t="s">
        <v>95</v>
      </c>
      <c r="C123" s="151" t="s">
        <v>1450</v>
      </c>
      <c r="D123" s="201">
        <f>D124</f>
        <v>287837800</v>
      </c>
      <c r="E123" s="201">
        <f>E124</f>
        <v>0</v>
      </c>
      <c r="F123" s="365">
        <f t="shared" si="11"/>
        <v>287837800</v>
      </c>
      <c r="G123" s="90"/>
      <c r="H123" s="500"/>
      <c r="I123" s="5"/>
      <c r="J123" s="5"/>
      <c r="K123" s="479">
        <f t="shared" si="9"/>
        <v>287837800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6"/>
      <c r="AM123" s="6"/>
      <c r="AN123" s="6"/>
      <c r="AO123" s="6"/>
      <c r="AP123" s="6"/>
      <c r="AQ123" s="6"/>
      <c r="AR123" s="6"/>
    </row>
    <row r="124" spans="1:44" s="7" customFormat="1" ht="47.25" customHeight="1" x14ac:dyDescent="0.25">
      <c r="A124" s="50" t="s">
        <v>1093</v>
      </c>
      <c r="B124" s="74" t="s">
        <v>95</v>
      </c>
      <c r="C124" s="142" t="s">
        <v>1451</v>
      </c>
      <c r="D124" s="202">
        <v>287837800</v>
      </c>
      <c r="E124" s="203">
        <v>0</v>
      </c>
      <c r="F124" s="366">
        <f t="shared" si="11"/>
        <v>287837800</v>
      </c>
      <c r="G124" s="90"/>
      <c r="H124" s="5"/>
      <c r="I124" s="5"/>
      <c r="J124" s="5"/>
      <c r="K124" s="479">
        <f t="shared" si="9"/>
        <v>287837800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6"/>
      <c r="AM124" s="6"/>
      <c r="AN124" s="6"/>
      <c r="AO124" s="6"/>
      <c r="AP124" s="6"/>
      <c r="AQ124" s="6"/>
      <c r="AR124" s="6"/>
    </row>
    <row r="125" spans="1:44" s="39" customFormat="1" ht="76.5" customHeight="1" x14ac:dyDescent="0.25">
      <c r="A125" s="455" t="s">
        <v>1422</v>
      </c>
      <c r="B125" s="74" t="s">
        <v>95</v>
      </c>
      <c r="C125" s="134" t="s">
        <v>1375</v>
      </c>
      <c r="D125" s="200">
        <f>D126</f>
        <v>7734000</v>
      </c>
      <c r="E125" s="200">
        <f>E126</f>
        <v>0</v>
      </c>
      <c r="F125" s="368">
        <f>D125-E125</f>
        <v>7734000</v>
      </c>
      <c r="G125" s="91"/>
      <c r="H125" s="37"/>
      <c r="I125" s="37"/>
      <c r="J125" s="37"/>
      <c r="K125" s="479">
        <f t="shared" si="9"/>
        <v>7734000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8"/>
      <c r="AM125" s="38"/>
      <c r="AN125" s="38"/>
      <c r="AO125" s="38"/>
      <c r="AP125" s="38"/>
      <c r="AQ125" s="38"/>
      <c r="AR125" s="38"/>
    </row>
    <row r="126" spans="1:44" s="7" customFormat="1" ht="78.75" customHeight="1" x14ac:dyDescent="0.25">
      <c r="A126" s="455" t="s">
        <v>1423</v>
      </c>
      <c r="B126" s="74" t="s">
        <v>95</v>
      </c>
      <c r="C126" s="135" t="s">
        <v>1376</v>
      </c>
      <c r="D126" s="204">
        <v>7734000</v>
      </c>
      <c r="E126" s="204">
        <v>0</v>
      </c>
      <c r="F126" s="371"/>
      <c r="G126" s="90"/>
      <c r="H126" s="5"/>
      <c r="I126" s="5"/>
      <c r="J126" s="5"/>
      <c r="K126" s="479">
        <f t="shared" si="9"/>
        <v>7734000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44" s="42" customFormat="1" ht="37.5" customHeight="1" x14ac:dyDescent="0.25">
      <c r="A127" s="51" t="s">
        <v>1283</v>
      </c>
      <c r="B127" s="74" t="s">
        <v>95</v>
      </c>
      <c r="C127" s="138" t="s">
        <v>1625</v>
      </c>
      <c r="D127" s="201">
        <f>D128</f>
        <v>1820685.6</v>
      </c>
      <c r="E127" s="201">
        <f>E128</f>
        <v>1820685.6</v>
      </c>
      <c r="F127" s="368">
        <f>D127-E127</f>
        <v>0</v>
      </c>
      <c r="G127" s="384"/>
      <c r="H127" s="40"/>
      <c r="I127" s="40"/>
      <c r="J127" s="40"/>
      <c r="K127" s="479">
        <f t="shared" si="9"/>
        <v>0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1"/>
      <c r="AM127" s="41"/>
      <c r="AN127" s="41"/>
      <c r="AO127" s="41"/>
      <c r="AP127" s="41"/>
      <c r="AQ127" s="41"/>
      <c r="AR127" s="41"/>
    </row>
    <row r="128" spans="1:44" s="42" customFormat="1" ht="34.5" customHeight="1" x14ac:dyDescent="0.25">
      <c r="A128" s="50" t="s">
        <v>1284</v>
      </c>
      <c r="B128" s="74" t="s">
        <v>95</v>
      </c>
      <c r="C128" s="142" t="s">
        <v>1624</v>
      </c>
      <c r="D128" s="202">
        <v>1820685.6</v>
      </c>
      <c r="E128" s="203">
        <v>1820685.6</v>
      </c>
      <c r="F128" s="366"/>
      <c r="G128" s="384"/>
      <c r="H128" s="40"/>
      <c r="I128" s="40"/>
      <c r="J128" s="40"/>
      <c r="K128" s="479">
        <f t="shared" si="9"/>
        <v>0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1"/>
      <c r="AM128" s="41"/>
      <c r="AN128" s="41"/>
      <c r="AO128" s="41"/>
      <c r="AP128" s="41"/>
      <c r="AQ128" s="41"/>
      <c r="AR128" s="41"/>
    </row>
    <row r="129" spans="1:16384" s="42" customFormat="1" ht="33.75" hidden="1" customHeight="1" x14ac:dyDescent="0.25">
      <c r="A129" s="380" t="s">
        <v>314</v>
      </c>
      <c r="B129" s="491" t="s">
        <v>95</v>
      </c>
      <c r="C129" s="382" t="s">
        <v>914</v>
      </c>
      <c r="D129" s="383">
        <f>D130</f>
        <v>0</v>
      </c>
      <c r="E129" s="383">
        <f>E130</f>
        <v>0</v>
      </c>
      <c r="F129" s="515"/>
      <c r="G129" s="384"/>
      <c r="H129" s="40"/>
      <c r="I129" s="40"/>
      <c r="J129" s="40"/>
      <c r="K129" s="512">
        <f t="shared" si="9"/>
        <v>0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1"/>
      <c r="AM129" s="41"/>
      <c r="AN129" s="41"/>
      <c r="AO129" s="41"/>
      <c r="AP129" s="41"/>
      <c r="AQ129" s="41"/>
      <c r="AR129" s="41"/>
    </row>
    <row r="130" spans="1:16384" s="42" customFormat="1" ht="27" hidden="1" customHeight="1" x14ac:dyDescent="0.25">
      <c r="A130" s="342" t="s">
        <v>315</v>
      </c>
      <c r="B130" s="491" t="s">
        <v>95</v>
      </c>
      <c r="C130" s="385" t="s">
        <v>915</v>
      </c>
      <c r="D130" s="386"/>
      <c r="E130" s="387"/>
      <c r="F130" s="493"/>
      <c r="G130" s="384"/>
      <c r="H130" s="40"/>
      <c r="I130" s="40"/>
      <c r="J130" s="40"/>
      <c r="K130" s="512">
        <f t="shared" si="9"/>
        <v>0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1"/>
      <c r="AM130" s="41"/>
      <c r="AN130" s="41"/>
      <c r="AO130" s="41"/>
      <c r="AP130" s="41"/>
      <c r="AQ130" s="41"/>
      <c r="AR130" s="41"/>
    </row>
    <row r="131" spans="1:16384" s="42" customFormat="1" ht="49.5" hidden="1" customHeight="1" x14ac:dyDescent="0.25">
      <c r="A131" s="516" t="s">
        <v>1186</v>
      </c>
      <c r="B131" s="491" t="s">
        <v>95</v>
      </c>
      <c r="C131" s="517" t="s">
        <v>1452</v>
      </c>
      <c r="D131" s="383">
        <f>D132</f>
        <v>0</v>
      </c>
      <c r="E131" s="383">
        <f>E132</f>
        <v>0</v>
      </c>
      <c r="F131" s="510">
        <f>D131-E131</f>
        <v>0</v>
      </c>
      <c r="G131" s="384" t="s">
        <v>1290</v>
      </c>
      <c r="H131" s="40"/>
      <c r="I131" s="40"/>
      <c r="J131" s="40"/>
      <c r="K131" s="512">
        <f t="shared" si="9"/>
        <v>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1"/>
      <c r="AM131" s="41"/>
      <c r="AN131" s="41"/>
      <c r="AO131" s="41"/>
      <c r="AP131" s="41"/>
      <c r="AQ131" s="41"/>
      <c r="AR131" s="41"/>
    </row>
    <row r="132" spans="1:16384" s="42" customFormat="1" ht="39.75" hidden="1" customHeight="1" x14ac:dyDescent="0.25">
      <c r="A132" s="342" t="s">
        <v>1483</v>
      </c>
      <c r="B132" s="491" t="s">
        <v>95</v>
      </c>
      <c r="C132" s="385" t="s">
        <v>1453</v>
      </c>
      <c r="D132" s="386">
        <v>0</v>
      </c>
      <c r="E132" s="387">
        <v>0</v>
      </c>
      <c r="F132" s="493"/>
      <c r="G132" s="384"/>
      <c r="H132" s="40"/>
      <c r="I132" s="40"/>
      <c r="J132" s="40"/>
      <c r="K132" s="512">
        <f t="shared" si="9"/>
        <v>0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1"/>
      <c r="AM132" s="41"/>
      <c r="AN132" s="41"/>
      <c r="AO132" s="41"/>
      <c r="AP132" s="41"/>
      <c r="AQ132" s="41"/>
      <c r="AR132" s="41"/>
    </row>
    <row r="133" spans="1:16384" s="42" customFormat="1" ht="42.75" hidden="1" customHeight="1" x14ac:dyDescent="0.25">
      <c r="A133" s="388" t="s">
        <v>1119</v>
      </c>
      <c r="B133" s="491" t="s">
        <v>95</v>
      </c>
      <c r="C133" s="389" t="s">
        <v>1061</v>
      </c>
      <c r="D133" s="518"/>
      <c r="E133" s="518"/>
      <c r="F133" s="519">
        <f>D133-E133</f>
        <v>0</v>
      </c>
      <c r="G133" s="389"/>
      <c r="H133" s="390"/>
      <c r="I133" s="388"/>
      <c r="J133" s="214"/>
      <c r="K133" s="512">
        <f t="shared" si="9"/>
        <v>0</v>
      </c>
      <c r="L133" s="390"/>
      <c r="M133" s="388"/>
      <c r="N133" s="214"/>
      <c r="O133" s="389"/>
      <c r="P133" s="390"/>
      <c r="Q133" s="388"/>
      <c r="R133" s="214"/>
      <c r="S133" s="389"/>
      <c r="T133" s="390"/>
      <c r="U133" s="388"/>
      <c r="V133" s="214"/>
      <c r="W133" s="389"/>
      <c r="X133" s="390"/>
      <c r="Y133" s="388"/>
      <c r="Z133" s="214"/>
      <c r="AA133" s="389"/>
      <c r="AB133" s="390"/>
      <c r="AC133" s="388"/>
      <c r="AD133" s="214"/>
      <c r="AE133" s="389"/>
      <c r="AF133" s="390"/>
      <c r="AG133" s="388"/>
      <c r="AH133" s="214"/>
      <c r="AI133" s="389"/>
      <c r="AJ133" s="390"/>
      <c r="AK133" s="388"/>
      <c r="AL133" s="214"/>
      <c r="AM133" s="389"/>
      <c r="AN133" s="390"/>
      <c r="AO133" s="388"/>
      <c r="AP133" s="214"/>
      <c r="AQ133" s="389"/>
      <c r="AR133" s="390"/>
      <c r="AS133" s="388"/>
      <c r="AT133" s="214"/>
      <c r="AU133" s="389"/>
      <c r="AV133" s="390"/>
      <c r="AW133" s="388"/>
      <c r="AX133" s="214"/>
      <c r="AY133" s="389"/>
      <c r="AZ133" s="390"/>
      <c r="BA133" s="388"/>
      <c r="BB133" s="214"/>
      <c r="BC133" s="389"/>
      <c r="BD133" s="390"/>
      <c r="BE133" s="388"/>
      <c r="BF133" s="214"/>
      <c r="BG133" s="389"/>
      <c r="BH133" s="390"/>
      <c r="BI133" s="388"/>
      <c r="BJ133" s="214"/>
      <c r="BK133" s="389"/>
      <c r="BL133" s="390"/>
      <c r="BM133" s="388"/>
      <c r="BN133" s="214"/>
      <c r="BO133" s="389"/>
      <c r="BP133" s="390"/>
      <c r="BQ133" s="388"/>
      <c r="BR133" s="214"/>
      <c r="BS133" s="389"/>
      <c r="BT133" s="390"/>
      <c r="BU133" s="388"/>
      <c r="BV133" s="214"/>
      <c r="BW133" s="389"/>
      <c r="BX133" s="390"/>
      <c r="BY133" s="388"/>
      <c r="BZ133" s="214"/>
      <c r="CA133" s="389"/>
      <c r="CB133" s="390"/>
      <c r="CC133" s="388"/>
      <c r="CD133" s="214"/>
      <c r="CE133" s="389"/>
      <c r="CF133" s="390"/>
      <c r="CG133" s="388"/>
      <c r="CH133" s="214"/>
      <c r="CI133" s="389"/>
      <c r="CJ133" s="390"/>
      <c r="CK133" s="388"/>
      <c r="CL133" s="214"/>
      <c r="CM133" s="389"/>
      <c r="CN133" s="390"/>
      <c r="CO133" s="388"/>
      <c r="CP133" s="214"/>
      <c r="CQ133" s="389"/>
      <c r="CR133" s="390"/>
      <c r="CS133" s="388"/>
      <c r="CT133" s="214"/>
      <c r="CU133" s="389"/>
      <c r="CV133" s="390"/>
      <c r="CW133" s="388"/>
      <c r="CX133" s="214"/>
      <c r="CY133" s="389"/>
      <c r="CZ133" s="390"/>
      <c r="DA133" s="388"/>
      <c r="DB133" s="214"/>
      <c r="DC133" s="389"/>
      <c r="DD133" s="390"/>
      <c r="DE133" s="388"/>
      <c r="DF133" s="214"/>
      <c r="DG133" s="389"/>
      <c r="DH133" s="390"/>
      <c r="DI133" s="388"/>
      <c r="DJ133" s="214"/>
      <c r="DK133" s="389"/>
      <c r="DL133" s="390"/>
      <c r="DM133" s="388"/>
      <c r="DN133" s="214"/>
      <c r="DO133" s="389"/>
      <c r="DP133" s="390"/>
      <c r="DQ133" s="388"/>
      <c r="DR133" s="214"/>
      <c r="DS133" s="389"/>
      <c r="DT133" s="390"/>
      <c r="DU133" s="388"/>
      <c r="DV133" s="214"/>
      <c r="DW133" s="389"/>
      <c r="DX133" s="390"/>
      <c r="DY133" s="388"/>
      <c r="DZ133" s="214"/>
      <c r="EA133" s="389"/>
      <c r="EB133" s="390"/>
      <c r="EC133" s="388"/>
      <c r="ED133" s="214"/>
      <c r="EE133" s="389"/>
      <c r="EF133" s="390"/>
      <c r="EG133" s="388"/>
      <c r="EH133" s="214"/>
      <c r="EI133" s="389"/>
      <c r="EJ133" s="390"/>
      <c r="EK133" s="388"/>
      <c r="EL133" s="214"/>
      <c r="EM133" s="389"/>
      <c r="EN133" s="390"/>
      <c r="EO133" s="388"/>
      <c r="EP133" s="214"/>
      <c r="EQ133" s="389"/>
      <c r="ER133" s="390"/>
      <c r="ES133" s="388"/>
      <c r="ET133" s="214"/>
      <c r="EU133" s="389"/>
      <c r="EV133" s="390"/>
      <c r="EW133" s="388"/>
      <c r="EX133" s="214"/>
      <c r="EY133" s="389"/>
      <c r="EZ133" s="390"/>
      <c r="FA133" s="388"/>
      <c r="FB133" s="214"/>
      <c r="FC133" s="389"/>
      <c r="FD133" s="390"/>
      <c r="FE133" s="388"/>
      <c r="FF133" s="214"/>
      <c r="FG133" s="389"/>
      <c r="FH133" s="390"/>
      <c r="FI133" s="388"/>
      <c r="FJ133" s="214"/>
      <c r="FK133" s="389"/>
      <c r="FL133" s="390"/>
      <c r="FM133" s="388"/>
      <c r="FN133" s="214"/>
      <c r="FO133" s="389"/>
      <c r="FP133" s="390"/>
      <c r="FQ133" s="388"/>
      <c r="FR133" s="214"/>
      <c r="FS133" s="389"/>
      <c r="FT133" s="390"/>
      <c r="FU133" s="388"/>
      <c r="FV133" s="214"/>
      <c r="FW133" s="389"/>
      <c r="FX133" s="390"/>
      <c r="FY133" s="388"/>
      <c r="FZ133" s="214"/>
      <c r="GA133" s="389"/>
      <c r="GB133" s="390"/>
      <c r="GC133" s="388"/>
      <c r="GD133" s="214"/>
      <c r="GE133" s="389"/>
      <c r="GF133" s="390"/>
      <c r="GG133" s="388"/>
      <c r="GH133" s="214"/>
      <c r="GI133" s="389"/>
      <c r="GJ133" s="390"/>
      <c r="GK133" s="388"/>
      <c r="GL133" s="214"/>
      <c r="GM133" s="389"/>
      <c r="GN133" s="390"/>
      <c r="GO133" s="388"/>
      <c r="GP133" s="214"/>
      <c r="GQ133" s="389"/>
      <c r="GR133" s="390"/>
      <c r="GS133" s="388"/>
      <c r="GT133" s="214"/>
      <c r="GU133" s="389"/>
      <c r="GV133" s="390"/>
      <c r="GW133" s="388"/>
      <c r="GX133" s="214"/>
      <c r="GY133" s="389"/>
      <c r="GZ133" s="390"/>
      <c r="HA133" s="388"/>
      <c r="HB133" s="214"/>
      <c r="HC133" s="389"/>
      <c r="HD133" s="390"/>
      <c r="HE133" s="388"/>
      <c r="HF133" s="214"/>
      <c r="HG133" s="389"/>
      <c r="HH133" s="390"/>
      <c r="HI133" s="388"/>
      <c r="HJ133" s="214"/>
      <c r="HK133" s="389"/>
      <c r="HL133" s="390"/>
      <c r="HM133" s="388"/>
      <c r="HN133" s="214"/>
      <c r="HO133" s="389"/>
      <c r="HP133" s="390"/>
      <c r="HQ133" s="388"/>
      <c r="HR133" s="214"/>
      <c r="HS133" s="389"/>
      <c r="HT133" s="390"/>
      <c r="HU133" s="388"/>
      <c r="HV133" s="214"/>
      <c r="HW133" s="389"/>
      <c r="HX133" s="390"/>
      <c r="HY133" s="388"/>
      <c r="HZ133" s="214"/>
      <c r="IA133" s="389"/>
      <c r="IB133" s="390"/>
      <c r="IC133" s="388"/>
      <c r="ID133" s="214"/>
      <c r="IE133" s="389"/>
      <c r="IF133" s="390"/>
      <c r="IG133" s="388"/>
      <c r="IH133" s="214"/>
      <c r="II133" s="389"/>
      <c r="IJ133" s="390"/>
      <c r="IK133" s="388"/>
      <c r="IL133" s="214"/>
      <c r="IM133" s="389"/>
      <c r="IN133" s="390"/>
      <c r="IO133" s="388"/>
      <c r="IP133" s="214"/>
      <c r="IQ133" s="389"/>
      <c r="IR133" s="390"/>
      <c r="IS133" s="388"/>
      <c r="IT133" s="214"/>
      <c r="IU133" s="389"/>
      <c r="IV133" s="390"/>
      <c r="IW133" s="388"/>
      <c r="IX133" s="214"/>
      <c r="IY133" s="389"/>
      <c r="IZ133" s="390"/>
      <c r="JA133" s="388"/>
      <c r="JB133" s="214"/>
      <c r="JC133" s="389"/>
      <c r="JD133" s="390"/>
      <c r="JE133" s="388"/>
      <c r="JF133" s="214"/>
      <c r="JG133" s="389"/>
      <c r="JH133" s="390"/>
      <c r="JI133" s="388"/>
      <c r="JJ133" s="214"/>
      <c r="JK133" s="389"/>
      <c r="JL133" s="390"/>
      <c r="JM133" s="388"/>
      <c r="JN133" s="214"/>
      <c r="JO133" s="389"/>
      <c r="JP133" s="390"/>
      <c r="JQ133" s="388"/>
      <c r="JR133" s="214"/>
      <c r="JS133" s="389"/>
      <c r="JT133" s="390"/>
      <c r="JU133" s="388"/>
      <c r="JV133" s="214"/>
      <c r="JW133" s="389"/>
      <c r="JX133" s="390"/>
      <c r="JY133" s="388"/>
      <c r="JZ133" s="214"/>
      <c r="KA133" s="389"/>
      <c r="KB133" s="390"/>
      <c r="KC133" s="388"/>
      <c r="KD133" s="214"/>
      <c r="KE133" s="389"/>
      <c r="KF133" s="390"/>
      <c r="KG133" s="388"/>
      <c r="KH133" s="214"/>
      <c r="KI133" s="389"/>
      <c r="KJ133" s="390"/>
      <c r="KK133" s="388"/>
      <c r="KL133" s="214"/>
      <c r="KM133" s="389"/>
      <c r="KN133" s="390"/>
      <c r="KO133" s="388"/>
      <c r="KP133" s="214"/>
      <c r="KQ133" s="389"/>
      <c r="KR133" s="390"/>
      <c r="KS133" s="388"/>
      <c r="KT133" s="214"/>
      <c r="KU133" s="389"/>
      <c r="KV133" s="390"/>
      <c r="KW133" s="388"/>
      <c r="KX133" s="214"/>
      <c r="KY133" s="389"/>
      <c r="KZ133" s="390"/>
      <c r="LA133" s="388"/>
      <c r="LB133" s="214"/>
      <c r="LC133" s="389"/>
      <c r="LD133" s="390"/>
      <c r="LE133" s="388"/>
      <c r="LF133" s="214"/>
      <c r="LG133" s="389"/>
      <c r="LH133" s="390"/>
      <c r="LI133" s="388"/>
      <c r="LJ133" s="214"/>
      <c r="LK133" s="389"/>
      <c r="LL133" s="390"/>
      <c r="LM133" s="388"/>
      <c r="LN133" s="214"/>
      <c r="LO133" s="389"/>
      <c r="LP133" s="390"/>
      <c r="LQ133" s="388"/>
      <c r="LR133" s="214"/>
      <c r="LS133" s="389"/>
      <c r="LT133" s="390"/>
      <c r="LU133" s="388"/>
      <c r="LV133" s="214"/>
      <c r="LW133" s="389"/>
      <c r="LX133" s="390"/>
      <c r="LY133" s="388"/>
      <c r="LZ133" s="214"/>
      <c r="MA133" s="389"/>
      <c r="MB133" s="390"/>
      <c r="MC133" s="388"/>
      <c r="MD133" s="214"/>
      <c r="ME133" s="389"/>
      <c r="MF133" s="390"/>
      <c r="MG133" s="388"/>
      <c r="MH133" s="214"/>
      <c r="MI133" s="389"/>
      <c r="MJ133" s="390"/>
      <c r="MK133" s="388"/>
      <c r="ML133" s="214"/>
      <c r="MM133" s="389"/>
      <c r="MN133" s="390"/>
      <c r="MO133" s="388"/>
      <c r="MP133" s="214"/>
      <c r="MQ133" s="389"/>
      <c r="MR133" s="390"/>
      <c r="MS133" s="388"/>
      <c r="MT133" s="214"/>
      <c r="MU133" s="389"/>
      <c r="MV133" s="390"/>
      <c r="MW133" s="388"/>
      <c r="MX133" s="214"/>
      <c r="MY133" s="389"/>
      <c r="MZ133" s="390"/>
      <c r="NA133" s="388"/>
      <c r="NB133" s="214"/>
      <c r="NC133" s="389"/>
      <c r="ND133" s="390"/>
      <c r="NE133" s="388"/>
      <c r="NF133" s="214"/>
      <c r="NG133" s="389"/>
      <c r="NH133" s="390"/>
      <c r="NI133" s="388"/>
      <c r="NJ133" s="214"/>
      <c r="NK133" s="389"/>
      <c r="NL133" s="390"/>
      <c r="NM133" s="388"/>
      <c r="NN133" s="214"/>
      <c r="NO133" s="389"/>
      <c r="NP133" s="390"/>
      <c r="NQ133" s="388"/>
      <c r="NR133" s="214"/>
      <c r="NS133" s="389"/>
      <c r="NT133" s="390"/>
      <c r="NU133" s="388"/>
      <c r="NV133" s="214"/>
      <c r="NW133" s="389"/>
      <c r="NX133" s="390"/>
      <c r="NY133" s="388"/>
      <c r="NZ133" s="214"/>
      <c r="OA133" s="389"/>
      <c r="OB133" s="390"/>
      <c r="OC133" s="388"/>
      <c r="OD133" s="214"/>
      <c r="OE133" s="389"/>
      <c r="OF133" s="390"/>
      <c r="OG133" s="388"/>
      <c r="OH133" s="214"/>
      <c r="OI133" s="389"/>
      <c r="OJ133" s="390"/>
      <c r="OK133" s="388"/>
      <c r="OL133" s="214"/>
      <c r="OM133" s="389"/>
      <c r="ON133" s="390"/>
      <c r="OO133" s="388"/>
      <c r="OP133" s="214"/>
      <c r="OQ133" s="389"/>
      <c r="OR133" s="390"/>
      <c r="OS133" s="388"/>
      <c r="OT133" s="214"/>
      <c r="OU133" s="389"/>
      <c r="OV133" s="390"/>
      <c r="OW133" s="388"/>
      <c r="OX133" s="214"/>
      <c r="OY133" s="389"/>
      <c r="OZ133" s="390"/>
      <c r="PA133" s="388"/>
      <c r="PB133" s="214"/>
      <c r="PC133" s="389"/>
      <c r="PD133" s="390"/>
      <c r="PE133" s="388"/>
      <c r="PF133" s="214"/>
      <c r="PG133" s="389"/>
      <c r="PH133" s="390"/>
      <c r="PI133" s="388"/>
      <c r="PJ133" s="214"/>
      <c r="PK133" s="389"/>
      <c r="PL133" s="390"/>
      <c r="PM133" s="388"/>
      <c r="PN133" s="214"/>
      <c r="PO133" s="389"/>
      <c r="PP133" s="390"/>
      <c r="PQ133" s="388"/>
      <c r="PR133" s="214"/>
      <c r="PS133" s="389"/>
      <c r="PT133" s="390"/>
      <c r="PU133" s="388"/>
      <c r="PV133" s="214"/>
      <c r="PW133" s="389"/>
      <c r="PX133" s="390"/>
      <c r="PY133" s="388"/>
      <c r="PZ133" s="214"/>
      <c r="QA133" s="389"/>
      <c r="QB133" s="390"/>
      <c r="QC133" s="388"/>
      <c r="QD133" s="214"/>
      <c r="QE133" s="389"/>
      <c r="QF133" s="390"/>
      <c r="QG133" s="388"/>
      <c r="QH133" s="214"/>
      <c r="QI133" s="389"/>
      <c r="QJ133" s="390"/>
      <c r="QK133" s="388"/>
      <c r="QL133" s="214"/>
      <c r="QM133" s="389"/>
      <c r="QN133" s="390"/>
      <c r="QO133" s="388"/>
      <c r="QP133" s="214"/>
      <c r="QQ133" s="389"/>
      <c r="QR133" s="390"/>
      <c r="QS133" s="388"/>
      <c r="QT133" s="214"/>
      <c r="QU133" s="389"/>
      <c r="QV133" s="390"/>
      <c r="QW133" s="388"/>
      <c r="QX133" s="214"/>
      <c r="QY133" s="389"/>
      <c r="QZ133" s="390"/>
      <c r="RA133" s="388"/>
      <c r="RB133" s="214"/>
      <c r="RC133" s="389"/>
      <c r="RD133" s="390"/>
      <c r="RE133" s="388"/>
      <c r="RF133" s="214"/>
      <c r="RG133" s="389"/>
      <c r="RH133" s="390"/>
      <c r="RI133" s="388"/>
      <c r="RJ133" s="214"/>
      <c r="RK133" s="389"/>
      <c r="RL133" s="390"/>
      <c r="RM133" s="388"/>
      <c r="RN133" s="214"/>
      <c r="RO133" s="389"/>
      <c r="RP133" s="390"/>
      <c r="RQ133" s="388"/>
      <c r="RR133" s="214"/>
      <c r="RS133" s="389"/>
      <c r="RT133" s="390"/>
      <c r="RU133" s="388"/>
      <c r="RV133" s="214"/>
      <c r="RW133" s="389"/>
      <c r="RX133" s="390"/>
      <c r="RY133" s="388"/>
      <c r="RZ133" s="214"/>
      <c r="SA133" s="389"/>
      <c r="SB133" s="390"/>
      <c r="SC133" s="388"/>
      <c r="SD133" s="214"/>
      <c r="SE133" s="389"/>
      <c r="SF133" s="390"/>
      <c r="SG133" s="388"/>
      <c r="SH133" s="214"/>
      <c r="SI133" s="389"/>
      <c r="SJ133" s="390"/>
      <c r="SK133" s="388"/>
      <c r="SL133" s="214"/>
      <c r="SM133" s="389"/>
      <c r="SN133" s="390"/>
      <c r="SO133" s="388"/>
      <c r="SP133" s="214"/>
      <c r="SQ133" s="389"/>
      <c r="SR133" s="390"/>
      <c r="SS133" s="388"/>
      <c r="ST133" s="214"/>
      <c r="SU133" s="389"/>
      <c r="SV133" s="390"/>
      <c r="SW133" s="388"/>
      <c r="SX133" s="214"/>
      <c r="SY133" s="389"/>
      <c r="SZ133" s="390"/>
      <c r="TA133" s="388"/>
      <c r="TB133" s="214"/>
      <c r="TC133" s="389"/>
      <c r="TD133" s="390"/>
      <c r="TE133" s="388"/>
      <c r="TF133" s="214"/>
      <c r="TG133" s="389"/>
      <c r="TH133" s="390"/>
      <c r="TI133" s="388"/>
      <c r="TJ133" s="214"/>
      <c r="TK133" s="389"/>
      <c r="TL133" s="390"/>
      <c r="TM133" s="388"/>
      <c r="TN133" s="214"/>
      <c r="TO133" s="389"/>
      <c r="TP133" s="390"/>
      <c r="TQ133" s="388"/>
      <c r="TR133" s="214"/>
      <c r="TS133" s="389"/>
      <c r="TT133" s="390"/>
      <c r="TU133" s="388"/>
      <c r="TV133" s="214"/>
      <c r="TW133" s="389"/>
      <c r="TX133" s="390"/>
      <c r="TY133" s="388"/>
      <c r="TZ133" s="214"/>
      <c r="UA133" s="389"/>
      <c r="UB133" s="390"/>
      <c r="UC133" s="388"/>
      <c r="UD133" s="214"/>
      <c r="UE133" s="389"/>
      <c r="UF133" s="390"/>
      <c r="UG133" s="388"/>
      <c r="UH133" s="214"/>
      <c r="UI133" s="389"/>
      <c r="UJ133" s="390"/>
      <c r="UK133" s="388"/>
      <c r="UL133" s="214"/>
      <c r="UM133" s="389"/>
      <c r="UN133" s="390"/>
      <c r="UO133" s="388"/>
      <c r="UP133" s="214"/>
      <c r="UQ133" s="389"/>
      <c r="UR133" s="390"/>
      <c r="US133" s="388"/>
      <c r="UT133" s="214"/>
      <c r="UU133" s="389"/>
      <c r="UV133" s="390"/>
      <c r="UW133" s="388"/>
      <c r="UX133" s="214"/>
      <c r="UY133" s="389"/>
      <c r="UZ133" s="390"/>
      <c r="VA133" s="388"/>
      <c r="VB133" s="214"/>
      <c r="VC133" s="389"/>
      <c r="VD133" s="390"/>
      <c r="VE133" s="388"/>
      <c r="VF133" s="214"/>
      <c r="VG133" s="389"/>
      <c r="VH133" s="390"/>
      <c r="VI133" s="388"/>
      <c r="VJ133" s="214"/>
      <c r="VK133" s="389"/>
      <c r="VL133" s="390"/>
      <c r="VM133" s="388"/>
      <c r="VN133" s="214"/>
      <c r="VO133" s="389"/>
      <c r="VP133" s="390"/>
      <c r="VQ133" s="388"/>
      <c r="VR133" s="214"/>
      <c r="VS133" s="389"/>
      <c r="VT133" s="390"/>
      <c r="VU133" s="388"/>
      <c r="VV133" s="214"/>
      <c r="VW133" s="389"/>
      <c r="VX133" s="390"/>
      <c r="VY133" s="388"/>
      <c r="VZ133" s="214"/>
      <c r="WA133" s="389"/>
      <c r="WB133" s="390"/>
      <c r="WC133" s="388"/>
      <c r="WD133" s="214"/>
      <c r="WE133" s="389"/>
      <c r="WF133" s="390"/>
      <c r="WG133" s="388"/>
      <c r="WH133" s="214"/>
      <c r="WI133" s="389"/>
      <c r="WJ133" s="390"/>
      <c r="WK133" s="388"/>
      <c r="WL133" s="214"/>
      <c r="WM133" s="389"/>
      <c r="WN133" s="390"/>
      <c r="WO133" s="388"/>
      <c r="WP133" s="214"/>
      <c r="WQ133" s="389"/>
      <c r="WR133" s="390"/>
      <c r="WS133" s="388"/>
      <c r="WT133" s="214"/>
      <c r="WU133" s="389"/>
      <c r="WV133" s="390"/>
      <c r="WW133" s="388"/>
      <c r="WX133" s="214"/>
      <c r="WY133" s="389"/>
      <c r="WZ133" s="390"/>
      <c r="XA133" s="388"/>
      <c r="XB133" s="214"/>
      <c r="XC133" s="389"/>
      <c r="XD133" s="390"/>
      <c r="XE133" s="388"/>
      <c r="XF133" s="214"/>
      <c r="XG133" s="389"/>
      <c r="XH133" s="390"/>
      <c r="XI133" s="388"/>
      <c r="XJ133" s="214"/>
      <c r="XK133" s="389"/>
      <c r="XL133" s="390"/>
      <c r="XM133" s="388"/>
      <c r="XN133" s="214"/>
      <c r="XO133" s="389"/>
      <c r="XP133" s="390"/>
      <c r="XQ133" s="388"/>
      <c r="XR133" s="214"/>
      <c r="XS133" s="389"/>
      <c r="XT133" s="390"/>
      <c r="XU133" s="388"/>
      <c r="XV133" s="214"/>
      <c r="XW133" s="389"/>
      <c r="XX133" s="390"/>
      <c r="XY133" s="388"/>
      <c r="XZ133" s="214"/>
      <c r="YA133" s="389"/>
      <c r="YB133" s="390"/>
      <c r="YC133" s="388"/>
      <c r="YD133" s="214"/>
      <c r="YE133" s="389"/>
      <c r="YF133" s="390"/>
      <c r="YG133" s="388"/>
      <c r="YH133" s="214"/>
      <c r="YI133" s="389"/>
      <c r="YJ133" s="390"/>
      <c r="YK133" s="388"/>
      <c r="YL133" s="214"/>
      <c r="YM133" s="389"/>
      <c r="YN133" s="390"/>
      <c r="YO133" s="388"/>
      <c r="YP133" s="214"/>
      <c r="YQ133" s="389"/>
      <c r="YR133" s="390"/>
      <c r="YS133" s="388"/>
      <c r="YT133" s="214"/>
      <c r="YU133" s="389"/>
      <c r="YV133" s="390"/>
      <c r="YW133" s="388"/>
      <c r="YX133" s="214"/>
      <c r="YY133" s="389"/>
      <c r="YZ133" s="390"/>
      <c r="ZA133" s="388"/>
      <c r="ZB133" s="214"/>
      <c r="ZC133" s="389"/>
      <c r="ZD133" s="390"/>
      <c r="ZE133" s="388"/>
      <c r="ZF133" s="214"/>
      <c r="ZG133" s="389"/>
      <c r="ZH133" s="390"/>
      <c r="ZI133" s="388"/>
      <c r="ZJ133" s="214"/>
      <c r="ZK133" s="389"/>
      <c r="ZL133" s="390"/>
      <c r="ZM133" s="388"/>
      <c r="ZN133" s="214"/>
      <c r="ZO133" s="389"/>
      <c r="ZP133" s="390"/>
      <c r="ZQ133" s="388"/>
      <c r="ZR133" s="214"/>
      <c r="ZS133" s="389"/>
      <c r="ZT133" s="390"/>
      <c r="ZU133" s="388"/>
      <c r="ZV133" s="214"/>
      <c r="ZW133" s="389"/>
      <c r="ZX133" s="390"/>
      <c r="ZY133" s="388"/>
      <c r="ZZ133" s="214"/>
      <c r="AAA133" s="389"/>
      <c r="AAB133" s="390"/>
      <c r="AAC133" s="388"/>
      <c r="AAD133" s="214"/>
      <c r="AAE133" s="389"/>
      <c r="AAF133" s="390"/>
      <c r="AAG133" s="388"/>
      <c r="AAH133" s="214"/>
      <c r="AAI133" s="389"/>
      <c r="AAJ133" s="390"/>
      <c r="AAK133" s="388"/>
      <c r="AAL133" s="214"/>
      <c r="AAM133" s="389"/>
      <c r="AAN133" s="390"/>
      <c r="AAO133" s="388"/>
      <c r="AAP133" s="214"/>
      <c r="AAQ133" s="389"/>
      <c r="AAR133" s="390"/>
      <c r="AAS133" s="388"/>
      <c r="AAT133" s="214"/>
      <c r="AAU133" s="389"/>
      <c r="AAV133" s="390"/>
      <c r="AAW133" s="388"/>
      <c r="AAX133" s="214"/>
      <c r="AAY133" s="389"/>
      <c r="AAZ133" s="390"/>
      <c r="ABA133" s="388"/>
      <c r="ABB133" s="214"/>
      <c r="ABC133" s="389"/>
      <c r="ABD133" s="390"/>
      <c r="ABE133" s="388"/>
      <c r="ABF133" s="214"/>
      <c r="ABG133" s="389"/>
      <c r="ABH133" s="390"/>
      <c r="ABI133" s="388"/>
      <c r="ABJ133" s="214"/>
      <c r="ABK133" s="389"/>
      <c r="ABL133" s="390"/>
      <c r="ABM133" s="388"/>
      <c r="ABN133" s="214"/>
      <c r="ABO133" s="389"/>
      <c r="ABP133" s="390"/>
      <c r="ABQ133" s="388"/>
      <c r="ABR133" s="214"/>
      <c r="ABS133" s="389"/>
      <c r="ABT133" s="390"/>
      <c r="ABU133" s="388"/>
      <c r="ABV133" s="214"/>
      <c r="ABW133" s="389"/>
      <c r="ABX133" s="390"/>
      <c r="ABY133" s="388"/>
      <c r="ABZ133" s="214"/>
      <c r="ACA133" s="389"/>
      <c r="ACB133" s="390"/>
      <c r="ACC133" s="388"/>
      <c r="ACD133" s="214"/>
      <c r="ACE133" s="389"/>
      <c r="ACF133" s="390"/>
      <c r="ACG133" s="388"/>
      <c r="ACH133" s="214"/>
      <c r="ACI133" s="389"/>
      <c r="ACJ133" s="390"/>
      <c r="ACK133" s="388"/>
      <c r="ACL133" s="214"/>
      <c r="ACM133" s="389"/>
      <c r="ACN133" s="390"/>
      <c r="ACO133" s="388"/>
      <c r="ACP133" s="214"/>
      <c r="ACQ133" s="389"/>
      <c r="ACR133" s="390"/>
      <c r="ACS133" s="388"/>
      <c r="ACT133" s="214"/>
      <c r="ACU133" s="389"/>
      <c r="ACV133" s="390"/>
      <c r="ACW133" s="388"/>
      <c r="ACX133" s="214"/>
      <c r="ACY133" s="389"/>
      <c r="ACZ133" s="390"/>
      <c r="ADA133" s="388"/>
      <c r="ADB133" s="214"/>
      <c r="ADC133" s="389"/>
      <c r="ADD133" s="390"/>
      <c r="ADE133" s="388"/>
      <c r="ADF133" s="214"/>
      <c r="ADG133" s="389"/>
      <c r="ADH133" s="390"/>
      <c r="ADI133" s="388"/>
      <c r="ADJ133" s="214"/>
      <c r="ADK133" s="389"/>
      <c r="ADL133" s="390"/>
      <c r="ADM133" s="388"/>
      <c r="ADN133" s="214"/>
      <c r="ADO133" s="389"/>
      <c r="ADP133" s="390"/>
      <c r="ADQ133" s="388"/>
      <c r="ADR133" s="214"/>
      <c r="ADS133" s="389"/>
      <c r="ADT133" s="390"/>
      <c r="ADU133" s="388"/>
      <c r="ADV133" s="214"/>
      <c r="ADW133" s="389"/>
      <c r="ADX133" s="390"/>
      <c r="ADY133" s="388"/>
      <c r="ADZ133" s="214"/>
      <c r="AEA133" s="389"/>
      <c r="AEB133" s="390"/>
      <c r="AEC133" s="388"/>
      <c r="AED133" s="214"/>
      <c r="AEE133" s="389"/>
      <c r="AEF133" s="390"/>
      <c r="AEG133" s="388"/>
      <c r="AEH133" s="214"/>
      <c r="AEI133" s="389"/>
      <c r="AEJ133" s="390"/>
      <c r="AEK133" s="388"/>
      <c r="AEL133" s="214"/>
      <c r="AEM133" s="389"/>
      <c r="AEN133" s="390"/>
      <c r="AEO133" s="388"/>
      <c r="AEP133" s="214"/>
      <c r="AEQ133" s="389"/>
      <c r="AER133" s="390"/>
      <c r="AES133" s="388"/>
      <c r="AET133" s="214"/>
      <c r="AEU133" s="389"/>
      <c r="AEV133" s="390"/>
      <c r="AEW133" s="388"/>
      <c r="AEX133" s="214"/>
      <c r="AEY133" s="389"/>
      <c r="AEZ133" s="390"/>
      <c r="AFA133" s="388"/>
      <c r="AFB133" s="214"/>
      <c r="AFC133" s="389"/>
      <c r="AFD133" s="390"/>
      <c r="AFE133" s="388"/>
      <c r="AFF133" s="214"/>
      <c r="AFG133" s="389"/>
      <c r="AFH133" s="390"/>
      <c r="AFI133" s="388"/>
      <c r="AFJ133" s="214"/>
      <c r="AFK133" s="389"/>
      <c r="AFL133" s="390"/>
      <c r="AFM133" s="388"/>
      <c r="AFN133" s="214"/>
      <c r="AFO133" s="389"/>
      <c r="AFP133" s="390"/>
      <c r="AFQ133" s="388"/>
      <c r="AFR133" s="214"/>
      <c r="AFS133" s="389"/>
      <c r="AFT133" s="390"/>
      <c r="AFU133" s="388"/>
      <c r="AFV133" s="214"/>
      <c r="AFW133" s="389"/>
      <c r="AFX133" s="390"/>
      <c r="AFY133" s="388"/>
      <c r="AFZ133" s="214"/>
      <c r="AGA133" s="389"/>
      <c r="AGB133" s="390"/>
      <c r="AGC133" s="388"/>
      <c r="AGD133" s="214"/>
      <c r="AGE133" s="389"/>
      <c r="AGF133" s="390"/>
      <c r="AGG133" s="388"/>
      <c r="AGH133" s="214"/>
      <c r="AGI133" s="389"/>
      <c r="AGJ133" s="390"/>
      <c r="AGK133" s="388"/>
      <c r="AGL133" s="214"/>
      <c r="AGM133" s="389"/>
      <c r="AGN133" s="390"/>
      <c r="AGO133" s="388"/>
      <c r="AGP133" s="214"/>
      <c r="AGQ133" s="389"/>
      <c r="AGR133" s="390"/>
      <c r="AGS133" s="388"/>
      <c r="AGT133" s="214"/>
      <c r="AGU133" s="389"/>
      <c r="AGV133" s="390"/>
      <c r="AGW133" s="388"/>
      <c r="AGX133" s="214"/>
      <c r="AGY133" s="389"/>
      <c r="AGZ133" s="390"/>
      <c r="AHA133" s="388"/>
      <c r="AHB133" s="214"/>
      <c r="AHC133" s="389"/>
      <c r="AHD133" s="390"/>
      <c r="AHE133" s="388"/>
      <c r="AHF133" s="214"/>
      <c r="AHG133" s="389"/>
      <c r="AHH133" s="390"/>
      <c r="AHI133" s="388"/>
      <c r="AHJ133" s="214"/>
      <c r="AHK133" s="389"/>
      <c r="AHL133" s="390"/>
      <c r="AHM133" s="388"/>
      <c r="AHN133" s="214"/>
      <c r="AHO133" s="389"/>
      <c r="AHP133" s="390"/>
      <c r="AHQ133" s="388"/>
      <c r="AHR133" s="214"/>
      <c r="AHS133" s="389"/>
      <c r="AHT133" s="390"/>
      <c r="AHU133" s="388"/>
      <c r="AHV133" s="214"/>
      <c r="AHW133" s="389"/>
      <c r="AHX133" s="390"/>
      <c r="AHY133" s="388"/>
      <c r="AHZ133" s="214"/>
      <c r="AIA133" s="389"/>
      <c r="AIB133" s="390"/>
      <c r="AIC133" s="388"/>
      <c r="AID133" s="214"/>
      <c r="AIE133" s="389"/>
      <c r="AIF133" s="390"/>
      <c r="AIG133" s="388"/>
      <c r="AIH133" s="214"/>
      <c r="AII133" s="389"/>
      <c r="AIJ133" s="390"/>
      <c r="AIK133" s="388"/>
      <c r="AIL133" s="214"/>
      <c r="AIM133" s="389"/>
      <c r="AIN133" s="390"/>
      <c r="AIO133" s="388"/>
      <c r="AIP133" s="214"/>
      <c r="AIQ133" s="389"/>
      <c r="AIR133" s="390"/>
      <c r="AIS133" s="388"/>
      <c r="AIT133" s="214"/>
      <c r="AIU133" s="389"/>
      <c r="AIV133" s="390"/>
      <c r="AIW133" s="388"/>
      <c r="AIX133" s="214"/>
      <c r="AIY133" s="389"/>
      <c r="AIZ133" s="390"/>
      <c r="AJA133" s="388"/>
      <c r="AJB133" s="214"/>
      <c r="AJC133" s="389"/>
      <c r="AJD133" s="390"/>
      <c r="AJE133" s="388"/>
      <c r="AJF133" s="214"/>
      <c r="AJG133" s="389"/>
      <c r="AJH133" s="390"/>
      <c r="AJI133" s="388"/>
      <c r="AJJ133" s="214"/>
      <c r="AJK133" s="389"/>
      <c r="AJL133" s="390"/>
      <c r="AJM133" s="388"/>
      <c r="AJN133" s="214"/>
      <c r="AJO133" s="389"/>
      <c r="AJP133" s="390"/>
      <c r="AJQ133" s="388"/>
      <c r="AJR133" s="214"/>
      <c r="AJS133" s="389"/>
      <c r="AJT133" s="390"/>
      <c r="AJU133" s="388"/>
      <c r="AJV133" s="214"/>
      <c r="AJW133" s="389"/>
      <c r="AJX133" s="390"/>
      <c r="AJY133" s="388"/>
      <c r="AJZ133" s="214"/>
      <c r="AKA133" s="389"/>
      <c r="AKB133" s="390"/>
      <c r="AKC133" s="388"/>
      <c r="AKD133" s="214"/>
      <c r="AKE133" s="389"/>
      <c r="AKF133" s="390"/>
      <c r="AKG133" s="388"/>
      <c r="AKH133" s="214"/>
      <c r="AKI133" s="389"/>
      <c r="AKJ133" s="390"/>
      <c r="AKK133" s="388"/>
      <c r="AKL133" s="214"/>
      <c r="AKM133" s="389"/>
      <c r="AKN133" s="390"/>
      <c r="AKO133" s="388"/>
      <c r="AKP133" s="214"/>
      <c r="AKQ133" s="389"/>
      <c r="AKR133" s="390"/>
      <c r="AKS133" s="388"/>
      <c r="AKT133" s="214"/>
      <c r="AKU133" s="389"/>
      <c r="AKV133" s="390"/>
      <c r="AKW133" s="388"/>
      <c r="AKX133" s="214"/>
      <c r="AKY133" s="389"/>
      <c r="AKZ133" s="390"/>
      <c r="ALA133" s="388"/>
      <c r="ALB133" s="214"/>
      <c r="ALC133" s="389"/>
      <c r="ALD133" s="390"/>
      <c r="ALE133" s="388"/>
      <c r="ALF133" s="214"/>
      <c r="ALG133" s="389"/>
      <c r="ALH133" s="390"/>
      <c r="ALI133" s="388"/>
      <c r="ALJ133" s="214"/>
      <c r="ALK133" s="389"/>
      <c r="ALL133" s="390"/>
      <c r="ALM133" s="388"/>
      <c r="ALN133" s="214"/>
      <c r="ALO133" s="389"/>
      <c r="ALP133" s="390"/>
      <c r="ALQ133" s="388"/>
      <c r="ALR133" s="214"/>
      <c r="ALS133" s="389"/>
      <c r="ALT133" s="390"/>
      <c r="ALU133" s="388"/>
      <c r="ALV133" s="214"/>
      <c r="ALW133" s="389"/>
      <c r="ALX133" s="390"/>
      <c r="ALY133" s="388"/>
      <c r="ALZ133" s="214"/>
      <c r="AMA133" s="389"/>
      <c r="AMB133" s="390"/>
      <c r="AMC133" s="388"/>
      <c r="AMD133" s="214"/>
      <c r="AME133" s="389"/>
      <c r="AMF133" s="390"/>
      <c r="AMG133" s="388"/>
      <c r="AMH133" s="214"/>
      <c r="AMI133" s="389"/>
      <c r="AMJ133" s="390"/>
      <c r="AMK133" s="388"/>
      <c r="AML133" s="214"/>
      <c r="AMM133" s="389"/>
      <c r="AMN133" s="390"/>
      <c r="AMO133" s="388"/>
      <c r="AMP133" s="214"/>
      <c r="AMQ133" s="389"/>
      <c r="AMR133" s="390"/>
      <c r="AMS133" s="388"/>
      <c r="AMT133" s="214"/>
      <c r="AMU133" s="389"/>
      <c r="AMV133" s="390"/>
      <c r="AMW133" s="388"/>
      <c r="AMX133" s="214"/>
      <c r="AMY133" s="389"/>
      <c r="AMZ133" s="390"/>
      <c r="ANA133" s="388"/>
      <c r="ANB133" s="214"/>
      <c r="ANC133" s="389"/>
      <c r="AND133" s="390"/>
      <c r="ANE133" s="388"/>
      <c r="ANF133" s="214"/>
      <c r="ANG133" s="389"/>
      <c r="ANH133" s="390"/>
      <c r="ANI133" s="388"/>
      <c r="ANJ133" s="214"/>
      <c r="ANK133" s="389"/>
      <c r="ANL133" s="390"/>
      <c r="ANM133" s="388"/>
      <c r="ANN133" s="214"/>
      <c r="ANO133" s="389"/>
      <c r="ANP133" s="390"/>
      <c r="ANQ133" s="388"/>
      <c r="ANR133" s="214"/>
      <c r="ANS133" s="389"/>
      <c r="ANT133" s="390"/>
      <c r="ANU133" s="388"/>
      <c r="ANV133" s="214"/>
      <c r="ANW133" s="389"/>
      <c r="ANX133" s="390"/>
      <c r="ANY133" s="388"/>
      <c r="ANZ133" s="214"/>
      <c r="AOA133" s="389"/>
      <c r="AOB133" s="390"/>
      <c r="AOC133" s="388"/>
      <c r="AOD133" s="214"/>
      <c r="AOE133" s="389"/>
      <c r="AOF133" s="390"/>
      <c r="AOG133" s="388"/>
      <c r="AOH133" s="214"/>
      <c r="AOI133" s="389"/>
      <c r="AOJ133" s="390"/>
      <c r="AOK133" s="388"/>
      <c r="AOL133" s="214"/>
      <c r="AOM133" s="389"/>
      <c r="AON133" s="390"/>
      <c r="AOO133" s="388"/>
      <c r="AOP133" s="214"/>
      <c r="AOQ133" s="389"/>
      <c r="AOR133" s="390"/>
      <c r="AOS133" s="388"/>
      <c r="AOT133" s="214"/>
      <c r="AOU133" s="389"/>
      <c r="AOV133" s="390"/>
      <c r="AOW133" s="388"/>
      <c r="AOX133" s="214"/>
      <c r="AOY133" s="389"/>
      <c r="AOZ133" s="390"/>
      <c r="APA133" s="388"/>
      <c r="APB133" s="214"/>
      <c r="APC133" s="389"/>
      <c r="APD133" s="390"/>
      <c r="APE133" s="388"/>
      <c r="APF133" s="214"/>
      <c r="APG133" s="389"/>
      <c r="APH133" s="390"/>
      <c r="API133" s="388"/>
      <c r="APJ133" s="214"/>
      <c r="APK133" s="389"/>
      <c r="APL133" s="390"/>
      <c r="APM133" s="388"/>
      <c r="APN133" s="214"/>
      <c r="APO133" s="389"/>
      <c r="APP133" s="390"/>
      <c r="APQ133" s="388"/>
      <c r="APR133" s="214"/>
      <c r="APS133" s="389"/>
      <c r="APT133" s="390"/>
      <c r="APU133" s="388"/>
      <c r="APV133" s="214"/>
      <c r="APW133" s="389"/>
      <c r="APX133" s="390"/>
      <c r="APY133" s="388"/>
      <c r="APZ133" s="214"/>
      <c r="AQA133" s="389"/>
      <c r="AQB133" s="390"/>
      <c r="AQC133" s="388"/>
      <c r="AQD133" s="214"/>
      <c r="AQE133" s="389"/>
      <c r="AQF133" s="390"/>
      <c r="AQG133" s="388"/>
      <c r="AQH133" s="214"/>
      <c r="AQI133" s="389"/>
      <c r="AQJ133" s="390"/>
      <c r="AQK133" s="388"/>
      <c r="AQL133" s="214"/>
      <c r="AQM133" s="389"/>
      <c r="AQN133" s="390"/>
      <c r="AQO133" s="388"/>
      <c r="AQP133" s="214"/>
      <c r="AQQ133" s="389"/>
      <c r="AQR133" s="390"/>
      <c r="AQS133" s="388"/>
      <c r="AQT133" s="214"/>
      <c r="AQU133" s="389"/>
      <c r="AQV133" s="390"/>
      <c r="AQW133" s="388"/>
      <c r="AQX133" s="214"/>
      <c r="AQY133" s="389"/>
      <c r="AQZ133" s="390"/>
      <c r="ARA133" s="388"/>
      <c r="ARB133" s="214"/>
      <c r="ARC133" s="389"/>
      <c r="ARD133" s="390"/>
      <c r="ARE133" s="388"/>
      <c r="ARF133" s="214"/>
      <c r="ARG133" s="389"/>
      <c r="ARH133" s="390"/>
      <c r="ARI133" s="388"/>
      <c r="ARJ133" s="214"/>
      <c r="ARK133" s="389"/>
      <c r="ARL133" s="390"/>
      <c r="ARM133" s="388"/>
      <c r="ARN133" s="214"/>
      <c r="ARO133" s="389"/>
      <c r="ARP133" s="390"/>
      <c r="ARQ133" s="388"/>
      <c r="ARR133" s="214"/>
      <c r="ARS133" s="389"/>
      <c r="ART133" s="390"/>
      <c r="ARU133" s="388"/>
      <c r="ARV133" s="214"/>
      <c r="ARW133" s="389"/>
      <c r="ARX133" s="390"/>
      <c r="ARY133" s="388"/>
      <c r="ARZ133" s="214"/>
      <c r="ASA133" s="389"/>
      <c r="ASB133" s="390"/>
      <c r="ASC133" s="388"/>
      <c r="ASD133" s="214"/>
      <c r="ASE133" s="389"/>
      <c r="ASF133" s="390"/>
      <c r="ASG133" s="388"/>
      <c r="ASH133" s="214"/>
      <c r="ASI133" s="389"/>
      <c r="ASJ133" s="390"/>
      <c r="ASK133" s="388"/>
      <c r="ASL133" s="214"/>
      <c r="ASM133" s="389"/>
      <c r="ASN133" s="390"/>
      <c r="ASO133" s="388"/>
      <c r="ASP133" s="214"/>
      <c r="ASQ133" s="389"/>
      <c r="ASR133" s="390"/>
      <c r="ASS133" s="388"/>
      <c r="AST133" s="214"/>
      <c r="ASU133" s="389"/>
      <c r="ASV133" s="390"/>
      <c r="ASW133" s="388"/>
      <c r="ASX133" s="214"/>
      <c r="ASY133" s="389"/>
      <c r="ASZ133" s="390"/>
      <c r="ATA133" s="388"/>
      <c r="ATB133" s="214"/>
      <c r="ATC133" s="389"/>
      <c r="ATD133" s="390"/>
      <c r="ATE133" s="388"/>
      <c r="ATF133" s="214"/>
      <c r="ATG133" s="389"/>
      <c r="ATH133" s="390"/>
      <c r="ATI133" s="388"/>
      <c r="ATJ133" s="214"/>
      <c r="ATK133" s="389"/>
      <c r="ATL133" s="390"/>
      <c r="ATM133" s="388"/>
      <c r="ATN133" s="214"/>
      <c r="ATO133" s="389"/>
      <c r="ATP133" s="390"/>
      <c r="ATQ133" s="388"/>
      <c r="ATR133" s="214"/>
      <c r="ATS133" s="389"/>
      <c r="ATT133" s="390"/>
      <c r="ATU133" s="388"/>
      <c r="ATV133" s="214"/>
      <c r="ATW133" s="389"/>
      <c r="ATX133" s="390"/>
      <c r="ATY133" s="388"/>
      <c r="ATZ133" s="214"/>
      <c r="AUA133" s="389"/>
      <c r="AUB133" s="390"/>
      <c r="AUC133" s="388"/>
      <c r="AUD133" s="214"/>
      <c r="AUE133" s="389"/>
      <c r="AUF133" s="390"/>
      <c r="AUG133" s="388"/>
      <c r="AUH133" s="214"/>
      <c r="AUI133" s="389"/>
      <c r="AUJ133" s="390"/>
      <c r="AUK133" s="388"/>
      <c r="AUL133" s="214"/>
      <c r="AUM133" s="389"/>
      <c r="AUN133" s="390"/>
      <c r="AUO133" s="388"/>
      <c r="AUP133" s="214"/>
      <c r="AUQ133" s="389"/>
      <c r="AUR133" s="390"/>
      <c r="AUS133" s="388"/>
      <c r="AUT133" s="214"/>
      <c r="AUU133" s="389"/>
      <c r="AUV133" s="390"/>
      <c r="AUW133" s="388"/>
      <c r="AUX133" s="214"/>
      <c r="AUY133" s="389"/>
      <c r="AUZ133" s="390"/>
      <c r="AVA133" s="388"/>
      <c r="AVB133" s="214"/>
      <c r="AVC133" s="389"/>
      <c r="AVD133" s="390"/>
      <c r="AVE133" s="388"/>
      <c r="AVF133" s="214"/>
      <c r="AVG133" s="389"/>
      <c r="AVH133" s="390"/>
      <c r="AVI133" s="388"/>
      <c r="AVJ133" s="214"/>
      <c r="AVK133" s="389"/>
      <c r="AVL133" s="390"/>
      <c r="AVM133" s="388"/>
      <c r="AVN133" s="214"/>
      <c r="AVO133" s="389"/>
      <c r="AVP133" s="390"/>
      <c r="AVQ133" s="388"/>
      <c r="AVR133" s="214"/>
      <c r="AVS133" s="389"/>
      <c r="AVT133" s="390"/>
      <c r="AVU133" s="388"/>
      <c r="AVV133" s="214"/>
      <c r="AVW133" s="389"/>
      <c r="AVX133" s="390"/>
      <c r="AVY133" s="388"/>
      <c r="AVZ133" s="214"/>
      <c r="AWA133" s="389"/>
      <c r="AWB133" s="390"/>
      <c r="AWC133" s="388"/>
      <c r="AWD133" s="214"/>
      <c r="AWE133" s="389"/>
      <c r="AWF133" s="390"/>
      <c r="AWG133" s="388"/>
      <c r="AWH133" s="214"/>
      <c r="AWI133" s="389"/>
      <c r="AWJ133" s="390"/>
      <c r="AWK133" s="388"/>
      <c r="AWL133" s="214"/>
      <c r="AWM133" s="389"/>
      <c r="AWN133" s="390"/>
      <c r="AWO133" s="388"/>
      <c r="AWP133" s="214"/>
      <c r="AWQ133" s="389"/>
      <c r="AWR133" s="390"/>
      <c r="AWS133" s="388"/>
      <c r="AWT133" s="214"/>
      <c r="AWU133" s="389"/>
      <c r="AWV133" s="390"/>
      <c r="AWW133" s="388"/>
      <c r="AWX133" s="214"/>
      <c r="AWY133" s="389"/>
      <c r="AWZ133" s="390"/>
      <c r="AXA133" s="388"/>
      <c r="AXB133" s="214"/>
      <c r="AXC133" s="389"/>
      <c r="AXD133" s="390"/>
      <c r="AXE133" s="388"/>
      <c r="AXF133" s="214"/>
      <c r="AXG133" s="389"/>
      <c r="AXH133" s="390"/>
      <c r="AXI133" s="388"/>
      <c r="AXJ133" s="214"/>
      <c r="AXK133" s="389"/>
      <c r="AXL133" s="390"/>
      <c r="AXM133" s="388"/>
      <c r="AXN133" s="214"/>
      <c r="AXO133" s="389"/>
      <c r="AXP133" s="390"/>
      <c r="AXQ133" s="388"/>
      <c r="AXR133" s="214"/>
      <c r="AXS133" s="389"/>
      <c r="AXT133" s="390"/>
      <c r="AXU133" s="388"/>
      <c r="AXV133" s="214"/>
      <c r="AXW133" s="389"/>
      <c r="AXX133" s="390"/>
      <c r="AXY133" s="388"/>
      <c r="AXZ133" s="214"/>
      <c r="AYA133" s="389"/>
      <c r="AYB133" s="390"/>
      <c r="AYC133" s="388"/>
      <c r="AYD133" s="214"/>
      <c r="AYE133" s="389"/>
      <c r="AYF133" s="390"/>
      <c r="AYG133" s="388"/>
      <c r="AYH133" s="214"/>
      <c r="AYI133" s="389"/>
      <c r="AYJ133" s="390"/>
      <c r="AYK133" s="388"/>
      <c r="AYL133" s="214"/>
      <c r="AYM133" s="389"/>
      <c r="AYN133" s="390"/>
      <c r="AYO133" s="388"/>
      <c r="AYP133" s="214"/>
      <c r="AYQ133" s="389"/>
      <c r="AYR133" s="390"/>
      <c r="AYS133" s="388"/>
      <c r="AYT133" s="214"/>
      <c r="AYU133" s="389"/>
      <c r="AYV133" s="390"/>
      <c r="AYW133" s="388"/>
      <c r="AYX133" s="214"/>
      <c r="AYY133" s="389"/>
      <c r="AYZ133" s="390"/>
      <c r="AZA133" s="388"/>
      <c r="AZB133" s="214"/>
      <c r="AZC133" s="389"/>
      <c r="AZD133" s="390"/>
      <c r="AZE133" s="388"/>
      <c r="AZF133" s="214"/>
      <c r="AZG133" s="389"/>
      <c r="AZH133" s="390"/>
      <c r="AZI133" s="388"/>
      <c r="AZJ133" s="214"/>
      <c r="AZK133" s="389"/>
      <c r="AZL133" s="390"/>
      <c r="AZM133" s="388"/>
      <c r="AZN133" s="214"/>
      <c r="AZO133" s="389"/>
      <c r="AZP133" s="390"/>
      <c r="AZQ133" s="388"/>
      <c r="AZR133" s="214"/>
      <c r="AZS133" s="389"/>
      <c r="AZT133" s="390"/>
      <c r="AZU133" s="388"/>
      <c r="AZV133" s="214"/>
      <c r="AZW133" s="389"/>
      <c r="AZX133" s="390"/>
      <c r="AZY133" s="388"/>
      <c r="AZZ133" s="214"/>
      <c r="BAA133" s="389"/>
      <c r="BAB133" s="390"/>
      <c r="BAC133" s="388"/>
      <c r="BAD133" s="214"/>
      <c r="BAE133" s="389"/>
      <c r="BAF133" s="390"/>
      <c r="BAG133" s="388"/>
      <c r="BAH133" s="214"/>
      <c r="BAI133" s="389"/>
      <c r="BAJ133" s="390"/>
      <c r="BAK133" s="388"/>
      <c r="BAL133" s="214"/>
      <c r="BAM133" s="389"/>
      <c r="BAN133" s="390"/>
      <c r="BAO133" s="388"/>
      <c r="BAP133" s="214"/>
      <c r="BAQ133" s="389"/>
      <c r="BAR133" s="390"/>
      <c r="BAS133" s="388"/>
      <c r="BAT133" s="214"/>
      <c r="BAU133" s="389"/>
      <c r="BAV133" s="390"/>
      <c r="BAW133" s="388"/>
      <c r="BAX133" s="214"/>
      <c r="BAY133" s="389"/>
      <c r="BAZ133" s="390"/>
      <c r="BBA133" s="388"/>
      <c r="BBB133" s="214"/>
      <c r="BBC133" s="389"/>
      <c r="BBD133" s="390"/>
      <c r="BBE133" s="388"/>
      <c r="BBF133" s="214"/>
      <c r="BBG133" s="389"/>
      <c r="BBH133" s="390"/>
      <c r="BBI133" s="388"/>
      <c r="BBJ133" s="214"/>
      <c r="BBK133" s="389"/>
      <c r="BBL133" s="390"/>
      <c r="BBM133" s="388"/>
      <c r="BBN133" s="214"/>
      <c r="BBO133" s="389"/>
      <c r="BBP133" s="390"/>
      <c r="BBQ133" s="388"/>
      <c r="BBR133" s="214"/>
      <c r="BBS133" s="389"/>
      <c r="BBT133" s="390"/>
      <c r="BBU133" s="388"/>
      <c r="BBV133" s="214"/>
      <c r="BBW133" s="389"/>
      <c r="BBX133" s="390"/>
      <c r="BBY133" s="388"/>
      <c r="BBZ133" s="214"/>
      <c r="BCA133" s="389"/>
      <c r="BCB133" s="390"/>
      <c r="BCC133" s="388"/>
      <c r="BCD133" s="214"/>
      <c r="BCE133" s="389"/>
      <c r="BCF133" s="390"/>
      <c r="BCG133" s="388"/>
      <c r="BCH133" s="214"/>
      <c r="BCI133" s="389"/>
      <c r="BCJ133" s="390"/>
      <c r="BCK133" s="388"/>
      <c r="BCL133" s="214"/>
      <c r="BCM133" s="389"/>
      <c r="BCN133" s="390"/>
      <c r="BCO133" s="388"/>
      <c r="BCP133" s="214"/>
      <c r="BCQ133" s="389"/>
      <c r="BCR133" s="390"/>
      <c r="BCS133" s="388"/>
      <c r="BCT133" s="214"/>
      <c r="BCU133" s="389"/>
      <c r="BCV133" s="390"/>
      <c r="BCW133" s="388"/>
      <c r="BCX133" s="214"/>
      <c r="BCY133" s="389"/>
      <c r="BCZ133" s="390"/>
      <c r="BDA133" s="388"/>
      <c r="BDB133" s="214"/>
      <c r="BDC133" s="389"/>
      <c r="BDD133" s="390"/>
      <c r="BDE133" s="388"/>
      <c r="BDF133" s="214"/>
      <c r="BDG133" s="389"/>
      <c r="BDH133" s="390"/>
      <c r="BDI133" s="388"/>
      <c r="BDJ133" s="214"/>
      <c r="BDK133" s="389"/>
      <c r="BDL133" s="390"/>
      <c r="BDM133" s="388"/>
      <c r="BDN133" s="214"/>
      <c r="BDO133" s="389"/>
      <c r="BDP133" s="390"/>
      <c r="BDQ133" s="388"/>
      <c r="BDR133" s="214"/>
      <c r="BDS133" s="389"/>
      <c r="BDT133" s="390"/>
      <c r="BDU133" s="388"/>
      <c r="BDV133" s="214"/>
      <c r="BDW133" s="389"/>
      <c r="BDX133" s="390"/>
      <c r="BDY133" s="388"/>
      <c r="BDZ133" s="214"/>
      <c r="BEA133" s="389"/>
      <c r="BEB133" s="390"/>
      <c r="BEC133" s="388"/>
      <c r="BED133" s="214"/>
      <c r="BEE133" s="389"/>
      <c r="BEF133" s="390"/>
      <c r="BEG133" s="388"/>
      <c r="BEH133" s="214"/>
      <c r="BEI133" s="389"/>
      <c r="BEJ133" s="390"/>
      <c r="BEK133" s="388"/>
      <c r="BEL133" s="214"/>
      <c r="BEM133" s="389"/>
      <c r="BEN133" s="390"/>
      <c r="BEO133" s="388"/>
      <c r="BEP133" s="214"/>
      <c r="BEQ133" s="389"/>
      <c r="BER133" s="390"/>
      <c r="BES133" s="388"/>
      <c r="BET133" s="214"/>
      <c r="BEU133" s="389"/>
      <c r="BEV133" s="390"/>
      <c r="BEW133" s="388"/>
      <c r="BEX133" s="214"/>
      <c r="BEY133" s="389"/>
      <c r="BEZ133" s="390"/>
      <c r="BFA133" s="388"/>
      <c r="BFB133" s="214"/>
      <c r="BFC133" s="389"/>
      <c r="BFD133" s="390"/>
      <c r="BFE133" s="388"/>
      <c r="BFF133" s="214"/>
      <c r="BFG133" s="389"/>
      <c r="BFH133" s="390"/>
      <c r="BFI133" s="388"/>
      <c r="BFJ133" s="214"/>
      <c r="BFK133" s="389"/>
      <c r="BFL133" s="390"/>
      <c r="BFM133" s="388"/>
      <c r="BFN133" s="214"/>
      <c r="BFO133" s="389"/>
      <c r="BFP133" s="390"/>
      <c r="BFQ133" s="388"/>
      <c r="BFR133" s="214"/>
      <c r="BFS133" s="389"/>
      <c r="BFT133" s="390"/>
      <c r="BFU133" s="388"/>
      <c r="BFV133" s="214"/>
      <c r="BFW133" s="389"/>
      <c r="BFX133" s="390"/>
      <c r="BFY133" s="388"/>
      <c r="BFZ133" s="214"/>
      <c r="BGA133" s="389"/>
      <c r="BGB133" s="390"/>
      <c r="BGC133" s="388"/>
      <c r="BGD133" s="214"/>
      <c r="BGE133" s="389"/>
      <c r="BGF133" s="390"/>
      <c r="BGG133" s="388"/>
      <c r="BGH133" s="214"/>
      <c r="BGI133" s="389"/>
      <c r="BGJ133" s="390"/>
      <c r="BGK133" s="388"/>
      <c r="BGL133" s="214"/>
      <c r="BGM133" s="389"/>
      <c r="BGN133" s="390"/>
      <c r="BGO133" s="388"/>
      <c r="BGP133" s="214"/>
      <c r="BGQ133" s="389"/>
      <c r="BGR133" s="390"/>
      <c r="BGS133" s="388"/>
      <c r="BGT133" s="214"/>
      <c r="BGU133" s="389"/>
      <c r="BGV133" s="390"/>
      <c r="BGW133" s="388"/>
      <c r="BGX133" s="214"/>
      <c r="BGY133" s="389"/>
      <c r="BGZ133" s="390"/>
      <c r="BHA133" s="388"/>
      <c r="BHB133" s="214"/>
      <c r="BHC133" s="389"/>
      <c r="BHD133" s="390"/>
      <c r="BHE133" s="388"/>
      <c r="BHF133" s="214"/>
      <c r="BHG133" s="389"/>
      <c r="BHH133" s="390"/>
      <c r="BHI133" s="388"/>
      <c r="BHJ133" s="214"/>
      <c r="BHK133" s="389"/>
      <c r="BHL133" s="390"/>
      <c r="BHM133" s="388"/>
      <c r="BHN133" s="214"/>
      <c r="BHO133" s="389"/>
      <c r="BHP133" s="390"/>
      <c r="BHQ133" s="388"/>
      <c r="BHR133" s="214"/>
      <c r="BHS133" s="389"/>
      <c r="BHT133" s="390"/>
      <c r="BHU133" s="388"/>
      <c r="BHV133" s="214"/>
      <c r="BHW133" s="389"/>
      <c r="BHX133" s="390"/>
      <c r="BHY133" s="388"/>
      <c r="BHZ133" s="214"/>
      <c r="BIA133" s="389"/>
      <c r="BIB133" s="390"/>
      <c r="BIC133" s="388"/>
      <c r="BID133" s="214"/>
      <c r="BIE133" s="389"/>
      <c r="BIF133" s="390"/>
      <c r="BIG133" s="388"/>
      <c r="BIH133" s="214"/>
      <c r="BII133" s="389"/>
      <c r="BIJ133" s="390"/>
      <c r="BIK133" s="388"/>
      <c r="BIL133" s="214"/>
      <c r="BIM133" s="389"/>
      <c r="BIN133" s="390"/>
      <c r="BIO133" s="388"/>
      <c r="BIP133" s="214"/>
      <c r="BIQ133" s="389"/>
      <c r="BIR133" s="390"/>
      <c r="BIS133" s="388"/>
      <c r="BIT133" s="214"/>
      <c r="BIU133" s="389"/>
      <c r="BIV133" s="390"/>
      <c r="BIW133" s="388"/>
      <c r="BIX133" s="214"/>
      <c r="BIY133" s="389"/>
      <c r="BIZ133" s="390"/>
      <c r="BJA133" s="388"/>
      <c r="BJB133" s="214"/>
      <c r="BJC133" s="389"/>
      <c r="BJD133" s="390"/>
      <c r="BJE133" s="388"/>
      <c r="BJF133" s="214"/>
      <c r="BJG133" s="389"/>
      <c r="BJH133" s="390"/>
      <c r="BJI133" s="388"/>
      <c r="BJJ133" s="214"/>
      <c r="BJK133" s="389"/>
      <c r="BJL133" s="390"/>
      <c r="BJM133" s="388"/>
      <c r="BJN133" s="214"/>
      <c r="BJO133" s="389"/>
      <c r="BJP133" s="390"/>
      <c r="BJQ133" s="388"/>
      <c r="BJR133" s="214"/>
      <c r="BJS133" s="389"/>
      <c r="BJT133" s="390"/>
      <c r="BJU133" s="388"/>
      <c r="BJV133" s="214"/>
      <c r="BJW133" s="389"/>
      <c r="BJX133" s="390"/>
      <c r="BJY133" s="388"/>
      <c r="BJZ133" s="214"/>
      <c r="BKA133" s="389"/>
      <c r="BKB133" s="390"/>
      <c r="BKC133" s="388"/>
      <c r="BKD133" s="214"/>
      <c r="BKE133" s="389"/>
      <c r="BKF133" s="390"/>
      <c r="BKG133" s="388"/>
      <c r="BKH133" s="214"/>
      <c r="BKI133" s="389"/>
      <c r="BKJ133" s="390"/>
      <c r="BKK133" s="388"/>
      <c r="BKL133" s="214"/>
      <c r="BKM133" s="389"/>
      <c r="BKN133" s="390"/>
      <c r="BKO133" s="388"/>
      <c r="BKP133" s="214"/>
      <c r="BKQ133" s="389"/>
      <c r="BKR133" s="390"/>
      <c r="BKS133" s="388"/>
      <c r="BKT133" s="214"/>
      <c r="BKU133" s="389"/>
      <c r="BKV133" s="390"/>
      <c r="BKW133" s="388"/>
      <c r="BKX133" s="214"/>
      <c r="BKY133" s="389"/>
      <c r="BKZ133" s="390"/>
      <c r="BLA133" s="388"/>
      <c r="BLB133" s="214"/>
      <c r="BLC133" s="389"/>
      <c r="BLD133" s="390"/>
      <c r="BLE133" s="388"/>
      <c r="BLF133" s="214"/>
      <c r="BLG133" s="389"/>
      <c r="BLH133" s="390"/>
      <c r="BLI133" s="388"/>
      <c r="BLJ133" s="214"/>
      <c r="BLK133" s="389"/>
      <c r="BLL133" s="390"/>
      <c r="BLM133" s="388"/>
      <c r="BLN133" s="214"/>
      <c r="BLO133" s="389"/>
      <c r="BLP133" s="390"/>
      <c r="BLQ133" s="388"/>
      <c r="BLR133" s="214"/>
      <c r="BLS133" s="389"/>
      <c r="BLT133" s="390"/>
      <c r="BLU133" s="388"/>
      <c r="BLV133" s="214"/>
      <c r="BLW133" s="389"/>
      <c r="BLX133" s="390"/>
      <c r="BLY133" s="388"/>
      <c r="BLZ133" s="214"/>
      <c r="BMA133" s="389"/>
      <c r="BMB133" s="390"/>
      <c r="BMC133" s="388"/>
      <c r="BMD133" s="214"/>
      <c r="BME133" s="389"/>
      <c r="BMF133" s="390"/>
      <c r="BMG133" s="388"/>
      <c r="BMH133" s="214"/>
      <c r="BMI133" s="389"/>
      <c r="BMJ133" s="390"/>
      <c r="BMK133" s="388"/>
      <c r="BML133" s="214"/>
      <c r="BMM133" s="389"/>
      <c r="BMN133" s="390"/>
      <c r="BMO133" s="388"/>
      <c r="BMP133" s="214"/>
      <c r="BMQ133" s="389"/>
      <c r="BMR133" s="390"/>
      <c r="BMS133" s="388"/>
      <c r="BMT133" s="214"/>
      <c r="BMU133" s="389"/>
      <c r="BMV133" s="390"/>
      <c r="BMW133" s="388"/>
      <c r="BMX133" s="214"/>
      <c r="BMY133" s="389"/>
      <c r="BMZ133" s="390"/>
      <c r="BNA133" s="388"/>
      <c r="BNB133" s="214"/>
      <c r="BNC133" s="389"/>
      <c r="BND133" s="390"/>
      <c r="BNE133" s="388"/>
      <c r="BNF133" s="214"/>
      <c r="BNG133" s="389"/>
      <c r="BNH133" s="390"/>
      <c r="BNI133" s="388"/>
      <c r="BNJ133" s="214"/>
      <c r="BNK133" s="389"/>
      <c r="BNL133" s="390"/>
      <c r="BNM133" s="388"/>
      <c r="BNN133" s="214"/>
      <c r="BNO133" s="389"/>
      <c r="BNP133" s="390"/>
      <c r="BNQ133" s="388"/>
      <c r="BNR133" s="214"/>
      <c r="BNS133" s="389"/>
      <c r="BNT133" s="390"/>
      <c r="BNU133" s="388"/>
      <c r="BNV133" s="214"/>
      <c r="BNW133" s="389"/>
      <c r="BNX133" s="390"/>
      <c r="BNY133" s="388"/>
      <c r="BNZ133" s="214"/>
      <c r="BOA133" s="389"/>
      <c r="BOB133" s="390"/>
      <c r="BOC133" s="388"/>
      <c r="BOD133" s="214"/>
      <c r="BOE133" s="389"/>
      <c r="BOF133" s="390"/>
      <c r="BOG133" s="388"/>
      <c r="BOH133" s="214"/>
      <c r="BOI133" s="389"/>
      <c r="BOJ133" s="390"/>
      <c r="BOK133" s="388"/>
      <c r="BOL133" s="214"/>
      <c r="BOM133" s="389"/>
      <c r="BON133" s="390"/>
      <c r="BOO133" s="388"/>
      <c r="BOP133" s="214"/>
      <c r="BOQ133" s="389"/>
      <c r="BOR133" s="390"/>
      <c r="BOS133" s="388"/>
      <c r="BOT133" s="214"/>
      <c r="BOU133" s="389"/>
      <c r="BOV133" s="390"/>
      <c r="BOW133" s="388"/>
      <c r="BOX133" s="214"/>
      <c r="BOY133" s="389"/>
      <c r="BOZ133" s="390"/>
      <c r="BPA133" s="388"/>
      <c r="BPB133" s="214"/>
      <c r="BPC133" s="389"/>
      <c r="BPD133" s="390"/>
      <c r="BPE133" s="388"/>
      <c r="BPF133" s="214"/>
      <c r="BPG133" s="389"/>
      <c r="BPH133" s="390"/>
      <c r="BPI133" s="388"/>
      <c r="BPJ133" s="214"/>
      <c r="BPK133" s="389"/>
      <c r="BPL133" s="390"/>
      <c r="BPM133" s="388"/>
      <c r="BPN133" s="214"/>
      <c r="BPO133" s="389"/>
      <c r="BPP133" s="390"/>
      <c r="BPQ133" s="388"/>
      <c r="BPR133" s="214"/>
      <c r="BPS133" s="389"/>
      <c r="BPT133" s="390"/>
      <c r="BPU133" s="388"/>
      <c r="BPV133" s="214"/>
      <c r="BPW133" s="389"/>
      <c r="BPX133" s="390"/>
      <c r="BPY133" s="388"/>
      <c r="BPZ133" s="214"/>
      <c r="BQA133" s="389"/>
      <c r="BQB133" s="390"/>
      <c r="BQC133" s="388"/>
      <c r="BQD133" s="214"/>
      <c r="BQE133" s="389"/>
      <c r="BQF133" s="390"/>
      <c r="BQG133" s="388"/>
      <c r="BQH133" s="214"/>
      <c r="BQI133" s="389"/>
      <c r="BQJ133" s="390"/>
      <c r="BQK133" s="388"/>
      <c r="BQL133" s="214"/>
      <c r="BQM133" s="389"/>
      <c r="BQN133" s="390"/>
      <c r="BQO133" s="388"/>
      <c r="BQP133" s="214"/>
      <c r="BQQ133" s="389"/>
      <c r="BQR133" s="390"/>
      <c r="BQS133" s="388"/>
      <c r="BQT133" s="214"/>
      <c r="BQU133" s="389"/>
      <c r="BQV133" s="390"/>
      <c r="BQW133" s="388"/>
      <c r="BQX133" s="214"/>
      <c r="BQY133" s="389"/>
      <c r="BQZ133" s="390"/>
      <c r="BRA133" s="388"/>
      <c r="BRB133" s="214"/>
      <c r="BRC133" s="389"/>
      <c r="BRD133" s="390"/>
      <c r="BRE133" s="388"/>
      <c r="BRF133" s="214"/>
      <c r="BRG133" s="389"/>
      <c r="BRH133" s="390"/>
      <c r="BRI133" s="388"/>
      <c r="BRJ133" s="214"/>
      <c r="BRK133" s="389"/>
      <c r="BRL133" s="390"/>
      <c r="BRM133" s="388"/>
      <c r="BRN133" s="214"/>
      <c r="BRO133" s="389"/>
      <c r="BRP133" s="390"/>
      <c r="BRQ133" s="388"/>
      <c r="BRR133" s="214"/>
      <c r="BRS133" s="389"/>
      <c r="BRT133" s="390"/>
      <c r="BRU133" s="388"/>
      <c r="BRV133" s="214"/>
      <c r="BRW133" s="389"/>
      <c r="BRX133" s="390"/>
      <c r="BRY133" s="388"/>
      <c r="BRZ133" s="214"/>
      <c r="BSA133" s="389"/>
      <c r="BSB133" s="390"/>
      <c r="BSC133" s="388"/>
      <c r="BSD133" s="214"/>
      <c r="BSE133" s="389"/>
      <c r="BSF133" s="390"/>
      <c r="BSG133" s="388"/>
      <c r="BSH133" s="214"/>
      <c r="BSI133" s="389"/>
      <c r="BSJ133" s="390"/>
      <c r="BSK133" s="388"/>
      <c r="BSL133" s="214"/>
      <c r="BSM133" s="389"/>
      <c r="BSN133" s="390"/>
      <c r="BSO133" s="388"/>
      <c r="BSP133" s="214"/>
      <c r="BSQ133" s="389"/>
      <c r="BSR133" s="390"/>
      <c r="BSS133" s="388"/>
      <c r="BST133" s="214"/>
      <c r="BSU133" s="389"/>
      <c r="BSV133" s="390"/>
      <c r="BSW133" s="388"/>
      <c r="BSX133" s="214"/>
      <c r="BSY133" s="389"/>
      <c r="BSZ133" s="390"/>
      <c r="BTA133" s="388"/>
      <c r="BTB133" s="214"/>
      <c r="BTC133" s="389"/>
      <c r="BTD133" s="390"/>
      <c r="BTE133" s="388"/>
      <c r="BTF133" s="214"/>
      <c r="BTG133" s="389"/>
      <c r="BTH133" s="390"/>
      <c r="BTI133" s="388"/>
      <c r="BTJ133" s="214"/>
      <c r="BTK133" s="389"/>
      <c r="BTL133" s="390"/>
      <c r="BTM133" s="388"/>
      <c r="BTN133" s="214"/>
      <c r="BTO133" s="389"/>
      <c r="BTP133" s="390"/>
      <c r="BTQ133" s="388"/>
      <c r="BTR133" s="214"/>
      <c r="BTS133" s="389"/>
      <c r="BTT133" s="390"/>
      <c r="BTU133" s="388"/>
      <c r="BTV133" s="214"/>
      <c r="BTW133" s="389"/>
      <c r="BTX133" s="390"/>
      <c r="BTY133" s="388"/>
      <c r="BTZ133" s="214"/>
      <c r="BUA133" s="389"/>
      <c r="BUB133" s="390"/>
      <c r="BUC133" s="388"/>
      <c r="BUD133" s="214"/>
      <c r="BUE133" s="389"/>
      <c r="BUF133" s="390"/>
      <c r="BUG133" s="388"/>
      <c r="BUH133" s="214"/>
      <c r="BUI133" s="389"/>
      <c r="BUJ133" s="390"/>
      <c r="BUK133" s="388"/>
      <c r="BUL133" s="214"/>
      <c r="BUM133" s="389"/>
      <c r="BUN133" s="390"/>
      <c r="BUO133" s="388"/>
      <c r="BUP133" s="214"/>
      <c r="BUQ133" s="389"/>
      <c r="BUR133" s="390"/>
      <c r="BUS133" s="388"/>
      <c r="BUT133" s="214"/>
      <c r="BUU133" s="389"/>
      <c r="BUV133" s="390"/>
      <c r="BUW133" s="388"/>
      <c r="BUX133" s="214"/>
      <c r="BUY133" s="389"/>
      <c r="BUZ133" s="390"/>
      <c r="BVA133" s="388"/>
      <c r="BVB133" s="214"/>
      <c r="BVC133" s="389"/>
      <c r="BVD133" s="390"/>
      <c r="BVE133" s="388"/>
      <c r="BVF133" s="214"/>
      <c r="BVG133" s="389"/>
      <c r="BVH133" s="390"/>
      <c r="BVI133" s="388"/>
      <c r="BVJ133" s="214"/>
      <c r="BVK133" s="389"/>
      <c r="BVL133" s="390"/>
      <c r="BVM133" s="388"/>
      <c r="BVN133" s="214"/>
      <c r="BVO133" s="389"/>
      <c r="BVP133" s="390"/>
      <c r="BVQ133" s="388"/>
      <c r="BVR133" s="214"/>
      <c r="BVS133" s="389"/>
      <c r="BVT133" s="390"/>
      <c r="BVU133" s="388"/>
      <c r="BVV133" s="214"/>
      <c r="BVW133" s="389"/>
      <c r="BVX133" s="390"/>
      <c r="BVY133" s="388"/>
      <c r="BVZ133" s="214"/>
      <c r="BWA133" s="389"/>
      <c r="BWB133" s="390"/>
      <c r="BWC133" s="388"/>
      <c r="BWD133" s="214"/>
      <c r="BWE133" s="389"/>
      <c r="BWF133" s="390"/>
      <c r="BWG133" s="388"/>
      <c r="BWH133" s="214"/>
      <c r="BWI133" s="389"/>
      <c r="BWJ133" s="390"/>
      <c r="BWK133" s="388"/>
      <c r="BWL133" s="214"/>
      <c r="BWM133" s="389"/>
      <c r="BWN133" s="390"/>
      <c r="BWO133" s="388"/>
      <c r="BWP133" s="214"/>
      <c r="BWQ133" s="389"/>
      <c r="BWR133" s="390"/>
      <c r="BWS133" s="388"/>
      <c r="BWT133" s="214"/>
      <c r="BWU133" s="389"/>
      <c r="BWV133" s="390"/>
      <c r="BWW133" s="388"/>
      <c r="BWX133" s="214"/>
      <c r="BWY133" s="389"/>
      <c r="BWZ133" s="390"/>
      <c r="BXA133" s="388"/>
      <c r="BXB133" s="214"/>
      <c r="BXC133" s="389"/>
      <c r="BXD133" s="390"/>
      <c r="BXE133" s="388"/>
      <c r="BXF133" s="214"/>
      <c r="BXG133" s="389"/>
      <c r="BXH133" s="390"/>
      <c r="BXI133" s="388"/>
      <c r="BXJ133" s="214"/>
      <c r="BXK133" s="389"/>
      <c r="BXL133" s="390"/>
      <c r="BXM133" s="388"/>
      <c r="BXN133" s="214"/>
      <c r="BXO133" s="389"/>
      <c r="BXP133" s="390"/>
      <c r="BXQ133" s="388"/>
      <c r="BXR133" s="214"/>
      <c r="BXS133" s="389"/>
      <c r="BXT133" s="390"/>
      <c r="BXU133" s="388"/>
      <c r="BXV133" s="214"/>
      <c r="BXW133" s="389"/>
      <c r="BXX133" s="390"/>
      <c r="BXY133" s="388"/>
      <c r="BXZ133" s="214"/>
      <c r="BYA133" s="389"/>
      <c r="BYB133" s="390"/>
      <c r="BYC133" s="388"/>
      <c r="BYD133" s="214"/>
      <c r="BYE133" s="389"/>
      <c r="BYF133" s="390"/>
      <c r="BYG133" s="388"/>
      <c r="BYH133" s="214"/>
      <c r="BYI133" s="389"/>
      <c r="BYJ133" s="390"/>
      <c r="BYK133" s="388"/>
      <c r="BYL133" s="214"/>
      <c r="BYM133" s="389"/>
      <c r="BYN133" s="390"/>
      <c r="BYO133" s="388"/>
      <c r="BYP133" s="214"/>
      <c r="BYQ133" s="389"/>
      <c r="BYR133" s="390"/>
      <c r="BYS133" s="388"/>
      <c r="BYT133" s="214"/>
      <c r="BYU133" s="389"/>
      <c r="BYV133" s="390"/>
      <c r="BYW133" s="388"/>
      <c r="BYX133" s="214"/>
      <c r="BYY133" s="389"/>
      <c r="BYZ133" s="390"/>
      <c r="BZA133" s="388"/>
      <c r="BZB133" s="214"/>
      <c r="BZC133" s="389"/>
      <c r="BZD133" s="390"/>
      <c r="BZE133" s="388"/>
      <c r="BZF133" s="214"/>
      <c r="BZG133" s="389"/>
      <c r="BZH133" s="390"/>
      <c r="BZI133" s="388"/>
      <c r="BZJ133" s="214"/>
      <c r="BZK133" s="389"/>
      <c r="BZL133" s="390"/>
      <c r="BZM133" s="388"/>
      <c r="BZN133" s="214"/>
      <c r="BZO133" s="389"/>
      <c r="BZP133" s="390"/>
      <c r="BZQ133" s="388"/>
      <c r="BZR133" s="214"/>
      <c r="BZS133" s="389"/>
      <c r="BZT133" s="390"/>
      <c r="BZU133" s="388"/>
      <c r="BZV133" s="214"/>
      <c r="BZW133" s="389"/>
      <c r="BZX133" s="390"/>
      <c r="BZY133" s="388"/>
      <c r="BZZ133" s="214"/>
      <c r="CAA133" s="389"/>
      <c r="CAB133" s="390"/>
      <c r="CAC133" s="388"/>
      <c r="CAD133" s="214"/>
      <c r="CAE133" s="389"/>
      <c r="CAF133" s="390"/>
      <c r="CAG133" s="388"/>
      <c r="CAH133" s="214"/>
      <c r="CAI133" s="389"/>
      <c r="CAJ133" s="390"/>
      <c r="CAK133" s="388"/>
      <c r="CAL133" s="214"/>
      <c r="CAM133" s="389"/>
      <c r="CAN133" s="390"/>
      <c r="CAO133" s="388"/>
      <c r="CAP133" s="214"/>
      <c r="CAQ133" s="389"/>
      <c r="CAR133" s="390"/>
      <c r="CAS133" s="388"/>
      <c r="CAT133" s="214"/>
      <c r="CAU133" s="389"/>
      <c r="CAV133" s="390"/>
      <c r="CAW133" s="388"/>
      <c r="CAX133" s="214"/>
      <c r="CAY133" s="389"/>
      <c r="CAZ133" s="390"/>
      <c r="CBA133" s="388"/>
      <c r="CBB133" s="214"/>
      <c r="CBC133" s="389"/>
      <c r="CBD133" s="390"/>
      <c r="CBE133" s="388"/>
      <c r="CBF133" s="214"/>
      <c r="CBG133" s="389"/>
      <c r="CBH133" s="390"/>
      <c r="CBI133" s="388"/>
      <c r="CBJ133" s="214"/>
      <c r="CBK133" s="389"/>
      <c r="CBL133" s="390"/>
      <c r="CBM133" s="388"/>
      <c r="CBN133" s="214"/>
      <c r="CBO133" s="389"/>
      <c r="CBP133" s="390"/>
      <c r="CBQ133" s="388"/>
      <c r="CBR133" s="214"/>
      <c r="CBS133" s="389"/>
      <c r="CBT133" s="390"/>
      <c r="CBU133" s="388"/>
      <c r="CBV133" s="214"/>
      <c r="CBW133" s="389"/>
      <c r="CBX133" s="390"/>
      <c r="CBY133" s="388"/>
      <c r="CBZ133" s="214"/>
      <c r="CCA133" s="389"/>
      <c r="CCB133" s="390"/>
      <c r="CCC133" s="388"/>
      <c r="CCD133" s="214"/>
      <c r="CCE133" s="389"/>
      <c r="CCF133" s="390"/>
      <c r="CCG133" s="388"/>
      <c r="CCH133" s="214"/>
      <c r="CCI133" s="389"/>
      <c r="CCJ133" s="390"/>
      <c r="CCK133" s="388"/>
      <c r="CCL133" s="214"/>
      <c r="CCM133" s="389"/>
      <c r="CCN133" s="390"/>
      <c r="CCO133" s="388"/>
      <c r="CCP133" s="214"/>
      <c r="CCQ133" s="389"/>
      <c r="CCR133" s="390"/>
      <c r="CCS133" s="388"/>
      <c r="CCT133" s="214"/>
      <c r="CCU133" s="389"/>
      <c r="CCV133" s="390"/>
      <c r="CCW133" s="388"/>
      <c r="CCX133" s="214"/>
      <c r="CCY133" s="389"/>
      <c r="CCZ133" s="390"/>
      <c r="CDA133" s="388"/>
      <c r="CDB133" s="214"/>
      <c r="CDC133" s="389"/>
      <c r="CDD133" s="390"/>
      <c r="CDE133" s="388"/>
      <c r="CDF133" s="214"/>
      <c r="CDG133" s="389"/>
      <c r="CDH133" s="390"/>
      <c r="CDI133" s="388"/>
      <c r="CDJ133" s="214"/>
      <c r="CDK133" s="389"/>
      <c r="CDL133" s="390"/>
      <c r="CDM133" s="388"/>
      <c r="CDN133" s="214"/>
      <c r="CDO133" s="389"/>
      <c r="CDP133" s="390"/>
      <c r="CDQ133" s="388"/>
      <c r="CDR133" s="214"/>
      <c r="CDS133" s="389"/>
      <c r="CDT133" s="390"/>
      <c r="CDU133" s="388"/>
      <c r="CDV133" s="214"/>
      <c r="CDW133" s="389"/>
      <c r="CDX133" s="390"/>
      <c r="CDY133" s="388"/>
      <c r="CDZ133" s="214"/>
      <c r="CEA133" s="389"/>
      <c r="CEB133" s="390"/>
      <c r="CEC133" s="388"/>
      <c r="CED133" s="214"/>
      <c r="CEE133" s="389"/>
      <c r="CEF133" s="390"/>
      <c r="CEG133" s="388"/>
      <c r="CEH133" s="214"/>
      <c r="CEI133" s="389"/>
      <c r="CEJ133" s="390"/>
      <c r="CEK133" s="388"/>
      <c r="CEL133" s="214"/>
      <c r="CEM133" s="389"/>
      <c r="CEN133" s="390"/>
      <c r="CEO133" s="388"/>
      <c r="CEP133" s="214"/>
      <c r="CEQ133" s="389"/>
      <c r="CER133" s="390"/>
      <c r="CES133" s="388"/>
      <c r="CET133" s="214"/>
      <c r="CEU133" s="389"/>
      <c r="CEV133" s="390"/>
      <c r="CEW133" s="388"/>
      <c r="CEX133" s="214"/>
      <c r="CEY133" s="389"/>
      <c r="CEZ133" s="390"/>
      <c r="CFA133" s="388"/>
      <c r="CFB133" s="214"/>
      <c r="CFC133" s="389"/>
      <c r="CFD133" s="390"/>
      <c r="CFE133" s="388"/>
      <c r="CFF133" s="214"/>
      <c r="CFG133" s="389"/>
      <c r="CFH133" s="390"/>
      <c r="CFI133" s="388"/>
      <c r="CFJ133" s="214"/>
      <c r="CFK133" s="389"/>
      <c r="CFL133" s="390"/>
      <c r="CFM133" s="388"/>
      <c r="CFN133" s="214"/>
      <c r="CFO133" s="389"/>
      <c r="CFP133" s="390"/>
      <c r="CFQ133" s="388"/>
      <c r="CFR133" s="214"/>
      <c r="CFS133" s="389"/>
      <c r="CFT133" s="390"/>
      <c r="CFU133" s="388"/>
      <c r="CFV133" s="214"/>
      <c r="CFW133" s="389"/>
      <c r="CFX133" s="390"/>
      <c r="CFY133" s="388"/>
      <c r="CFZ133" s="214"/>
      <c r="CGA133" s="389"/>
      <c r="CGB133" s="390"/>
      <c r="CGC133" s="388"/>
      <c r="CGD133" s="214"/>
      <c r="CGE133" s="389"/>
      <c r="CGF133" s="390"/>
      <c r="CGG133" s="388"/>
      <c r="CGH133" s="214"/>
      <c r="CGI133" s="389"/>
      <c r="CGJ133" s="390"/>
      <c r="CGK133" s="388"/>
      <c r="CGL133" s="214"/>
      <c r="CGM133" s="389"/>
      <c r="CGN133" s="390"/>
      <c r="CGO133" s="388"/>
      <c r="CGP133" s="214"/>
      <c r="CGQ133" s="389"/>
      <c r="CGR133" s="390"/>
      <c r="CGS133" s="388"/>
      <c r="CGT133" s="214"/>
      <c r="CGU133" s="389"/>
      <c r="CGV133" s="390"/>
      <c r="CGW133" s="388"/>
      <c r="CGX133" s="214"/>
      <c r="CGY133" s="389"/>
      <c r="CGZ133" s="390"/>
      <c r="CHA133" s="388"/>
      <c r="CHB133" s="214"/>
      <c r="CHC133" s="389"/>
      <c r="CHD133" s="390"/>
      <c r="CHE133" s="388"/>
      <c r="CHF133" s="214"/>
      <c r="CHG133" s="389"/>
      <c r="CHH133" s="390"/>
      <c r="CHI133" s="388"/>
      <c r="CHJ133" s="214"/>
      <c r="CHK133" s="389"/>
      <c r="CHL133" s="390"/>
      <c r="CHM133" s="388"/>
      <c r="CHN133" s="214"/>
      <c r="CHO133" s="389"/>
      <c r="CHP133" s="390"/>
      <c r="CHQ133" s="388"/>
      <c r="CHR133" s="214"/>
      <c r="CHS133" s="389"/>
      <c r="CHT133" s="390"/>
      <c r="CHU133" s="388"/>
      <c r="CHV133" s="214"/>
      <c r="CHW133" s="389"/>
      <c r="CHX133" s="390"/>
      <c r="CHY133" s="388"/>
      <c r="CHZ133" s="214"/>
      <c r="CIA133" s="389"/>
      <c r="CIB133" s="390"/>
      <c r="CIC133" s="388"/>
      <c r="CID133" s="214"/>
      <c r="CIE133" s="389"/>
      <c r="CIF133" s="390"/>
      <c r="CIG133" s="388"/>
      <c r="CIH133" s="214"/>
      <c r="CII133" s="389"/>
      <c r="CIJ133" s="390"/>
      <c r="CIK133" s="388"/>
      <c r="CIL133" s="214"/>
      <c r="CIM133" s="389"/>
      <c r="CIN133" s="390"/>
      <c r="CIO133" s="388"/>
      <c r="CIP133" s="214"/>
      <c r="CIQ133" s="389"/>
      <c r="CIR133" s="390"/>
      <c r="CIS133" s="388"/>
      <c r="CIT133" s="214"/>
      <c r="CIU133" s="389"/>
      <c r="CIV133" s="390"/>
      <c r="CIW133" s="388"/>
      <c r="CIX133" s="214"/>
      <c r="CIY133" s="389"/>
      <c r="CIZ133" s="390"/>
      <c r="CJA133" s="388"/>
      <c r="CJB133" s="214"/>
      <c r="CJC133" s="389"/>
      <c r="CJD133" s="390"/>
      <c r="CJE133" s="388"/>
      <c r="CJF133" s="214"/>
      <c r="CJG133" s="389"/>
      <c r="CJH133" s="390"/>
      <c r="CJI133" s="388"/>
      <c r="CJJ133" s="214"/>
      <c r="CJK133" s="389"/>
      <c r="CJL133" s="390"/>
      <c r="CJM133" s="388"/>
      <c r="CJN133" s="214"/>
      <c r="CJO133" s="389"/>
      <c r="CJP133" s="390"/>
      <c r="CJQ133" s="388"/>
      <c r="CJR133" s="214"/>
      <c r="CJS133" s="389"/>
      <c r="CJT133" s="390"/>
      <c r="CJU133" s="388"/>
      <c r="CJV133" s="214"/>
      <c r="CJW133" s="389"/>
      <c r="CJX133" s="390"/>
      <c r="CJY133" s="388"/>
      <c r="CJZ133" s="214"/>
      <c r="CKA133" s="389"/>
      <c r="CKB133" s="390"/>
      <c r="CKC133" s="388"/>
      <c r="CKD133" s="214"/>
      <c r="CKE133" s="389"/>
      <c r="CKF133" s="390"/>
      <c r="CKG133" s="388"/>
      <c r="CKH133" s="214"/>
      <c r="CKI133" s="389"/>
      <c r="CKJ133" s="390"/>
      <c r="CKK133" s="388"/>
      <c r="CKL133" s="214"/>
      <c r="CKM133" s="389"/>
      <c r="CKN133" s="390"/>
      <c r="CKO133" s="388"/>
      <c r="CKP133" s="214"/>
      <c r="CKQ133" s="389"/>
      <c r="CKR133" s="390"/>
      <c r="CKS133" s="388"/>
      <c r="CKT133" s="214"/>
      <c r="CKU133" s="389"/>
      <c r="CKV133" s="390"/>
      <c r="CKW133" s="388"/>
      <c r="CKX133" s="214"/>
      <c r="CKY133" s="389"/>
      <c r="CKZ133" s="390"/>
      <c r="CLA133" s="388"/>
      <c r="CLB133" s="214"/>
      <c r="CLC133" s="389"/>
      <c r="CLD133" s="390"/>
      <c r="CLE133" s="388"/>
      <c r="CLF133" s="214"/>
      <c r="CLG133" s="389"/>
      <c r="CLH133" s="390"/>
      <c r="CLI133" s="388"/>
      <c r="CLJ133" s="214"/>
      <c r="CLK133" s="389"/>
      <c r="CLL133" s="390"/>
      <c r="CLM133" s="388"/>
      <c r="CLN133" s="214"/>
      <c r="CLO133" s="389"/>
      <c r="CLP133" s="390"/>
      <c r="CLQ133" s="388"/>
      <c r="CLR133" s="214"/>
      <c r="CLS133" s="389"/>
      <c r="CLT133" s="390"/>
      <c r="CLU133" s="388"/>
      <c r="CLV133" s="214"/>
      <c r="CLW133" s="389"/>
      <c r="CLX133" s="390"/>
      <c r="CLY133" s="388"/>
      <c r="CLZ133" s="214"/>
      <c r="CMA133" s="389"/>
      <c r="CMB133" s="390"/>
      <c r="CMC133" s="388"/>
      <c r="CMD133" s="214"/>
      <c r="CME133" s="389"/>
      <c r="CMF133" s="390"/>
      <c r="CMG133" s="388"/>
      <c r="CMH133" s="214"/>
      <c r="CMI133" s="389"/>
      <c r="CMJ133" s="390"/>
      <c r="CMK133" s="388"/>
      <c r="CML133" s="214"/>
      <c r="CMM133" s="389"/>
      <c r="CMN133" s="390"/>
      <c r="CMO133" s="388"/>
      <c r="CMP133" s="214"/>
      <c r="CMQ133" s="389"/>
      <c r="CMR133" s="390"/>
      <c r="CMS133" s="388"/>
      <c r="CMT133" s="214"/>
      <c r="CMU133" s="389"/>
      <c r="CMV133" s="390"/>
      <c r="CMW133" s="388"/>
      <c r="CMX133" s="214"/>
      <c r="CMY133" s="389"/>
      <c r="CMZ133" s="390"/>
      <c r="CNA133" s="388"/>
      <c r="CNB133" s="214"/>
      <c r="CNC133" s="389"/>
      <c r="CND133" s="390"/>
      <c r="CNE133" s="388"/>
      <c r="CNF133" s="214"/>
      <c r="CNG133" s="389"/>
      <c r="CNH133" s="390"/>
      <c r="CNI133" s="388"/>
      <c r="CNJ133" s="214"/>
      <c r="CNK133" s="389"/>
      <c r="CNL133" s="390"/>
      <c r="CNM133" s="388"/>
      <c r="CNN133" s="214"/>
      <c r="CNO133" s="389"/>
      <c r="CNP133" s="390"/>
      <c r="CNQ133" s="388"/>
      <c r="CNR133" s="214"/>
      <c r="CNS133" s="389"/>
      <c r="CNT133" s="390"/>
      <c r="CNU133" s="388"/>
      <c r="CNV133" s="214"/>
      <c r="CNW133" s="389"/>
      <c r="CNX133" s="390"/>
      <c r="CNY133" s="388"/>
      <c r="CNZ133" s="214"/>
      <c r="COA133" s="389"/>
      <c r="COB133" s="390"/>
      <c r="COC133" s="388"/>
      <c r="COD133" s="214"/>
      <c r="COE133" s="389"/>
      <c r="COF133" s="390"/>
      <c r="COG133" s="388"/>
      <c r="COH133" s="214"/>
      <c r="COI133" s="389"/>
      <c r="COJ133" s="390"/>
      <c r="COK133" s="388"/>
      <c r="COL133" s="214"/>
      <c r="COM133" s="389"/>
      <c r="CON133" s="390"/>
      <c r="COO133" s="388"/>
      <c r="COP133" s="214"/>
      <c r="COQ133" s="389"/>
      <c r="COR133" s="390"/>
      <c r="COS133" s="388"/>
      <c r="COT133" s="214"/>
      <c r="COU133" s="389"/>
      <c r="COV133" s="390"/>
      <c r="COW133" s="388"/>
      <c r="COX133" s="214"/>
      <c r="COY133" s="389"/>
      <c r="COZ133" s="390"/>
      <c r="CPA133" s="388"/>
      <c r="CPB133" s="214"/>
      <c r="CPC133" s="389"/>
      <c r="CPD133" s="390"/>
      <c r="CPE133" s="388"/>
      <c r="CPF133" s="214"/>
      <c r="CPG133" s="389"/>
      <c r="CPH133" s="390"/>
      <c r="CPI133" s="388"/>
      <c r="CPJ133" s="214"/>
      <c r="CPK133" s="389"/>
      <c r="CPL133" s="390"/>
      <c r="CPM133" s="388"/>
      <c r="CPN133" s="214"/>
      <c r="CPO133" s="389"/>
      <c r="CPP133" s="390"/>
      <c r="CPQ133" s="388"/>
      <c r="CPR133" s="214"/>
      <c r="CPS133" s="389"/>
      <c r="CPT133" s="390"/>
      <c r="CPU133" s="388"/>
      <c r="CPV133" s="214"/>
      <c r="CPW133" s="389"/>
      <c r="CPX133" s="390"/>
      <c r="CPY133" s="388"/>
      <c r="CPZ133" s="214"/>
      <c r="CQA133" s="389"/>
      <c r="CQB133" s="390"/>
      <c r="CQC133" s="388"/>
      <c r="CQD133" s="214"/>
      <c r="CQE133" s="389"/>
      <c r="CQF133" s="390"/>
      <c r="CQG133" s="388"/>
      <c r="CQH133" s="214"/>
      <c r="CQI133" s="389"/>
      <c r="CQJ133" s="390"/>
      <c r="CQK133" s="388"/>
      <c r="CQL133" s="214"/>
      <c r="CQM133" s="389"/>
      <c r="CQN133" s="390"/>
      <c r="CQO133" s="388"/>
      <c r="CQP133" s="214"/>
      <c r="CQQ133" s="389"/>
      <c r="CQR133" s="390"/>
      <c r="CQS133" s="388"/>
      <c r="CQT133" s="214"/>
      <c r="CQU133" s="389"/>
      <c r="CQV133" s="390"/>
      <c r="CQW133" s="388"/>
      <c r="CQX133" s="214"/>
      <c r="CQY133" s="389"/>
      <c r="CQZ133" s="390"/>
      <c r="CRA133" s="388"/>
      <c r="CRB133" s="214"/>
      <c r="CRC133" s="389"/>
      <c r="CRD133" s="390"/>
      <c r="CRE133" s="388"/>
      <c r="CRF133" s="214"/>
      <c r="CRG133" s="389"/>
      <c r="CRH133" s="390"/>
      <c r="CRI133" s="388"/>
      <c r="CRJ133" s="214"/>
      <c r="CRK133" s="389"/>
      <c r="CRL133" s="390"/>
      <c r="CRM133" s="388"/>
      <c r="CRN133" s="214"/>
      <c r="CRO133" s="389"/>
      <c r="CRP133" s="390"/>
      <c r="CRQ133" s="388"/>
      <c r="CRR133" s="214"/>
      <c r="CRS133" s="389"/>
      <c r="CRT133" s="390"/>
      <c r="CRU133" s="388"/>
      <c r="CRV133" s="214"/>
      <c r="CRW133" s="389"/>
      <c r="CRX133" s="390"/>
      <c r="CRY133" s="388"/>
      <c r="CRZ133" s="214"/>
      <c r="CSA133" s="389"/>
      <c r="CSB133" s="390"/>
      <c r="CSC133" s="388"/>
      <c r="CSD133" s="214"/>
      <c r="CSE133" s="389"/>
      <c r="CSF133" s="390"/>
      <c r="CSG133" s="388"/>
      <c r="CSH133" s="214"/>
      <c r="CSI133" s="389"/>
      <c r="CSJ133" s="390"/>
      <c r="CSK133" s="388"/>
      <c r="CSL133" s="214"/>
      <c r="CSM133" s="389"/>
      <c r="CSN133" s="390"/>
      <c r="CSO133" s="388"/>
      <c r="CSP133" s="214"/>
      <c r="CSQ133" s="389"/>
      <c r="CSR133" s="390"/>
      <c r="CSS133" s="388"/>
      <c r="CST133" s="214"/>
      <c r="CSU133" s="389"/>
      <c r="CSV133" s="390"/>
      <c r="CSW133" s="388"/>
      <c r="CSX133" s="214"/>
      <c r="CSY133" s="389"/>
      <c r="CSZ133" s="390"/>
      <c r="CTA133" s="388"/>
      <c r="CTB133" s="214"/>
      <c r="CTC133" s="389"/>
      <c r="CTD133" s="390"/>
      <c r="CTE133" s="388"/>
      <c r="CTF133" s="214"/>
      <c r="CTG133" s="389"/>
      <c r="CTH133" s="390"/>
      <c r="CTI133" s="388"/>
      <c r="CTJ133" s="214"/>
      <c r="CTK133" s="389"/>
      <c r="CTL133" s="390"/>
      <c r="CTM133" s="388"/>
      <c r="CTN133" s="214"/>
      <c r="CTO133" s="389"/>
      <c r="CTP133" s="390"/>
      <c r="CTQ133" s="388"/>
      <c r="CTR133" s="214"/>
      <c r="CTS133" s="389"/>
      <c r="CTT133" s="390"/>
      <c r="CTU133" s="388"/>
      <c r="CTV133" s="214"/>
      <c r="CTW133" s="389"/>
      <c r="CTX133" s="390"/>
      <c r="CTY133" s="388"/>
      <c r="CTZ133" s="214"/>
      <c r="CUA133" s="389"/>
      <c r="CUB133" s="390"/>
      <c r="CUC133" s="388"/>
      <c r="CUD133" s="214"/>
      <c r="CUE133" s="389"/>
      <c r="CUF133" s="390"/>
      <c r="CUG133" s="388"/>
      <c r="CUH133" s="214"/>
      <c r="CUI133" s="389"/>
      <c r="CUJ133" s="390"/>
      <c r="CUK133" s="388"/>
      <c r="CUL133" s="214"/>
      <c r="CUM133" s="389"/>
      <c r="CUN133" s="390"/>
      <c r="CUO133" s="388"/>
      <c r="CUP133" s="214"/>
      <c r="CUQ133" s="389"/>
      <c r="CUR133" s="390"/>
      <c r="CUS133" s="388"/>
      <c r="CUT133" s="214"/>
      <c r="CUU133" s="389"/>
      <c r="CUV133" s="390"/>
      <c r="CUW133" s="388"/>
      <c r="CUX133" s="214"/>
      <c r="CUY133" s="389"/>
      <c r="CUZ133" s="390"/>
      <c r="CVA133" s="388"/>
      <c r="CVB133" s="214"/>
      <c r="CVC133" s="389"/>
      <c r="CVD133" s="390"/>
      <c r="CVE133" s="388"/>
      <c r="CVF133" s="214"/>
      <c r="CVG133" s="389"/>
      <c r="CVH133" s="390"/>
      <c r="CVI133" s="388"/>
      <c r="CVJ133" s="214"/>
      <c r="CVK133" s="389"/>
      <c r="CVL133" s="390"/>
      <c r="CVM133" s="388"/>
      <c r="CVN133" s="214"/>
      <c r="CVO133" s="389"/>
      <c r="CVP133" s="390"/>
      <c r="CVQ133" s="388"/>
      <c r="CVR133" s="214"/>
      <c r="CVS133" s="389"/>
      <c r="CVT133" s="390"/>
      <c r="CVU133" s="388"/>
      <c r="CVV133" s="214"/>
      <c r="CVW133" s="389"/>
      <c r="CVX133" s="390"/>
      <c r="CVY133" s="388"/>
      <c r="CVZ133" s="214"/>
      <c r="CWA133" s="389"/>
      <c r="CWB133" s="390"/>
      <c r="CWC133" s="388"/>
      <c r="CWD133" s="214"/>
      <c r="CWE133" s="389"/>
      <c r="CWF133" s="390"/>
      <c r="CWG133" s="388"/>
      <c r="CWH133" s="214"/>
      <c r="CWI133" s="389"/>
      <c r="CWJ133" s="390"/>
      <c r="CWK133" s="388"/>
      <c r="CWL133" s="214"/>
      <c r="CWM133" s="389"/>
      <c r="CWN133" s="390"/>
      <c r="CWO133" s="388"/>
      <c r="CWP133" s="214"/>
      <c r="CWQ133" s="389"/>
      <c r="CWR133" s="390"/>
      <c r="CWS133" s="388"/>
      <c r="CWT133" s="214"/>
      <c r="CWU133" s="389"/>
      <c r="CWV133" s="390"/>
      <c r="CWW133" s="388"/>
      <c r="CWX133" s="214"/>
      <c r="CWY133" s="389"/>
      <c r="CWZ133" s="390"/>
      <c r="CXA133" s="388"/>
      <c r="CXB133" s="214"/>
      <c r="CXC133" s="389"/>
      <c r="CXD133" s="390"/>
      <c r="CXE133" s="388"/>
      <c r="CXF133" s="214"/>
      <c r="CXG133" s="389"/>
      <c r="CXH133" s="390"/>
      <c r="CXI133" s="388"/>
      <c r="CXJ133" s="214"/>
      <c r="CXK133" s="389"/>
      <c r="CXL133" s="390"/>
      <c r="CXM133" s="388"/>
      <c r="CXN133" s="214"/>
      <c r="CXO133" s="389"/>
      <c r="CXP133" s="390"/>
      <c r="CXQ133" s="388"/>
      <c r="CXR133" s="214"/>
      <c r="CXS133" s="389"/>
      <c r="CXT133" s="390"/>
      <c r="CXU133" s="388"/>
      <c r="CXV133" s="214"/>
      <c r="CXW133" s="389"/>
      <c r="CXX133" s="390"/>
      <c r="CXY133" s="388"/>
      <c r="CXZ133" s="214"/>
      <c r="CYA133" s="389"/>
      <c r="CYB133" s="390"/>
      <c r="CYC133" s="388"/>
      <c r="CYD133" s="214"/>
      <c r="CYE133" s="389"/>
      <c r="CYF133" s="390"/>
      <c r="CYG133" s="388"/>
      <c r="CYH133" s="214"/>
      <c r="CYI133" s="389"/>
      <c r="CYJ133" s="390"/>
      <c r="CYK133" s="388"/>
      <c r="CYL133" s="214"/>
      <c r="CYM133" s="389"/>
      <c r="CYN133" s="390"/>
      <c r="CYO133" s="388"/>
      <c r="CYP133" s="214"/>
      <c r="CYQ133" s="389"/>
      <c r="CYR133" s="390"/>
      <c r="CYS133" s="388"/>
      <c r="CYT133" s="214"/>
      <c r="CYU133" s="389"/>
      <c r="CYV133" s="390"/>
      <c r="CYW133" s="388"/>
      <c r="CYX133" s="214"/>
      <c r="CYY133" s="389"/>
      <c r="CYZ133" s="390"/>
      <c r="CZA133" s="388"/>
      <c r="CZB133" s="214"/>
      <c r="CZC133" s="389"/>
      <c r="CZD133" s="390"/>
      <c r="CZE133" s="388"/>
      <c r="CZF133" s="214"/>
      <c r="CZG133" s="389"/>
      <c r="CZH133" s="390"/>
      <c r="CZI133" s="388"/>
      <c r="CZJ133" s="214"/>
      <c r="CZK133" s="389"/>
      <c r="CZL133" s="390"/>
      <c r="CZM133" s="388"/>
      <c r="CZN133" s="214"/>
      <c r="CZO133" s="389"/>
      <c r="CZP133" s="390"/>
      <c r="CZQ133" s="388"/>
      <c r="CZR133" s="214"/>
      <c r="CZS133" s="389"/>
      <c r="CZT133" s="390"/>
      <c r="CZU133" s="388"/>
      <c r="CZV133" s="214"/>
      <c r="CZW133" s="389"/>
      <c r="CZX133" s="390"/>
      <c r="CZY133" s="388"/>
      <c r="CZZ133" s="214"/>
      <c r="DAA133" s="389"/>
      <c r="DAB133" s="390"/>
      <c r="DAC133" s="388"/>
      <c r="DAD133" s="214"/>
      <c r="DAE133" s="389"/>
      <c r="DAF133" s="390"/>
      <c r="DAG133" s="388"/>
      <c r="DAH133" s="214"/>
      <c r="DAI133" s="389"/>
      <c r="DAJ133" s="390"/>
      <c r="DAK133" s="388"/>
      <c r="DAL133" s="214"/>
      <c r="DAM133" s="389"/>
      <c r="DAN133" s="390"/>
      <c r="DAO133" s="388"/>
      <c r="DAP133" s="214"/>
      <c r="DAQ133" s="389"/>
      <c r="DAR133" s="390"/>
      <c r="DAS133" s="388"/>
      <c r="DAT133" s="214"/>
      <c r="DAU133" s="389"/>
      <c r="DAV133" s="390"/>
      <c r="DAW133" s="388"/>
      <c r="DAX133" s="214"/>
      <c r="DAY133" s="389"/>
      <c r="DAZ133" s="390"/>
      <c r="DBA133" s="388"/>
      <c r="DBB133" s="214"/>
      <c r="DBC133" s="389"/>
      <c r="DBD133" s="390"/>
      <c r="DBE133" s="388"/>
      <c r="DBF133" s="214"/>
      <c r="DBG133" s="389"/>
      <c r="DBH133" s="390"/>
      <c r="DBI133" s="388"/>
      <c r="DBJ133" s="214"/>
      <c r="DBK133" s="389"/>
      <c r="DBL133" s="390"/>
      <c r="DBM133" s="388"/>
      <c r="DBN133" s="214"/>
      <c r="DBO133" s="389"/>
      <c r="DBP133" s="390"/>
      <c r="DBQ133" s="388"/>
      <c r="DBR133" s="214"/>
      <c r="DBS133" s="389"/>
      <c r="DBT133" s="390"/>
      <c r="DBU133" s="388"/>
      <c r="DBV133" s="214"/>
      <c r="DBW133" s="389"/>
      <c r="DBX133" s="390"/>
      <c r="DBY133" s="388"/>
      <c r="DBZ133" s="214"/>
      <c r="DCA133" s="389"/>
      <c r="DCB133" s="390"/>
      <c r="DCC133" s="388"/>
      <c r="DCD133" s="214"/>
      <c r="DCE133" s="389"/>
      <c r="DCF133" s="390"/>
      <c r="DCG133" s="388"/>
      <c r="DCH133" s="214"/>
      <c r="DCI133" s="389"/>
      <c r="DCJ133" s="390"/>
      <c r="DCK133" s="388"/>
      <c r="DCL133" s="214"/>
      <c r="DCM133" s="389"/>
      <c r="DCN133" s="390"/>
      <c r="DCO133" s="388"/>
      <c r="DCP133" s="214"/>
      <c r="DCQ133" s="389"/>
      <c r="DCR133" s="390"/>
      <c r="DCS133" s="388"/>
      <c r="DCT133" s="214"/>
      <c r="DCU133" s="389"/>
      <c r="DCV133" s="390"/>
      <c r="DCW133" s="388"/>
      <c r="DCX133" s="214"/>
      <c r="DCY133" s="389"/>
      <c r="DCZ133" s="390"/>
      <c r="DDA133" s="388"/>
      <c r="DDB133" s="214"/>
      <c r="DDC133" s="389"/>
      <c r="DDD133" s="390"/>
      <c r="DDE133" s="388"/>
      <c r="DDF133" s="214"/>
      <c r="DDG133" s="389"/>
      <c r="DDH133" s="390"/>
      <c r="DDI133" s="388"/>
      <c r="DDJ133" s="214"/>
      <c r="DDK133" s="389"/>
      <c r="DDL133" s="390"/>
      <c r="DDM133" s="388"/>
      <c r="DDN133" s="214"/>
      <c r="DDO133" s="389"/>
      <c r="DDP133" s="390"/>
      <c r="DDQ133" s="388"/>
      <c r="DDR133" s="214"/>
      <c r="DDS133" s="389"/>
      <c r="DDT133" s="390"/>
      <c r="DDU133" s="388"/>
      <c r="DDV133" s="214"/>
      <c r="DDW133" s="389"/>
      <c r="DDX133" s="390"/>
      <c r="DDY133" s="388"/>
      <c r="DDZ133" s="214"/>
      <c r="DEA133" s="389"/>
      <c r="DEB133" s="390"/>
      <c r="DEC133" s="388"/>
      <c r="DED133" s="214"/>
      <c r="DEE133" s="389"/>
      <c r="DEF133" s="390"/>
      <c r="DEG133" s="388"/>
      <c r="DEH133" s="214"/>
      <c r="DEI133" s="389"/>
      <c r="DEJ133" s="390"/>
      <c r="DEK133" s="388"/>
      <c r="DEL133" s="214"/>
      <c r="DEM133" s="389"/>
      <c r="DEN133" s="390"/>
      <c r="DEO133" s="388"/>
      <c r="DEP133" s="214"/>
      <c r="DEQ133" s="389"/>
      <c r="DER133" s="390"/>
      <c r="DES133" s="388"/>
      <c r="DET133" s="214"/>
      <c r="DEU133" s="389"/>
      <c r="DEV133" s="390"/>
      <c r="DEW133" s="388"/>
      <c r="DEX133" s="214"/>
      <c r="DEY133" s="389"/>
      <c r="DEZ133" s="390"/>
      <c r="DFA133" s="388"/>
      <c r="DFB133" s="214"/>
      <c r="DFC133" s="389"/>
      <c r="DFD133" s="390"/>
      <c r="DFE133" s="388"/>
      <c r="DFF133" s="214"/>
      <c r="DFG133" s="389"/>
      <c r="DFH133" s="390"/>
      <c r="DFI133" s="388"/>
      <c r="DFJ133" s="214"/>
      <c r="DFK133" s="389"/>
      <c r="DFL133" s="390"/>
      <c r="DFM133" s="388"/>
      <c r="DFN133" s="214"/>
      <c r="DFO133" s="389"/>
      <c r="DFP133" s="390"/>
      <c r="DFQ133" s="388"/>
      <c r="DFR133" s="214"/>
      <c r="DFS133" s="389"/>
      <c r="DFT133" s="390"/>
      <c r="DFU133" s="388"/>
      <c r="DFV133" s="214"/>
      <c r="DFW133" s="389"/>
      <c r="DFX133" s="390"/>
      <c r="DFY133" s="388"/>
      <c r="DFZ133" s="214"/>
      <c r="DGA133" s="389"/>
      <c r="DGB133" s="390"/>
      <c r="DGC133" s="388"/>
      <c r="DGD133" s="214"/>
      <c r="DGE133" s="389"/>
      <c r="DGF133" s="390"/>
      <c r="DGG133" s="388"/>
      <c r="DGH133" s="214"/>
      <c r="DGI133" s="389"/>
      <c r="DGJ133" s="390"/>
      <c r="DGK133" s="388"/>
      <c r="DGL133" s="214"/>
      <c r="DGM133" s="389"/>
      <c r="DGN133" s="390"/>
      <c r="DGO133" s="388"/>
      <c r="DGP133" s="214"/>
      <c r="DGQ133" s="389"/>
      <c r="DGR133" s="390"/>
      <c r="DGS133" s="388"/>
      <c r="DGT133" s="214"/>
      <c r="DGU133" s="389"/>
      <c r="DGV133" s="390"/>
      <c r="DGW133" s="388"/>
      <c r="DGX133" s="214"/>
      <c r="DGY133" s="389"/>
      <c r="DGZ133" s="390"/>
      <c r="DHA133" s="388"/>
      <c r="DHB133" s="214"/>
      <c r="DHC133" s="389"/>
      <c r="DHD133" s="390"/>
      <c r="DHE133" s="388"/>
      <c r="DHF133" s="214"/>
      <c r="DHG133" s="389"/>
      <c r="DHH133" s="390"/>
      <c r="DHI133" s="388"/>
      <c r="DHJ133" s="214"/>
      <c r="DHK133" s="389"/>
      <c r="DHL133" s="390"/>
      <c r="DHM133" s="388"/>
      <c r="DHN133" s="214"/>
      <c r="DHO133" s="389"/>
      <c r="DHP133" s="390"/>
      <c r="DHQ133" s="388"/>
      <c r="DHR133" s="214"/>
      <c r="DHS133" s="389"/>
      <c r="DHT133" s="390"/>
      <c r="DHU133" s="388"/>
      <c r="DHV133" s="214"/>
      <c r="DHW133" s="389"/>
      <c r="DHX133" s="390"/>
      <c r="DHY133" s="388"/>
      <c r="DHZ133" s="214"/>
      <c r="DIA133" s="389"/>
      <c r="DIB133" s="390"/>
      <c r="DIC133" s="388"/>
      <c r="DID133" s="214"/>
      <c r="DIE133" s="389"/>
      <c r="DIF133" s="390"/>
      <c r="DIG133" s="388"/>
      <c r="DIH133" s="214"/>
      <c r="DII133" s="389"/>
      <c r="DIJ133" s="390"/>
      <c r="DIK133" s="388"/>
      <c r="DIL133" s="214"/>
      <c r="DIM133" s="389"/>
      <c r="DIN133" s="390"/>
      <c r="DIO133" s="388"/>
      <c r="DIP133" s="214"/>
      <c r="DIQ133" s="389"/>
      <c r="DIR133" s="390"/>
      <c r="DIS133" s="388"/>
      <c r="DIT133" s="214"/>
      <c r="DIU133" s="389"/>
      <c r="DIV133" s="390"/>
      <c r="DIW133" s="388"/>
      <c r="DIX133" s="214"/>
      <c r="DIY133" s="389"/>
      <c r="DIZ133" s="390"/>
      <c r="DJA133" s="388"/>
      <c r="DJB133" s="214"/>
      <c r="DJC133" s="389"/>
      <c r="DJD133" s="390"/>
      <c r="DJE133" s="388"/>
      <c r="DJF133" s="214"/>
      <c r="DJG133" s="389"/>
      <c r="DJH133" s="390"/>
      <c r="DJI133" s="388"/>
      <c r="DJJ133" s="214"/>
      <c r="DJK133" s="389"/>
      <c r="DJL133" s="390"/>
      <c r="DJM133" s="388"/>
      <c r="DJN133" s="214"/>
      <c r="DJO133" s="389"/>
      <c r="DJP133" s="390"/>
      <c r="DJQ133" s="388"/>
      <c r="DJR133" s="214"/>
      <c r="DJS133" s="389"/>
      <c r="DJT133" s="390"/>
      <c r="DJU133" s="388"/>
      <c r="DJV133" s="214"/>
      <c r="DJW133" s="389"/>
      <c r="DJX133" s="390"/>
      <c r="DJY133" s="388"/>
      <c r="DJZ133" s="214"/>
      <c r="DKA133" s="389"/>
      <c r="DKB133" s="390"/>
      <c r="DKC133" s="388"/>
      <c r="DKD133" s="214"/>
      <c r="DKE133" s="389"/>
      <c r="DKF133" s="390"/>
      <c r="DKG133" s="388"/>
      <c r="DKH133" s="214"/>
      <c r="DKI133" s="389"/>
      <c r="DKJ133" s="390"/>
      <c r="DKK133" s="388"/>
      <c r="DKL133" s="214"/>
      <c r="DKM133" s="389"/>
      <c r="DKN133" s="390"/>
      <c r="DKO133" s="388"/>
      <c r="DKP133" s="214"/>
      <c r="DKQ133" s="389"/>
      <c r="DKR133" s="390"/>
      <c r="DKS133" s="388"/>
      <c r="DKT133" s="214"/>
      <c r="DKU133" s="389"/>
      <c r="DKV133" s="390"/>
      <c r="DKW133" s="388"/>
      <c r="DKX133" s="214"/>
      <c r="DKY133" s="389"/>
      <c r="DKZ133" s="390"/>
      <c r="DLA133" s="388"/>
      <c r="DLB133" s="214"/>
      <c r="DLC133" s="389"/>
      <c r="DLD133" s="390"/>
      <c r="DLE133" s="388"/>
      <c r="DLF133" s="214"/>
      <c r="DLG133" s="389"/>
      <c r="DLH133" s="390"/>
      <c r="DLI133" s="388"/>
      <c r="DLJ133" s="214"/>
      <c r="DLK133" s="389"/>
      <c r="DLL133" s="390"/>
      <c r="DLM133" s="388"/>
      <c r="DLN133" s="214"/>
      <c r="DLO133" s="389"/>
      <c r="DLP133" s="390"/>
      <c r="DLQ133" s="388"/>
      <c r="DLR133" s="214"/>
      <c r="DLS133" s="389"/>
      <c r="DLT133" s="390"/>
      <c r="DLU133" s="388"/>
      <c r="DLV133" s="214"/>
      <c r="DLW133" s="389"/>
      <c r="DLX133" s="390"/>
      <c r="DLY133" s="388"/>
      <c r="DLZ133" s="214"/>
      <c r="DMA133" s="389"/>
      <c r="DMB133" s="390"/>
      <c r="DMC133" s="388"/>
      <c r="DMD133" s="214"/>
      <c r="DME133" s="389"/>
      <c r="DMF133" s="390"/>
      <c r="DMG133" s="388"/>
      <c r="DMH133" s="214"/>
      <c r="DMI133" s="389"/>
      <c r="DMJ133" s="390"/>
      <c r="DMK133" s="388"/>
      <c r="DML133" s="214"/>
      <c r="DMM133" s="389"/>
      <c r="DMN133" s="390"/>
      <c r="DMO133" s="388"/>
      <c r="DMP133" s="214"/>
      <c r="DMQ133" s="389"/>
      <c r="DMR133" s="390"/>
      <c r="DMS133" s="388"/>
      <c r="DMT133" s="214"/>
      <c r="DMU133" s="389"/>
      <c r="DMV133" s="390"/>
      <c r="DMW133" s="388"/>
      <c r="DMX133" s="214"/>
      <c r="DMY133" s="389"/>
      <c r="DMZ133" s="390"/>
      <c r="DNA133" s="388"/>
      <c r="DNB133" s="214"/>
      <c r="DNC133" s="389"/>
      <c r="DND133" s="390"/>
      <c r="DNE133" s="388"/>
      <c r="DNF133" s="214"/>
      <c r="DNG133" s="389"/>
      <c r="DNH133" s="390"/>
      <c r="DNI133" s="388"/>
      <c r="DNJ133" s="214"/>
      <c r="DNK133" s="389"/>
      <c r="DNL133" s="390"/>
      <c r="DNM133" s="388"/>
      <c r="DNN133" s="214"/>
      <c r="DNO133" s="389"/>
      <c r="DNP133" s="390"/>
      <c r="DNQ133" s="388"/>
      <c r="DNR133" s="214"/>
      <c r="DNS133" s="389"/>
      <c r="DNT133" s="390"/>
      <c r="DNU133" s="388"/>
      <c r="DNV133" s="214"/>
      <c r="DNW133" s="389"/>
      <c r="DNX133" s="390"/>
      <c r="DNY133" s="388"/>
      <c r="DNZ133" s="214"/>
      <c r="DOA133" s="389"/>
      <c r="DOB133" s="390"/>
      <c r="DOC133" s="388"/>
      <c r="DOD133" s="214"/>
      <c r="DOE133" s="389"/>
      <c r="DOF133" s="390"/>
      <c r="DOG133" s="388"/>
      <c r="DOH133" s="214"/>
      <c r="DOI133" s="389"/>
      <c r="DOJ133" s="390"/>
      <c r="DOK133" s="388"/>
      <c r="DOL133" s="214"/>
      <c r="DOM133" s="389"/>
      <c r="DON133" s="390"/>
      <c r="DOO133" s="388"/>
      <c r="DOP133" s="214"/>
      <c r="DOQ133" s="389"/>
      <c r="DOR133" s="390"/>
      <c r="DOS133" s="388"/>
      <c r="DOT133" s="214"/>
      <c r="DOU133" s="389"/>
      <c r="DOV133" s="390"/>
      <c r="DOW133" s="388"/>
      <c r="DOX133" s="214"/>
      <c r="DOY133" s="389"/>
      <c r="DOZ133" s="390"/>
      <c r="DPA133" s="388"/>
      <c r="DPB133" s="214"/>
      <c r="DPC133" s="389"/>
      <c r="DPD133" s="390"/>
      <c r="DPE133" s="388"/>
      <c r="DPF133" s="214"/>
      <c r="DPG133" s="389"/>
      <c r="DPH133" s="390"/>
      <c r="DPI133" s="388"/>
      <c r="DPJ133" s="214"/>
      <c r="DPK133" s="389"/>
      <c r="DPL133" s="390"/>
      <c r="DPM133" s="388"/>
      <c r="DPN133" s="214"/>
      <c r="DPO133" s="389"/>
      <c r="DPP133" s="390"/>
      <c r="DPQ133" s="388"/>
      <c r="DPR133" s="214"/>
      <c r="DPS133" s="389"/>
      <c r="DPT133" s="390"/>
      <c r="DPU133" s="388"/>
      <c r="DPV133" s="214"/>
      <c r="DPW133" s="389"/>
      <c r="DPX133" s="390"/>
      <c r="DPY133" s="388"/>
      <c r="DPZ133" s="214"/>
      <c r="DQA133" s="389"/>
      <c r="DQB133" s="390"/>
      <c r="DQC133" s="388"/>
      <c r="DQD133" s="214"/>
      <c r="DQE133" s="389"/>
      <c r="DQF133" s="390"/>
      <c r="DQG133" s="388"/>
      <c r="DQH133" s="214"/>
      <c r="DQI133" s="389"/>
      <c r="DQJ133" s="390"/>
      <c r="DQK133" s="388"/>
      <c r="DQL133" s="214"/>
      <c r="DQM133" s="389"/>
      <c r="DQN133" s="390"/>
      <c r="DQO133" s="388"/>
      <c r="DQP133" s="214"/>
      <c r="DQQ133" s="389"/>
      <c r="DQR133" s="390"/>
      <c r="DQS133" s="388"/>
      <c r="DQT133" s="214"/>
      <c r="DQU133" s="389"/>
      <c r="DQV133" s="390"/>
      <c r="DQW133" s="388"/>
      <c r="DQX133" s="214"/>
      <c r="DQY133" s="389"/>
      <c r="DQZ133" s="390"/>
      <c r="DRA133" s="388"/>
      <c r="DRB133" s="214"/>
      <c r="DRC133" s="389"/>
      <c r="DRD133" s="390"/>
      <c r="DRE133" s="388"/>
      <c r="DRF133" s="214"/>
      <c r="DRG133" s="389"/>
      <c r="DRH133" s="390"/>
      <c r="DRI133" s="388"/>
      <c r="DRJ133" s="214"/>
      <c r="DRK133" s="389"/>
      <c r="DRL133" s="390"/>
      <c r="DRM133" s="388"/>
      <c r="DRN133" s="214"/>
      <c r="DRO133" s="389"/>
      <c r="DRP133" s="390"/>
      <c r="DRQ133" s="388"/>
      <c r="DRR133" s="214"/>
      <c r="DRS133" s="389"/>
      <c r="DRT133" s="390"/>
      <c r="DRU133" s="388"/>
      <c r="DRV133" s="214"/>
      <c r="DRW133" s="389"/>
      <c r="DRX133" s="390"/>
      <c r="DRY133" s="388"/>
      <c r="DRZ133" s="214"/>
      <c r="DSA133" s="389"/>
      <c r="DSB133" s="390"/>
      <c r="DSC133" s="388"/>
      <c r="DSD133" s="214"/>
      <c r="DSE133" s="389"/>
      <c r="DSF133" s="390"/>
      <c r="DSG133" s="388"/>
      <c r="DSH133" s="214"/>
      <c r="DSI133" s="389"/>
      <c r="DSJ133" s="390"/>
      <c r="DSK133" s="388"/>
      <c r="DSL133" s="214"/>
      <c r="DSM133" s="389"/>
      <c r="DSN133" s="390"/>
      <c r="DSO133" s="388"/>
      <c r="DSP133" s="214"/>
      <c r="DSQ133" s="389"/>
      <c r="DSR133" s="390"/>
      <c r="DSS133" s="388"/>
      <c r="DST133" s="214"/>
      <c r="DSU133" s="389"/>
      <c r="DSV133" s="390"/>
      <c r="DSW133" s="388"/>
      <c r="DSX133" s="214"/>
      <c r="DSY133" s="389"/>
      <c r="DSZ133" s="390"/>
      <c r="DTA133" s="388"/>
      <c r="DTB133" s="214"/>
      <c r="DTC133" s="389"/>
      <c r="DTD133" s="390"/>
      <c r="DTE133" s="388"/>
      <c r="DTF133" s="214"/>
      <c r="DTG133" s="389"/>
      <c r="DTH133" s="390"/>
      <c r="DTI133" s="388"/>
      <c r="DTJ133" s="214"/>
      <c r="DTK133" s="389"/>
      <c r="DTL133" s="390"/>
      <c r="DTM133" s="388"/>
      <c r="DTN133" s="214"/>
      <c r="DTO133" s="389"/>
      <c r="DTP133" s="390"/>
      <c r="DTQ133" s="388"/>
      <c r="DTR133" s="214"/>
      <c r="DTS133" s="389"/>
      <c r="DTT133" s="390"/>
      <c r="DTU133" s="388"/>
      <c r="DTV133" s="214"/>
      <c r="DTW133" s="389"/>
      <c r="DTX133" s="390"/>
      <c r="DTY133" s="388"/>
      <c r="DTZ133" s="214"/>
      <c r="DUA133" s="389"/>
      <c r="DUB133" s="390"/>
      <c r="DUC133" s="388"/>
      <c r="DUD133" s="214"/>
      <c r="DUE133" s="389"/>
      <c r="DUF133" s="390"/>
      <c r="DUG133" s="388"/>
      <c r="DUH133" s="214"/>
      <c r="DUI133" s="389"/>
      <c r="DUJ133" s="390"/>
      <c r="DUK133" s="388"/>
      <c r="DUL133" s="214"/>
      <c r="DUM133" s="389"/>
      <c r="DUN133" s="390"/>
      <c r="DUO133" s="388"/>
      <c r="DUP133" s="214"/>
      <c r="DUQ133" s="389"/>
      <c r="DUR133" s="390"/>
      <c r="DUS133" s="388"/>
      <c r="DUT133" s="214"/>
      <c r="DUU133" s="389"/>
      <c r="DUV133" s="390"/>
      <c r="DUW133" s="388"/>
      <c r="DUX133" s="214"/>
      <c r="DUY133" s="389"/>
      <c r="DUZ133" s="390"/>
      <c r="DVA133" s="388"/>
      <c r="DVB133" s="214"/>
      <c r="DVC133" s="389"/>
      <c r="DVD133" s="390"/>
      <c r="DVE133" s="388"/>
      <c r="DVF133" s="214"/>
      <c r="DVG133" s="389"/>
      <c r="DVH133" s="390"/>
      <c r="DVI133" s="388"/>
      <c r="DVJ133" s="214"/>
      <c r="DVK133" s="389"/>
      <c r="DVL133" s="390"/>
      <c r="DVM133" s="388"/>
      <c r="DVN133" s="214"/>
      <c r="DVO133" s="389"/>
      <c r="DVP133" s="390"/>
      <c r="DVQ133" s="388"/>
      <c r="DVR133" s="214"/>
      <c r="DVS133" s="389"/>
      <c r="DVT133" s="390"/>
      <c r="DVU133" s="388"/>
      <c r="DVV133" s="214"/>
      <c r="DVW133" s="389"/>
      <c r="DVX133" s="390"/>
      <c r="DVY133" s="388"/>
      <c r="DVZ133" s="214"/>
      <c r="DWA133" s="389"/>
      <c r="DWB133" s="390"/>
      <c r="DWC133" s="388"/>
      <c r="DWD133" s="214"/>
      <c r="DWE133" s="389"/>
      <c r="DWF133" s="390"/>
      <c r="DWG133" s="388"/>
      <c r="DWH133" s="214"/>
      <c r="DWI133" s="389"/>
      <c r="DWJ133" s="390"/>
      <c r="DWK133" s="388"/>
      <c r="DWL133" s="214"/>
      <c r="DWM133" s="389"/>
      <c r="DWN133" s="390"/>
      <c r="DWO133" s="388"/>
      <c r="DWP133" s="214"/>
      <c r="DWQ133" s="389"/>
      <c r="DWR133" s="390"/>
      <c r="DWS133" s="388"/>
      <c r="DWT133" s="214"/>
      <c r="DWU133" s="389"/>
      <c r="DWV133" s="390"/>
      <c r="DWW133" s="388"/>
      <c r="DWX133" s="214"/>
      <c r="DWY133" s="389"/>
      <c r="DWZ133" s="390"/>
      <c r="DXA133" s="388"/>
      <c r="DXB133" s="214"/>
      <c r="DXC133" s="389"/>
      <c r="DXD133" s="390"/>
      <c r="DXE133" s="388"/>
      <c r="DXF133" s="214"/>
      <c r="DXG133" s="389"/>
      <c r="DXH133" s="390"/>
      <c r="DXI133" s="388"/>
      <c r="DXJ133" s="214"/>
      <c r="DXK133" s="389"/>
      <c r="DXL133" s="390"/>
      <c r="DXM133" s="388"/>
      <c r="DXN133" s="214"/>
      <c r="DXO133" s="389"/>
      <c r="DXP133" s="390"/>
      <c r="DXQ133" s="388"/>
      <c r="DXR133" s="214"/>
      <c r="DXS133" s="389"/>
      <c r="DXT133" s="390"/>
      <c r="DXU133" s="388"/>
      <c r="DXV133" s="214"/>
      <c r="DXW133" s="389"/>
      <c r="DXX133" s="390"/>
      <c r="DXY133" s="388"/>
      <c r="DXZ133" s="214"/>
      <c r="DYA133" s="389"/>
      <c r="DYB133" s="390"/>
      <c r="DYC133" s="388"/>
      <c r="DYD133" s="214"/>
      <c r="DYE133" s="389"/>
      <c r="DYF133" s="390"/>
      <c r="DYG133" s="388"/>
      <c r="DYH133" s="214"/>
      <c r="DYI133" s="389"/>
      <c r="DYJ133" s="390"/>
      <c r="DYK133" s="388"/>
      <c r="DYL133" s="214"/>
      <c r="DYM133" s="389"/>
      <c r="DYN133" s="390"/>
      <c r="DYO133" s="388"/>
      <c r="DYP133" s="214"/>
      <c r="DYQ133" s="389"/>
      <c r="DYR133" s="390"/>
      <c r="DYS133" s="388"/>
      <c r="DYT133" s="214"/>
      <c r="DYU133" s="389"/>
      <c r="DYV133" s="390"/>
      <c r="DYW133" s="388"/>
      <c r="DYX133" s="214"/>
      <c r="DYY133" s="389"/>
      <c r="DYZ133" s="390"/>
      <c r="DZA133" s="388"/>
      <c r="DZB133" s="214"/>
      <c r="DZC133" s="389"/>
      <c r="DZD133" s="390"/>
      <c r="DZE133" s="388"/>
      <c r="DZF133" s="214"/>
      <c r="DZG133" s="389"/>
      <c r="DZH133" s="390"/>
      <c r="DZI133" s="388"/>
      <c r="DZJ133" s="214"/>
      <c r="DZK133" s="389"/>
      <c r="DZL133" s="390"/>
      <c r="DZM133" s="388"/>
      <c r="DZN133" s="214"/>
      <c r="DZO133" s="389"/>
      <c r="DZP133" s="390"/>
      <c r="DZQ133" s="388"/>
      <c r="DZR133" s="214"/>
      <c r="DZS133" s="389"/>
      <c r="DZT133" s="390"/>
      <c r="DZU133" s="388"/>
      <c r="DZV133" s="214"/>
      <c r="DZW133" s="389"/>
      <c r="DZX133" s="390"/>
      <c r="DZY133" s="388"/>
      <c r="DZZ133" s="214"/>
      <c r="EAA133" s="389"/>
      <c r="EAB133" s="390"/>
      <c r="EAC133" s="388"/>
      <c r="EAD133" s="214"/>
      <c r="EAE133" s="389"/>
      <c r="EAF133" s="390"/>
      <c r="EAG133" s="388"/>
      <c r="EAH133" s="214"/>
      <c r="EAI133" s="389"/>
      <c r="EAJ133" s="390"/>
      <c r="EAK133" s="388"/>
      <c r="EAL133" s="214"/>
      <c r="EAM133" s="389"/>
      <c r="EAN133" s="390"/>
      <c r="EAO133" s="388"/>
      <c r="EAP133" s="214"/>
      <c r="EAQ133" s="389"/>
      <c r="EAR133" s="390"/>
      <c r="EAS133" s="388"/>
      <c r="EAT133" s="214"/>
      <c r="EAU133" s="389"/>
      <c r="EAV133" s="390"/>
      <c r="EAW133" s="388"/>
      <c r="EAX133" s="214"/>
      <c r="EAY133" s="389"/>
      <c r="EAZ133" s="390"/>
      <c r="EBA133" s="388"/>
      <c r="EBB133" s="214"/>
      <c r="EBC133" s="389"/>
      <c r="EBD133" s="390"/>
      <c r="EBE133" s="388"/>
      <c r="EBF133" s="214"/>
      <c r="EBG133" s="389"/>
      <c r="EBH133" s="390"/>
      <c r="EBI133" s="388"/>
      <c r="EBJ133" s="214"/>
      <c r="EBK133" s="389"/>
      <c r="EBL133" s="390"/>
      <c r="EBM133" s="388"/>
      <c r="EBN133" s="214"/>
      <c r="EBO133" s="389"/>
      <c r="EBP133" s="390"/>
      <c r="EBQ133" s="388"/>
      <c r="EBR133" s="214"/>
      <c r="EBS133" s="389"/>
      <c r="EBT133" s="390"/>
      <c r="EBU133" s="388"/>
      <c r="EBV133" s="214"/>
      <c r="EBW133" s="389"/>
      <c r="EBX133" s="390"/>
      <c r="EBY133" s="388"/>
      <c r="EBZ133" s="214"/>
      <c r="ECA133" s="389"/>
      <c r="ECB133" s="390"/>
      <c r="ECC133" s="388"/>
      <c r="ECD133" s="214"/>
      <c r="ECE133" s="389"/>
      <c r="ECF133" s="390"/>
      <c r="ECG133" s="388"/>
      <c r="ECH133" s="214"/>
      <c r="ECI133" s="389"/>
      <c r="ECJ133" s="390"/>
      <c r="ECK133" s="388"/>
      <c r="ECL133" s="214"/>
      <c r="ECM133" s="389"/>
      <c r="ECN133" s="390"/>
      <c r="ECO133" s="388"/>
      <c r="ECP133" s="214"/>
      <c r="ECQ133" s="389"/>
      <c r="ECR133" s="390"/>
      <c r="ECS133" s="388"/>
      <c r="ECT133" s="214"/>
      <c r="ECU133" s="389"/>
      <c r="ECV133" s="390"/>
      <c r="ECW133" s="388"/>
      <c r="ECX133" s="214"/>
      <c r="ECY133" s="389"/>
      <c r="ECZ133" s="390"/>
      <c r="EDA133" s="388"/>
      <c r="EDB133" s="214"/>
      <c r="EDC133" s="389"/>
      <c r="EDD133" s="390"/>
      <c r="EDE133" s="388"/>
      <c r="EDF133" s="214"/>
      <c r="EDG133" s="389"/>
      <c r="EDH133" s="390"/>
      <c r="EDI133" s="388"/>
      <c r="EDJ133" s="214"/>
      <c r="EDK133" s="389"/>
      <c r="EDL133" s="390"/>
      <c r="EDM133" s="388"/>
      <c r="EDN133" s="214"/>
      <c r="EDO133" s="389"/>
      <c r="EDP133" s="390"/>
      <c r="EDQ133" s="388"/>
      <c r="EDR133" s="214"/>
      <c r="EDS133" s="389"/>
      <c r="EDT133" s="390"/>
      <c r="EDU133" s="388"/>
      <c r="EDV133" s="214"/>
      <c r="EDW133" s="389"/>
      <c r="EDX133" s="390"/>
      <c r="EDY133" s="388"/>
      <c r="EDZ133" s="214"/>
      <c r="EEA133" s="389"/>
      <c r="EEB133" s="390"/>
      <c r="EEC133" s="388"/>
      <c r="EED133" s="214"/>
      <c r="EEE133" s="389"/>
      <c r="EEF133" s="390"/>
      <c r="EEG133" s="388"/>
      <c r="EEH133" s="214"/>
      <c r="EEI133" s="389"/>
      <c r="EEJ133" s="390"/>
      <c r="EEK133" s="388"/>
      <c r="EEL133" s="214"/>
      <c r="EEM133" s="389"/>
      <c r="EEN133" s="390"/>
      <c r="EEO133" s="388"/>
      <c r="EEP133" s="214"/>
      <c r="EEQ133" s="389"/>
      <c r="EER133" s="390"/>
      <c r="EES133" s="388"/>
      <c r="EET133" s="214"/>
      <c r="EEU133" s="389"/>
      <c r="EEV133" s="390"/>
      <c r="EEW133" s="388"/>
      <c r="EEX133" s="214"/>
      <c r="EEY133" s="389"/>
      <c r="EEZ133" s="390"/>
      <c r="EFA133" s="388"/>
      <c r="EFB133" s="214"/>
      <c r="EFC133" s="389"/>
      <c r="EFD133" s="390"/>
      <c r="EFE133" s="388"/>
      <c r="EFF133" s="214"/>
      <c r="EFG133" s="389"/>
      <c r="EFH133" s="390"/>
      <c r="EFI133" s="388"/>
      <c r="EFJ133" s="214"/>
      <c r="EFK133" s="389"/>
      <c r="EFL133" s="390"/>
      <c r="EFM133" s="388"/>
      <c r="EFN133" s="214"/>
      <c r="EFO133" s="389"/>
      <c r="EFP133" s="390"/>
      <c r="EFQ133" s="388"/>
      <c r="EFR133" s="214"/>
      <c r="EFS133" s="389"/>
      <c r="EFT133" s="390"/>
      <c r="EFU133" s="388"/>
      <c r="EFV133" s="214"/>
      <c r="EFW133" s="389"/>
      <c r="EFX133" s="390"/>
      <c r="EFY133" s="388"/>
      <c r="EFZ133" s="214"/>
      <c r="EGA133" s="389"/>
      <c r="EGB133" s="390"/>
      <c r="EGC133" s="388"/>
      <c r="EGD133" s="214"/>
      <c r="EGE133" s="389"/>
      <c r="EGF133" s="390"/>
      <c r="EGG133" s="388"/>
      <c r="EGH133" s="214"/>
      <c r="EGI133" s="389"/>
      <c r="EGJ133" s="390"/>
      <c r="EGK133" s="388"/>
      <c r="EGL133" s="214"/>
      <c r="EGM133" s="389"/>
      <c r="EGN133" s="390"/>
      <c r="EGO133" s="388"/>
      <c r="EGP133" s="214"/>
      <c r="EGQ133" s="389"/>
      <c r="EGR133" s="390"/>
      <c r="EGS133" s="388"/>
      <c r="EGT133" s="214"/>
      <c r="EGU133" s="389"/>
      <c r="EGV133" s="390"/>
      <c r="EGW133" s="388"/>
      <c r="EGX133" s="214"/>
      <c r="EGY133" s="389"/>
      <c r="EGZ133" s="390"/>
      <c r="EHA133" s="388"/>
      <c r="EHB133" s="214"/>
      <c r="EHC133" s="389"/>
      <c r="EHD133" s="390"/>
      <c r="EHE133" s="388"/>
      <c r="EHF133" s="214"/>
      <c r="EHG133" s="389"/>
      <c r="EHH133" s="390"/>
      <c r="EHI133" s="388"/>
      <c r="EHJ133" s="214"/>
      <c r="EHK133" s="389"/>
      <c r="EHL133" s="390"/>
      <c r="EHM133" s="388"/>
      <c r="EHN133" s="214"/>
      <c r="EHO133" s="389"/>
      <c r="EHP133" s="390"/>
      <c r="EHQ133" s="388"/>
      <c r="EHR133" s="214"/>
      <c r="EHS133" s="389"/>
      <c r="EHT133" s="390"/>
      <c r="EHU133" s="388"/>
      <c r="EHV133" s="214"/>
      <c r="EHW133" s="389"/>
      <c r="EHX133" s="390"/>
      <c r="EHY133" s="388"/>
      <c r="EHZ133" s="214"/>
      <c r="EIA133" s="389"/>
      <c r="EIB133" s="390"/>
      <c r="EIC133" s="388"/>
      <c r="EID133" s="214"/>
      <c r="EIE133" s="389"/>
      <c r="EIF133" s="390"/>
      <c r="EIG133" s="388"/>
      <c r="EIH133" s="214"/>
      <c r="EII133" s="389"/>
      <c r="EIJ133" s="390"/>
      <c r="EIK133" s="388"/>
      <c r="EIL133" s="214"/>
      <c r="EIM133" s="389"/>
      <c r="EIN133" s="390"/>
      <c r="EIO133" s="388"/>
      <c r="EIP133" s="214"/>
      <c r="EIQ133" s="389"/>
      <c r="EIR133" s="390"/>
      <c r="EIS133" s="388"/>
      <c r="EIT133" s="214"/>
      <c r="EIU133" s="389"/>
      <c r="EIV133" s="390"/>
      <c r="EIW133" s="388"/>
      <c r="EIX133" s="214"/>
      <c r="EIY133" s="389"/>
      <c r="EIZ133" s="390"/>
      <c r="EJA133" s="388"/>
      <c r="EJB133" s="214"/>
      <c r="EJC133" s="389"/>
      <c r="EJD133" s="390"/>
      <c r="EJE133" s="388"/>
      <c r="EJF133" s="214"/>
      <c r="EJG133" s="389"/>
      <c r="EJH133" s="390"/>
      <c r="EJI133" s="388"/>
      <c r="EJJ133" s="214"/>
      <c r="EJK133" s="389"/>
      <c r="EJL133" s="390"/>
      <c r="EJM133" s="388"/>
      <c r="EJN133" s="214"/>
      <c r="EJO133" s="389"/>
      <c r="EJP133" s="390"/>
      <c r="EJQ133" s="388"/>
      <c r="EJR133" s="214"/>
      <c r="EJS133" s="389"/>
      <c r="EJT133" s="390"/>
      <c r="EJU133" s="388"/>
      <c r="EJV133" s="214"/>
      <c r="EJW133" s="389"/>
      <c r="EJX133" s="390"/>
      <c r="EJY133" s="388"/>
      <c r="EJZ133" s="214"/>
      <c r="EKA133" s="389"/>
      <c r="EKB133" s="390"/>
      <c r="EKC133" s="388"/>
      <c r="EKD133" s="214"/>
      <c r="EKE133" s="389"/>
      <c r="EKF133" s="390"/>
      <c r="EKG133" s="388"/>
      <c r="EKH133" s="214"/>
      <c r="EKI133" s="389"/>
      <c r="EKJ133" s="390"/>
      <c r="EKK133" s="388"/>
      <c r="EKL133" s="214"/>
      <c r="EKM133" s="389"/>
      <c r="EKN133" s="390"/>
      <c r="EKO133" s="388"/>
      <c r="EKP133" s="214"/>
      <c r="EKQ133" s="389"/>
      <c r="EKR133" s="390"/>
      <c r="EKS133" s="388"/>
      <c r="EKT133" s="214"/>
      <c r="EKU133" s="389"/>
      <c r="EKV133" s="390"/>
      <c r="EKW133" s="388"/>
      <c r="EKX133" s="214"/>
      <c r="EKY133" s="389"/>
      <c r="EKZ133" s="390"/>
      <c r="ELA133" s="388"/>
      <c r="ELB133" s="214"/>
      <c r="ELC133" s="389"/>
      <c r="ELD133" s="390"/>
      <c r="ELE133" s="388"/>
      <c r="ELF133" s="214"/>
      <c r="ELG133" s="389"/>
      <c r="ELH133" s="390"/>
      <c r="ELI133" s="388"/>
      <c r="ELJ133" s="214"/>
      <c r="ELK133" s="389"/>
      <c r="ELL133" s="390"/>
      <c r="ELM133" s="388"/>
      <c r="ELN133" s="214"/>
      <c r="ELO133" s="389"/>
      <c r="ELP133" s="390"/>
      <c r="ELQ133" s="388"/>
      <c r="ELR133" s="214"/>
      <c r="ELS133" s="389"/>
      <c r="ELT133" s="390"/>
      <c r="ELU133" s="388"/>
      <c r="ELV133" s="214"/>
      <c r="ELW133" s="389"/>
      <c r="ELX133" s="390"/>
      <c r="ELY133" s="388"/>
      <c r="ELZ133" s="214"/>
      <c r="EMA133" s="389"/>
      <c r="EMB133" s="390"/>
      <c r="EMC133" s="388"/>
      <c r="EMD133" s="214"/>
      <c r="EME133" s="389"/>
      <c r="EMF133" s="390"/>
      <c r="EMG133" s="388"/>
      <c r="EMH133" s="214"/>
      <c r="EMI133" s="389"/>
      <c r="EMJ133" s="390"/>
      <c r="EMK133" s="388"/>
      <c r="EML133" s="214"/>
      <c r="EMM133" s="389"/>
      <c r="EMN133" s="390"/>
      <c r="EMO133" s="388"/>
      <c r="EMP133" s="214"/>
      <c r="EMQ133" s="389"/>
      <c r="EMR133" s="390"/>
      <c r="EMS133" s="388"/>
      <c r="EMT133" s="214"/>
      <c r="EMU133" s="389"/>
      <c r="EMV133" s="390"/>
      <c r="EMW133" s="388"/>
      <c r="EMX133" s="214"/>
      <c r="EMY133" s="389"/>
      <c r="EMZ133" s="390"/>
      <c r="ENA133" s="388"/>
      <c r="ENB133" s="214"/>
      <c r="ENC133" s="389"/>
      <c r="END133" s="390"/>
      <c r="ENE133" s="388"/>
      <c r="ENF133" s="214"/>
      <c r="ENG133" s="389"/>
      <c r="ENH133" s="390"/>
      <c r="ENI133" s="388"/>
      <c r="ENJ133" s="214"/>
      <c r="ENK133" s="389"/>
      <c r="ENL133" s="390"/>
      <c r="ENM133" s="388"/>
      <c r="ENN133" s="214"/>
      <c r="ENO133" s="389"/>
      <c r="ENP133" s="390"/>
      <c r="ENQ133" s="388"/>
      <c r="ENR133" s="214"/>
      <c r="ENS133" s="389"/>
      <c r="ENT133" s="390"/>
      <c r="ENU133" s="388"/>
      <c r="ENV133" s="214"/>
      <c r="ENW133" s="389"/>
      <c r="ENX133" s="390"/>
      <c r="ENY133" s="388"/>
      <c r="ENZ133" s="214"/>
      <c r="EOA133" s="389"/>
      <c r="EOB133" s="390"/>
      <c r="EOC133" s="388"/>
      <c r="EOD133" s="214"/>
      <c r="EOE133" s="389"/>
      <c r="EOF133" s="390"/>
      <c r="EOG133" s="388"/>
      <c r="EOH133" s="214"/>
      <c r="EOI133" s="389"/>
      <c r="EOJ133" s="390"/>
      <c r="EOK133" s="388"/>
      <c r="EOL133" s="214"/>
      <c r="EOM133" s="389"/>
      <c r="EON133" s="390"/>
      <c r="EOO133" s="388"/>
      <c r="EOP133" s="214"/>
      <c r="EOQ133" s="389"/>
      <c r="EOR133" s="390"/>
      <c r="EOS133" s="388"/>
      <c r="EOT133" s="214"/>
      <c r="EOU133" s="389"/>
      <c r="EOV133" s="390"/>
      <c r="EOW133" s="388"/>
      <c r="EOX133" s="214"/>
      <c r="EOY133" s="389"/>
      <c r="EOZ133" s="390"/>
      <c r="EPA133" s="388"/>
      <c r="EPB133" s="214"/>
      <c r="EPC133" s="389"/>
      <c r="EPD133" s="390"/>
      <c r="EPE133" s="388"/>
      <c r="EPF133" s="214"/>
      <c r="EPG133" s="389"/>
      <c r="EPH133" s="390"/>
      <c r="EPI133" s="388"/>
      <c r="EPJ133" s="214"/>
      <c r="EPK133" s="389"/>
      <c r="EPL133" s="390"/>
      <c r="EPM133" s="388"/>
      <c r="EPN133" s="214"/>
      <c r="EPO133" s="389"/>
      <c r="EPP133" s="390"/>
      <c r="EPQ133" s="388"/>
      <c r="EPR133" s="214"/>
      <c r="EPS133" s="389"/>
      <c r="EPT133" s="390"/>
      <c r="EPU133" s="388"/>
      <c r="EPV133" s="214"/>
      <c r="EPW133" s="389"/>
      <c r="EPX133" s="390"/>
      <c r="EPY133" s="388"/>
      <c r="EPZ133" s="214"/>
      <c r="EQA133" s="389"/>
      <c r="EQB133" s="390"/>
      <c r="EQC133" s="388"/>
      <c r="EQD133" s="214"/>
      <c r="EQE133" s="389"/>
      <c r="EQF133" s="390"/>
      <c r="EQG133" s="388"/>
      <c r="EQH133" s="214"/>
      <c r="EQI133" s="389"/>
      <c r="EQJ133" s="390"/>
      <c r="EQK133" s="388"/>
      <c r="EQL133" s="214"/>
      <c r="EQM133" s="389"/>
      <c r="EQN133" s="390"/>
      <c r="EQO133" s="388"/>
      <c r="EQP133" s="214"/>
      <c r="EQQ133" s="389"/>
      <c r="EQR133" s="390"/>
      <c r="EQS133" s="388"/>
      <c r="EQT133" s="214"/>
      <c r="EQU133" s="389"/>
      <c r="EQV133" s="390"/>
      <c r="EQW133" s="388"/>
      <c r="EQX133" s="214"/>
      <c r="EQY133" s="389"/>
      <c r="EQZ133" s="390"/>
      <c r="ERA133" s="388"/>
      <c r="ERB133" s="214"/>
      <c r="ERC133" s="389"/>
      <c r="ERD133" s="390"/>
      <c r="ERE133" s="388"/>
      <c r="ERF133" s="214"/>
      <c r="ERG133" s="389"/>
      <c r="ERH133" s="390"/>
      <c r="ERI133" s="388"/>
      <c r="ERJ133" s="214"/>
      <c r="ERK133" s="389"/>
      <c r="ERL133" s="390"/>
      <c r="ERM133" s="388"/>
      <c r="ERN133" s="214"/>
      <c r="ERO133" s="389"/>
      <c r="ERP133" s="390"/>
      <c r="ERQ133" s="388"/>
      <c r="ERR133" s="214"/>
      <c r="ERS133" s="389"/>
      <c r="ERT133" s="390"/>
      <c r="ERU133" s="388"/>
      <c r="ERV133" s="214"/>
      <c r="ERW133" s="389"/>
      <c r="ERX133" s="390"/>
      <c r="ERY133" s="388"/>
      <c r="ERZ133" s="214"/>
      <c r="ESA133" s="389"/>
      <c r="ESB133" s="390"/>
      <c r="ESC133" s="388"/>
      <c r="ESD133" s="214"/>
      <c r="ESE133" s="389"/>
      <c r="ESF133" s="390"/>
      <c r="ESG133" s="388"/>
      <c r="ESH133" s="214"/>
      <c r="ESI133" s="389"/>
      <c r="ESJ133" s="390"/>
      <c r="ESK133" s="388"/>
      <c r="ESL133" s="214"/>
      <c r="ESM133" s="389"/>
      <c r="ESN133" s="390"/>
      <c r="ESO133" s="388"/>
      <c r="ESP133" s="214"/>
      <c r="ESQ133" s="389"/>
      <c r="ESR133" s="390"/>
      <c r="ESS133" s="388"/>
      <c r="EST133" s="214"/>
      <c r="ESU133" s="389"/>
      <c r="ESV133" s="390"/>
      <c r="ESW133" s="388"/>
      <c r="ESX133" s="214"/>
      <c r="ESY133" s="389"/>
      <c r="ESZ133" s="390"/>
      <c r="ETA133" s="388"/>
      <c r="ETB133" s="214"/>
      <c r="ETC133" s="389"/>
      <c r="ETD133" s="390"/>
      <c r="ETE133" s="388"/>
      <c r="ETF133" s="214"/>
      <c r="ETG133" s="389"/>
      <c r="ETH133" s="390"/>
      <c r="ETI133" s="388"/>
      <c r="ETJ133" s="214"/>
      <c r="ETK133" s="389"/>
      <c r="ETL133" s="390"/>
      <c r="ETM133" s="388"/>
      <c r="ETN133" s="214"/>
      <c r="ETO133" s="389"/>
      <c r="ETP133" s="390"/>
      <c r="ETQ133" s="388"/>
      <c r="ETR133" s="214"/>
      <c r="ETS133" s="389"/>
      <c r="ETT133" s="390"/>
      <c r="ETU133" s="388"/>
      <c r="ETV133" s="214"/>
      <c r="ETW133" s="389"/>
      <c r="ETX133" s="390"/>
      <c r="ETY133" s="388"/>
      <c r="ETZ133" s="214"/>
      <c r="EUA133" s="389"/>
      <c r="EUB133" s="390"/>
      <c r="EUC133" s="388"/>
      <c r="EUD133" s="214"/>
      <c r="EUE133" s="389"/>
      <c r="EUF133" s="390"/>
      <c r="EUG133" s="388"/>
      <c r="EUH133" s="214"/>
      <c r="EUI133" s="389"/>
      <c r="EUJ133" s="390"/>
      <c r="EUK133" s="388"/>
      <c r="EUL133" s="214"/>
      <c r="EUM133" s="389"/>
      <c r="EUN133" s="390"/>
      <c r="EUO133" s="388"/>
      <c r="EUP133" s="214"/>
      <c r="EUQ133" s="389"/>
      <c r="EUR133" s="390"/>
      <c r="EUS133" s="388"/>
      <c r="EUT133" s="214"/>
      <c r="EUU133" s="389"/>
      <c r="EUV133" s="390"/>
      <c r="EUW133" s="388"/>
      <c r="EUX133" s="214"/>
      <c r="EUY133" s="389"/>
      <c r="EUZ133" s="390"/>
      <c r="EVA133" s="388"/>
      <c r="EVB133" s="214"/>
      <c r="EVC133" s="389"/>
      <c r="EVD133" s="390"/>
      <c r="EVE133" s="388"/>
      <c r="EVF133" s="214"/>
      <c r="EVG133" s="389"/>
      <c r="EVH133" s="390"/>
      <c r="EVI133" s="388"/>
      <c r="EVJ133" s="214"/>
      <c r="EVK133" s="389"/>
      <c r="EVL133" s="390"/>
      <c r="EVM133" s="388"/>
      <c r="EVN133" s="214"/>
      <c r="EVO133" s="389"/>
      <c r="EVP133" s="390"/>
      <c r="EVQ133" s="388"/>
      <c r="EVR133" s="214"/>
      <c r="EVS133" s="389"/>
      <c r="EVT133" s="390"/>
      <c r="EVU133" s="388"/>
      <c r="EVV133" s="214"/>
      <c r="EVW133" s="389"/>
      <c r="EVX133" s="390"/>
      <c r="EVY133" s="388"/>
      <c r="EVZ133" s="214"/>
      <c r="EWA133" s="389"/>
      <c r="EWB133" s="390"/>
      <c r="EWC133" s="388"/>
      <c r="EWD133" s="214"/>
      <c r="EWE133" s="389"/>
      <c r="EWF133" s="390"/>
      <c r="EWG133" s="388"/>
      <c r="EWH133" s="214"/>
      <c r="EWI133" s="389"/>
      <c r="EWJ133" s="390"/>
      <c r="EWK133" s="388"/>
      <c r="EWL133" s="214"/>
      <c r="EWM133" s="389"/>
      <c r="EWN133" s="390"/>
      <c r="EWO133" s="388"/>
      <c r="EWP133" s="214"/>
      <c r="EWQ133" s="389"/>
      <c r="EWR133" s="390"/>
      <c r="EWS133" s="388"/>
      <c r="EWT133" s="214"/>
      <c r="EWU133" s="389"/>
      <c r="EWV133" s="390"/>
      <c r="EWW133" s="388"/>
      <c r="EWX133" s="214"/>
      <c r="EWY133" s="389"/>
      <c r="EWZ133" s="390"/>
      <c r="EXA133" s="388"/>
      <c r="EXB133" s="214"/>
      <c r="EXC133" s="389"/>
      <c r="EXD133" s="390"/>
      <c r="EXE133" s="388"/>
      <c r="EXF133" s="214"/>
      <c r="EXG133" s="389"/>
      <c r="EXH133" s="390"/>
      <c r="EXI133" s="388"/>
      <c r="EXJ133" s="214"/>
      <c r="EXK133" s="389"/>
      <c r="EXL133" s="390"/>
      <c r="EXM133" s="388"/>
      <c r="EXN133" s="214"/>
      <c r="EXO133" s="389"/>
      <c r="EXP133" s="390"/>
      <c r="EXQ133" s="388"/>
      <c r="EXR133" s="214"/>
      <c r="EXS133" s="389"/>
      <c r="EXT133" s="390"/>
      <c r="EXU133" s="388"/>
      <c r="EXV133" s="214"/>
      <c r="EXW133" s="389"/>
      <c r="EXX133" s="390"/>
      <c r="EXY133" s="388"/>
      <c r="EXZ133" s="214"/>
      <c r="EYA133" s="389"/>
      <c r="EYB133" s="390"/>
      <c r="EYC133" s="388"/>
      <c r="EYD133" s="214"/>
      <c r="EYE133" s="389"/>
      <c r="EYF133" s="390"/>
      <c r="EYG133" s="388"/>
      <c r="EYH133" s="214"/>
      <c r="EYI133" s="389"/>
      <c r="EYJ133" s="390"/>
      <c r="EYK133" s="388"/>
      <c r="EYL133" s="214"/>
      <c r="EYM133" s="389"/>
      <c r="EYN133" s="390"/>
      <c r="EYO133" s="388"/>
      <c r="EYP133" s="214"/>
      <c r="EYQ133" s="389"/>
      <c r="EYR133" s="390"/>
      <c r="EYS133" s="388"/>
      <c r="EYT133" s="214"/>
      <c r="EYU133" s="389"/>
      <c r="EYV133" s="390"/>
      <c r="EYW133" s="388"/>
      <c r="EYX133" s="214"/>
      <c r="EYY133" s="389"/>
      <c r="EYZ133" s="390"/>
      <c r="EZA133" s="388"/>
      <c r="EZB133" s="214"/>
      <c r="EZC133" s="389"/>
      <c r="EZD133" s="390"/>
      <c r="EZE133" s="388"/>
      <c r="EZF133" s="214"/>
      <c r="EZG133" s="389"/>
      <c r="EZH133" s="390"/>
      <c r="EZI133" s="388"/>
      <c r="EZJ133" s="214"/>
      <c r="EZK133" s="389"/>
      <c r="EZL133" s="390"/>
      <c r="EZM133" s="388"/>
      <c r="EZN133" s="214"/>
      <c r="EZO133" s="389"/>
      <c r="EZP133" s="390"/>
      <c r="EZQ133" s="388"/>
      <c r="EZR133" s="214"/>
      <c r="EZS133" s="389"/>
      <c r="EZT133" s="390"/>
      <c r="EZU133" s="388"/>
      <c r="EZV133" s="214"/>
      <c r="EZW133" s="389"/>
      <c r="EZX133" s="390"/>
      <c r="EZY133" s="388"/>
      <c r="EZZ133" s="214"/>
      <c r="FAA133" s="389"/>
      <c r="FAB133" s="390"/>
      <c r="FAC133" s="388"/>
      <c r="FAD133" s="214"/>
      <c r="FAE133" s="389"/>
      <c r="FAF133" s="390"/>
      <c r="FAG133" s="388"/>
      <c r="FAH133" s="214"/>
      <c r="FAI133" s="389"/>
      <c r="FAJ133" s="390"/>
      <c r="FAK133" s="388"/>
      <c r="FAL133" s="214"/>
      <c r="FAM133" s="389"/>
      <c r="FAN133" s="390"/>
      <c r="FAO133" s="388"/>
      <c r="FAP133" s="214"/>
      <c r="FAQ133" s="389"/>
      <c r="FAR133" s="390"/>
      <c r="FAS133" s="388"/>
      <c r="FAT133" s="214"/>
      <c r="FAU133" s="389"/>
      <c r="FAV133" s="390"/>
      <c r="FAW133" s="388"/>
      <c r="FAX133" s="214"/>
      <c r="FAY133" s="389"/>
      <c r="FAZ133" s="390"/>
      <c r="FBA133" s="388"/>
      <c r="FBB133" s="214"/>
      <c r="FBC133" s="389"/>
      <c r="FBD133" s="390"/>
      <c r="FBE133" s="388"/>
      <c r="FBF133" s="214"/>
      <c r="FBG133" s="389"/>
      <c r="FBH133" s="390"/>
      <c r="FBI133" s="388"/>
      <c r="FBJ133" s="214"/>
      <c r="FBK133" s="389"/>
      <c r="FBL133" s="390"/>
      <c r="FBM133" s="388"/>
      <c r="FBN133" s="214"/>
      <c r="FBO133" s="389"/>
      <c r="FBP133" s="390"/>
      <c r="FBQ133" s="388"/>
      <c r="FBR133" s="214"/>
      <c r="FBS133" s="389"/>
      <c r="FBT133" s="390"/>
      <c r="FBU133" s="388"/>
      <c r="FBV133" s="214"/>
      <c r="FBW133" s="389"/>
      <c r="FBX133" s="390"/>
      <c r="FBY133" s="388"/>
      <c r="FBZ133" s="214"/>
      <c r="FCA133" s="389"/>
      <c r="FCB133" s="390"/>
      <c r="FCC133" s="388"/>
      <c r="FCD133" s="214"/>
      <c r="FCE133" s="389"/>
      <c r="FCF133" s="390"/>
      <c r="FCG133" s="388"/>
      <c r="FCH133" s="214"/>
      <c r="FCI133" s="389"/>
      <c r="FCJ133" s="390"/>
      <c r="FCK133" s="388"/>
      <c r="FCL133" s="214"/>
      <c r="FCM133" s="389"/>
      <c r="FCN133" s="390"/>
      <c r="FCO133" s="388"/>
      <c r="FCP133" s="214"/>
      <c r="FCQ133" s="389"/>
      <c r="FCR133" s="390"/>
      <c r="FCS133" s="388"/>
      <c r="FCT133" s="214"/>
      <c r="FCU133" s="389"/>
      <c r="FCV133" s="390"/>
      <c r="FCW133" s="388"/>
      <c r="FCX133" s="214"/>
      <c r="FCY133" s="389"/>
      <c r="FCZ133" s="390"/>
      <c r="FDA133" s="388"/>
      <c r="FDB133" s="214"/>
      <c r="FDC133" s="389"/>
      <c r="FDD133" s="390"/>
      <c r="FDE133" s="388"/>
      <c r="FDF133" s="214"/>
      <c r="FDG133" s="389"/>
      <c r="FDH133" s="390"/>
      <c r="FDI133" s="388"/>
      <c r="FDJ133" s="214"/>
      <c r="FDK133" s="389"/>
      <c r="FDL133" s="390"/>
      <c r="FDM133" s="388"/>
      <c r="FDN133" s="214"/>
      <c r="FDO133" s="389"/>
      <c r="FDP133" s="390"/>
      <c r="FDQ133" s="388"/>
      <c r="FDR133" s="214"/>
      <c r="FDS133" s="389"/>
      <c r="FDT133" s="390"/>
      <c r="FDU133" s="388"/>
      <c r="FDV133" s="214"/>
      <c r="FDW133" s="389"/>
      <c r="FDX133" s="390"/>
      <c r="FDY133" s="388"/>
      <c r="FDZ133" s="214"/>
      <c r="FEA133" s="389"/>
      <c r="FEB133" s="390"/>
      <c r="FEC133" s="388"/>
      <c r="FED133" s="214"/>
      <c r="FEE133" s="389"/>
      <c r="FEF133" s="390"/>
      <c r="FEG133" s="388"/>
      <c r="FEH133" s="214"/>
      <c r="FEI133" s="389"/>
      <c r="FEJ133" s="390"/>
      <c r="FEK133" s="388"/>
      <c r="FEL133" s="214"/>
      <c r="FEM133" s="389"/>
      <c r="FEN133" s="390"/>
      <c r="FEO133" s="388"/>
      <c r="FEP133" s="214"/>
      <c r="FEQ133" s="389"/>
      <c r="FER133" s="390"/>
      <c r="FES133" s="388"/>
      <c r="FET133" s="214"/>
      <c r="FEU133" s="389"/>
      <c r="FEV133" s="390"/>
      <c r="FEW133" s="388"/>
      <c r="FEX133" s="214"/>
      <c r="FEY133" s="389"/>
      <c r="FEZ133" s="390"/>
      <c r="FFA133" s="388"/>
      <c r="FFB133" s="214"/>
      <c r="FFC133" s="389"/>
      <c r="FFD133" s="390"/>
      <c r="FFE133" s="388"/>
      <c r="FFF133" s="214"/>
      <c r="FFG133" s="389"/>
      <c r="FFH133" s="390"/>
      <c r="FFI133" s="388"/>
      <c r="FFJ133" s="214"/>
      <c r="FFK133" s="389"/>
      <c r="FFL133" s="390"/>
      <c r="FFM133" s="388"/>
      <c r="FFN133" s="214"/>
      <c r="FFO133" s="389"/>
      <c r="FFP133" s="390"/>
      <c r="FFQ133" s="388"/>
      <c r="FFR133" s="214"/>
      <c r="FFS133" s="389"/>
      <c r="FFT133" s="390"/>
      <c r="FFU133" s="388"/>
      <c r="FFV133" s="214"/>
      <c r="FFW133" s="389"/>
      <c r="FFX133" s="390"/>
      <c r="FFY133" s="388"/>
      <c r="FFZ133" s="214"/>
      <c r="FGA133" s="389"/>
      <c r="FGB133" s="390"/>
      <c r="FGC133" s="388"/>
      <c r="FGD133" s="214"/>
      <c r="FGE133" s="389"/>
      <c r="FGF133" s="390"/>
      <c r="FGG133" s="388"/>
      <c r="FGH133" s="214"/>
      <c r="FGI133" s="389"/>
      <c r="FGJ133" s="390"/>
      <c r="FGK133" s="388"/>
      <c r="FGL133" s="214"/>
      <c r="FGM133" s="389"/>
      <c r="FGN133" s="390"/>
      <c r="FGO133" s="388"/>
      <c r="FGP133" s="214"/>
      <c r="FGQ133" s="389"/>
      <c r="FGR133" s="390"/>
      <c r="FGS133" s="388"/>
      <c r="FGT133" s="214"/>
      <c r="FGU133" s="389"/>
      <c r="FGV133" s="390"/>
      <c r="FGW133" s="388"/>
      <c r="FGX133" s="214"/>
      <c r="FGY133" s="389"/>
      <c r="FGZ133" s="390"/>
      <c r="FHA133" s="388"/>
      <c r="FHB133" s="214"/>
      <c r="FHC133" s="389"/>
      <c r="FHD133" s="390"/>
      <c r="FHE133" s="388"/>
      <c r="FHF133" s="214"/>
      <c r="FHG133" s="389"/>
      <c r="FHH133" s="390"/>
      <c r="FHI133" s="388"/>
      <c r="FHJ133" s="214"/>
      <c r="FHK133" s="389"/>
      <c r="FHL133" s="390"/>
      <c r="FHM133" s="388"/>
      <c r="FHN133" s="214"/>
      <c r="FHO133" s="389"/>
      <c r="FHP133" s="390"/>
      <c r="FHQ133" s="388"/>
      <c r="FHR133" s="214"/>
      <c r="FHS133" s="389"/>
      <c r="FHT133" s="390"/>
      <c r="FHU133" s="388"/>
      <c r="FHV133" s="214"/>
      <c r="FHW133" s="389"/>
      <c r="FHX133" s="390"/>
      <c r="FHY133" s="388"/>
      <c r="FHZ133" s="214"/>
      <c r="FIA133" s="389"/>
      <c r="FIB133" s="390"/>
      <c r="FIC133" s="388"/>
      <c r="FID133" s="214"/>
      <c r="FIE133" s="389"/>
      <c r="FIF133" s="390"/>
      <c r="FIG133" s="388"/>
      <c r="FIH133" s="214"/>
      <c r="FII133" s="389"/>
      <c r="FIJ133" s="390"/>
      <c r="FIK133" s="388"/>
      <c r="FIL133" s="214"/>
      <c r="FIM133" s="389"/>
      <c r="FIN133" s="390"/>
      <c r="FIO133" s="388"/>
      <c r="FIP133" s="214"/>
      <c r="FIQ133" s="389"/>
      <c r="FIR133" s="390"/>
      <c r="FIS133" s="388"/>
      <c r="FIT133" s="214"/>
      <c r="FIU133" s="389"/>
      <c r="FIV133" s="390"/>
      <c r="FIW133" s="388"/>
      <c r="FIX133" s="214"/>
      <c r="FIY133" s="389"/>
      <c r="FIZ133" s="390"/>
      <c r="FJA133" s="388"/>
      <c r="FJB133" s="214"/>
      <c r="FJC133" s="389"/>
      <c r="FJD133" s="390"/>
      <c r="FJE133" s="388"/>
      <c r="FJF133" s="214"/>
      <c r="FJG133" s="389"/>
      <c r="FJH133" s="390"/>
      <c r="FJI133" s="388"/>
      <c r="FJJ133" s="214"/>
      <c r="FJK133" s="389"/>
      <c r="FJL133" s="390"/>
      <c r="FJM133" s="388"/>
      <c r="FJN133" s="214"/>
      <c r="FJO133" s="389"/>
      <c r="FJP133" s="390"/>
      <c r="FJQ133" s="388"/>
      <c r="FJR133" s="214"/>
      <c r="FJS133" s="389"/>
      <c r="FJT133" s="390"/>
      <c r="FJU133" s="388"/>
      <c r="FJV133" s="214"/>
      <c r="FJW133" s="389"/>
      <c r="FJX133" s="390"/>
      <c r="FJY133" s="388"/>
      <c r="FJZ133" s="214"/>
      <c r="FKA133" s="389"/>
      <c r="FKB133" s="390"/>
      <c r="FKC133" s="388"/>
      <c r="FKD133" s="214"/>
      <c r="FKE133" s="389"/>
      <c r="FKF133" s="390"/>
      <c r="FKG133" s="388"/>
      <c r="FKH133" s="214"/>
      <c r="FKI133" s="389"/>
      <c r="FKJ133" s="390"/>
      <c r="FKK133" s="388"/>
      <c r="FKL133" s="214"/>
      <c r="FKM133" s="389"/>
      <c r="FKN133" s="390"/>
      <c r="FKO133" s="388"/>
      <c r="FKP133" s="214"/>
      <c r="FKQ133" s="389"/>
      <c r="FKR133" s="390"/>
      <c r="FKS133" s="388"/>
      <c r="FKT133" s="214"/>
      <c r="FKU133" s="389"/>
      <c r="FKV133" s="390"/>
      <c r="FKW133" s="388"/>
      <c r="FKX133" s="214"/>
      <c r="FKY133" s="389"/>
      <c r="FKZ133" s="390"/>
      <c r="FLA133" s="388"/>
      <c r="FLB133" s="214"/>
      <c r="FLC133" s="389"/>
      <c r="FLD133" s="390"/>
      <c r="FLE133" s="388"/>
      <c r="FLF133" s="214"/>
      <c r="FLG133" s="389"/>
      <c r="FLH133" s="390"/>
      <c r="FLI133" s="388"/>
      <c r="FLJ133" s="214"/>
      <c r="FLK133" s="389"/>
      <c r="FLL133" s="390"/>
      <c r="FLM133" s="388"/>
      <c r="FLN133" s="214"/>
      <c r="FLO133" s="389"/>
      <c r="FLP133" s="390"/>
      <c r="FLQ133" s="388"/>
      <c r="FLR133" s="214"/>
      <c r="FLS133" s="389"/>
      <c r="FLT133" s="390"/>
      <c r="FLU133" s="388"/>
      <c r="FLV133" s="214"/>
      <c r="FLW133" s="389"/>
      <c r="FLX133" s="390"/>
      <c r="FLY133" s="388"/>
      <c r="FLZ133" s="214"/>
      <c r="FMA133" s="389"/>
      <c r="FMB133" s="390"/>
      <c r="FMC133" s="388"/>
      <c r="FMD133" s="214"/>
      <c r="FME133" s="389"/>
      <c r="FMF133" s="390"/>
      <c r="FMG133" s="388"/>
      <c r="FMH133" s="214"/>
      <c r="FMI133" s="389"/>
      <c r="FMJ133" s="390"/>
      <c r="FMK133" s="388"/>
      <c r="FML133" s="214"/>
      <c r="FMM133" s="389"/>
      <c r="FMN133" s="390"/>
      <c r="FMO133" s="388"/>
      <c r="FMP133" s="214"/>
      <c r="FMQ133" s="389"/>
      <c r="FMR133" s="390"/>
      <c r="FMS133" s="388"/>
      <c r="FMT133" s="214"/>
      <c r="FMU133" s="389"/>
      <c r="FMV133" s="390"/>
      <c r="FMW133" s="388"/>
      <c r="FMX133" s="214"/>
      <c r="FMY133" s="389"/>
      <c r="FMZ133" s="390"/>
      <c r="FNA133" s="388"/>
      <c r="FNB133" s="214"/>
      <c r="FNC133" s="389"/>
      <c r="FND133" s="390"/>
      <c r="FNE133" s="388"/>
      <c r="FNF133" s="214"/>
      <c r="FNG133" s="389"/>
      <c r="FNH133" s="390"/>
      <c r="FNI133" s="388"/>
      <c r="FNJ133" s="214"/>
      <c r="FNK133" s="389"/>
      <c r="FNL133" s="390"/>
      <c r="FNM133" s="388"/>
      <c r="FNN133" s="214"/>
      <c r="FNO133" s="389"/>
      <c r="FNP133" s="390"/>
      <c r="FNQ133" s="388"/>
      <c r="FNR133" s="214"/>
      <c r="FNS133" s="389"/>
      <c r="FNT133" s="390"/>
      <c r="FNU133" s="388"/>
      <c r="FNV133" s="214"/>
      <c r="FNW133" s="389"/>
      <c r="FNX133" s="390"/>
      <c r="FNY133" s="388"/>
      <c r="FNZ133" s="214"/>
      <c r="FOA133" s="389"/>
      <c r="FOB133" s="390"/>
      <c r="FOC133" s="388"/>
      <c r="FOD133" s="214"/>
      <c r="FOE133" s="389"/>
      <c r="FOF133" s="390"/>
      <c r="FOG133" s="388"/>
      <c r="FOH133" s="214"/>
      <c r="FOI133" s="389"/>
      <c r="FOJ133" s="390"/>
      <c r="FOK133" s="388"/>
      <c r="FOL133" s="214"/>
      <c r="FOM133" s="389"/>
      <c r="FON133" s="390"/>
      <c r="FOO133" s="388"/>
      <c r="FOP133" s="214"/>
      <c r="FOQ133" s="389"/>
      <c r="FOR133" s="390"/>
      <c r="FOS133" s="388"/>
      <c r="FOT133" s="214"/>
      <c r="FOU133" s="389"/>
      <c r="FOV133" s="390"/>
      <c r="FOW133" s="388"/>
      <c r="FOX133" s="214"/>
      <c r="FOY133" s="389"/>
      <c r="FOZ133" s="390"/>
      <c r="FPA133" s="388"/>
      <c r="FPB133" s="214"/>
      <c r="FPC133" s="389"/>
      <c r="FPD133" s="390"/>
      <c r="FPE133" s="388"/>
      <c r="FPF133" s="214"/>
      <c r="FPG133" s="389"/>
      <c r="FPH133" s="390"/>
      <c r="FPI133" s="388"/>
      <c r="FPJ133" s="214"/>
      <c r="FPK133" s="389"/>
      <c r="FPL133" s="390"/>
      <c r="FPM133" s="388"/>
      <c r="FPN133" s="214"/>
      <c r="FPO133" s="389"/>
      <c r="FPP133" s="390"/>
      <c r="FPQ133" s="388"/>
      <c r="FPR133" s="214"/>
      <c r="FPS133" s="389"/>
      <c r="FPT133" s="390"/>
      <c r="FPU133" s="388"/>
      <c r="FPV133" s="214"/>
      <c r="FPW133" s="389"/>
      <c r="FPX133" s="390"/>
      <c r="FPY133" s="388"/>
      <c r="FPZ133" s="214"/>
      <c r="FQA133" s="389"/>
      <c r="FQB133" s="390"/>
      <c r="FQC133" s="388"/>
      <c r="FQD133" s="214"/>
      <c r="FQE133" s="389"/>
      <c r="FQF133" s="390"/>
      <c r="FQG133" s="388"/>
      <c r="FQH133" s="214"/>
      <c r="FQI133" s="389"/>
      <c r="FQJ133" s="390"/>
      <c r="FQK133" s="388"/>
      <c r="FQL133" s="214"/>
      <c r="FQM133" s="389"/>
      <c r="FQN133" s="390"/>
      <c r="FQO133" s="388"/>
      <c r="FQP133" s="214"/>
      <c r="FQQ133" s="389"/>
      <c r="FQR133" s="390"/>
      <c r="FQS133" s="388"/>
      <c r="FQT133" s="214"/>
      <c r="FQU133" s="389"/>
      <c r="FQV133" s="390"/>
      <c r="FQW133" s="388"/>
      <c r="FQX133" s="214"/>
      <c r="FQY133" s="389"/>
      <c r="FQZ133" s="390"/>
      <c r="FRA133" s="388"/>
      <c r="FRB133" s="214"/>
      <c r="FRC133" s="389"/>
      <c r="FRD133" s="390"/>
      <c r="FRE133" s="388"/>
      <c r="FRF133" s="214"/>
      <c r="FRG133" s="389"/>
      <c r="FRH133" s="390"/>
      <c r="FRI133" s="388"/>
      <c r="FRJ133" s="214"/>
      <c r="FRK133" s="389"/>
      <c r="FRL133" s="390"/>
      <c r="FRM133" s="388"/>
      <c r="FRN133" s="214"/>
      <c r="FRO133" s="389"/>
      <c r="FRP133" s="390"/>
      <c r="FRQ133" s="388"/>
      <c r="FRR133" s="214"/>
      <c r="FRS133" s="389"/>
      <c r="FRT133" s="390"/>
      <c r="FRU133" s="388"/>
      <c r="FRV133" s="214"/>
      <c r="FRW133" s="389"/>
      <c r="FRX133" s="390"/>
      <c r="FRY133" s="388"/>
      <c r="FRZ133" s="214"/>
      <c r="FSA133" s="389"/>
      <c r="FSB133" s="390"/>
      <c r="FSC133" s="388"/>
      <c r="FSD133" s="214"/>
      <c r="FSE133" s="389"/>
      <c r="FSF133" s="390"/>
      <c r="FSG133" s="388"/>
      <c r="FSH133" s="214"/>
      <c r="FSI133" s="389"/>
      <c r="FSJ133" s="390"/>
      <c r="FSK133" s="388"/>
      <c r="FSL133" s="214"/>
      <c r="FSM133" s="389"/>
      <c r="FSN133" s="390"/>
      <c r="FSO133" s="388"/>
      <c r="FSP133" s="214"/>
      <c r="FSQ133" s="389"/>
      <c r="FSR133" s="390"/>
      <c r="FSS133" s="388"/>
      <c r="FST133" s="214"/>
      <c r="FSU133" s="389"/>
      <c r="FSV133" s="390"/>
      <c r="FSW133" s="388"/>
      <c r="FSX133" s="214"/>
      <c r="FSY133" s="389"/>
      <c r="FSZ133" s="390"/>
      <c r="FTA133" s="388"/>
      <c r="FTB133" s="214"/>
      <c r="FTC133" s="389"/>
      <c r="FTD133" s="390"/>
      <c r="FTE133" s="388"/>
      <c r="FTF133" s="214"/>
      <c r="FTG133" s="389"/>
      <c r="FTH133" s="390"/>
      <c r="FTI133" s="388"/>
      <c r="FTJ133" s="214"/>
      <c r="FTK133" s="389"/>
      <c r="FTL133" s="390"/>
      <c r="FTM133" s="388"/>
      <c r="FTN133" s="214"/>
      <c r="FTO133" s="389"/>
      <c r="FTP133" s="390"/>
      <c r="FTQ133" s="388"/>
      <c r="FTR133" s="214"/>
      <c r="FTS133" s="389"/>
      <c r="FTT133" s="390"/>
      <c r="FTU133" s="388"/>
      <c r="FTV133" s="214"/>
      <c r="FTW133" s="389"/>
      <c r="FTX133" s="390"/>
      <c r="FTY133" s="388"/>
      <c r="FTZ133" s="214"/>
      <c r="FUA133" s="389"/>
      <c r="FUB133" s="390"/>
      <c r="FUC133" s="388"/>
      <c r="FUD133" s="214"/>
      <c r="FUE133" s="389"/>
      <c r="FUF133" s="390"/>
      <c r="FUG133" s="388"/>
      <c r="FUH133" s="214"/>
      <c r="FUI133" s="389"/>
      <c r="FUJ133" s="390"/>
      <c r="FUK133" s="388"/>
      <c r="FUL133" s="214"/>
      <c r="FUM133" s="389"/>
      <c r="FUN133" s="390"/>
      <c r="FUO133" s="388"/>
      <c r="FUP133" s="214"/>
      <c r="FUQ133" s="389"/>
      <c r="FUR133" s="390"/>
      <c r="FUS133" s="388"/>
      <c r="FUT133" s="214"/>
      <c r="FUU133" s="389"/>
      <c r="FUV133" s="390"/>
      <c r="FUW133" s="388"/>
      <c r="FUX133" s="214"/>
      <c r="FUY133" s="389"/>
      <c r="FUZ133" s="390"/>
      <c r="FVA133" s="388"/>
      <c r="FVB133" s="214"/>
      <c r="FVC133" s="389"/>
      <c r="FVD133" s="390"/>
      <c r="FVE133" s="388"/>
      <c r="FVF133" s="214"/>
      <c r="FVG133" s="389"/>
      <c r="FVH133" s="390"/>
      <c r="FVI133" s="388"/>
      <c r="FVJ133" s="214"/>
      <c r="FVK133" s="389"/>
      <c r="FVL133" s="390"/>
      <c r="FVM133" s="388"/>
      <c r="FVN133" s="214"/>
      <c r="FVO133" s="389"/>
      <c r="FVP133" s="390"/>
      <c r="FVQ133" s="388"/>
      <c r="FVR133" s="214"/>
      <c r="FVS133" s="389"/>
      <c r="FVT133" s="390"/>
      <c r="FVU133" s="388"/>
      <c r="FVV133" s="214"/>
      <c r="FVW133" s="389"/>
      <c r="FVX133" s="390"/>
      <c r="FVY133" s="388"/>
      <c r="FVZ133" s="214"/>
      <c r="FWA133" s="389"/>
      <c r="FWB133" s="390"/>
      <c r="FWC133" s="388"/>
      <c r="FWD133" s="214"/>
      <c r="FWE133" s="389"/>
      <c r="FWF133" s="390"/>
      <c r="FWG133" s="388"/>
      <c r="FWH133" s="214"/>
      <c r="FWI133" s="389"/>
      <c r="FWJ133" s="390"/>
      <c r="FWK133" s="388"/>
      <c r="FWL133" s="214"/>
      <c r="FWM133" s="389"/>
      <c r="FWN133" s="390"/>
      <c r="FWO133" s="388"/>
      <c r="FWP133" s="214"/>
      <c r="FWQ133" s="389"/>
      <c r="FWR133" s="390"/>
      <c r="FWS133" s="388"/>
      <c r="FWT133" s="214"/>
      <c r="FWU133" s="389"/>
      <c r="FWV133" s="390"/>
      <c r="FWW133" s="388"/>
      <c r="FWX133" s="214"/>
      <c r="FWY133" s="389"/>
      <c r="FWZ133" s="390"/>
      <c r="FXA133" s="388"/>
      <c r="FXB133" s="214"/>
      <c r="FXC133" s="389"/>
      <c r="FXD133" s="390"/>
      <c r="FXE133" s="388"/>
      <c r="FXF133" s="214"/>
      <c r="FXG133" s="389"/>
      <c r="FXH133" s="390"/>
      <c r="FXI133" s="388"/>
      <c r="FXJ133" s="214"/>
      <c r="FXK133" s="389"/>
      <c r="FXL133" s="390"/>
      <c r="FXM133" s="388"/>
      <c r="FXN133" s="214"/>
      <c r="FXO133" s="389"/>
      <c r="FXP133" s="390"/>
      <c r="FXQ133" s="388"/>
      <c r="FXR133" s="214"/>
      <c r="FXS133" s="389"/>
      <c r="FXT133" s="390"/>
      <c r="FXU133" s="388"/>
      <c r="FXV133" s="214"/>
      <c r="FXW133" s="389"/>
      <c r="FXX133" s="390"/>
      <c r="FXY133" s="388"/>
      <c r="FXZ133" s="214"/>
      <c r="FYA133" s="389"/>
      <c r="FYB133" s="390"/>
      <c r="FYC133" s="388"/>
      <c r="FYD133" s="214"/>
      <c r="FYE133" s="389"/>
      <c r="FYF133" s="390"/>
      <c r="FYG133" s="388"/>
      <c r="FYH133" s="214"/>
      <c r="FYI133" s="389"/>
      <c r="FYJ133" s="390"/>
      <c r="FYK133" s="388"/>
      <c r="FYL133" s="214"/>
      <c r="FYM133" s="389"/>
      <c r="FYN133" s="390"/>
      <c r="FYO133" s="388"/>
      <c r="FYP133" s="214"/>
      <c r="FYQ133" s="389"/>
      <c r="FYR133" s="390"/>
      <c r="FYS133" s="388"/>
      <c r="FYT133" s="214"/>
      <c r="FYU133" s="389"/>
      <c r="FYV133" s="390"/>
      <c r="FYW133" s="388"/>
      <c r="FYX133" s="214"/>
      <c r="FYY133" s="389"/>
      <c r="FYZ133" s="390"/>
      <c r="FZA133" s="388"/>
      <c r="FZB133" s="214"/>
      <c r="FZC133" s="389"/>
      <c r="FZD133" s="390"/>
      <c r="FZE133" s="388"/>
      <c r="FZF133" s="214"/>
      <c r="FZG133" s="389"/>
      <c r="FZH133" s="390"/>
      <c r="FZI133" s="388"/>
      <c r="FZJ133" s="214"/>
      <c r="FZK133" s="389"/>
      <c r="FZL133" s="390"/>
      <c r="FZM133" s="388"/>
      <c r="FZN133" s="214"/>
      <c r="FZO133" s="389"/>
      <c r="FZP133" s="390"/>
      <c r="FZQ133" s="388"/>
      <c r="FZR133" s="214"/>
      <c r="FZS133" s="389"/>
      <c r="FZT133" s="390"/>
      <c r="FZU133" s="388"/>
      <c r="FZV133" s="214"/>
      <c r="FZW133" s="389"/>
      <c r="FZX133" s="390"/>
      <c r="FZY133" s="388"/>
      <c r="FZZ133" s="214"/>
      <c r="GAA133" s="389"/>
      <c r="GAB133" s="390"/>
      <c r="GAC133" s="388"/>
      <c r="GAD133" s="214"/>
      <c r="GAE133" s="389"/>
      <c r="GAF133" s="390"/>
      <c r="GAG133" s="388"/>
      <c r="GAH133" s="214"/>
      <c r="GAI133" s="389"/>
      <c r="GAJ133" s="390"/>
      <c r="GAK133" s="388"/>
      <c r="GAL133" s="214"/>
      <c r="GAM133" s="389"/>
      <c r="GAN133" s="390"/>
      <c r="GAO133" s="388"/>
      <c r="GAP133" s="214"/>
      <c r="GAQ133" s="389"/>
      <c r="GAR133" s="390"/>
      <c r="GAS133" s="388"/>
      <c r="GAT133" s="214"/>
      <c r="GAU133" s="389"/>
      <c r="GAV133" s="390"/>
      <c r="GAW133" s="388"/>
      <c r="GAX133" s="214"/>
      <c r="GAY133" s="389"/>
      <c r="GAZ133" s="390"/>
      <c r="GBA133" s="388"/>
      <c r="GBB133" s="214"/>
      <c r="GBC133" s="389"/>
      <c r="GBD133" s="390"/>
      <c r="GBE133" s="388"/>
      <c r="GBF133" s="214"/>
      <c r="GBG133" s="389"/>
      <c r="GBH133" s="390"/>
      <c r="GBI133" s="388"/>
      <c r="GBJ133" s="214"/>
      <c r="GBK133" s="389"/>
      <c r="GBL133" s="390"/>
      <c r="GBM133" s="388"/>
      <c r="GBN133" s="214"/>
      <c r="GBO133" s="389"/>
      <c r="GBP133" s="390"/>
      <c r="GBQ133" s="388"/>
      <c r="GBR133" s="214"/>
      <c r="GBS133" s="389"/>
      <c r="GBT133" s="390"/>
      <c r="GBU133" s="388"/>
      <c r="GBV133" s="214"/>
      <c r="GBW133" s="389"/>
      <c r="GBX133" s="390"/>
      <c r="GBY133" s="388"/>
      <c r="GBZ133" s="214"/>
      <c r="GCA133" s="389"/>
      <c r="GCB133" s="390"/>
      <c r="GCC133" s="388"/>
      <c r="GCD133" s="214"/>
      <c r="GCE133" s="389"/>
      <c r="GCF133" s="390"/>
      <c r="GCG133" s="388"/>
      <c r="GCH133" s="214"/>
      <c r="GCI133" s="389"/>
      <c r="GCJ133" s="390"/>
      <c r="GCK133" s="388"/>
      <c r="GCL133" s="214"/>
      <c r="GCM133" s="389"/>
      <c r="GCN133" s="390"/>
      <c r="GCO133" s="388"/>
      <c r="GCP133" s="214"/>
      <c r="GCQ133" s="389"/>
      <c r="GCR133" s="390"/>
      <c r="GCS133" s="388"/>
      <c r="GCT133" s="214"/>
      <c r="GCU133" s="389"/>
      <c r="GCV133" s="390"/>
      <c r="GCW133" s="388"/>
      <c r="GCX133" s="214"/>
      <c r="GCY133" s="389"/>
      <c r="GCZ133" s="390"/>
      <c r="GDA133" s="388"/>
      <c r="GDB133" s="214"/>
      <c r="GDC133" s="389"/>
      <c r="GDD133" s="390"/>
      <c r="GDE133" s="388"/>
      <c r="GDF133" s="214"/>
      <c r="GDG133" s="389"/>
      <c r="GDH133" s="390"/>
      <c r="GDI133" s="388"/>
      <c r="GDJ133" s="214"/>
      <c r="GDK133" s="389"/>
      <c r="GDL133" s="390"/>
      <c r="GDM133" s="388"/>
      <c r="GDN133" s="214"/>
      <c r="GDO133" s="389"/>
      <c r="GDP133" s="390"/>
      <c r="GDQ133" s="388"/>
      <c r="GDR133" s="214"/>
      <c r="GDS133" s="389"/>
      <c r="GDT133" s="390"/>
      <c r="GDU133" s="388"/>
      <c r="GDV133" s="214"/>
      <c r="GDW133" s="389"/>
      <c r="GDX133" s="390"/>
      <c r="GDY133" s="388"/>
      <c r="GDZ133" s="214"/>
      <c r="GEA133" s="389"/>
      <c r="GEB133" s="390"/>
      <c r="GEC133" s="388"/>
      <c r="GED133" s="214"/>
      <c r="GEE133" s="389"/>
      <c r="GEF133" s="390"/>
      <c r="GEG133" s="388"/>
      <c r="GEH133" s="214"/>
      <c r="GEI133" s="389"/>
      <c r="GEJ133" s="390"/>
      <c r="GEK133" s="388"/>
      <c r="GEL133" s="214"/>
      <c r="GEM133" s="389"/>
      <c r="GEN133" s="390"/>
      <c r="GEO133" s="388"/>
      <c r="GEP133" s="214"/>
      <c r="GEQ133" s="389"/>
      <c r="GER133" s="390"/>
      <c r="GES133" s="388"/>
      <c r="GET133" s="214"/>
      <c r="GEU133" s="389"/>
      <c r="GEV133" s="390"/>
      <c r="GEW133" s="388"/>
      <c r="GEX133" s="214"/>
      <c r="GEY133" s="389"/>
      <c r="GEZ133" s="390"/>
      <c r="GFA133" s="388"/>
      <c r="GFB133" s="214"/>
      <c r="GFC133" s="389"/>
      <c r="GFD133" s="390"/>
      <c r="GFE133" s="388"/>
      <c r="GFF133" s="214"/>
      <c r="GFG133" s="389"/>
      <c r="GFH133" s="390"/>
      <c r="GFI133" s="388"/>
      <c r="GFJ133" s="214"/>
      <c r="GFK133" s="389"/>
      <c r="GFL133" s="390"/>
      <c r="GFM133" s="388"/>
      <c r="GFN133" s="214"/>
      <c r="GFO133" s="389"/>
      <c r="GFP133" s="390"/>
      <c r="GFQ133" s="388"/>
      <c r="GFR133" s="214"/>
      <c r="GFS133" s="389"/>
      <c r="GFT133" s="390"/>
      <c r="GFU133" s="388"/>
      <c r="GFV133" s="214"/>
      <c r="GFW133" s="389"/>
      <c r="GFX133" s="390"/>
      <c r="GFY133" s="388"/>
      <c r="GFZ133" s="214"/>
      <c r="GGA133" s="389"/>
      <c r="GGB133" s="390"/>
      <c r="GGC133" s="388"/>
      <c r="GGD133" s="214"/>
      <c r="GGE133" s="389"/>
      <c r="GGF133" s="390"/>
      <c r="GGG133" s="388"/>
      <c r="GGH133" s="214"/>
      <c r="GGI133" s="389"/>
      <c r="GGJ133" s="390"/>
      <c r="GGK133" s="388"/>
      <c r="GGL133" s="214"/>
      <c r="GGM133" s="389"/>
      <c r="GGN133" s="390"/>
      <c r="GGO133" s="388"/>
      <c r="GGP133" s="214"/>
      <c r="GGQ133" s="389"/>
      <c r="GGR133" s="390"/>
      <c r="GGS133" s="388"/>
      <c r="GGT133" s="214"/>
      <c r="GGU133" s="389"/>
      <c r="GGV133" s="390"/>
      <c r="GGW133" s="388"/>
      <c r="GGX133" s="214"/>
      <c r="GGY133" s="389"/>
      <c r="GGZ133" s="390"/>
      <c r="GHA133" s="388"/>
      <c r="GHB133" s="214"/>
      <c r="GHC133" s="389"/>
      <c r="GHD133" s="390"/>
      <c r="GHE133" s="388"/>
      <c r="GHF133" s="214"/>
      <c r="GHG133" s="389"/>
      <c r="GHH133" s="390"/>
      <c r="GHI133" s="388"/>
      <c r="GHJ133" s="214"/>
      <c r="GHK133" s="389"/>
      <c r="GHL133" s="390"/>
      <c r="GHM133" s="388"/>
      <c r="GHN133" s="214"/>
      <c r="GHO133" s="389"/>
      <c r="GHP133" s="390"/>
      <c r="GHQ133" s="388"/>
      <c r="GHR133" s="214"/>
      <c r="GHS133" s="389"/>
      <c r="GHT133" s="390"/>
      <c r="GHU133" s="388"/>
      <c r="GHV133" s="214"/>
      <c r="GHW133" s="389"/>
      <c r="GHX133" s="390"/>
      <c r="GHY133" s="388"/>
      <c r="GHZ133" s="214"/>
      <c r="GIA133" s="389"/>
      <c r="GIB133" s="390"/>
      <c r="GIC133" s="388"/>
      <c r="GID133" s="214"/>
      <c r="GIE133" s="389"/>
      <c r="GIF133" s="390"/>
      <c r="GIG133" s="388"/>
      <c r="GIH133" s="214"/>
      <c r="GII133" s="389"/>
      <c r="GIJ133" s="390"/>
      <c r="GIK133" s="388"/>
      <c r="GIL133" s="214"/>
      <c r="GIM133" s="389"/>
      <c r="GIN133" s="390"/>
      <c r="GIO133" s="388"/>
      <c r="GIP133" s="214"/>
      <c r="GIQ133" s="389"/>
      <c r="GIR133" s="390"/>
      <c r="GIS133" s="388"/>
      <c r="GIT133" s="214"/>
      <c r="GIU133" s="389"/>
      <c r="GIV133" s="390"/>
      <c r="GIW133" s="388"/>
      <c r="GIX133" s="214"/>
      <c r="GIY133" s="389"/>
      <c r="GIZ133" s="390"/>
      <c r="GJA133" s="388"/>
      <c r="GJB133" s="214"/>
      <c r="GJC133" s="389"/>
      <c r="GJD133" s="390"/>
      <c r="GJE133" s="388"/>
      <c r="GJF133" s="214"/>
      <c r="GJG133" s="389"/>
      <c r="GJH133" s="390"/>
      <c r="GJI133" s="388"/>
      <c r="GJJ133" s="214"/>
      <c r="GJK133" s="389"/>
      <c r="GJL133" s="390"/>
      <c r="GJM133" s="388"/>
      <c r="GJN133" s="214"/>
      <c r="GJO133" s="389"/>
      <c r="GJP133" s="390"/>
      <c r="GJQ133" s="388"/>
      <c r="GJR133" s="214"/>
      <c r="GJS133" s="389"/>
      <c r="GJT133" s="390"/>
      <c r="GJU133" s="388"/>
      <c r="GJV133" s="214"/>
      <c r="GJW133" s="389"/>
      <c r="GJX133" s="390"/>
      <c r="GJY133" s="388"/>
      <c r="GJZ133" s="214"/>
      <c r="GKA133" s="389"/>
      <c r="GKB133" s="390"/>
      <c r="GKC133" s="388"/>
      <c r="GKD133" s="214"/>
      <c r="GKE133" s="389"/>
      <c r="GKF133" s="390"/>
      <c r="GKG133" s="388"/>
      <c r="GKH133" s="214"/>
      <c r="GKI133" s="389"/>
      <c r="GKJ133" s="390"/>
      <c r="GKK133" s="388"/>
      <c r="GKL133" s="214"/>
      <c r="GKM133" s="389"/>
      <c r="GKN133" s="390"/>
      <c r="GKO133" s="388"/>
      <c r="GKP133" s="214"/>
      <c r="GKQ133" s="389"/>
      <c r="GKR133" s="390"/>
      <c r="GKS133" s="388"/>
      <c r="GKT133" s="214"/>
      <c r="GKU133" s="389"/>
      <c r="GKV133" s="390"/>
      <c r="GKW133" s="388"/>
      <c r="GKX133" s="214"/>
      <c r="GKY133" s="389"/>
      <c r="GKZ133" s="390"/>
      <c r="GLA133" s="388"/>
      <c r="GLB133" s="214"/>
      <c r="GLC133" s="389"/>
      <c r="GLD133" s="390"/>
      <c r="GLE133" s="388"/>
      <c r="GLF133" s="214"/>
      <c r="GLG133" s="389"/>
      <c r="GLH133" s="390"/>
      <c r="GLI133" s="388"/>
      <c r="GLJ133" s="214"/>
      <c r="GLK133" s="389"/>
      <c r="GLL133" s="390"/>
      <c r="GLM133" s="388"/>
      <c r="GLN133" s="214"/>
      <c r="GLO133" s="389"/>
      <c r="GLP133" s="390"/>
      <c r="GLQ133" s="388"/>
      <c r="GLR133" s="214"/>
      <c r="GLS133" s="389"/>
      <c r="GLT133" s="390"/>
      <c r="GLU133" s="388"/>
      <c r="GLV133" s="214"/>
      <c r="GLW133" s="389"/>
      <c r="GLX133" s="390"/>
      <c r="GLY133" s="388"/>
      <c r="GLZ133" s="214"/>
      <c r="GMA133" s="389"/>
      <c r="GMB133" s="390"/>
      <c r="GMC133" s="388"/>
      <c r="GMD133" s="214"/>
      <c r="GME133" s="389"/>
      <c r="GMF133" s="390"/>
      <c r="GMG133" s="388"/>
      <c r="GMH133" s="214"/>
      <c r="GMI133" s="389"/>
      <c r="GMJ133" s="390"/>
      <c r="GMK133" s="388"/>
      <c r="GML133" s="214"/>
      <c r="GMM133" s="389"/>
      <c r="GMN133" s="390"/>
      <c r="GMO133" s="388"/>
      <c r="GMP133" s="214"/>
      <c r="GMQ133" s="389"/>
      <c r="GMR133" s="390"/>
      <c r="GMS133" s="388"/>
      <c r="GMT133" s="214"/>
      <c r="GMU133" s="389"/>
      <c r="GMV133" s="390"/>
      <c r="GMW133" s="388"/>
      <c r="GMX133" s="214"/>
      <c r="GMY133" s="389"/>
      <c r="GMZ133" s="390"/>
      <c r="GNA133" s="388"/>
      <c r="GNB133" s="214"/>
      <c r="GNC133" s="389"/>
      <c r="GND133" s="390"/>
      <c r="GNE133" s="388"/>
      <c r="GNF133" s="214"/>
      <c r="GNG133" s="389"/>
      <c r="GNH133" s="390"/>
      <c r="GNI133" s="388"/>
      <c r="GNJ133" s="214"/>
      <c r="GNK133" s="389"/>
      <c r="GNL133" s="390"/>
      <c r="GNM133" s="388"/>
      <c r="GNN133" s="214"/>
      <c r="GNO133" s="389"/>
      <c r="GNP133" s="390"/>
      <c r="GNQ133" s="388"/>
      <c r="GNR133" s="214"/>
      <c r="GNS133" s="389"/>
      <c r="GNT133" s="390"/>
      <c r="GNU133" s="388"/>
      <c r="GNV133" s="214"/>
      <c r="GNW133" s="389"/>
      <c r="GNX133" s="390"/>
      <c r="GNY133" s="388"/>
      <c r="GNZ133" s="214"/>
      <c r="GOA133" s="389"/>
      <c r="GOB133" s="390"/>
      <c r="GOC133" s="388"/>
      <c r="GOD133" s="214"/>
      <c r="GOE133" s="389"/>
      <c r="GOF133" s="390"/>
      <c r="GOG133" s="388"/>
      <c r="GOH133" s="214"/>
      <c r="GOI133" s="389"/>
      <c r="GOJ133" s="390"/>
      <c r="GOK133" s="388"/>
      <c r="GOL133" s="214"/>
      <c r="GOM133" s="389"/>
      <c r="GON133" s="390"/>
      <c r="GOO133" s="388"/>
      <c r="GOP133" s="214"/>
      <c r="GOQ133" s="389"/>
      <c r="GOR133" s="390"/>
      <c r="GOS133" s="388"/>
      <c r="GOT133" s="214"/>
      <c r="GOU133" s="389"/>
      <c r="GOV133" s="390"/>
      <c r="GOW133" s="388"/>
      <c r="GOX133" s="214"/>
      <c r="GOY133" s="389"/>
      <c r="GOZ133" s="390"/>
      <c r="GPA133" s="388"/>
      <c r="GPB133" s="214"/>
      <c r="GPC133" s="389"/>
      <c r="GPD133" s="390"/>
      <c r="GPE133" s="388"/>
      <c r="GPF133" s="214"/>
      <c r="GPG133" s="389"/>
      <c r="GPH133" s="390"/>
      <c r="GPI133" s="388"/>
      <c r="GPJ133" s="214"/>
      <c r="GPK133" s="389"/>
      <c r="GPL133" s="390"/>
      <c r="GPM133" s="388"/>
      <c r="GPN133" s="214"/>
      <c r="GPO133" s="389"/>
      <c r="GPP133" s="390"/>
      <c r="GPQ133" s="388"/>
      <c r="GPR133" s="214"/>
      <c r="GPS133" s="389"/>
      <c r="GPT133" s="390"/>
      <c r="GPU133" s="388"/>
      <c r="GPV133" s="214"/>
      <c r="GPW133" s="389"/>
      <c r="GPX133" s="390"/>
      <c r="GPY133" s="388"/>
      <c r="GPZ133" s="214"/>
      <c r="GQA133" s="389"/>
      <c r="GQB133" s="390"/>
      <c r="GQC133" s="388"/>
      <c r="GQD133" s="214"/>
      <c r="GQE133" s="389"/>
      <c r="GQF133" s="390"/>
      <c r="GQG133" s="388"/>
      <c r="GQH133" s="214"/>
      <c r="GQI133" s="389"/>
      <c r="GQJ133" s="390"/>
      <c r="GQK133" s="388"/>
      <c r="GQL133" s="214"/>
      <c r="GQM133" s="389"/>
      <c r="GQN133" s="390"/>
      <c r="GQO133" s="388"/>
      <c r="GQP133" s="214"/>
      <c r="GQQ133" s="389"/>
      <c r="GQR133" s="390"/>
      <c r="GQS133" s="388"/>
      <c r="GQT133" s="214"/>
      <c r="GQU133" s="389"/>
      <c r="GQV133" s="390"/>
      <c r="GQW133" s="388"/>
      <c r="GQX133" s="214"/>
      <c r="GQY133" s="389"/>
      <c r="GQZ133" s="390"/>
      <c r="GRA133" s="388"/>
      <c r="GRB133" s="214"/>
      <c r="GRC133" s="389"/>
      <c r="GRD133" s="390"/>
      <c r="GRE133" s="388"/>
      <c r="GRF133" s="214"/>
      <c r="GRG133" s="389"/>
      <c r="GRH133" s="390"/>
      <c r="GRI133" s="388"/>
      <c r="GRJ133" s="214"/>
      <c r="GRK133" s="389"/>
      <c r="GRL133" s="390"/>
      <c r="GRM133" s="388"/>
      <c r="GRN133" s="214"/>
      <c r="GRO133" s="389"/>
      <c r="GRP133" s="390"/>
      <c r="GRQ133" s="388"/>
      <c r="GRR133" s="214"/>
      <c r="GRS133" s="389"/>
      <c r="GRT133" s="390"/>
      <c r="GRU133" s="388"/>
      <c r="GRV133" s="214"/>
      <c r="GRW133" s="389"/>
      <c r="GRX133" s="390"/>
      <c r="GRY133" s="388"/>
      <c r="GRZ133" s="214"/>
      <c r="GSA133" s="389"/>
      <c r="GSB133" s="390"/>
      <c r="GSC133" s="388"/>
      <c r="GSD133" s="214"/>
      <c r="GSE133" s="389"/>
      <c r="GSF133" s="390"/>
      <c r="GSG133" s="388"/>
      <c r="GSH133" s="214"/>
      <c r="GSI133" s="389"/>
      <c r="GSJ133" s="390"/>
      <c r="GSK133" s="388"/>
      <c r="GSL133" s="214"/>
      <c r="GSM133" s="389"/>
      <c r="GSN133" s="390"/>
      <c r="GSO133" s="388"/>
      <c r="GSP133" s="214"/>
      <c r="GSQ133" s="389"/>
      <c r="GSR133" s="390"/>
      <c r="GSS133" s="388"/>
      <c r="GST133" s="214"/>
      <c r="GSU133" s="389"/>
      <c r="GSV133" s="390"/>
      <c r="GSW133" s="388"/>
      <c r="GSX133" s="214"/>
      <c r="GSY133" s="389"/>
      <c r="GSZ133" s="390"/>
      <c r="GTA133" s="388"/>
      <c r="GTB133" s="214"/>
      <c r="GTC133" s="389"/>
      <c r="GTD133" s="390"/>
      <c r="GTE133" s="388"/>
      <c r="GTF133" s="214"/>
      <c r="GTG133" s="389"/>
      <c r="GTH133" s="390"/>
      <c r="GTI133" s="388"/>
      <c r="GTJ133" s="214"/>
      <c r="GTK133" s="389"/>
      <c r="GTL133" s="390"/>
      <c r="GTM133" s="388"/>
      <c r="GTN133" s="214"/>
      <c r="GTO133" s="389"/>
      <c r="GTP133" s="390"/>
      <c r="GTQ133" s="388"/>
      <c r="GTR133" s="214"/>
      <c r="GTS133" s="389"/>
      <c r="GTT133" s="390"/>
      <c r="GTU133" s="388"/>
      <c r="GTV133" s="214"/>
      <c r="GTW133" s="389"/>
      <c r="GTX133" s="390"/>
      <c r="GTY133" s="388"/>
      <c r="GTZ133" s="214"/>
      <c r="GUA133" s="389"/>
      <c r="GUB133" s="390"/>
      <c r="GUC133" s="388"/>
      <c r="GUD133" s="214"/>
      <c r="GUE133" s="389"/>
      <c r="GUF133" s="390"/>
      <c r="GUG133" s="388"/>
      <c r="GUH133" s="214"/>
      <c r="GUI133" s="389"/>
      <c r="GUJ133" s="390"/>
      <c r="GUK133" s="388"/>
      <c r="GUL133" s="214"/>
      <c r="GUM133" s="389"/>
      <c r="GUN133" s="390"/>
      <c r="GUO133" s="388"/>
      <c r="GUP133" s="214"/>
      <c r="GUQ133" s="389"/>
      <c r="GUR133" s="390"/>
      <c r="GUS133" s="388"/>
      <c r="GUT133" s="214"/>
      <c r="GUU133" s="389"/>
      <c r="GUV133" s="390"/>
      <c r="GUW133" s="388"/>
      <c r="GUX133" s="214"/>
      <c r="GUY133" s="389"/>
      <c r="GUZ133" s="390"/>
      <c r="GVA133" s="388"/>
      <c r="GVB133" s="214"/>
      <c r="GVC133" s="389"/>
      <c r="GVD133" s="390"/>
      <c r="GVE133" s="388"/>
      <c r="GVF133" s="214"/>
      <c r="GVG133" s="389"/>
      <c r="GVH133" s="390"/>
      <c r="GVI133" s="388"/>
      <c r="GVJ133" s="214"/>
      <c r="GVK133" s="389"/>
      <c r="GVL133" s="390"/>
      <c r="GVM133" s="388"/>
      <c r="GVN133" s="214"/>
      <c r="GVO133" s="389"/>
      <c r="GVP133" s="390"/>
      <c r="GVQ133" s="388"/>
      <c r="GVR133" s="214"/>
      <c r="GVS133" s="389"/>
      <c r="GVT133" s="390"/>
      <c r="GVU133" s="388"/>
      <c r="GVV133" s="214"/>
      <c r="GVW133" s="389"/>
      <c r="GVX133" s="390"/>
      <c r="GVY133" s="388"/>
      <c r="GVZ133" s="214"/>
      <c r="GWA133" s="389"/>
      <c r="GWB133" s="390"/>
      <c r="GWC133" s="388"/>
      <c r="GWD133" s="214"/>
      <c r="GWE133" s="389"/>
      <c r="GWF133" s="390"/>
      <c r="GWG133" s="388"/>
      <c r="GWH133" s="214"/>
      <c r="GWI133" s="389"/>
      <c r="GWJ133" s="390"/>
      <c r="GWK133" s="388"/>
      <c r="GWL133" s="214"/>
      <c r="GWM133" s="389"/>
      <c r="GWN133" s="390"/>
      <c r="GWO133" s="388"/>
      <c r="GWP133" s="214"/>
      <c r="GWQ133" s="389"/>
      <c r="GWR133" s="390"/>
      <c r="GWS133" s="388"/>
      <c r="GWT133" s="214"/>
      <c r="GWU133" s="389"/>
      <c r="GWV133" s="390"/>
      <c r="GWW133" s="388"/>
      <c r="GWX133" s="214"/>
      <c r="GWY133" s="389"/>
      <c r="GWZ133" s="390"/>
      <c r="GXA133" s="388"/>
      <c r="GXB133" s="214"/>
      <c r="GXC133" s="389"/>
      <c r="GXD133" s="390"/>
      <c r="GXE133" s="388"/>
      <c r="GXF133" s="214"/>
      <c r="GXG133" s="389"/>
      <c r="GXH133" s="390"/>
      <c r="GXI133" s="388"/>
      <c r="GXJ133" s="214"/>
      <c r="GXK133" s="389"/>
      <c r="GXL133" s="390"/>
      <c r="GXM133" s="388"/>
      <c r="GXN133" s="214"/>
      <c r="GXO133" s="389"/>
      <c r="GXP133" s="390"/>
      <c r="GXQ133" s="388"/>
      <c r="GXR133" s="214"/>
      <c r="GXS133" s="389"/>
      <c r="GXT133" s="390"/>
      <c r="GXU133" s="388"/>
      <c r="GXV133" s="214"/>
      <c r="GXW133" s="389"/>
      <c r="GXX133" s="390"/>
      <c r="GXY133" s="388"/>
      <c r="GXZ133" s="214"/>
      <c r="GYA133" s="389"/>
      <c r="GYB133" s="390"/>
      <c r="GYC133" s="388"/>
      <c r="GYD133" s="214"/>
      <c r="GYE133" s="389"/>
      <c r="GYF133" s="390"/>
      <c r="GYG133" s="388"/>
      <c r="GYH133" s="214"/>
      <c r="GYI133" s="389"/>
      <c r="GYJ133" s="390"/>
      <c r="GYK133" s="388"/>
      <c r="GYL133" s="214"/>
      <c r="GYM133" s="389"/>
      <c r="GYN133" s="390"/>
      <c r="GYO133" s="388"/>
      <c r="GYP133" s="214"/>
      <c r="GYQ133" s="389"/>
      <c r="GYR133" s="390"/>
      <c r="GYS133" s="388"/>
      <c r="GYT133" s="214"/>
      <c r="GYU133" s="389"/>
      <c r="GYV133" s="390"/>
      <c r="GYW133" s="388"/>
      <c r="GYX133" s="214"/>
      <c r="GYY133" s="389"/>
      <c r="GYZ133" s="390"/>
      <c r="GZA133" s="388"/>
      <c r="GZB133" s="214"/>
      <c r="GZC133" s="389"/>
      <c r="GZD133" s="390"/>
      <c r="GZE133" s="388"/>
      <c r="GZF133" s="214"/>
      <c r="GZG133" s="389"/>
      <c r="GZH133" s="390"/>
      <c r="GZI133" s="388"/>
      <c r="GZJ133" s="214"/>
      <c r="GZK133" s="389"/>
      <c r="GZL133" s="390"/>
      <c r="GZM133" s="388"/>
      <c r="GZN133" s="214"/>
      <c r="GZO133" s="389"/>
      <c r="GZP133" s="390"/>
      <c r="GZQ133" s="388"/>
      <c r="GZR133" s="214"/>
      <c r="GZS133" s="389"/>
      <c r="GZT133" s="390"/>
      <c r="GZU133" s="388"/>
      <c r="GZV133" s="214"/>
      <c r="GZW133" s="389"/>
      <c r="GZX133" s="390"/>
      <c r="GZY133" s="388"/>
      <c r="GZZ133" s="214"/>
      <c r="HAA133" s="389"/>
      <c r="HAB133" s="390"/>
      <c r="HAC133" s="388"/>
      <c r="HAD133" s="214"/>
      <c r="HAE133" s="389"/>
      <c r="HAF133" s="390"/>
      <c r="HAG133" s="388"/>
      <c r="HAH133" s="214"/>
      <c r="HAI133" s="389"/>
      <c r="HAJ133" s="390"/>
      <c r="HAK133" s="388"/>
      <c r="HAL133" s="214"/>
      <c r="HAM133" s="389"/>
      <c r="HAN133" s="390"/>
      <c r="HAO133" s="388"/>
      <c r="HAP133" s="214"/>
      <c r="HAQ133" s="389"/>
      <c r="HAR133" s="390"/>
      <c r="HAS133" s="388"/>
      <c r="HAT133" s="214"/>
      <c r="HAU133" s="389"/>
      <c r="HAV133" s="390"/>
      <c r="HAW133" s="388"/>
      <c r="HAX133" s="214"/>
      <c r="HAY133" s="389"/>
      <c r="HAZ133" s="390"/>
      <c r="HBA133" s="388"/>
      <c r="HBB133" s="214"/>
      <c r="HBC133" s="389"/>
      <c r="HBD133" s="390"/>
      <c r="HBE133" s="388"/>
      <c r="HBF133" s="214"/>
      <c r="HBG133" s="389"/>
      <c r="HBH133" s="390"/>
      <c r="HBI133" s="388"/>
      <c r="HBJ133" s="214"/>
      <c r="HBK133" s="389"/>
      <c r="HBL133" s="390"/>
      <c r="HBM133" s="388"/>
      <c r="HBN133" s="214"/>
      <c r="HBO133" s="389"/>
      <c r="HBP133" s="390"/>
      <c r="HBQ133" s="388"/>
      <c r="HBR133" s="214"/>
      <c r="HBS133" s="389"/>
      <c r="HBT133" s="390"/>
      <c r="HBU133" s="388"/>
      <c r="HBV133" s="214"/>
      <c r="HBW133" s="389"/>
      <c r="HBX133" s="390"/>
      <c r="HBY133" s="388"/>
      <c r="HBZ133" s="214"/>
      <c r="HCA133" s="389"/>
      <c r="HCB133" s="390"/>
      <c r="HCC133" s="388"/>
      <c r="HCD133" s="214"/>
      <c r="HCE133" s="389"/>
      <c r="HCF133" s="390"/>
      <c r="HCG133" s="388"/>
      <c r="HCH133" s="214"/>
      <c r="HCI133" s="389"/>
      <c r="HCJ133" s="390"/>
      <c r="HCK133" s="388"/>
      <c r="HCL133" s="214"/>
      <c r="HCM133" s="389"/>
      <c r="HCN133" s="390"/>
      <c r="HCO133" s="388"/>
      <c r="HCP133" s="214"/>
      <c r="HCQ133" s="389"/>
      <c r="HCR133" s="390"/>
      <c r="HCS133" s="388"/>
      <c r="HCT133" s="214"/>
      <c r="HCU133" s="389"/>
      <c r="HCV133" s="390"/>
      <c r="HCW133" s="388"/>
      <c r="HCX133" s="214"/>
      <c r="HCY133" s="389"/>
      <c r="HCZ133" s="390"/>
      <c r="HDA133" s="388"/>
      <c r="HDB133" s="214"/>
      <c r="HDC133" s="389"/>
      <c r="HDD133" s="390"/>
      <c r="HDE133" s="388"/>
      <c r="HDF133" s="214"/>
      <c r="HDG133" s="389"/>
      <c r="HDH133" s="390"/>
      <c r="HDI133" s="388"/>
      <c r="HDJ133" s="214"/>
      <c r="HDK133" s="389"/>
      <c r="HDL133" s="390"/>
      <c r="HDM133" s="388"/>
      <c r="HDN133" s="214"/>
      <c r="HDO133" s="389"/>
      <c r="HDP133" s="390"/>
      <c r="HDQ133" s="388"/>
      <c r="HDR133" s="214"/>
      <c r="HDS133" s="389"/>
      <c r="HDT133" s="390"/>
      <c r="HDU133" s="388"/>
      <c r="HDV133" s="214"/>
      <c r="HDW133" s="389"/>
      <c r="HDX133" s="390"/>
      <c r="HDY133" s="388"/>
      <c r="HDZ133" s="214"/>
      <c r="HEA133" s="389"/>
      <c r="HEB133" s="390"/>
      <c r="HEC133" s="388"/>
      <c r="HED133" s="214"/>
      <c r="HEE133" s="389"/>
      <c r="HEF133" s="390"/>
      <c r="HEG133" s="388"/>
      <c r="HEH133" s="214"/>
      <c r="HEI133" s="389"/>
      <c r="HEJ133" s="390"/>
      <c r="HEK133" s="388"/>
      <c r="HEL133" s="214"/>
      <c r="HEM133" s="389"/>
      <c r="HEN133" s="390"/>
      <c r="HEO133" s="388"/>
      <c r="HEP133" s="214"/>
      <c r="HEQ133" s="389"/>
      <c r="HER133" s="390"/>
      <c r="HES133" s="388"/>
      <c r="HET133" s="214"/>
      <c r="HEU133" s="389"/>
      <c r="HEV133" s="390"/>
      <c r="HEW133" s="388"/>
      <c r="HEX133" s="214"/>
      <c r="HEY133" s="389"/>
      <c r="HEZ133" s="390"/>
      <c r="HFA133" s="388"/>
      <c r="HFB133" s="214"/>
      <c r="HFC133" s="389"/>
      <c r="HFD133" s="390"/>
      <c r="HFE133" s="388"/>
      <c r="HFF133" s="214"/>
      <c r="HFG133" s="389"/>
      <c r="HFH133" s="390"/>
      <c r="HFI133" s="388"/>
      <c r="HFJ133" s="214"/>
      <c r="HFK133" s="389"/>
      <c r="HFL133" s="390"/>
      <c r="HFM133" s="388"/>
      <c r="HFN133" s="214"/>
      <c r="HFO133" s="389"/>
      <c r="HFP133" s="390"/>
      <c r="HFQ133" s="388"/>
      <c r="HFR133" s="214"/>
      <c r="HFS133" s="389"/>
      <c r="HFT133" s="390"/>
      <c r="HFU133" s="388"/>
      <c r="HFV133" s="214"/>
      <c r="HFW133" s="389"/>
      <c r="HFX133" s="390"/>
      <c r="HFY133" s="388"/>
      <c r="HFZ133" s="214"/>
      <c r="HGA133" s="389"/>
      <c r="HGB133" s="390"/>
      <c r="HGC133" s="388"/>
      <c r="HGD133" s="214"/>
      <c r="HGE133" s="389"/>
      <c r="HGF133" s="390"/>
      <c r="HGG133" s="388"/>
      <c r="HGH133" s="214"/>
      <c r="HGI133" s="389"/>
      <c r="HGJ133" s="390"/>
      <c r="HGK133" s="388"/>
      <c r="HGL133" s="214"/>
      <c r="HGM133" s="389"/>
      <c r="HGN133" s="390"/>
      <c r="HGO133" s="388"/>
      <c r="HGP133" s="214"/>
      <c r="HGQ133" s="389"/>
      <c r="HGR133" s="390"/>
      <c r="HGS133" s="388"/>
      <c r="HGT133" s="214"/>
      <c r="HGU133" s="389"/>
      <c r="HGV133" s="390"/>
      <c r="HGW133" s="388"/>
      <c r="HGX133" s="214"/>
      <c r="HGY133" s="389"/>
      <c r="HGZ133" s="390"/>
      <c r="HHA133" s="388"/>
      <c r="HHB133" s="214"/>
      <c r="HHC133" s="389"/>
      <c r="HHD133" s="390"/>
      <c r="HHE133" s="388"/>
      <c r="HHF133" s="214"/>
      <c r="HHG133" s="389"/>
      <c r="HHH133" s="390"/>
      <c r="HHI133" s="388"/>
      <c r="HHJ133" s="214"/>
      <c r="HHK133" s="389"/>
      <c r="HHL133" s="390"/>
      <c r="HHM133" s="388"/>
      <c r="HHN133" s="214"/>
      <c r="HHO133" s="389"/>
      <c r="HHP133" s="390"/>
      <c r="HHQ133" s="388"/>
      <c r="HHR133" s="214"/>
      <c r="HHS133" s="389"/>
      <c r="HHT133" s="390"/>
      <c r="HHU133" s="388"/>
      <c r="HHV133" s="214"/>
      <c r="HHW133" s="389"/>
      <c r="HHX133" s="390"/>
      <c r="HHY133" s="388"/>
      <c r="HHZ133" s="214"/>
      <c r="HIA133" s="389"/>
      <c r="HIB133" s="390"/>
      <c r="HIC133" s="388"/>
      <c r="HID133" s="214"/>
      <c r="HIE133" s="389"/>
      <c r="HIF133" s="390"/>
      <c r="HIG133" s="388"/>
      <c r="HIH133" s="214"/>
      <c r="HII133" s="389"/>
      <c r="HIJ133" s="390"/>
      <c r="HIK133" s="388"/>
      <c r="HIL133" s="214"/>
      <c r="HIM133" s="389"/>
      <c r="HIN133" s="390"/>
      <c r="HIO133" s="388"/>
      <c r="HIP133" s="214"/>
      <c r="HIQ133" s="389"/>
      <c r="HIR133" s="390"/>
      <c r="HIS133" s="388"/>
      <c r="HIT133" s="214"/>
      <c r="HIU133" s="389"/>
      <c r="HIV133" s="390"/>
      <c r="HIW133" s="388"/>
      <c r="HIX133" s="214"/>
      <c r="HIY133" s="389"/>
      <c r="HIZ133" s="390"/>
      <c r="HJA133" s="388"/>
      <c r="HJB133" s="214"/>
      <c r="HJC133" s="389"/>
      <c r="HJD133" s="390"/>
      <c r="HJE133" s="388"/>
      <c r="HJF133" s="214"/>
      <c r="HJG133" s="389"/>
      <c r="HJH133" s="390"/>
      <c r="HJI133" s="388"/>
      <c r="HJJ133" s="214"/>
      <c r="HJK133" s="389"/>
      <c r="HJL133" s="390"/>
      <c r="HJM133" s="388"/>
      <c r="HJN133" s="214"/>
      <c r="HJO133" s="389"/>
      <c r="HJP133" s="390"/>
      <c r="HJQ133" s="388"/>
      <c r="HJR133" s="214"/>
      <c r="HJS133" s="389"/>
      <c r="HJT133" s="390"/>
      <c r="HJU133" s="388"/>
      <c r="HJV133" s="214"/>
      <c r="HJW133" s="389"/>
      <c r="HJX133" s="390"/>
      <c r="HJY133" s="388"/>
      <c r="HJZ133" s="214"/>
      <c r="HKA133" s="389"/>
      <c r="HKB133" s="390"/>
      <c r="HKC133" s="388"/>
      <c r="HKD133" s="214"/>
      <c r="HKE133" s="389"/>
      <c r="HKF133" s="390"/>
      <c r="HKG133" s="388"/>
      <c r="HKH133" s="214"/>
      <c r="HKI133" s="389"/>
      <c r="HKJ133" s="390"/>
      <c r="HKK133" s="388"/>
      <c r="HKL133" s="214"/>
      <c r="HKM133" s="389"/>
      <c r="HKN133" s="390"/>
      <c r="HKO133" s="388"/>
      <c r="HKP133" s="214"/>
      <c r="HKQ133" s="389"/>
      <c r="HKR133" s="390"/>
      <c r="HKS133" s="388"/>
      <c r="HKT133" s="214"/>
      <c r="HKU133" s="389"/>
      <c r="HKV133" s="390"/>
      <c r="HKW133" s="388"/>
      <c r="HKX133" s="214"/>
      <c r="HKY133" s="389"/>
      <c r="HKZ133" s="390"/>
      <c r="HLA133" s="388"/>
      <c r="HLB133" s="214"/>
      <c r="HLC133" s="389"/>
      <c r="HLD133" s="390"/>
      <c r="HLE133" s="388"/>
      <c r="HLF133" s="214"/>
      <c r="HLG133" s="389"/>
      <c r="HLH133" s="390"/>
      <c r="HLI133" s="388"/>
      <c r="HLJ133" s="214"/>
      <c r="HLK133" s="389"/>
      <c r="HLL133" s="390"/>
      <c r="HLM133" s="388"/>
      <c r="HLN133" s="214"/>
      <c r="HLO133" s="389"/>
      <c r="HLP133" s="390"/>
      <c r="HLQ133" s="388"/>
      <c r="HLR133" s="214"/>
      <c r="HLS133" s="389"/>
      <c r="HLT133" s="390"/>
      <c r="HLU133" s="388"/>
      <c r="HLV133" s="214"/>
      <c r="HLW133" s="389"/>
      <c r="HLX133" s="390"/>
      <c r="HLY133" s="388"/>
      <c r="HLZ133" s="214"/>
      <c r="HMA133" s="389"/>
      <c r="HMB133" s="390"/>
      <c r="HMC133" s="388"/>
      <c r="HMD133" s="214"/>
      <c r="HME133" s="389"/>
      <c r="HMF133" s="390"/>
      <c r="HMG133" s="388"/>
      <c r="HMH133" s="214"/>
      <c r="HMI133" s="389"/>
      <c r="HMJ133" s="390"/>
      <c r="HMK133" s="388"/>
      <c r="HML133" s="214"/>
      <c r="HMM133" s="389"/>
      <c r="HMN133" s="390"/>
      <c r="HMO133" s="388"/>
      <c r="HMP133" s="214"/>
      <c r="HMQ133" s="389"/>
      <c r="HMR133" s="390"/>
      <c r="HMS133" s="388"/>
      <c r="HMT133" s="214"/>
      <c r="HMU133" s="389"/>
      <c r="HMV133" s="390"/>
      <c r="HMW133" s="388"/>
      <c r="HMX133" s="214"/>
      <c r="HMY133" s="389"/>
      <c r="HMZ133" s="390"/>
      <c r="HNA133" s="388"/>
      <c r="HNB133" s="214"/>
      <c r="HNC133" s="389"/>
      <c r="HND133" s="390"/>
      <c r="HNE133" s="388"/>
      <c r="HNF133" s="214"/>
      <c r="HNG133" s="389"/>
      <c r="HNH133" s="390"/>
      <c r="HNI133" s="388"/>
      <c r="HNJ133" s="214"/>
      <c r="HNK133" s="389"/>
      <c r="HNL133" s="390"/>
      <c r="HNM133" s="388"/>
      <c r="HNN133" s="214"/>
      <c r="HNO133" s="389"/>
      <c r="HNP133" s="390"/>
      <c r="HNQ133" s="388"/>
      <c r="HNR133" s="214"/>
      <c r="HNS133" s="389"/>
      <c r="HNT133" s="390"/>
      <c r="HNU133" s="388"/>
      <c r="HNV133" s="214"/>
      <c r="HNW133" s="389"/>
      <c r="HNX133" s="390"/>
      <c r="HNY133" s="388"/>
      <c r="HNZ133" s="214"/>
      <c r="HOA133" s="389"/>
      <c r="HOB133" s="390"/>
      <c r="HOC133" s="388"/>
      <c r="HOD133" s="214"/>
      <c r="HOE133" s="389"/>
      <c r="HOF133" s="390"/>
      <c r="HOG133" s="388"/>
      <c r="HOH133" s="214"/>
      <c r="HOI133" s="389"/>
      <c r="HOJ133" s="390"/>
      <c r="HOK133" s="388"/>
      <c r="HOL133" s="214"/>
      <c r="HOM133" s="389"/>
      <c r="HON133" s="390"/>
      <c r="HOO133" s="388"/>
      <c r="HOP133" s="214"/>
      <c r="HOQ133" s="389"/>
      <c r="HOR133" s="390"/>
      <c r="HOS133" s="388"/>
      <c r="HOT133" s="214"/>
      <c r="HOU133" s="389"/>
      <c r="HOV133" s="390"/>
      <c r="HOW133" s="388"/>
      <c r="HOX133" s="214"/>
      <c r="HOY133" s="389"/>
      <c r="HOZ133" s="390"/>
      <c r="HPA133" s="388"/>
      <c r="HPB133" s="214"/>
      <c r="HPC133" s="389"/>
      <c r="HPD133" s="390"/>
      <c r="HPE133" s="388"/>
      <c r="HPF133" s="214"/>
      <c r="HPG133" s="389"/>
      <c r="HPH133" s="390"/>
      <c r="HPI133" s="388"/>
      <c r="HPJ133" s="214"/>
      <c r="HPK133" s="389"/>
      <c r="HPL133" s="390"/>
      <c r="HPM133" s="388"/>
      <c r="HPN133" s="214"/>
      <c r="HPO133" s="389"/>
      <c r="HPP133" s="390"/>
      <c r="HPQ133" s="388"/>
      <c r="HPR133" s="214"/>
      <c r="HPS133" s="389"/>
      <c r="HPT133" s="390"/>
      <c r="HPU133" s="388"/>
      <c r="HPV133" s="214"/>
      <c r="HPW133" s="389"/>
      <c r="HPX133" s="390"/>
      <c r="HPY133" s="388"/>
      <c r="HPZ133" s="214"/>
      <c r="HQA133" s="389"/>
      <c r="HQB133" s="390"/>
      <c r="HQC133" s="388"/>
      <c r="HQD133" s="214"/>
      <c r="HQE133" s="389"/>
      <c r="HQF133" s="390"/>
      <c r="HQG133" s="388"/>
      <c r="HQH133" s="214"/>
      <c r="HQI133" s="389"/>
      <c r="HQJ133" s="390"/>
      <c r="HQK133" s="388"/>
      <c r="HQL133" s="214"/>
      <c r="HQM133" s="389"/>
      <c r="HQN133" s="390"/>
      <c r="HQO133" s="388"/>
      <c r="HQP133" s="214"/>
      <c r="HQQ133" s="389"/>
      <c r="HQR133" s="390"/>
      <c r="HQS133" s="388"/>
      <c r="HQT133" s="214"/>
      <c r="HQU133" s="389"/>
      <c r="HQV133" s="390"/>
      <c r="HQW133" s="388"/>
      <c r="HQX133" s="214"/>
      <c r="HQY133" s="389"/>
      <c r="HQZ133" s="390"/>
      <c r="HRA133" s="388"/>
      <c r="HRB133" s="214"/>
      <c r="HRC133" s="389"/>
      <c r="HRD133" s="390"/>
      <c r="HRE133" s="388"/>
      <c r="HRF133" s="214"/>
      <c r="HRG133" s="389"/>
      <c r="HRH133" s="390"/>
      <c r="HRI133" s="388"/>
      <c r="HRJ133" s="214"/>
      <c r="HRK133" s="389"/>
      <c r="HRL133" s="390"/>
      <c r="HRM133" s="388"/>
      <c r="HRN133" s="214"/>
      <c r="HRO133" s="389"/>
      <c r="HRP133" s="390"/>
      <c r="HRQ133" s="388"/>
      <c r="HRR133" s="214"/>
      <c r="HRS133" s="389"/>
      <c r="HRT133" s="390"/>
      <c r="HRU133" s="388"/>
      <c r="HRV133" s="214"/>
      <c r="HRW133" s="389"/>
      <c r="HRX133" s="390"/>
      <c r="HRY133" s="388"/>
      <c r="HRZ133" s="214"/>
      <c r="HSA133" s="389"/>
      <c r="HSB133" s="390"/>
      <c r="HSC133" s="388"/>
      <c r="HSD133" s="214"/>
      <c r="HSE133" s="389"/>
      <c r="HSF133" s="390"/>
      <c r="HSG133" s="388"/>
      <c r="HSH133" s="214"/>
      <c r="HSI133" s="389"/>
      <c r="HSJ133" s="390"/>
      <c r="HSK133" s="388"/>
      <c r="HSL133" s="214"/>
      <c r="HSM133" s="389"/>
      <c r="HSN133" s="390"/>
      <c r="HSO133" s="388"/>
      <c r="HSP133" s="214"/>
      <c r="HSQ133" s="389"/>
      <c r="HSR133" s="390"/>
      <c r="HSS133" s="388"/>
      <c r="HST133" s="214"/>
      <c r="HSU133" s="389"/>
      <c r="HSV133" s="390"/>
      <c r="HSW133" s="388"/>
      <c r="HSX133" s="214"/>
      <c r="HSY133" s="389"/>
      <c r="HSZ133" s="390"/>
      <c r="HTA133" s="388"/>
      <c r="HTB133" s="214"/>
      <c r="HTC133" s="389"/>
      <c r="HTD133" s="390"/>
      <c r="HTE133" s="388"/>
      <c r="HTF133" s="214"/>
      <c r="HTG133" s="389"/>
      <c r="HTH133" s="390"/>
      <c r="HTI133" s="388"/>
      <c r="HTJ133" s="214"/>
      <c r="HTK133" s="389"/>
      <c r="HTL133" s="390"/>
      <c r="HTM133" s="388"/>
      <c r="HTN133" s="214"/>
      <c r="HTO133" s="389"/>
      <c r="HTP133" s="390"/>
      <c r="HTQ133" s="388"/>
      <c r="HTR133" s="214"/>
      <c r="HTS133" s="389"/>
      <c r="HTT133" s="390"/>
      <c r="HTU133" s="388"/>
      <c r="HTV133" s="214"/>
      <c r="HTW133" s="389"/>
      <c r="HTX133" s="390"/>
      <c r="HTY133" s="388"/>
      <c r="HTZ133" s="214"/>
      <c r="HUA133" s="389"/>
      <c r="HUB133" s="390"/>
      <c r="HUC133" s="388"/>
      <c r="HUD133" s="214"/>
      <c r="HUE133" s="389"/>
      <c r="HUF133" s="390"/>
      <c r="HUG133" s="388"/>
      <c r="HUH133" s="214"/>
      <c r="HUI133" s="389"/>
      <c r="HUJ133" s="390"/>
      <c r="HUK133" s="388"/>
      <c r="HUL133" s="214"/>
      <c r="HUM133" s="389"/>
      <c r="HUN133" s="390"/>
      <c r="HUO133" s="388"/>
      <c r="HUP133" s="214"/>
      <c r="HUQ133" s="389"/>
      <c r="HUR133" s="390"/>
      <c r="HUS133" s="388"/>
      <c r="HUT133" s="214"/>
      <c r="HUU133" s="389"/>
      <c r="HUV133" s="390"/>
      <c r="HUW133" s="388"/>
      <c r="HUX133" s="214"/>
      <c r="HUY133" s="389"/>
      <c r="HUZ133" s="390"/>
      <c r="HVA133" s="388"/>
      <c r="HVB133" s="214"/>
      <c r="HVC133" s="389"/>
      <c r="HVD133" s="390"/>
      <c r="HVE133" s="388"/>
      <c r="HVF133" s="214"/>
      <c r="HVG133" s="389"/>
      <c r="HVH133" s="390"/>
      <c r="HVI133" s="388"/>
      <c r="HVJ133" s="214"/>
      <c r="HVK133" s="389"/>
      <c r="HVL133" s="390"/>
      <c r="HVM133" s="388"/>
      <c r="HVN133" s="214"/>
      <c r="HVO133" s="389"/>
      <c r="HVP133" s="390"/>
      <c r="HVQ133" s="388"/>
      <c r="HVR133" s="214"/>
      <c r="HVS133" s="389"/>
      <c r="HVT133" s="390"/>
      <c r="HVU133" s="388"/>
      <c r="HVV133" s="214"/>
      <c r="HVW133" s="389"/>
      <c r="HVX133" s="390"/>
      <c r="HVY133" s="388"/>
      <c r="HVZ133" s="214"/>
      <c r="HWA133" s="389"/>
      <c r="HWB133" s="390"/>
      <c r="HWC133" s="388"/>
      <c r="HWD133" s="214"/>
      <c r="HWE133" s="389"/>
      <c r="HWF133" s="390"/>
      <c r="HWG133" s="388"/>
      <c r="HWH133" s="214"/>
      <c r="HWI133" s="389"/>
      <c r="HWJ133" s="390"/>
      <c r="HWK133" s="388"/>
      <c r="HWL133" s="214"/>
      <c r="HWM133" s="389"/>
      <c r="HWN133" s="390"/>
      <c r="HWO133" s="388"/>
      <c r="HWP133" s="214"/>
      <c r="HWQ133" s="389"/>
      <c r="HWR133" s="390"/>
      <c r="HWS133" s="388"/>
      <c r="HWT133" s="214"/>
      <c r="HWU133" s="389"/>
      <c r="HWV133" s="390"/>
      <c r="HWW133" s="388"/>
      <c r="HWX133" s="214"/>
      <c r="HWY133" s="389"/>
      <c r="HWZ133" s="390"/>
      <c r="HXA133" s="388"/>
      <c r="HXB133" s="214"/>
      <c r="HXC133" s="389"/>
      <c r="HXD133" s="390"/>
      <c r="HXE133" s="388"/>
      <c r="HXF133" s="214"/>
      <c r="HXG133" s="389"/>
      <c r="HXH133" s="390"/>
      <c r="HXI133" s="388"/>
      <c r="HXJ133" s="214"/>
      <c r="HXK133" s="389"/>
      <c r="HXL133" s="390"/>
      <c r="HXM133" s="388"/>
      <c r="HXN133" s="214"/>
      <c r="HXO133" s="389"/>
      <c r="HXP133" s="390"/>
      <c r="HXQ133" s="388"/>
      <c r="HXR133" s="214"/>
      <c r="HXS133" s="389"/>
      <c r="HXT133" s="390"/>
      <c r="HXU133" s="388"/>
      <c r="HXV133" s="214"/>
      <c r="HXW133" s="389"/>
      <c r="HXX133" s="390"/>
      <c r="HXY133" s="388"/>
      <c r="HXZ133" s="214"/>
      <c r="HYA133" s="389"/>
      <c r="HYB133" s="390"/>
      <c r="HYC133" s="388"/>
      <c r="HYD133" s="214"/>
      <c r="HYE133" s="389"/>
      <c r="HYF133" s="390"/>
      <c r="HYG133" s="388"/>
      <c r="HYH133" s="214"/>
      <c r="HYI133" s="389"/>
      <c r="HYJ133" s="390"/>
      <c r="HYK133" s="388"/>
      <c r="HYL133" s="214"/>
      <c r="HYM133" s="389"/>
      <c r="HYN133" s="390"/>
      <c r="HYO133" s="388"/>
      <c r="HYP133" s="214"/>
      <c r="HYQ133" s="389"/>
      <c r="HYR133" s="390"/>
      <c r="HYS133" s="388"/>
      <c r="HYT133" s="214"/>
      <c r="HYU133" s="389"/>
      <c r="HYV133" s="390"/>
      <c r="HYW133" s="388"/>
      <c r="HYX133" s="214"/>
      <c r="HYY133" s="389"/>
      <c r="HYZ133" s="390"/>
      <c r="HZA133" s="388"/>
      <c r="HZB133" s="214"/>
      <c r="HZC133" s="389"/>
      <c r="HZD133" s="390"/>
      <c r="HZE133" s="388"/>
      <c r="HZF133" s="214"/>
      <c r="HZG133" s="389"/>
      <c r="HZH133" s="390"/>
      <c r="HZI133" s="388"/>
      <c r="HZJ133" s="214"/>
      <c r="HZK133" s="389"/>
      <c r="HZL133" s="390"/>
      <c r="HZM133" s="388"/>
      <c r="HZN133" s="214"/>
      <c r="HZO133" s="389"/>
      <c r="HZP133" s="390"/>
      <c r="HZQ133" s="388"/>
      <c r="HZR133" s="214"/>
      <c r="HZS133" s="389"/>
      <c r="HZT133" s="390"/>
      <c r="HZU133" s="388"/>
      <c r="HZV133" s="214"/>
      <c r="HZW133" s="389"/>
      <c r="HZX133" s="390"/>
      <c r="HZY133" s="388"/>
      <c r="HZZ133" s="214"/>
      <c r="IAA133" s="389"/>
      <c r="IAB133" s="390"/>
      <c r="IAC133" s="388"/>
      <c r="IAD133" s="214"/>
      <c r="IAE133" s="389"/>
      <c r="IAF133" s="390"/>
      <c r="IAG133" s="388"/>
      <c r="IAH133" s="214"/>
      <c r="IAI133" s="389"/>
      <c r="IAJ133" s="390"/>
      <c r="IAK133" s="388"/>
      <c r="IAL133" s="214"/>
      <c r="IAM133" s="389"/>
      <c r="IAN133" s="390"/>
      <c r="IAO133" s="388"/>
      <c r="IAP133" s="214"/>
      <c r="IAQ133" s="389"/>
      <c r="IAR133" s="390"/>
      <c r="IAS133" s="388"/>
      <c r="IAT133" s="214"/>
      <c r="IAU133" s="389"/>
      <c r="IAV133" s="390"/>
      <c r="IAW133" s="388"/>
      <c r="IAX133" s="214"/>
      <c r="IAY133" s="389"/>
      <c r="IAZ133" s="390"/>
      <c r="IBA133" s="388"/>
      <c r="IBB133" s="214"/>
      <c r="IBC133" s="389"/>
      <c r="IBD133" s="390"/>
      <c r="IBE133" s="388"/>
      <c r="IBF133" s="214"/>
      <c r="IBG133" s="389"/>
      <c r="IBH133" s="390"/>
      <c r="IBI133" s="388"/>
      <c r="IBJ133" s="214"/>
      <c r="IBK133" s="389"/>
      <c r="IBL133" s="390"/>
      <c r="IBM133" s="388"/>
      <c r="IBN133" s="214"/>
      <c r="IBO133" s="389"/>
      <c r="IBP133" s="390"/>
      <c r="IBQ133" s="388"/>
      <c r="IBR133" s="214"/>
      <c r="IBS133" s="389"/>
      <c r="IBT133" s="390"/>
      <c r="IBU133" s="388"/>
      <c r="IBV133" s="214"/>
      <c r="IBW133" s="389"/>
      <c r="IBX133" s="390"/>
      <c r="IBY133" s="388"/>
      <c r="IBZ133" s="214"/>
      <c r="ICA133" s="389"/>
      <c r="ICB133" s="390"/>
      <c r="ICC133" s="388"/>
      <c r="ICD133" s="214"/>
      <c r="ICE133" s="389"/>
      <c r="ICF133" s="390"/>
      <c r="ICG133" s="388"/>
      <c r="ICH133" s="214"/>
      <c r="ICI133" s="389"/>
      <c r="ICJ133" s="390"/>
      <c r="ICK133" s="388"/>
      <c r="ICL133" s="214"/>
      <c r="ICM133" s="389"/>
      <c r="ICN133" s="390"/>
      <c r="ICO133" s="388"/>
      <c r="ICP133" s="214"/>
      <c r="ICQ133" s="389"/>
      <c r="ICR133" s="390"/>
      <c r="ICS133" s="388"/>
      <c r="ICT133" s="214"/>
      <c r="ICU133" s="389"/>
      <c r="ICV133" s="390"/>
      <c r="ICW133" s="388"/>
      <c r="ICX133" s="214"/>
      <c r="ICY133" s="389"/>
      <c r="ICZ133" s="390"/>
      <c r="IDA133" s="388"/>
      <c r="IDB133" s="214"/>
      <c r="IDC133" s="389"/>
      <c r="IDD133" s="390"/>
      <c r="IDE133" s="388"/>
      <c r="IDF133" s="214"/>
      <c r="IDG133" s="389"/>
      <c r="IDH133" s="390"/>
      <c r="IDI133" s="388"/>
      <c r="IDJ133" s="214"/>
      <c r="IDK133" s="389"/>
      <c r="IDL133" s="390"/>
      <c r="IDM133" s="388"/>
      <c r="IDN133" s="214"/>
      <c r="IDO133" s="389"/>
      <c r="IDP133" s="390"/>
      <c r="IDQ133" s="388"/>
      <c r="IDR133" s="214"/>
      <c r="IDS133" s="389"/>
      <c r="IDT133" s="390"/>
      <c r="IDU133" s="388"/>
      <c r="IDV133" s="214"/>
      <c r="IDW133" s="389"/>
      <c r="IDX133" s="390"/>
      <c r="IDY133" s="388"/>
      <c r="IDZ133" s="214"/>
      <c r="IEA133" s="389"/>
      <c r="IEB133" s="390"/>
      <c r="IEC133" s="388"/>
      <c r="IED133" s="214"/>
      <c r="IEE133" s="389"/>
      <c r="IEF133" s="390"/>
      <c r="IEG133" s="388"/>
      <c r="IEH133" s="214"/>
      <c r="IEI133" s="389"/>
      <c r="IEJ133" s="390"/>
      <c r="IEK133" s="388"/>
      <c r="IEL133" s="214"/>
      <c r="IEM133" s="389"/>
      <c r="IEN133" s="390"/>
      <c r="IEO133" s="388"/>
      <c r="IEP133" s="214"/>
      <c r="IEQ133" s="389"/>
      <c r="IER133" s="390"/>
      <c r="IES133" s="388"/>
      <c r="IET133" s="214"/>
      <c r="IEU133" s="389"/>
      <c r="IEV133" s="390"/>
      <c r="IEW133" s="388"/>
      <c r="IEX133" s="214"/>
      <c r="IEY133" s="389"/>
      <c r="IEZ133" s="390"/>
      <c r="IFA133" s="388"/>
      <c r="IFB133" s="214"/>
      <c r="IFC133" s="389"/>
      <c r="IFD133" s="390"/>
      <c r="IFE133" s="388"/>
      <c r="IFF133" s="214"/>
      <c r="IFG133" s="389"/>
      <c r="IFH133" s="390"/>
      <c r="IFI133" s="388"/>
      <c r="IFJ133" s="214"/>
      <c r="IFK133" s="389"/>
      <c r="IFL133" s="390"/>
      <c r="IFM133" s="388"/>
      <c r="IFN133" s="214"/>
      <c r="IFO133" s="389"/>
      <c r="IFP133" s="390"/>
      <c r="IFQ133" s="388"/>
      <c r="IFR133" s="214"/>
      <c r="IFS133" s="389"/>
      <c r="IFT133" s="390"/>
      <c r="IFU133" s="388"/>
      <c r="IFV133" s="214"/>
      <c r="IFW133" s="389"/>
      <c r="IFX133" s="390"/>
      <c r="IFY133" s="388"/>
      <c r="IFZ133" s="214"/>
      <c r="IGA133" s="389"/>
      <c r="IGB133" s="390"/>
      <c r="IGC133" s="388"/>
      <c r="IGD133" s="214"/>
      <c r="IGE133" s="389"/>
      <c r="IGF133" s="390"/>
      <c r="IGG133" s="388"/>
      <c r="IGH133" s="214"/>
      <c r="IGI133" s="389"/>
      <c r="IGJ133" s="390"/>
      <c r="IGK133" s="388"/>
      <c r="IGL133" s="214"/>
      <c r="IGM133" s="389"/>
      <c r="IGN133" s="390"/>
      <c r="IGO133" s="388"/>
      <c r="IGP133" s="214"/>
      <c r="IGQ133" s="389"/>
      <c r="IGR133" s="390"/>
      <c r="IGS133" s="388"/>
      <c r="IGT133" s="214"/>
      <c r="IGU133" s="389"/>
      <c r="IGV133" s="390"/>
      <c r="IGW133" s="388"/>
      <c r="IGX133" s="214"/>
      <c r="IGY133" s="389"/>
      <c r="IGZ133" s="390"/>
      <c r="IHA133" s="388"/>
      <c r="IHB133" s="214"/>
      <c r="IHC133" s="389"/>
      <c r="IHD133" s="390"/>
      <c r="IHE133" s="388"/>
      <c r="IHF133" s="214"/>
      <c r="IHG133" s="389"/>
      <c r="IHH133" s="390"/>
      <c r="IHI133" s="388"/>
      <c r="IHJ133" s="214"/>
      <c r="IHK133" s="389"/>
      <c r="IHL133" s="390"/>
      <c r="IHM133" s="388"/>
      <c r="IHN133" s="214"/>
      <c r="IHO133" s="389"/>
      <c r="IHP133" s="390"/>
      <c r="IHQ133" s="388"/>
      <c r="IHR133" s="214"/>
      <c r="IHS133" s="389"/>
      <c r="IHT133" s="390"/>
      <c r="IHU133" s="388"/>
      <c r="IHV133" s="214"/>
      <c r="IHW133" s="389"/>
      <c r="IHX133" s="390"/>
      <c r="IHY133" s="388"/>
      <c r="IHZ133" s="214"/>
      <c r="IIA133" s="389"/>
      <c r="IIB133" s="390"/>
      <c r="IIC133" s="388"/>
      <c r="IID133" s="214"/>
      <c r="IIE133" s="389"/>
      <c r="IIF133" s="390"/>
      <c r="IIG133" s="388"/>
      <c r="IIH133" s="214"/>
      <c r="III133" s="389"/>
      <c r="IIJ133" s="390"/>
      <c r="IIK133" s="388"/>
      <c r="IIL133" s="214"/>
      <c r="IIM133" s="389"/>
      <c r="IIN133" s="390"/>
      <c r="IIO133" s="388"/>
      <c r="IIP133" s="214"/>
      <c r="IIQ133" s="389"/>
      <c r="IIR133" s="390"/>
      <c r="IIS133" s="388"/>
      <c r="IIT133" s="214"/>
      <c r="IIU133" s="389"/>
      <c r="IIV133" s="390"/>
      <c r="IIW133" s="388"/>
      <c r="IIX133" s="214"/>
      <c r="IIY133" s="389"/>
      <c r="IIZ133" s="390"/>
      <c r="IJA133" s="388"/>
      <c r="IJB133" s="214"/>
      <c r="IJC133" s="389"/>
      <c r="IJD133" s="390"/>
      <c r="IJE133" s="388"/>
      <c r="IJF133" s="214"/>
      <c r="IJG133" s="389"/>
      <c r="IJH133" s="390"/>
      <c r="IJI133" s="388"/>
      <c r="IJJ133" s="214"/>
      <c r="IJK133" s="389"/>
      <c r="IJL133" s="390"/>
      <c r="IJM133" s="388"/>
      <c r="IJN133" s="214"/>
      <c r="IJO133" s="389"/>
      <c r="IJP133" s="390"/>
      <c r="IJQ133" s="388"/>
      <c r="IJR133" s="214"/>
      <c r="IJS133" s="389"/>
      <c r="IJT133" s="390"/>
      <c r="IJU133" s="388"/>
      <c r="IJV133" s="214"/>
      <c r="IJW133" s="389"/>
      <c r="IJX133" s="390"/>
      <c r="IJY133" s="388"/>
      <c r="IJZ133" s="214"/>
      <c r="IKA133" s="389"/>
      <c r="IKB133" s="390"/>
      <c r="IKC133" s="388"/>
      <c r="IKD133" s="214"/>
      <c r="IKE133" s="389"/>
      <c r="IKF133" s="390"/>
      <c r="IKG133" s="388"/>
      <c r="IKH133" s="214"/>
      <c r="IKI133" s="389"/>
      <c r="IKJ133" s="390"/>
      <c r="IKK133" s="388"/>
      <c r="IKL133" s="214"/>
      <c r="IKM133" s="389"/>
      <c r="IKN133" s="390"/>
      <c r="IKO133" s="388"/>
      <c r="IKP133" s="214"/>
      <c r="IKQ133" s="389"/>
      <c r="IKR133" s="390"/>
      <c r="IKS133" s="388"/>
      <c r="IKT133" s="214"/>
      <c r="IKU133" s="389"/>
      <c r="IKV133" s="390"/>
      <c r="IKW133" s="388"/>
      <c r="IKX133" s="214"/>
      <c r="IKY133" s="389"/>
      <c r="IKZ133" s="390"/>
      <c r="ILA133" s="388"/>
      <c r="ILB133" s="214"/>
      <c r="ILC133" s="389"/>
      <c r="ILD133" s="390"/>
      <c r="ILE133" s="388"/>
      <c r="ILF133" s="214"/>
      <c r="ILG133" s="389"/>
      <c r="ILH133" s="390"/>
      <c r="ILI133" s="388"/>
      <c r="ILJ133" s="214"/>
      <c r="ILK133" s="389"/>
      <c r="ILL133" s="390"/>
      <c r="ILM133" s="388"/>
      <c r="ILN133" s="214"/>
      <c r="ILO133" s="389"/>
      <c r="ILP133" s="390"/>
      <c r="ILQ133" s="388"/>
      <c r="ILR133" s="214"/>
      <c r="ILS133" s="389"/>
      <c r="ILT133" s="390"/>
      <c r="ILU133" s="388"/>
      <c r="ILV133" s="214"/>
      <c r="ILW133" s="389"/>
      <c r="ILX133" s="390"/>
      <c r="ILY133" s="388"/>
      <c r="ILZ133" s="214"/>
      <c r="IMA133" s="389"/>
      <c r="IMB133" s="390"/>
      <c r="IMC133" s="388"/>
      <c r="IMD133" s="214"/>
      <c r="IME133" s="389"/>
      <c r="IMF133" s="390"/>
      <c r="IMG133" s="388"/>
      <c r="IMH133" s="214"/>
      <c r="IMI133" s="389"/>
      <c r="IMJ133" s="390"/>
      <c r="IMK133" s="388"/>
      <c r="IML133" s="214"/>
      <c r="IMM133" s="389"/>
      <c r="IMN133" s="390"/>
      <c r="IMO133" s="388"/>
      <c r="IMP133" s="214"/>
      <c r="IMQ133" s="389"/>
      <c r="IMR133" s="390"/>
      <c r="IMS133" s="388"/>
      <c r="IMT133" s="214"/>
      <c r="IMU133" s="389"/>
      <c r="IMV133" s="390"/>
      <c r="IMW133" s="388"/>
      <c r="IMX133" s="214"/>
      <c r="IMY133" s="389"/>
      <c r="IMZ133" s="390"/>
      <c r="INA133" s="388"/>
      <c r="INB133" s="214"/>
      <c r="INC133" s="389"/>
      <c r="IND133" s="390"/>
      <c r="INE133" s="388"/>
      <c r="INF133" s="214"/>
      <c r="ING133" s="389"/>
      <c r="INH133" s="390"/>
      <c r="INI133" s="388"/>
      <c r="INJ133" s="214"/>
      <c r="INK133" s="389"/>
      <c r="INL133" s="390"/>
      <c r="INM133" s="388"/>
      <c r="INN133" s="214"/>
      <c r="INO133" s="389"/>
      <c r="INP133" s="390"/>
      <c r="INQ133" s="388"/>
      <c r="INR133" s="214"/>
      <c r="INS133" s="389"/>
      <c r="INT133" s="390"/>
      <c r="INU133" s="388"/>
      <c r="INV133" s="214"/>
      <c r="INW133" s="389"/>
      <c r="INX133" s="390"/>
      <c r="INY133" s="388"/>
      <c r="INZ133" s="214"/>
      <c r="IOA133" s="389"/>
      <c r="IOB133" s="390"/>
      <c r="IOC133" s="388"/>
      <c r="IOD133" s="214"/>
      <c r="IOE133" s="389"/>
      <c r="IOF133" s="390"/>
      <c r="IOG133" s="388"/>
      <c r="IOH133" s="214"/>
      <c r="IOI133" s="389"/>
      <c r="IOJ133" s="390"/>
      <c r="IOK133" s="388"/>
      <c r="IOL133" s="214"/>
      <c r="IOM133" s="389"/>
      <c r="ION133" s="390"/>
      <c r="IOO133" s="388"/>
      <c r="IOP133" s="214"/>
      <c r="IOQ133" s="389"/>
      <c r="IOR133" s="390"/>
      <c r="IOS133" s="388"/>
      <c r="IOT133" s="214"/>
      <c r="IOU133" s="389"/>
      <c r="IOV133" s="390"/>
      <c r="IOW133" s="388"/>
      <c r="IOX133" s="214"/>
      <c r="IOY133" s="389"/>
      <c r="IOZ133" s="390"/>
      <c r="IPA133" s="388"/>
      <c r="IPB133" s="214"/>
      <c r="IPC133" s="389"/>
      <c r="IPD133" s="390"/>
      <c r="IPE133" s="388"/>
      <c r="IPF133" s="214"/>
      <c r="IPG133" s="389"/>
      <c r="IPH133" s="390"/>
      <c r="IPI133" s="388"/>
      <c r="IPJ133" s="214"/>
      <c r="IPK133" s="389"/>
      <c r="IPL133" s="390"/>
      <c r="IPM133" s="388"/>
      <c r="IPN133" s="214"/>
      <c r="IPO133" s="389"/>
      <c r="IPP133" s="390"/>
      <c r="IPQ133" s="388"/>
      <c r="IPR133" s="214"/>
      <c r="IPS133" s="389"/>
      <c r="IPT133" s="390"/>
      <c r="IPU133" s="388"/>
      <c r="IPV133" s="214"/>
      <c r="IPW133" s="389"/>
      <c r="IPX133" s="390"/>
      <c r="IPY133" s="388"/>
      <c r="IPZ133" s="214"/>
      <c r="IQA133" s="389"/>
      <c r="IQB133" s="390"/>
      <c r="IQC133" s="388"/>
      <c r="IQD133" s="214"/>
      <c r="IQE133" s="389"/>
      <c r="IQF133" s="390"/>
      <c r="IQG133" s="388"/>
      <c r="IQH133" s="214"/>
      <c r="IQI133" s="389"/>
      <c r="IQJ133" s="390"/>
      <c r="IQK133" s="388"/>
      <c r="IQL133" s="214"/>
      <c r="IQM133" s="389"/>
      <c r="IQN133" s="390"/>
      <c r="IQO133" s="388"/>
      <c r="IQP133" s="214"/>
      <c r="IQQ133" s="389"/>
      <c r="IQR133" s="390"/>
      <c r="IQS133" s="388"/>
      <c r="IQT133" s="214"/>
      <c r="IQU133" s="389"/>
      <c r="IQV133" s="390"/>
      <c r="IQW133" s="388"/>
      <c r="IQX133" s="214"/>
      <c r="IQY133" s="389"/>
      <c r="IQZ133" s="390"/>
      <c r="IRA133" s="388"/>
      <c r="IRB133" s="214"/>
      <c r="IRC133" s="389"/>
      <c r="IRD133" s="390"/>
      <c r="IRE133" s="388"/>
      <c r="IRF133" s="214"/>
      <c r="IRG133" s="389"/>
      <c r="IRH133" s="390"/>
      <c r="IRI133" s="388"/>
      <c r="IRJ133" s="214"/>
      <c r="IRK133" s="389"/>
      <c r="IRL133" s="390"/>
      <c r="IRM133" s="388"/>
      <c r="IRN133" s="214"/>
      <c r="IRO133" s="389"/>
      <c r="IRP133" s="390"/>
      <c r="IRQ133" s="388"/>
      <c r="IRR133" s="214"/>
      <c r="IRS133" s="389"/>
      <c r="IRT133" s="390"/>
      <c r="IRU133" s="388"/>
      <c r="IRV133" s="214"/>
      <c r="IRW133" s="389"/>
      <c r="IRX133" s="390"/>
      <c r="IRY133" s="388"/>
      <c r="IRZ133" s="214"/>
      <c r="ISA133" s="389"/>
      <c r="ISB133" s="390"/>
      <c r="ISC133" s="388"/>
      <c r="ISD133" s="214"/>
      <c r="ISE133" s="389"/>
      <c r="ISF133" s="390"/>
      <c r="ISG133" s="388"/>
      <c r="ISH133" s="214"/>
      <c r="ISI133" s="389"/>
      <c r="ISJ133" s="390"/>
      <c r="ISK133" s="388"/>
      <c r="ISL133" s="214"/>
      <c r="ISM133" s="389"/>
      <c r="ISN133" s="390"/>
      <c r="ISO133" s="388"/>
      <c r="ISP133" s="214"/>
      <c r="ISQ133" s="389"/>
      <c r="ISR133" s="390"/>
      <c r="ISS133" s="388"/>
      <c r="IST133" s="214"/>
      <c r="ISU133" s="389"/>
      <c r="ISV133" s="390"/>
      <c r="ISW133" s="388"/>
      <c r="ISX133" s="214"/>
      <c r="ISY133" s="389"/>
      <c r="ISZ133" s="390"/>
      <c r="ITA133" s="388"/>
      <c r="ITB133" s="214"/>
      <c r="ITC133" s="389"/>
      <c r="ITD133" s="390"/>
      <c r="ITE133" s="388"/>
      <c r="ITF133" s="214"/>
      <c r="ITG133" s="389"/>
      <c r="ITH133" s="390"/>
      <c r="ITI133" s="388"/>
      <c r="ITJ133" s="214"/>
      <c r="ITK133" s="389"/>
      <c r="ITL133" s="390"/>
      <c r="ITM133" s="388"/>
      <c r="ITN133" s="214"/>
      <c r="ITO133" s="389"/>
      <c r="ITP133" s="390"/>
      <c r="ITQ133" s="388"/>
      <c r="ITR133" s="214"/>
      <c r="ITS133" s="389"/>
      <c r="ITT133" s="390"/>
      <c r="ITU133" s="388"/>
      <c r="ITV133" s="214"/>
      <c r="ITW133" s="389"/>
      <c r="ITX133" s="390"/>
      <c r="ITY133" s="388"/>
      <c r="ITZ133" s="214"/>
      <c r="IUA133" s="389"/>
      <c r="IUB133" s="390"/>
      <c r="IUC133" s="388"/>
      <c r="IUD133" s="214"/>
      <c r="IUE133" s="389"/>
      <c r="IUF133" s="390"/>
      <c r="IUG133" s="388"/>
      <c r="IUH133" s="214"/>
      <c r="IUI133" s="389"/>
      <c r="IUJ133" s="390"/>
      <c r="IUK133" s="388"/>
      <c r="IUL133" s="214"/>
      <c r="IUM133" s="389"/>
      <c r="IUN133" s="390"/>
      <c r="IUO133" s="388"/>
      <c r="IUP133" s="214"/>
      <c r="IUQ133" s="389"/>
      <c r="IUR133" s="390"/>
      <c r="IUS133" s="388"/>
      <c r="IUT133" s="214"/>
      <c r="IUU133" s="389"/>
      <c r="IUV133" s="390"/>
      <c r="IUW133" s="388"/>
      <c r="IUX133" s="214"/>
      <c r="IUY133" s="389"/>
      <c r="IUZ133" s="390"/>
      <c r="IVA133" s="388"/>
      <c r="IVB133" s="214"/>
      <c r="IVC133" s="389"/>
      <c r="IVD133" s="390"/>
      <c r="IVE133" s="388"/>
      <c r="IVF133" s="214"/>
      <c r="IVG133" s="389"/>
      <c r="IVH133" s="390"/>
      <c r="IVI133" s="388"/>
      <c r="IVJ133" s="214"/>
      <c r="IVK133" s="389"/>
      <c r="IVL133" s="390"/>
      <c r="IVM133" s="388"/>
      <c r="IVN133" s="214"/>
      <c r="IVO133" s="389"/>
      <c r="IVP133" s="390"/>
      <c r="IVQ133" s="388"/>
      <c r="IVR133" s="214"/>
      <c r="IVS133" s="389"/>
      <c r="IVT133" s="390"/>
      <c r="IVU133" s="388"/>
      <c r="IVV133" s="214"/>
      <c r="IVW133" s="389"/>
      <c r="IVX133" s="390"/>
      <c r="IVY133" s="388"/>
      <c r="IVZ133" s="214"/>
      <c r="IWA133" s="389"/>
      <c r="IWB133" s="390"/>
      <c r="IWC133" s="388"/>
      <c r="IWD133" s="214"/>
      <c r="IWE133" s="389"/>
      <c r="IWF133" s="390"/>
      <c r="IWG133" s="388"/>
      <c r="IWH133" s="214"/>
      <c r="IWI133" s="389"/>
      <c r="IWJ133" s="390"/>
      <c r="IWK133" s="388"/>
      <c r="IWL133" s="214"/>
      <c r="IWM133" s="389"/>
      <c r="IWN133" s="390"/>
      <c r="IWO133" s="388"/>
      <c r="IWP133" s="214"/>
      <c r="IWQ133" s="389"/>
      <c r="IWR133" s="390"/>
      <c r="IWS133" s="388"/>
      <c r="IWT133" s="214"/>
      <c r="IWU133" s="389"/>
      <c r="IWV133" s="390"/>
      <c r="IWW133" s="388"/>
      <c r="IWX133" s="214"/>
      <c r="IWY133" s="389"/>
      <c r="IWZ133" s="390"/>
      <c r="IXA133" s="388"/>
      <c r="IXB133" s="214"/>
      <c r="IXC133" s="389"/>
      <c r="IXD133" s="390"/>
      <c r="IXE133" s="388"/>
      <c r="IXF133" s="214"/>
      <c r="IXG133" s="389"/>
      <c r="IXH133" s="390"/>
      <c r="IXI133" s="388"/>
      <c r="IXJ133" s="214"/>
      <c r="IXK133" s="389"/>
      <c r="IXL133" s="390"/>
      <c r="IXM133" s="388"/>
      <c r="IXN133" s="214"/>
      <c r="IXO133" s="389"/>
      <c r="IXP133" s="390"/>
      <c r="IXQ133" s="388"/>
      <c r="IXR133" s="214"/>
      <c r="IXS133" s="389"/>
      <c r="IXT133" s="390"/>
      <c r="IXU133" s="388"/>
      <c r="IXV133" s="214"/>
      <c r="IXW133" s="389"/>
      <c r="IXX133" s="390"/>
      <c r="IXY133" s="388"/>
      <c r="IXZ133" s="214"/>
      <c r="IYA133" s="389"/>
      <c r="IYB133" s="390"/>
      <c r="IYC133" s="388"/>
      <c r="IYD133" s="214"/>
      <c r="IYE133" s="389"/>
      <c r="IYF133" s="390"/>
      <c r="IYG133" s="388"/>
      <c r="IYH133" s="214"/>
      <c r="IYI133" s="389"/>
      <c r="IYJ133" s="390"/>
      <c r="IYK133" s="388"/>
      <c r="IYL133" s="214"/>
      <c r="IYM133" s="389"/>
      <c r="IYN133" s="390"/>
      <c r="IYO133" s="388"/>
      <c r="IYP133" s="214"/>
      <c r="IYQ133" s="389"/>
      <c r="IYR133" s="390"/>
      <c r="IYS133" s="388"/>
      <c r="IYT133" s="214"/>
      <c r="IYU133" s="389"/>
      <c r="IYV133" s="390"/>
      <c r="IYW133" s="388"/>
      <c r="IYX133" s="214"/>
      <c r="IYY133" s="389"/>
      <c r="IYZ133" s="390"/>
      <c r="IZA133" s="388"/>
      <c r="IZB133" s="214"/>
      <c r="IZC133" s="389"/>
      <c r="IZD133" s="390"/>
      <c r="IZE133" s="388"/>
      <c r="IZF133" s="214"/>
      <c r="IZG133" s="389"/>
      <c r="IZH133" s="390"/>
      <c r="IZI133" s="388"/>
      <c r="IZJ133" s="214"/>
      <c r="IZK133" s="389"/>
      <c r="IZL133" s="390"/>
      <c r="IZM133" s="388"/>
      <c r="IZN133" s="214"/>
      <c r="IZO133" s="389"/>
      <c r="IZP133" s="390"/>
      <c r="IZQ133" s="388"/>
      <c r="IZR133" s="214"/>
      <c r="IZS133" s="389"/>
      <c r="IZT133" s="390"/>
      <c r="IZU133" s="388"/>
      <c r="IZV133" s="214"/>
      <c r="IZW133" s="389"/>
      <c r="IZX133" s="390"/>
      <c r="IZY133" s="388"/>
      <c r="IZZ133" s="214"/>
      <c r="JAA133" s="389"/>
      <c r="JAB133" s="390"/>
      <c r="JAC133" s="388"/>
      <c r="JAD133" s="214"/>
      <c r="JAE133" s="389"/>
      <c r="JAF133" s="390"/>
      <c r="JAG133" s="388"/>
      <c r="JAH133" s="214"/>
      <c r="JAI133" s="389"/>
      <c r="JAJ133" s="390"/>
      <c r="JAK133" s="388"/>
      <c r="JAL133" s="214"/>
      <c r="JAM133" s="389"/>
      <c r="JAN133" s="390"/>
      <c r="JAO133" s="388"/>
      <c r="JAP133" s="214"/>
      <c r="JAQ133" s="389"/>
      <c r="JAR133" s="390"/>
      <c r="JAS133" s="388"/>
      <c r="JAT133" s="214"/>
      <c r="JAU133" s="389"/>
      <c r="JAV133" s="390"/>
      <c r="JAW133" s="388"/>
      <c r="JAX133" s="214"/>
      <c r="JAY133" s="389"/>
      <c r="JAZ133" s="390"/>
      <c r="JBA133" s="388"/>
      <c r="JBB133" s="214"/>
      <c r="JBC133" s="389"/>
      <c r="JBD133" s="390"/>
      <c r="JBE133" s="388"/>
      <c r="JBF133" s="214"/>
      <c r="JBG133" s="389"/>
      <c r="JBH133" s="390"/>
      <c r="JBI133" s="388"/>
      <c r="JBJ133" s="214"/>
      <c r="JBK133" s="389"/>
      <c r="JBL133" s="390"/>
      <c r="JBM133" s="388"/>
      <c r="JBN133" s="214"/>
      <c r="JBO133" s="389"/>
      <c r="JBP133" s="390"/>
      <c r="JBQ133" s="388"/>
      <c r="JBR133" s="214"/>
      <c r="JBS133" s="389"/>
      <c r="JBT133" s="390"/>
      <c r="JBU133" s="388"/>
      <c r="JBV133" s="214"/>
      <c r="JBW133" s="389"/>
      <c r="JBX133" s="390"/>
      <c r="JBY133" s="388"/>
      <c r="JBZ133" s="214"/>
      <c r="JCA133" s="389"/>
      <c r="JCB133" s="390"/>
      <c r="JCC133" s="388"/>
      <c r="JCD133" s="214"/>
      <c r="JCE133" s="389"/>
      <c r="JCF133" s="390"/>
      <c r="JCG133" s="388"/>
      <c r="JCH133" s="214"/>
      <c r="JCI133" s="389"/>
      <c r="JCJ133" s="390"/>
      <c r="JCK133" s="388"/>
      <c r="JCL133" s="214"/>
      <c r="JCM133" s="389"/>
      <c r="JCN133" s="390"/>
      <c r="JCO133" s="388"/>
      <c r="JCP133" s="214"/>
      <c r="JCQ133" s="389"/>
      <c r="JCR133" s="390"/>
      <c r="JCS133" s="388"/>
      <c r="JCT133" s="214"/>
      <c r="JCU133" s="389"/>
      <c r="JCV133" s="390"/>
      <c r="JCW133" s="388"/>
      <c r="JCX133" s="214"/>
      <c r="JCY133" s="389"/>
      <c r="JCZ133" s="390"/>
      <c r="JDA133" s="388"/>
      <c r="JDB133" s="214"/>
      <c r="JDC133" s="389"/>
      <c r="JDD133" s="390"/>
      <c r="JDE133" s="388"/>
      <c r="JDF133" s="214"/>
      <c r="JDG133" s="389"/>
      <c r="JDH133" s="390"/>
      <c r="JDI133" s="388"/>
      <c r="JDJ133" s="214"/>
      <c r="JDK133" s="389"/>
      <c r="JDL133" s="390"/>
      <c r="JDM133" s="388"/>
      <c r="JDN133" s="214"/>
      <c r="JDO133" s="389"/>
      <c r="JDP133" s="390"/>
      <c r="JDQ133" s="388"/>
      <c r="JDR133" s="214"/>
      <c r="JDS133" s="389"/>
      <c r="JDT133" s="390"/>
      <c r="JDU133" s="388"/>
      <c r="JDV133" s="214"/>
      <c r="JDW133" s="389"/>
      <c r="JDX133" s="390"/>
      <c r="JDY133" s="388"/>
      <c r="JDZ133" s="214"/>
      <c r="JEA133" s="389"/>
      <c r="JEB133" s="390"/>
      <c r="JEC133" s="388"/>
      <c r="JED133" s="214"/>
      <c r="JEE133" s="389"/>
      <c r="JEF133" s="390"/>
      <c r="JEG133" s="388"/>
      <c r="JEH133" s="214"/>
      <c r="JEI133" s="389"/>
      <c r="JEJ133" s="390"/>
      <c r="JEK133" s="388"/>
      <c r="JEL133" s="214"/>
      <c r="JEM133" s="389"/>
      <c r="JEN133" s="390"/>
      <c r="JEO133" s="388"/>
      <c r="JEP133" s="214"/>
      <c r="JEQ133" s="389"/>
      <c r="JER133" s="390"/>
      <c r="JES133" s="388"/>
      <c r="JET133" s="214"/>
      <c r="JEU133" s="389"/>
      <c r="JEV133" s="390"/>
      <c r="JEW133" s="388"/>
      <c r="JEX133" s="214"/>
      <c r="JEY133" s="389"/>
      <c r="JEZ133" s="390"/>
      <c r="JFA133" s="388"/>
      <c r="JFB133" s="214"/>
      <c r="JFC133" s="389"/>
      <c r="JFD133" s="390"/>
      <c r="JFE133" s="388"/>
      <c r="JFF133" s="214"/>
      <c r="JFG133" s="389"/>
      <c r="JFH133" s="390"/>
      <c r="JFI133" s="388"/>
      <c r="JFJ133" s="214"/>
      <c r="JFK133" s="389"/>
      <c r="JFL133" s="390"/>
      <c r="JFM133" s="388"/>
      <c r="JFN133" s="214"/>
      <c r="JFO133" s="389"/>
      <c r="JFP133" s="390"/>
      <c r="JFQ133" s="388"/>
      <c r="JFR133" s="214"/>
      <c r="JFS133" s="389"/>
      <c r="JFT133" s="390"/>
      <c r="JFU133" s="388"/>
      <c r="JFV133" s="214"/>
      <c r="JFW133" s="389"/>
      <c r="JFX133" s="390"/>
      <c r="JFY133" s="388"/>
      <c r="JFZ133" s="214"/>
      <c r="JGA133" s="389"/>
      <c r="JGB133" s="390"/>
      <c r="JGC133" s="388"/>
      <c r="JGD133" s="214"/>
      <c r="JGE133" s="389"/>
      <c r="JGF133" s="390"/>
      <c r="JGG133" s="388"/>
      <c r="JGH133" s="214"/>
      <c r="JGI133" s="389"/>
      <c r="JGJ133" s="390"/>
      <c r="JGK133" s="388"/>
      <c r="JGL133" s="214"/>
      <c r="JGM133" s="389"/>
      <c r="JGN133" s="390"/>
      <c r="JGO133" s="388"/>
      <c r="JGP133" s="214"/>
      <c r="JGQ133" s="389"/>
      <c r="JGR133" s="390"/>
      <c r="JGS133" s="388"/>
      <c r="JGT133" s="214"/>
      <c r="JGU133" s="389"/>
      <c r="JGV133" s="390"/>
      <c r="JGW133" s="388"/>
      <c r="JGX133" s="214"/>
      <c r="JGY133" s="389"/>
      <c r="JGZ133" s="390"/>
      <c r="JHA133" s="388"/>
      <c r="JHB133" s="214"/>
      <c r="JHC133" s="389"/>
      <c r="JHD133" s="390"/>
      <c r="JHE133" s="388"/>
      <c r="JHF133" s="214"/>
      <c r="JHG133" s="389"/>
      <c r="JHH133" s="390"/>
      <c r="JHI133" s="388"/>
      <c r="JHJ133" s="214"/>
      <c r="JHK133" s="389"/>
      <c r="JHL133" s="390"/>
      <c r="JHM133" s="388"/>
      <c r="JHN133" s="214"/>
      <c r="JHO133" s="389"/>
      <c r="JHP133" s="390"/>
      <c r="JHQ133" s="388"/>
      <c r="JHR133" s="214"/>
      <c r="JHS133" s="389"/>
      <c r="JHT133" s="390"/>
      <c r="JHU133" s="388"/>
      <c r="JHV133" s="214"/>
      <c r="JHW133" s="389"/>
      <c r="JHX133" s="390"/>
      <c r="JHY133" s="388"/>
      <c r="JHZ133" s="214"/>
      <c r="JIA133" s="389"/>
      <c r="JIB133" s="390"/>
      <c r="JIC133" s="388"/>
      <c r="JID133" s="214"/>
      <c r="JIE133" s="389"/>
      <c r="JIF133" s="390"/>
      <c r="JIG133" s="388"/>
      <c r="JIH133" s="214"/>
      <c r="JII133" s="389"/>
      <c r="JIJ133" s="390"/>
      <c r="JIK133" s="388"/>
      <c r="JIL133" s="214"/>
      <c r="JIM133" s="389"/>
      <c r="JIN133" s="390"/>
      <c r="JIO133" s="388"/>
      <c r="JIP133" s="214"/>
      <c r="JIQ133" s="389"/>
      <c r="JIR133" s="390"/>
      <c r="JIS133" s="388"/>
      <c r="JIT133" s="214"/>
      <c r="JIU133" s="389"/>
      <c r="JIV133" s="390"/>
      <c r="JIW133" s="388"/>
      <c r="JIX133" s="214"/>
      <c r="JIY133" s="389"/>
      <c r="JIZ133" s="390"/>
      <c r="JJA133" s="388"/>
      <c r="JJB133" s="214"/>
      <c r="JJC133" s="389"/>
      <c r="JJD133" s="390"/>
      <c r="JJE133" s="388"/>
      <c r="JJF133" s="214"/>
      <c r="JJG133" s="389"/>
      <c r="JJH133" s="390"/>
      <c r="JJI133" s="388"/>
      <c r="JJJ133" s="214"/>
      <c r="JJK133" s="389"/>
      <c r="JJL133" s="390"/>
      <c r="JJM133" s="388"/>
      <c r="JJN133" s="214"/>
      <c r="JJO133" s="389"/>
      <c r="JJP133" s="390"/>
      <c r="JJQ133" s="388"/>
      <c r="JJR133" s="214"/>
      <c r="JJS133" s="389"/>
      <c r="JJT133" s="390"/>
      <c r="JJU133" s="388"/>
      <c r="JJV133" s="214"/>
      <c r="JJW133" s="389"/>
      <c r="JJX133" s="390"/>
      <c r="JJY133" s="388"/>
      <c r="JJZ133" s="214"/>
      <c r="JKA133" s="389"/>
      <c r="JKB133" s="390"/>
      <c r="JKC133" s="388"/>
      <c r="JKD133" s="214"/>
      <c r="JKE133" s="389"/>
      <c r="JKF133" s="390"/>
      <c r="JKG133" s="388"/>
      <c r="JKH133" s="214"/>
      <c r="JKI133" s="389"/>
      <c r="JKJ133" s="390"/>
      <c r="JKK133" s="388"/>
      <c r="JKL133" s="214"/>
      <c r="JKM133" s="389"/>
      <c r="JKN133" s="390"/>
      <c r="JKO133" s="388"/>
      <c r="JKP133" s="214"/>
      <c r="JKQ133" s="389"/>
      <c r="JKR133" s="390"/>
      <c r="JKS133" s="388"/>
      <c r="JKT133" s="214"/>
      <c r="JKU133" s="389"/>
      <c r="JKV133" s="390"/>
      <c r="JKW133" s="388"/>
      <c r="JKX133" s="214"/>
      <c r="JKY133" s="389"/>
      <c r="JKZ133" s="390"/>
      <c r="JLA133" s="388"/>
      <c r="JLB133" s="214"/>
      <c r="JLC133" s="389"/>
      <c r="JLD133" s="390"/>
      <c r="JLE133" s="388"/>
      <c r="JLF133" s="214"/>
      <c r="JLG133" s="389"/>
      <c r="JLH133" s="390"/>
      <c r="JLI133" s="388"/>
      <c r="JLJ133" s="214"/>
      <c r="JLK133" s="389"/>
      <c r="JLL133" s="390"/>
      <c r="JLM133" s="388"/>
      <c r="JLN133" s="214"/>
      <c r="JLO133" s="389"/>
      <c r="JLP133" s="390"/>
      <c r="JLQ133" s="388"/>
      <c r="JLR133" s="214"/>
      <c r="JLS133" s="389"/>
      <c r="JLT133" s="390"/>
      <c r="JLU133" s="388"/>
      <c r="JLV133" s="214"/>
      <c r="JLW133" s="389"/>
      <c r="JLX133" s="390"/>
      <c r="JLY133" s="388"/>
      <c r="JLZ133" s="214"/>
      <c r="JMA133" s="389"/>
      <c r="JMB133" s="390"/>
      <c r="JMC133" s="388"/>
      <c r="JMD133" s="214"/>
      <c r="JME133" s="389"/>
      <c r="JMF133" s="390"/>
      <c r="JMG133" s="388"/>
      <c r="JMH133" s="214"/>
      <c r="JMI133" s="389"/>
      <c r="JMJ133" s="390"/>
      <c r="JMK133" s="388"/>
      <c r="JML133" s="214"/>
      <c r="JMM133" s="389"/>
      <c r="JMN133" s="390"/>
      <c r="JMO133" s="388"/>
      <c r="JMP133" s="214"/>
      <c r="JMQ133" s="389"/>
      <c r="JMR133" s="390"/>
      <c r="JMS133" s="388"/>
      <c r="JMT133" s="214"/>
      <c r="JMU133" s="389"/>
      <c r="JMV133" s="390"/>
      <c r="JMW133" s="388"/>
      <c r="JMX133" s="214"/>
      <c r="JMY133" s="389"/>
      <c r="JMZ133" s="390"/>
      <c r="JNA133" s="388"/>
      <c r="JNB133" s="214"/>
      <c r="JNC133" s="389"/>
      <c r="JND133" s="390"/>
      <c r="JNE133" s="388"/>
      <c r="JNF133" s="214"/>
      <c r="JNG133" s="389"/>
      <c r="JNH133" s="390"/>
      <c r="JNI133" s="388"/>
      <c r="JNJ133" s="214"/>
      <c r="JNK133" s="389"/>
      <c r="JNL133" s="390"/>
      <c r="JNM133" s="388"/>
      <c r="JNN133" s="214"/>
      <c r="JNO133" s="389"/>
      <c r="JNP133" s="390"/>
      <c r="JNQ133" s="388"/>
      <c r="JNR133" s="214"/>
      <c r="JNS133" s="389"/>
      <c r="JNT133" s="390"/>
      <c r="JNU133" s="388"/>
      <c r="JNV133" s="214"/>
      <c r="JNW133" s="389"/>
      <c r="JNX133" s="390"/>
      <c r="JNY133" s="388"/>
      <c r="JNZ133" s="214"/>
      <c r="JOA133" s="389"/>
      <c r="JOB133" s="390"/>
      <c r="JOC133" s="388"/>
      <c r="JOD133" s="214"/>
      <c r="JOE133" s="389"/>
      <c r="JOF133" s="390"/>
      <c r="JOG133" s="388"/>
      <c r="JOH133" s="214"/>
      <c r="JOI133" s="389"/>
      <c r="JOJ133" s="390"/>
      <c r="JOK133" s="388"/>
      <c r="JOL133" s="214"/>
      <c r="JOM133" s="389"/>
      <c r="JON133" s="390"/>
      <c r="JOO133" s="388"/>
      <c r="JOP133" s="214"/>
      <c r="JOQ133" s="389"/>
      <c r="JOR133" s="390"/>
      <c r="JOS133" s="388"/>
      <c r="JOT133" s="214"/>
      <c r="JOU133" s="389"/>
      <c r="JOV133" s="390"/>
      <c r="JOW133" s="388"/>
      <c r="JOX133" s="214"/>
      <c r="JOY133" s="389"/>
      <c r="JOZ133" s="390"/>
      <c r="JPA133" s="388"/>
      <c r="JPB133" s="214"/>
      <c r="JPC133" s="389"/>
      <c r="JPD133" s="390"/>
      <c r="JPE133" s="388"/>
      <c r="JPF133" s="214"/>
      <c r="JPG133" s="389"/>
      <c r="JPH133" s="390"/>
      <c r="JPI133" s="388"/>
      <c r="JPJ133" s="214"/>
      <c r="JPK133" s="389"/>
      <c r="JPL133" s="390"/>
      <c r="JPM133" s="388"/>
      <c r="JPN133" s="214"/>
      <c r="JPO133" s="389"/>
      <c r="JPP133" s="390"/>
      <c r="JPQ133" s="388"/>
      <c r="JPR133" s="214"/>
      <c r="JPS133" s="389"/>
      <c r="JPT133" s="390"/>
      <c r="JPU133" s="388"/>
      <c r="JPV133" s="214"/>
      <c r="JPW133" s="389"/>
      <c r="JPX133" s="390"/>
      <c r="JPY133" s="388"/>
      <c r="JPZ133" s="214"/>
      <c r="JQA133" s="389"/>
      <c r="JQB133" s="390"/>
      <c r="JQC133" s="388"/>
      <c r="JQD133" s="214"/>
      <c r="JQE133" s="389"/>
      <c r="JQF133" s="390"/>
      <c r="JQG133" s="388"/>
      <c r="JQH133" s="214"/>
      <c r="JQI133" s="389"/>
      <c r="JQJ133" s="390"/>
      <c r="JQK133" s="388"/>
      <c r="JQL133" s="214"/>
      <c r="JQM133" s="389"/>
      <c r="JQN133" s="390"/>
      <c r="JQO133" s="388"/>
      <c r="JQP133" s="214"/>
      <c r="JQQ133" s="389"/>
      <c r="JQR133" s="390"/>
      <c r="JQS133" s="388"/>
      <c r="JQT133" s="214"/>
      <c r="JQU133" s="389"/>
      <c r="JQV133" s="390"/>
      <c r="JQW133" s="388"/>
      <c r="JQX133" s="214"/>
      <c r="JQY133" s="389"/>
      <c r="JQZ133" s="390"/>
      <c r="JRA133" s="388"/>
      <c r="JRB133" s="214"/>
      <c r="JRC133" s="389"/>
      <c r="JRD133" s="390"/>
      <c r="JRE133" s="388"/>
      <c r="JRF133" s="214"/>
      <c r="JRG133" s="389"/>
      <c r="JRH133" s="390"/>
      <c r="JRI133" s="388"/>
      <c r="JRJ133" s="214"/>
      <c r="JRK133" s="389"/>
      <c r="JRL133" s="390"/>
      <c r="JRM133" s="388"/>
      <c r="JRN133" s="214"/>
      <c r="JRO133" s="389"/>
      <c r="JRP133" s="390"/>
      <c r="JRQ133" s="388"/>
      <c r="JRR133" s="214"/>
      <c r="JRS133" s="389"/>
      <c r="JRT133" s="390"/>
      <c r="JRU133" s="388"/>
      <c r="JRV133" s="214"/>
      <c r="JRW133" s="389"/>
      <c r="JRX133" s="390"/>
      <c r="JRY133" s="388"/>
      <c r="JRZ133" s="214"/>
      <c r="JSA133" s="389"/>
      <c r="JSB133" s="390"/>
      <c r="JSC133" s="388"/>
      <c r="JSD133" s="214"/>
      <c r="JSE133" s="389"/>
      <c r="JSF133" s="390"/>
      <c r="JSG133" s="388"/>
      <c r="JSH133" s="214"/>
      <c r="JSI133" s="389"/>
      <c r="JSJ133" s="390"/>
      <c r="JSK133" s="388"/>
      <c r="JSL133" s="214"/>
      <c r="JSM133" s="389"/>
      <c r="JSN133" s="390"/>
      <c r="JSO133" s="388"/>
      <c r="JSP133" s="214"/>
      <c r="JSQ133" s="389"/>
      <c r="JSR133" s="390"/>
      <c r="JSS133" s="388"/>
      <c r="JST133" s="214"/>
      <c r="JSU133" s="389"/>
      <c r="JSV133" s="390"/>
      <c r="JSW133" s="388"/>
      <c r="JSX133" s="214"/>
      <c r="JSY133" s="389"/>
      <c r="JSZ133" s="390"/>
      <c r="JTA133" s="388"/>
      <c r="JTB133" s="214"/>
      <c r="JTC133" s="389"/>
      <c r="JTD133" s="390"/>
      <c r="JTE133" s="388"/>
      <c r="JTF133" s="214"/>
      <c r="JTG133" s="389"/>
      <c r="JTH133" s="390"/>
      <c r="JTI133" s="388"/>
      <c r="JTJ133" s="214"/>
      <c r="JTK133" s="389"/>
      <c r="JTL133" s="390"/>
      <c r="JTM133" s="388"/>
      <c r="JTN133" s="214"/>
      <c r="JTO133" s="389"/>
      <c r="JTP133" s="390"/>
      <c r="JTQ133" s="388"/>
      <c r="JTR133" s="214"/>
      <c r="JTS133" s="389"/>
      <c r="JTT133" s="390"/>
      <c r="JTU133" s="388"/>
      <c r="JTV133" s="214"/>
      <c r="JTW133" s="389"/>
      <c r="JTX133" s="390"/>
      <c r="JTY133" s="388"/>
      <c r="JTZ133" s="214"/>
      <c r="JUA133" s="389"/>
      <c r="JUB133" s="390"/>
      <c r="JUC133" s="388"/>
      <c r="JUD133" s="214"/>
      <c r="JUE133" s="389"/>
      <c r="JUF133" s="390"/>
      <c r="JUG133" s="388"/>
      <c r="JUH133" s="214"/>
      <c r="JUI133" s="389"/>
      <c r="JUJ133" s="390"/>
      <c r="JUK133" s="388"/>
      <c r="JUL133" s="214"/>
      <c r="JUM133" s="389"/>
      <c r="JUN133" s="390"/>
      <c r="JUO133" s="388"/>
      <c r="JUP133" s="214"/>
      <c r="JUQ133" s="389"/>
      <c r="JUR133" s="390"/>
      <c r="JUS133" s="388"/>
      <c r="JUT133" s="214"/>
      <c r="JUU133" s="389"/>
      <c r="JUV133" s="390"/>
      <c r="JUW133" s="388"/>
      <c r="JUX133" s="214"/>
      <c r="JUY133" s="389"/>
      <c r="JUZ133" s="390"/>
      <c r="JVA133" s="388"/>
      <c r="JVB133" s="214"/>
      <c r="JVC133" s="389"/>
      <c r="JVD133" s="390"/>
      <c r="JVE133" s="388"/>
      <c r="JVF133" s="214"/>
      <c r="JVG133" s="389"/>
      <c r="JVH133" s="390"/>
      <c r="JVI133" s="388"/>
      <c r="JVJ133" s="214"/>
      <c r="JVK133" s="389"/>
      <c r="JVL133" s="390"/>
      <c r="JVM133" s="388"/>
      <c r="JVN133" s="214"/>
      <c r="JVO133" s="389"/>
      <c r="JVP133" s="390"/>
      <c r="JVQ133" s="388"/>
      <c r="JVR133" s="214"/>
      <c r="JVS133" s="389"/>
      <c r="JVT133" s="390"/>
      <c r="JVU133" s="388"/>
      <c r="JVV133" s="214"/>
      <c r="JVW133" s="389"/>
      <c r="JVX133" s="390"/>
      <c r="JVY133" s="388"/>
      <c r="JVZ133" s="214"/>
      <c r="JWA133" s="389"/>
      <c r="JWB133" s="390"/>
      <c r="JWC133" s="388"/>
      <c r="JWD133" s="214"/>
      <c r="JWE133" s="389"/>
      <c r="JWF133" s="390"/>
      <c r="JWG133" s="388"/>
      <c r="JWH133" s="214"/>
      <c r="JWI133" s="389"/>
      <c r="JWJ133" s="390"/>
      <c r="JWK133" s="388"/>
      <c r="JWL133" s="214"/>
      <c r="JWM133" s="389"/>
      <c r="JWN133" s="390"/>
      <c r="JWO133" s="388"/>
      <c r="JWP133" s="214"/>
      <c r="JWQ133" s="389"/>
      <c r="JWR133" s="390"/>
      <c r="JWS133" s="388"/>
      <c r="JWT133" s="214"/>
      <c r="JWU133" s="389"/>
      <c r="JWV133" s="390"/>
      <c r="JWW133" s="388"/>
      <c r="JWX133" s="214"/>
      <c r="JWY133" s="389"/>
      <c r="JWZ133" s="390"/>
      <c r="JXA133" s="388"/>
      <c r="JXB133" s="214"/>
      <c r="JXC133" s="389"/>
      <c r="JXD133" s="390"/>
      <c r="JXE133" s="388"/>
      <c r="JXF133" s="214"/>
      <c r="JXG133" s="389"/>
      <c r="JXH133" s="390"/>
      <c r="JXI133" s="388"/>
      <c r="JXJ133" s="214"/>
      <c r="JXK133" s="389"/>
      <c r="JXL133" s="390"/>
      <c r="JXM133" s="388"/>
      <c r="JXN133" s="214"/>
      <c r="JXO133" s="389"/>
      <c r="JXP133" s="390"/>
      <c r="JXQ133" s="388"/>
      <c r="JXR133" s="214"/>
      <c r="JXS133" s="389"/>
      <c r="JXT133" s="390"/>
      <c r="JXU133" s="388"/>
      <c r="JXV133" s="214"/>
      <c r="JXW133" s="389"/>
      <c r="JXX133" s="390"/>
      <c r="JXY133" s="388"/>
      <c r="JXZ133" s="214"/>
      <c r="JYA133" s="389"/>
      <c r="JYB133" s="390"/>
      <c r="JYC133" s="388"/>
      <c r="JYD133" s="214"/>
      <c r="JYE133" s="389"/>
      <c r="JYF133" s="390"/>
      <c r="JYG133" s="388"/>
      <c r="JYH133" s="214"/>
      <c r="JYI133" s="389"/>
      <c r="JYJ133" s="390"/>
      <c r="JYK133" s="388"/>
      <c r="JYL133" s="214"/>
      <c r="JYM133" s="389"/>
      <c r="JYN133" s="390"/>
      <c r="JYO133" s="388"/>
      <c r="JYP133" s="214"/>
      <c r="JYQ133" s="389"/>
      <c r="JYR133" s="390"/>
      <c r="JYS133" s="388"/>
      <c r="JYT133" s="214"/>
      <c r="JYU133" s="389"/>
      <c r="JYV133" s="390"/>
      <c r="JYW133" s="388"/>
      <c r="JYX133" s="214"/>
      <c r="JYY133" s="389"/>
      <c r="JYZ133" s="390"/>
      <c r="JZA133" s="388"/>
      <c r="JZB133" s="214"/>
      <c r="JZC133" s="389"/>
      <c r="JZD133" s="390"/>
      <c r="JZE133" s="388"/>
      <c r="JZF133" s="214"/>
      <c r="JZG133" s="389"/>
      <c r="JZH133" s="390"/>
      <c r="JZI133" s="388"/>
      <c r="JZJ133" s="214"/>
      <c r="JZK133" s="389"/>
      <c r="JZL133" s="390"/>
      <c r="JZM133" s="388"/>
      <c r="JZN133" s="214"/>
      <c r="JZO133" s="389"/>
      <c r="JZP133" s="390"/>
      <c r="JZQ133" s="388"/>
      <c r="JZR133" s="214"/>
      <c r="JZS133" s="389"/>
      <c r="JZT133" s="390"/>
      <c r="JZU133" s="388"/>
      <c r="JZV133" s="214"/>
      <c r="JZW133" s="389"/>
      <c r="JZX133" s="390"/>
      <c r="JZY133" s="388"/>
      <c r="JZZ133" s="214"/>
      <c r="KAA133" s="389"/>
      <c r="KAB133" s="390"/>
      <c r="KAC133" s="388"/>
      <c r="KAD133" s="214"/>
      <c r="KAE133" s="389"/>
      <c r="KAF133" s="390"/>
      <c r="KAG133" s="388"/>
      <c r="KAH133" s="214"/>
      <c r="KAI133" s="389"/>
      <c r="KAJ133" s="390"/>
      <c r="KAK133" s="388"/>
      <c r="KAL133" s="214"/>
      <c r="KAM133" s="389"/>
      <c r="KAN133" s="390"/>
      <c r="KAO133" s="388"/>
      <c r="KAP133" s="214"/>
      <c r="KAQ133" s="389"/>
      <c r="KAR133" s="390"/>
      <c r="KAS133" s="388"/>
      <c r="KAT133" s="214"/>
      <c r="KAU133" s="389"/>
      <c r="KAV133" s="390"/>
      <c r="KAW133" s="388"/>
      <c r="KAX133" s="214"/>
      <c r="KAY133" s="389"/>
      <c r="KAZ133" s="390"/>
      <c r="KBA133" s="388"/>
      <c r="KBB133" s="214"/>
      <c r="KBC133" s="389"/>
      <c r="KBD133" s="390"/>
      <c r="KBE133" s="388"/>
      <c r="KBF133" s="214"/>
      <c r="KBG133" s="389"/>
      <c r="KBH133" s="390"/>
      <c r="KBI133" s="388"/>
      <c r="KBJ133" s="214"/>
      <c r="KBK133" s="389"/>
      <c r="KBL133" s="390"/>
      <c r="KBM133" s="388"/>
      <c r="KBN133" s="214"/>
      <c r="KBO133" s="389"/>
      <c r="KBP133" s="390"/>
      <c r="KBQ133" s="388"/>
      <c r="KBR133" s="214"/>
      <c r="KBS133" s="389"/>
      <c r="KBT133" s="390"/>
      <c r="KBU133" s="388"/>
      <c r="KBV133" s="214"/>
      <c r="KBW133" s="389"/>
      <c r="KBX133" s="390"/>
      <c r="KBY133" s="388"/>
      <c r="KBZ133" s="214"/>
      <c r="KCA133" s="389"/>
      <c r="KCB133" s="390"/>
      <c r="KCC133" s="388"/>
      <c r="KCD133" s="214"/>
      <c r="KCE133" s="389"/>
      <c r="KCF133" s="390"/>
      <c r="KCG133" s="388"/>
      <c r="KCH133" s="214"/>
      <c r="KCI133" s="389"/>
      <c r="KCJ133" s="390"/>
      <c r="KCK133" s="388"/>
      <c r="KCL133" s="214"/>
      <c r="KCM133" s="389"/>
      <c r="KCN133" s="390"/>
      <c r="KCO133" s="388"/>
      <c r="KCP133" s="214"/>
      <c r="KCQ133" s="389"/>
      <c r="KCR133" s="390"/>
      <c r="KCS133" s="388"/>
      <c r="KCT133" s="214"/>
      <c r="KCU133" s="389"/>
      <c r="KCV133" s="390"/>
      <c r="KCW133" s="388"/>
      <c r="KCX133" s="214"/>
      <c r="KCY133" s="389"/>
      <c r="KCZ133" s="390"/>
      <c r="KDA133" s="388"/>
      <c r="KDB133" s="214"/>
      <c r="KDC133" s="389"/>
      <c r="KDD133" s="390"/>
      <c r="KDE133" s="388"/>
      <c r="KDF133" s="214"/>
      <c r="KDG133" s="389"/>
      <c r="KDH133" s="390"/>
      <c r="KDI133" s="388"/>
      <c r="KDJ133" s="214"/>
      <c r="KDK133" s="389"/>
      <c r="KDL133" s="390"/>
      <c r="KDM133" s="388"/>
      <c r="KDN133" s="214"/>
      <c r="KDO133" s="389"/>
      <c r="KDP133" s="390"/>
      <c r="KDQ133" s="388"/>
      <c r="KDR133" s="214"/>
      <c r="KDS133" s="389"/>
      <c r="KDT133" s="390"/>
      <c r="KDU133" s="388"/>
      <c r="KDV133" s="214"/>
      <c r="KDW133" s="389"/>
      <c r="KDX133" s="390"/>
      <c r="KDY133" s="388"/>
      <c r="KDZ133" s="214"/>
      <c r="KEA133" s="389"/>
      <c r="KEB133" s="390"/>
      <c r="KEC133" s="388"/>
      <c r="KED133" s="214"/>
      <c r="KEE133" s="389"/>
      <c r="KEF133" s="390"/>
      <c r="KEG133" s="388"/>
      <c r="KEH133" s="214"/>
      <c r="KEI133" s="389"/>
      <c r="KEJ133" s="390"/>
      <c r="KEK133" s="388"/>
      <c r="KEL133" s="214"/>
      <c r="KEM133" s="389"/>
      <c r="KEN133" s="390"/>
      <c r="KEO133" s="388"/>
      <c r="KEP133" s="214"/>
      <c r="KEQ133" s="389"/>
      <c r="KER133" s="390"/>
      <c r="KES133" s="388"/>
      <c r="KET133" s="214"/>
      <c r="KEU133" s="389"/>
      <c r="KEV133" s="390"/>
      <c r="KEW133" s="388"/>
      <c r="KEX133" s="214"/>
      <c r="KEY133" s="389"/>
      <c r="KEZ133" s="390"/>
      <c r="KFA133" s="388"/>
      <c r="KFB133" s="214"/>
      <c r="KFC133" s="389"/>
      <c r="KFD133" s="390"/>
      <c r="KFE133" s="388"/>
      <c r="KFF133" s="214"/>
      <c r="KFG133" s="389"/>
      <c r="KFH133" s="390"/>
      <c r="KFI133" s="388"/>
      <c r="KFJ133" s="214"/>
      <c r="KFK133" s="389"/>
      <c r="KFL133" s="390"/>
      <c r="KFM133" s="388"/>
      <c r="KFN133" s="214"/>
      <c r="KFO133" s="389"/>
      <c r="KFP133" s="390"/>
      <c r="KFQ133" s="388"/>
      <c r="KFR133" s="214"/>
      <c r="KFS133" s="389"/>
      <c r="KFT133" s="390"/>
      <c r="KFU133" s="388"/>
      <c r="KFV133" s="214"/>
      <c r="KFW133" s="389"/>
      <c r="KFX133" s="390"/>
      <c r="KFY133" s="388"/>
      <c r="KFZ133" s="214"/>
      <c r="KGA133" s="389"/>
      <c r="KGB133" s="390"/>
      <c r="KGC133" s="388"/>
      <c r="KGD133" s="214"/>
      <c r="KGE133" s="389"/>
      <c r="KGF133" s="390"/>
      <c r="KGG133" s="388"/>
      <c r="KGH133" s="214"/>
      <c r="KGI133" s="389"/>
      <c r="KGJ133" s="390"/>
      <c r="KGK133" s="388"/>
      <c r="KGL133" s="214"/>
      <c r="KGM133" s="389"/>
      <c r="KGN133" s="390"/>
      <c r="KGO133" s="388"/>
      <c r="KGP133" s="214"/>
      <c r="KGQ133" s="389"/>
      <c r="KGR133" s="390"/>
      <c r="KGS133" s="388"/>
      <c r="KGT133" s="214"/>
      <c r="KGU133" s="389"/>
      <c r="KGV133" s="390"/>
      <c r="KGW133" s="388"/>
      <c r="KGX133" s="214"/>
      <c r="KGY133" s="389"/>
      <c r="KGZ133" s="390"/>
      <c r="KHA133" s="388"/>
      <c r="KHB133" s="214"/>
      <c r="KHC133" s="389"/>
      <c r="KHD133" s="390"/>
      <c r="KHE133" s="388"/>
      <c r="KHF133" s="214"/>
      <c r="KHG133" s="389"/>
      <c r="KHH133" s="390"/>
      <c r="KHI133" s="388"/>
      <c r="KHJ133" s="214"/>
      <c r="KHK133" s="389"/>
      <c r="KHL133" s="390"/>
      <c r="KHM133" s="388"/>
      <c r="KHN133" s="214"/>
      <c r="KHO133" s="389"/>
      <c r="KHP133" s="390"/>
      <c r="KHQ133" s="388"/>
      <c r="KHR133" s="214"/>
      <c r="KHS133" s="389"/>
      <c r="KHT133" s="390"/>
      <c r="KHU133" s="388"/>
      <c r="KHV133" s="214"/>
      <c r="KHW133" s="389"/>
      <c r="KHX133" s="390"/>
      <c r="KHY133" s="388"/>
      <c r="KHZ133" s="214"/>
      <c r="KIA133" s="389"/>
      <c r="KIB133" s="390"/>
      <c r="KIC133" s="388"/>
      <c r="KID133" s="214"/>
      <c r="KIE133" s="389"/>
      <c r="KIF133" s="390"/>
      <c r="KIG133" s="388"/>
      <c r="KIH133" s="214"/>
      <c r="KII133" s="389"/>
      <c r="KIJ133" s="390"/>
      <c r="KIK133" s="388"/>
      <c r="KIL133" s="214"/>
      <c r="KIM133" s="389"/>
      <c r="KIN133" s="390"/>
      <c r="KIO133" s="388"/>
      <c r="KIP133" s="214"/>
      <c r="KIQ133" s="389"/>
      <c r="KIR133" s="390"/>
      <c r="KIS133" s="388"/>
      <c r="KIT133" s="214"/>
      <c r="KIU133" s="389"/>
      <c r="KIV133" s="390"/>
      <c r="KIW133" s="388"/>
      <c r="KIX133" s="214"/>
      <c r="KIY133" s="389"/>
      <c r="KIZ133" s="390"/>
      <c r="KJA133" s="388"/>
      <c r="KJB133" s="214"/>
      <c r="KJC133" s="389"/>
      <c r="KJD133" s="390"/>
      <c r="KJE133" s="388"/>
      <c r="KJF133" s="214"/>
      <c r="KJG133" s="389"/>
      <c r="KJH133" s="390"/>
      <c r="KJI133" s="388"/>
      <c r="KJJ133" s="214"/>
      <c r="KJK133" s="389"/>
      <c r="KJL133" s="390"/>
      <c r="KJM133" s="388"/>
      <c r="KJN133" s="214"/>
      <c r="KJO133" s="389"/>
      <c r="KJP133" s="390"/>
      <c r="KJQ133" s="388"/>
      <c r="KJR133" s="214"/>
      <c r="KJS133" s="389"/>
      <c r="KJT133" s="390"/>
      <c r="KJU133" s="388"/>
      <c r="KJV133" s="214"/>
      <c r="KJW133" s="389"/>
      <c r="KJX133" s="390"/>
      <c r="KJY133" s="388"/>
      <c r="KJZ133" s="214"/>
      <c r="KKA133" s="389"/>
      <c r="KKB133" s="390"/>
      <c r="KKC133" s="388"/>
      <c r="KKD133" s="214"/>
      <c r="KKE133" s="389"/>
      <c r="KKF133" s="390"/>
      <c r="KKG133" s="388"/>
      <c r="KKH133" s="214"/>
      <c r="KKI133" s="389"/>
      <c r="KKJ133" s="390"/>
      <c r="KKK133" s="388"/>
      <c r="KKL133" s="214"/>
      <c r="KKM133" s="389"/>
      <c r="KKN133" s="390"/>
      <c r="KKO133" s="388"/>
      <c r="KKP133" s="214"/>
      <c r="KKQ133" s="389"/>
      <c r="KKR133" s="390"/>
      <c r="KKS133" s="388"/>
      <c r="KKT133" s="214"/>
      <c r="KKU133" s="389"/>
      <c r="KKV133" s="390"/>
      <c r="KKW133" s="388"/>
      <c r="KKX133" s="214"/>
      <c r="KKY133" s="389"/>
      <c r="KKZ133" s="390"/>
      <c r="KLA133" s="388"/>
      <c r="KLB133" s="214"/>
      <c r="KLC133" s="389"/>
      <c r="KLD133" s="390"/>
      <c r="KLE133" s="388"/>
      <c r="KLF133" s="214"/>
      <c r="KLG133" s="389"/>
      <c r="KLH133" s="390"/>
      <c r="KLI133" s="388"/>
      <c r="KLJ133" s="214"/>
      <c r="KLK133" s="389"/>
      <c r="KLL133" s="390"/>
      <c r="KLM133" s="388"/>
      <c r="KLN133" s="214"/>
      <c r="KLO133" s="389"/>
      <c r="KLP133" s="390"/>
      <c r="KLQ133" s="388"/>
      <c r="KLR133" s="214"/>
      <c r="KLS133" s="389"/>
      <c r="KLT133" s="390"/>
      <c r="KLU133" s="388"/>
      <c r="KLV133" s="214"/>
      <c r="KLW133" s="389"/>
      <c r="KLX133" s="390"/>
      <c r="KLY133" s="388"/>
      <c r="KLZ133" s="214"/>
      <c r="KMA133" s="389"/>
      <c r="KMB133" s="390"/>
      <c r="KMC133" s="388"/>
      <c r="KMD133" s="214"/>
      <c r="KME133" s="389"/>
      <c r="KMF133" s="390"/>
      <c r="KMG133" s="388"/>
      <c r="KMH133" s="214"/>
      <c r="KMI133" s="389"/>
      <c r="KMJ133" s="390"/>
      <c r="KMK133" s="388"/>
      <c r="KML133" s="214"/>
      <c r="KMM133" s="389"/>
      <c r="KMN133" s="390"/>
      <c r="KMO133" s="388"/>
      <c r="KMP133" s="214"/>
      <c r="KMQ133" s="389"/>
      <c r="KMR133" s="390"/>
      <c r="KMS133" s="388"/>
      <c r="KMT133" s="214"/>
      <c r="KMU133" s="389"/>
      <c r="KMV133" s="390"/>
      <c r="KMW133" s="388"/>
      <c r="KMX133" s="214"/>
      <c r="KMY133" s="389"/>
      <c r="KMZ133" s="390"/>
      <c r="KNA133" s="388"/>
      <c r="KNB133" s="214"/>
      <c r="KNC133" s="389"/>
      <c r="KND133" s="390"/>
      <c r="KNE133" s="388"/>
      <c r="KNF133" s="214"/>
      <c r="KNG133" s="389"/>
      <c r="KNH133" s="390"/>
      <c r="KNI133" s="388"/>
      <c r="KNJ133" s="214"/>
      <c r="KNK133" s="389"/>
      <c r="KNL133" s="390"/>
      <c r="KNM133" s="388"/>
      <c r="KNN133" s="214"/>
      <c r="KNO133" s="389"/>
      <c r="KNP133" s="390"/>
      <c r="KNQ133" s="388"/>
      <c r="KNR133" s="214"/>
      <c r="KNS133" s="389"/>
      <c r="KNT133" s="390"/>
      <c r="KNU133" s="388"/>
      <c r="KNV133" s="214"/>
      <c r="KNW133" s="389"/>
      <c r="KNX133" s="390"/>
      <c r="KNY133" s="388"/>
      <c r="KNZ133" s="214"/>
      <c r="KOA133" s="389"/>
      <c r="KOB133" s="390"/>
      <c r="KOC133" s="388"/>
      <c r="KOD133" s="214"/>
      <c r="KOE133" s="389"/>
      <c r="KOF133" s="390"/>
      <c r="KOG133" s="388"/>
      <c r="KOH133" s="214"/>
      <c r="KOI133" s="389"/>
      <c r="KOJ133" s="390"/>
      <c r="KOK133" s="388"/>
      <c r="KOL133" s="214"/>
      <c r="KOM133" s="389"/>
      <c r="KON133" s="390"/>
      <c r="KOO133" s="388"/>
      <c r="KOP133" s="214"/>
      <c r="KOQ133" s="389"/>
      <c r="KOR133" s="390"/>
      <c r="KOS133" s="388"/>
      <c r="KOT133" s="214"/>
      <c r="KOU133" s="389"/>
      <c r="KOV133" s="390"/>
      <c r="KOW133" s="388"/>
      <c r="KOX133" s="214"/>
      <c r="KOY133" s="389"/>
      <c r="KOZ133" s="390"/>
      <c r="KPA133" s="388"/>
      <c r="KPB133" s="214"/>
      <c r="KPC133" s="389"/>
      <c r="KPD133" s="390"/>
      <c r="KPE133" s="388"/>
      <c r="KPF133" s="214"/>
      <c r="KPG133" s="389"/>
      <c r="KPH133" s="390"/>
      <c r="KPI133" s="388"/>
      <c r="KPJ133" s="214"/>
      <c r="KPK133" s="389"/>
      <c r="KPL133" s="390"/>
      <c r="KPM133" s="388"/>
      <c r="KPN133" s="214"/>
      <c r="KPO133" s="389"/>
      <c r="KPP133" s="390"/>
      <c r="KPQ133" s="388"/>
      <c r="KPR133" s="214"/>
      <c r="KPS133" s="389"/>
      <c r="KPT133" s="390"/>
      <c r="KPU133" s="388"/>
      <c r="KPV133" s="214"/>
      <c r="KPW133" s="389"/>
      <c r="KPX133" s="390"/>
      <c r="KPY133" s="388"/>
      <c r="KPZ133" s="214"/>
      <c r="KQA133" s="389"/>
      <c r="KQB133" s="390"/>
      <c r="KQC133" s="388"/>
      <c r="KQD133" s="214"/>
      <c r="KQE133" s="389"/>
      <c r="KQF133" s="390"/>
      <c r="KQG133" s="388"/>
      <c r="KQH133" s="214"/>
      <c r="KQI133" s="389"/>
      <c r="KQJ133" s="390"/>
      <c r="KQK133" s="388"/>
      <c r="KQL133" s="214"/>
      <c r="KQM133" s="389"/>
      <c r="KQN133" s="390"/>
      <c r="KQO133" s="388"/>
      <c r="KQP133" s="214"/>
      <c r="KQQ133" s="389"/>
      <c r="KQR133" s="390"/>
      <c r="KQS133" s="388"/>
      <c r="KQT133" s="214"/>
      <c r="KQU133" s="389"/>
      <c r="KQV133" s="390"/>
      <c r="KQW133" s="388"/>
      <c r="KQX133" s="214"/>
      <c r="KQY133" s="389"/>
      <c r="KQZ133" s="390"/>
      <c r="KRA133" s="388"/>
      <c r="KRB133" s="214"/>
      <c r="KRC133" s="389"/>
      <c r="KRD133" s="390"/>
      <c r="KRE133" s="388"/>
      <c r="KRF133" s="214"/>
      <c r="KRG133" s="389"/>
      <c r="KRH133" s="390"/>
      <c r="KRI133" s="388"/>
      <c r="KRJ133" s="214"/>
      <c r="KRK133" s="389"/>
      <c r="KRL133" s="390"/>
      <c r="KRM133" s="388"/>
      <c r="KRN133" s="214"/>
      <c r="KRO133" s="389"/>
      <c r="KRP133" s="390"/>
      <c r="KRQ133" s="388"/>
      <c r="KRR133" s="214"/>
      <c r="KRS133" s="389"/>
      <c r="KRT133" s="390"/>
      <c r="KRU133" s="388"/>
      <c r="KRV133" s="214"/>
      <c r="KRW133" s="389"/>
      <c r="KRX133" s="390"/>
      <c r="KRY133" s="388"/>
      <c r="KRZ133" s="214"/>
      <c r="KSA133" s="389"/>
      <c r="KSB133" s="390"/>
      <c r="KSC133" s="388"/>
      <c r="KSD133" s="214"/>
      <c r="KSE133" s="389"/>
      <c r="KSF133" s="390"/>
      <c r="KSG133" s="388"/>
      <c r="KSH133" s="214"/>
      <c r="KSI133" s="389"/>
      <c r="KSJ133" s="390"/>
      <c r="KSK133" s="388"/>
      <c r="KSL133" s="214"/>
      <c r="KSM133" s="389"/>
      <c r="KSN133" s="390"/>
      <c r="KSO133" s="388"/>
      <c r="KSP133" s="214"/>
      <c r="KSQ133" s="389"/>
      <c r="KSR133" s="390"/>
      <c r="KSS133" s="388"/>
      <c r="KST133" s="214"/>
      <c r="KSU133" s="389"/>
      <c r="KSV133" s="390"/>
      <c r="KSW133" s="388"/>
      <c r="KSX133" s="214"/>
      <c r="KSY133" s="389"/>
      <c r="KSZ133" s="390"/>
      <c r="KTA133" s="388"/>
      <c r="KTB133" s="214"/>
      <c r="KTC133" s="389"/>
      <c r="KTD133" s="390"/>
      <c r="KTE133" s="388"/>
      <c r="KTF133" s="214"/>
      <c r="KTG133" s="389"/>
      <c r="KTH133" s="390"/>
      <c r="KTI133" s="388"/>
      <c r="KTJ133" s="214"/>
      <c r="KTK133" s="389"/>
      <c r="KTL133" s="390"/>
      <c r="KTM133" s="388"/>
      <c r="KTN133" s="214"/>
      <c r="KTO133" s="389"/>
      <c r="KTP133" s="390"/>
      <c r="KTQ133" s="388"/>
      <c r="KTR133" s="214"/>
      <c r="KTS133" s="389"/>
      <c r="KTT133" s="390"/>
      <c r="KTU133" s="388"/>
      <c r="KTV133" s="214"/>
      <c r="KTW133" s="389"/>
      <c r="KTX133" s="390"/>
      <c r="KTY133" s="388"/>
      <c r="KTZ133" s="214"/>
      <c r="KUA133" s="389"/>
      <c r="KUB133" s="390"/>
      <c r="KUC133" s="388"/>
      <c r="KUD133" s="214"/>
      <c r="KUE133" s="389"/>
      <c r="KUF133" s="390"/>
      <c r="KUG133" s="388"/>
      <c r="KUH133" s="214"/>
      <c r="KUI133" s="389"/>
      <c r="KUJ133" s="390"/>
      <c r="KUK133" s="388"/>
      <c r="KUL133" s="214"/>
      <c r="KUM133" s="389"/>
      <c r="KUN133" s="390"/>
      <c r="KUO133" s="388"/>
      <c r="KUP133" s="214"/>
      <c r="KUQ133" s="389"/>
      <c r="KUR133" s="390"/>
      <c r="KUS133" s="388"/>
      <c r="KUT133" s="214"/>
      <c r="KUU133" s="389"/>
      <c r="KUV133" s="390"/>
      <c r="KUW133" s="388"/>
      <c r="KUX133" s="214"/>
      <c r="KUY133" s="389"/>
      <c r="KUZ133" s="390"/>
      <c r="KVA133" s="388"/>
      <c r="KVB133" s="214"/>
      <c r="KVC133" s="389"/>
      <c r="KVD133" s="390"/>
      <c r="KVE133" s="388"/>
      <c r="KVF133" s="214"/>
      <c r="KVG133" s="389"/>
      <c r="KVH133" s="390"/>
      <c r="KVI133" s="388"/>
      <c r="KVJ133" s="214"/>
      <c r="KVK133" s="389"/>
      <c r="KVL133" s="390"/>
      <c r="KVM133" s="388"/>
      <c r="KVN133" s="214"/>
      <c r="KVO133" s="389"/>
      <c r="KVP133" s="390"/>
      <c r="KVQ133" s="388"/>
      <c r="KVR133" s="214"/>
      <c r="KVS133" s="389"/>
      <c r="KVT133" s="390"/>
      <c r="KVU133" s="388"/>
      <c r="KVV133" s="214"/>
      <c r="KVW133" s="389"/>
      <c r="KVX133" s="390"/>
      <c r="KVY133" s="388"/>
      <c r="KVZ133" s="214"/>
      <c r="KWA133" s="389"/>
      <c r="KWB133" s="390"/>
      <c r="KWC133" s="388"/>
      <c r="KWD133" s="214"/>
      <c r="KWE133" s="389"/>
      <c r="KWF133" s="390"/>
      <c r="KWG133" s="388"/>
      <c r="KWH133" s="214"/>
      <c r="KWI133" s="389"/>
      <c r="KWJ133" s="390"/>
      <c r="KWK133" s="388"/>
      <c r="KWL133" s="214"/>
      <c r="KWM133" s="389"/>
      <c r="KWN133" s="390"/>
      <c r="KWO133" s="388"/>
      <c r="KWP133" s="214"/>
      <c r="KWQ133" s="389"/>
      <c r="KWR133" s="390"/>
      <c r="KWS133" s="388"/>
      <c r="KWT133" s="214"/>
      <c r="KWU133" s="389"/>
      <c r="KWV133" s="390"/>
      <c r="KWW133" s="388"/>
      <c r="KWX133" s="214"/>
      <c r="KWY133" s="389"/>
      <c r="KWZ133" s="390"/>
      <c r="KXA133" s="388"/>
      <c r="KXB133" s="214"/>
      <c r="KXC133" s="389"/>
      <c r="KXD133" s="390"/>
      <c r="KXE133" s="388"/>
      <c r="KXF133" s="214"/>
      <c r="KXG133" s="389"/>
      <c r="KXH133" s="390"/>
      <c r="KXI133" s="388"/>
      <c r="KXJ133" s="214"/>
      <c r="KXK133" s="389"/>
      <c r="KXL133" s="390"/>
      <c r="KXM133" s="388"/>
      <c r="KXN133" s="214"/>
      <c r="KXO133" s="389"/>
      <c r="KXP133" s="390"/>
      <c r="KXQ133" s="388"/>
      <c r="KXR133" s="214"/>
      <c r="KXS133" s="389"/>
      <c r="KXT133" s="390"/>
      <c r="KXU133" s="388"/>
      <c r="KXV133" s="214"/>
      <c r="KXW133" s="389"/>
      <c r="KXX133" s="390"/>
      <c r="KXY133" s="388"/>
      <c r="KXZ133" s="214"/>
      <c r="KYA133" s="389"/>
      <c r="KYB133" s="390"/>
      <c r="KYC133" s="388"/>
      <c r="KYD133" s="214"/>
      <c r="KYE133" s="389"/>
      <c r="KYF133" s="390"/>
      <c r="KYG133" s="388"/>
      <c r="KYH133" s="214"/>
      <c r="KYI133" s="389"/>
      <c r="KYJ133" s="390"/>
      <c r="KYK133" s="388"/>
      <c r="KYL133" s="214"/>
      <c r="KYM133" s="389"/>
      <c r="KYN133" s="390"/>
      <c r="KYO133" s="388"/>
      <c r="KYP133" s="214"/>
      <c r="KYQ133" s="389"/>
      <c r="KYR133" s="390"/>
      <c r="KYS133" s="388"/>
      <c r="KYT133" s="214"/>
      <c r="KYU133" s="389"/>
      <c r="KYV133" s="390"/>
      <c r="KYW133" s="388"/>
      <c r="KYX133" s="214"/>
      <c r="KYY133" s="389"/>
      <c r="KYZ133" s="390"/>
      <c r="KZA133" s="388"/>
      <c r="KZB133" s="214"/>
      <c r="KZC133" s="389"/>
      <c r="KZD133" s="390"/>
      <c r="KZE133" s="388"/>
      <c r="KZF133" s="214"/>
      <c r="KZG133" s="389"/>
      <c r="KZH133" s="390"/>
      <c r="KZI133" s="388"/>
      <c r="KZJ133" s="214"/>
      <c r="KZK133" s="389"/>
      <c r="KZL133" s="390"/>
      <c r="KZM133" s="388"/>
      <c r="KZN133" s="214"/>
      <c r="KZO133" s="389"/>
      <c r="KZP133" s="390"/>
      <c r="KZQ133" s="388"/>
      <c r="KZR133" s="214"/>
      <c r="KZS133" s="389"/>
      <c r="KZT133" s="390"/>
      <c r="KZU133" s="388"/>
      <c r="KZV133" s="214"/>
      <c r="KZW133" s="389"/>
      <c r="KZX133" s="390"/>
      <c r="KZY133" s="388"/>
      <c r="KZZ133" s="214"/>
      <c r="LAA133" s="389"/>
      <c r="LAB133" s="390"/>
      <c r="LAC133" s="388"/>
      <c r="LAD133" s="214"/>
      <c r="LAE133" s="389"/>
      <c r="LAF133" s="390"/>
      <c r="LAG133" s="388"/>
      <c r="LAH133" s="214"/>
      <c r="LAI133" s="389"/>
      <c r="LAJ133" s="390"/>
      <c r="LAK133" s="388"/>
      <c r="LAL133" s="214"/>
      <c r="LAM133" s="389"/>
      <c r="LAN133" s="390"/>
      <c r="LAO133" s="388"/>
      <c r="LAP133" s="214"/>
      <c r="LAQ133" s="389"/>
      <c r="LAR133" s="390"/>
      <c r="LAS133" s="388"/>
      <c r="LAT133" s="214"/>
      <c r="LAU133" s="389"/>
      <c r="LAV133" s="390"/>
      <c r="LAW133" s="388"/>
      <c r="LAX133" s="214"/>
      <c r="LAY133" s="389"/>
      <c r="LAZ133" s="390"/>
      <c r="LBA133" s="388"/>
      <c r="LBB133" s="214"/>
      <c r="LBC133" s="389"/>
      <c r="LBD133" s="390"/>
      <c r="LBE133" s="388"/>
      <c r="LBF133" s="214"/>
      <c r="LBG133" s="389"/>
      <c r="LBH133" s="390"/>
      <c r="LBI133" s="388"/>
      <c r="LBJ133" s="214"/>
      <c r="LBK133" s="389"/>
      <c r="LBL133" s="390"/>
      <c r="LBM133" s="388"/>
      <c r="LBN133" s="214"/>
      <c r="LBO133" s="389"/>
      <c r="LBP133" s="390"/>
      <c r="LBQ133" s="388"/>
      <c r="LBR133" s="214"/>
      <c r="LBS133" s="389"/>
      <c r="LBT133" s="390"/>
      <c r="LBU133" s="388"/>
      <c r="LBV133" s="214"/>
      <c r="LBW133" s="389"/>
      <c r="LBX133" s="390"/>
      <c r="LBY133" s="388"/>
      <c r="LBZ133" s="214"/>
      <c r="LCA133" s="389"/>
      <c r="LCB133" s="390"/>
      <c r="LCC133" s="388"/>
      <c r="LCD133" s="214"/>
      <c r="LCE133" s="389"/>
      <c r="LCF133" s="390"/>
      <c r="LCG133" s="388"/>
      <c r="LCH133" s="214"/>
      <c r="LCI133" s="389"/>
      <c r="LCJ133" s="390"/>
      <c r="LCK133" s="388"/>
      <c r="LCL133" s="214"/>
      <c r="LCM133" s="389"/>
      <c r="LCN133" s="390"/>
      <c r="LCO133" s="388"/>
      <c r="LCP133" s="214"/>
      <c r="LCQ133" s="389"/>
      <c r="LCR133" s="390"/>
      <c r="LCS133" s="388"/>
      <c r="LCT133" s="214"/>
      <c r="LCU133" s="389"/>
      <c r="LCV133" s="390"/>
      <c r="LCW133" s="388"/>
      <c r="LCX133" s="214"/>
      <c r="LCY133" s="389"/>
      <c r="LCZ133" s="390"/>
      <c r="LDA133" s="388"/>
      <c r="LDB133" s="214"/>
      <c r="LDC133" s="389"/>
      <c r="LDD133" s="390"/>
      <c r="LDE133" s="388"/>
      <c r="LDF133" s="214"/>
      <c r="LDG133" s="389"/>
      <c r="LDH133" s="390"/>
      <c r="LDI133" s="388"/>
      <c r="LDJ133" s="214"/>
      <c r="LDK133" s="389"/>
      <c r="LDL133" s="390"/>
      <c r="LDM133" s="388"/>
      <c r="LDN133" s="214"/>
      <c r="LDO133" s="389"/>
      <c r="LDP133" s="390"/>
      <c r="LDQ133" s="388"/>
      <c r="LDR133" s="214"/>
      <c r="LDS133" s="389"/>
      <c r="LDT133" s="390"/>
      <c r="LDU133" s="388"/>
      <c r="LDV133" s="214"/>
      <c r="LDW133" s="389"/>
      <c r="LDX133" s="390"/>
      <c r="LDY133" s="388"/>
      <c r="LDZ133" s="214"/>
      <c r="LEA133" s="389"/>
      <c r="LEB133" s="390"/>
      <c r="LEC133" s="388"/>
      <c r="LED133" s="214"/>
      <c r="LEE133" s="389"/>
      <c r="LEF133" s="390"/>
      <c r="LEG133" s="388"/>
      <c r="LEH133" s="214"/>
      <c r="LEI133" s="389"/>
      <c r="LEJ133" s="390"/>
      <c r="LEK133" s="388"/>
      <c r="LEL133" s="214"/>
      <c r="LEM133" s="389"/>
      <c r="LEN133" s="390"/>
      <c r="LEO133" s="388"/>
      <c r="LEP133" s="214"/>
      <c r="LEQ133" s="389"/>
      <c r="LER133" s="390"/>
      <c r="LES133" s="388"/>
      <c r="LET133" s="214"/>
      <c r="LEU133" s="389"/>
      <c r="LEV133" s="390"/>
      <c r="LEW133" s="388"/>
      <c r="LEX133" s="214"/>
      <c r="LEY133" s="389"/>
      <c r="LEZ133" s="390"/>
      <c r="LFA133" s="388"/>
      <c r="LFB133" s="214"/>
      <c r="LFC133" s="389"/>
      <c r="LFD133" s="390"/>
      <c r="LFE133" s="388"/>
      <c r="LFF133" s="214"/>
      <c r="LFG133" s="389"/>
      <c r="LFH133" s="390"/>
      <c r="LFI133" s="388"/>
      <c r="LFJ133" s="214"/>
      <c r="LFK133" s="389"/>
      <c r="LFL133" s="390"/>
      <c r="LFM133" s="388"/>
      <c r="LFN133" s="214"/>
      <c r="LFO133" s="389"/>
      <c r="LFP133" s="390"/>
      <c r="LFQ133" s="388"/>
      <c r="LFR133" s="214"/>
      <c r="LFS133" s="389"/>
      <c r="LFT133" s="390"/>
      <c r="LFU133" s="388"/>
      <c r="LFV133" s="214"/>
      <c r="LFW133" s="389"/>
      <c r="LFX133" s="390"/>
      <c r="LFY133" s="388"/>
      <c r="LFZ133" s="214"/>
      <c r="LGA133" s="389"/>
      <c r="LGB133" s="390"/>
      <c r="LGC133" s="388"/>
      <c r="LGD133" s="214"/>
      <c r="LGE133" s="389"/>
      <c r="LGF133" s="390"/>
      <c r="LGG133" s="388"/>
      <c r="LGH133" s="214"/>
      <c r="LGI133" s="389"/>
      <c r="LGJ133" s="390"/>
      <c r="LGK133" s="388"/>
      <c r="LGL133" s="214"/>
      <c r="LGM133" s="389"/>
      <c r="LGN133" s="390"/>
      <c r="LGO133" s="388"/>
      <c r="LGP133" s="214"/>
      <c r="LGQ133" s="389"/>
      <c r="LGR133" s="390"/>
      <c r="LGS133" s="388"/>
      <c r="LGT133" s="214"/>
      <c r="LGU133" s="389"/>
      <c r="LGV133" s="390"/>
      <c r="LGW133" s="388"/>
      <c r="LGX133" s="214"/>
      <c r="LGY133" s="389"/>
      <c r="LGZ133" s="390"/>
      <c r="LHA133" s="388"/>
      <c r="LHB133" s="214"/>
      <c r="LHC133" s="389"/>
      <c r="LHD133" s="390"/>
      <c r="LHE133" s="388"/>
      <c r="LHF133" s="214"/>
      <c r="LHG133" s="389"/>
      <c r="LHH133" s="390"/>
      <c r="LHI133" s="388"/>
      <c r="LHJ133" s="214"/>
      <c r="LHK133" s="389"/>
      <c r="LHL133" s="390"/>
      <c r="LHM133" s="388"/>
      <c r="LHN133" s="214"/>
      <c r="LHO133" s="389"/>
      <c r="LHP133" s="390"/>
      <c r="LHQ133" s="388"/>
      <c r="LHR133" s="214"/>
      <c r="LHS133" s="389"/>
      <c r="LHT133" s="390"/>
      <c r="LHU133" s="388"/>
      <c r="LHV133" s="214"/>
      <c r="LHW133" s="389"/>
      <c r="LHX133" s="390"/>
      <c r="LHY133" s="388"/>
      <c r="LHZ133" s="214"/>
      <c r="LIA133" s="389"/>
      <c r="LIB133" s="390"/>
      <c r="LIC133" s="388"/>
      <c r="LID133" s="214"/>
      <c r="LIE133" s="389"/>
      <c r="LIF133" s="390"/>
      <c r="LIG133" s="388"/>
      <c r="LIH133" s="214"/>
      <c r="LII133" s="389"/>
      <c r="LIJ133" s="390"/>
      <c r="LIK133" s="388"/>
      <c r="LIL133" s="214"/>
      <c r="LIM133" s="389"/>
      <c r="LIN133" s="390"/>
      <c r="LIO133" s="388"/>
      <c r="LIP133" s="214"/>
      <c r="LIQ133" s="389"/>
      <c r="LIR133" s="390"/>
      <c r="LIS133" s="388"/>
      <c r="LIT133" s="214"/>
      <c r="LIU133" s="389"/>
      <c r="LIV133" s="390"/>
      <c r="LIW133" s="388"/>
      <c r="LIX133" s="214"/>
      <c r="LIY133" s="389"/>
      <c r="LIZ133" s="390"/>
      <c r="LJA133" s="388"/>
      <c r="LJB133" s="214"/>
      <c r="LJC133" s="389"/>
      <c r="LJD133" s="390"/>
      <c r="LJE133" s="388"/>
      <c r="LJF133" s="214"/>
      <c r="LJG133" s="389"/>
      <c r="LJH133" s="390"/>
      <c r="LJI133" s="388"/>
      <c r="LJJ133" s="214"/>
      <c r="LJK133" s="389"/>
      <c r="LJL133" s="390"/>
      <c r="LJM133" s="388"/>
      <c r="LJN133" s="214"/>
      <c r="LJO133" s="389"/>
      <c r="LJP133" s="390"/>
      <c r="LJQ133" s="388"/>
      <c r="LJR133" s="214"/>
      <c r="LJS133" s="389"/>
      <c r="LJT133" s="390"/>
      <c r="LJU133" s="388"/>
      <c r="LJV133" s="214"/>
      <c r="LJW133" s="389"/>
      <c r="LJX133" s="390"/>
      <c r="LJY133" s="388"/>
      <c r="LJZ133" s="214"/>
      <c r="LKA133" s="389"/>
      <c r="LKB133" s="390"/>
      <c r="LKC133" s="388"/>
      <c r="LKD133" s="214"/>
      <c r="LKE133" s="389"/>
      <c r="LKF133" s="390"/>
      <c r="LKG133" s="388"/>
      <c r="LKH133" s="214"/>
      <c r="LKI133" s="389"/>
      <c r="LKJ133" s="390"/>
      <c r="LKK133" s="388"/>
      <c r="LKL133" s="214"/>
      <c r="LKM133" s="389"/>
      <c r="LKN133" s="390"/>
      <c r="LKO133" s="388"/>
      <c r="LKP133" s="214"/>
      <c r="LKQ133" s="389"/>
      <c r="LKR133" s="390"/>
      <c r="LKS133" s="388"/>
      <c r="LKT133" s="214"/>
      <c r="LKU133" s="389"/>
      <c r="LKV133" s="390"/>
      <c r="LKW133" s="388"/>
      <c r="LKX133" s="214"/>
      <c r="LKY133" s="389"/>
      <c r="LKZ133" s="390"/>
      <c r="LLA133" s="388"/>
      <c r="LLB133" s="214"/>
      <c r="LLC133" s="389"/>
      <c r="LLD133" s="390"/>
      <c r="LLE133" s="388"/>
      <c r="LLF133" s="214"/>
      <c r="LLG133" s="389"/>
      <c r="LLH133" s="390"/>
      <c r="LLI133" s="388"/>
      <c r="LLJ133" s="214"/>
      <c r="LLK133" s="389"/>
      <c r="LLL133" s="390"/>
      <c r="LLM133" s="388"/>
      <c r="LLN133" s="214"/>
      <c r="LLO133" s="389"/>
      <c r="LLP133" s="390"/>
      <c r="LLQ133" s="388"/>
      <c r="LLR133" s="214"/>
      <c r="LLS133" s="389"/>
      <c r="LLT133" s="390"/>
      <c r="LLU133" s="388"/>
      <c r="LLV133" s="214"/>
      <c r="LLW133" s="389"/>
      <c r="LLX133" s="390"/>
      <c r="LLY133" s="388"/>
      <c r="LLZ133" s="214"/>
      <c r="LMA133" s="389"/>
      <c r="LMB133" s="390"/>
      <c r="LMC133" s="388"/>
      <c r="LMD133" s="214"/>
      <c r="LME133" s="389"/>
      <c r="LMF133" s="390"/>
      <c r="LMG133" s="388"/>
      <c r="LMH133" s="214"/>
      <c r="LMI133" s="389"/>
      <c r="LMJ133" s="390"/>
      <c r="LMK133" s="388"/>
      <c r="LML133" s="214"/>
      <c r="LMM133" s="389"/>
      <c r="LMN133" s="390"/>
      <c r="LMO133" s="388"/>
      <c r="LMP133" s="214"/>
      <c r="LMQ133" s="389"/>
      <c r="LMR133" s="390"/>
      <c r="LMS133" s="388"/>
      <c r="LMT133" s="214"/>
      <c r="LMU133" s="389"/>
      <c r="LMV133" s="390"/>
      <c r="LMW133" s="388"/>
      <c r="LMX133" s="214"/>
      <c r="LMY133" s="389"/>
      <c r="LMZ133" s="390"/>
      <c r="LNA133" s="388"/>
      <c r="LNB133" s="214"/>
      <c r="LNC133" s="389"/>
      <c r="LND133" s="390"/>
      <c r="LNE133" s="388"/>
      <c r="LNF133" s="214"/>
      <c r="LNG133" s="389"/>
      <c r="LNH133" s="390"/>
      <c r="LNI133" s="388"/>
      <c r="LNJ133" s="214"/>
      <c r="LNK133" s="389"/>
      <c r="LNL133" s="390"/>
      <c r="LNM133" s="388"/>
      <c r="LNN133" s="214"/>
      <c r="LNO133" s="389"/>
      <c r="LNP133" s="390"/>
      <c r="LNQ133" s="388"/>
      <c r="LNR133" s="214"/>
      <c r="LNS133" s="389"/>
      <c r="LNT133" s="390"/>
      <c r="LNU133" s="388"/>
      <c r="LNV133" s="214"/>
      <c r="LNW133" s="389"/>
      <c r="LNX133" s="390"/>
      <c r="LNY133" s="388"/>
      <c r="LNZ133" s="214"/>
      <c r="LOA133" s="389"/>
      <c r="LOB133" s="390"/>
      <c r="LOC133" s="388"/>
      <c r="LOD133" s="214"/>
      <c r="LOE133" s="389"/>
      <c r="LOF133" s="390"/>
      <c r="LOG133" s="388"/>
      <c r="LOH133" s="214"/>
      <c r="LOI133" s="389"/>
      <c r="LOJ133" s="390"/>
      <c r="LOK133" s="388"/>
      <c r="LOL133" s="214"/>
      <c r="LOM133" s="389"/>
      <c r="LON133" s="390"/>
      <c r="LOO133" s="388"/>
      <c r="LOP133" s="214"/>
      <c r="LOQ133" s="389"/>
      <c r="LOR133" s="390"/>
      <c r="LOS133" s="388"/>
      <c r="LOT133" s="214"/>
      <c r="LOU133" s="389"/>
      <c r="LOV133" s="390"/>
      <c r="LOW133" s="388"/>
      <c r="LOX133" s="214"/>
      <c r="LOY133" s="389"/>
      <c r="LOZ133" s="390"/>
      <c r="LPA133" s="388"/>
      <c r="LPB133" s="214"/>
      <c r="LPC133" s="389"/>
      <c r="LPD133" s="390"/>
      <c r="LPE133" s="388"/>
      <c r="LPF133" s="214"/>
      <c r="LPG133" s="389"/>
      <c r="LPH133" s="390"/>
      <c r="LPI133" s="388"/>
      <c r="LPJ133" s="214"/>
      <c r="LPK133" s="389"/>
      <c r="LPL133" s="390"/>
      <c r="LPM133" s="388"/>
      <c r="LPN133" s="214"/>
      <c r="LPO133" s="389"/>
      <c r="LPP133" s="390"/>
      <c r="LPQ133" s="388"/>
      <c r="LPR133" s="214"/>
      <c r="LPS133" s="389"/>
      <c r="LPT133" s="390"/>
      <c r="LPU133" s="388"/>
      <c r="LPV133" s="214"/>
      <c r="LPW133" s="389"/>
      <c r="LPX133" s="390"/>
      <c r="LPY133" s="388"/>
      <c r="LPZ133" s="214"/>
      <c r="LQA133" s="389"/>
      <c r="LQB133" s="390"/>
      <c r="LQC133" s="388"/>
      <c r="LQD133" s="214"/>
      <c r="LQE133" s="389"/>
      <c r="LQF133" s="390"/>
      <c r="LQG133" s="388"/>
      <c r="LQH133" s="214"/>
      <c r="LQI133" s="389"/>
      <c r="LQJ133" s="390"/>
      <c r="LQK133" s="388"/>
      <c r="LQL133" s="214"/>
      <c r="LQM133" s="389"/>
      <c r="LQN133" s="390"/>
      <c r="LQO133" s="388"/>
      <c r="LQP133" s="214"/>
      <c r="LQQ133" s="389"/>
      <c r="LQR133" s="390"/>
      <c r="LQS133" s="388"/>
      <c r="LQT133" s="214"/>
      <c r="LQU133" s="389"/>
      <c r="LQV133" s="390"/>
      <c r="LQW133" s="388"/>
      <c r="LQX133" s="214"/>
      <c r="LQY133" s="389"/>
      <c r="LQZ133" s="390"/>
      <c r="LRA133" s="388"/>
      <c r="LRB133" s="214"/>
      <c r="LRC133" s="389"/>
      <c r="LRD133" s="390"/>
      <c r="LRE133" s="388"/>
      <c r="LRF133" s="214"/>
      <c r="LRG133" s="389"/>
      <c r="LRH133" s="390"/>
      <c r="LRI133" s="388"/>
      <c r="LRJ133" s="214"/>
      <c r="LRK133" s="389"/>
      <c r="LRL133" s="390"/>
      <c r="LRM133" s="388"/>
      <c r="LRN133" s="214"/>
      <c r="LRO133" s="389"/>
      <c r="LRP133" s="390"/>
      <c r="LRQ133" s="388"/>
      <c r="LRR133" s="214"/>
      <c r="LRS133" s="389"/>
      <c r="LRT133" s="390"/>
      <c r="LRU133" s="388"/>
      <c r="LRV133" s="214"/>
      <c r="LRW133" s="389"/>
      <c r="LRX133" s="390"/>
      <c r="LRY133" s="388"/>
      <c r="LRZ133" s="214"/>
      <c r="LSA133" s="389"/>
      <c r="LSB133" s="390"/>
      <c r="LSC133" s="388"/>
      <c r="LSD133" s="214"/>
      <c r="LSE133" s="389"/>
      <c r="LSF133" s="390"/>
      <c r="LSG133" s="388"/>
      <c r="LSH133" s="214"/>
      <c r="LSI133" s="389"/>
      <c r="LSJ133" s="390"/>
      <c r="LSK133" s="388"/>
      <c r="LSL133" s="214"/>
      <c r="LSM133" s="389"/>
      <c r="LSN133" s="390"/>
      <c r="LSO133" s="388"/>
      <c r="LSP133" s="214"/>
      <c r="LSQ133" s="389"/>
      <c r="LSR133" s="390"/>
      <c r="LSS133" s="388"/>
      <c r="LST133" s="214"/>
      <c r="LSU133" s="389"/>
      <c r="LSV133" s="390"/>
      <c r="LSW133" s="388"/>
      <c r="LSX133" s="214"/>
      <c r="LSY133" s="389"/>
      <c r="LSZ133" s="390"/>
      <c r="LTA133" s="388"/>
      <c r="LTB133" s="214"/>
      <c r="LTC133" s="389"/>
      <c r="LTD133" s="390"/>
      <c r="LTE133" s="388"/>
      <c r="LTF133" s="214"/>
      <c r="LTG133" s="389"/>
      <c r="LTH133" s="390"/>
      <c r="LTI133" s="388"/>
      <c r="LTJ133" s="214"/>
      <c r="LTK133" s="389"/>
      <c r="LTL133" s="390"/>
      <c r="LTM133" s="388"/>
      <c r="LTN133" s="214"/>
      <c r="LTO133" s="389"/>
      <c r="LTP133" s="390"/>
      <c r="LTQ133" s="388"/>
      <c r="LTR133" s="214"/>
      <c r="LTS133" s="389"/>
      <c r="LTT133" s="390"/>
      <c r="LTU133" s="388"/>
      <c r="LTV133" s="214"/>
      <c r="LTW133" s="389"/>
      <c r="LTX133" s="390"/>
      <c r="LTY133" s="388"/>
      <c r="LTZ133" s="214"/>
      <c r="LUA133" s="389"/>
      <c r="LUB133" s="390"/>
      <c r="LUC133" s="388"/>
      <c r="LUD133" s="214"/>
      <c r="LUE133" s="389"/>
      <c r="LUF133" s="390"/>
      <c r="LUG133" s="388"/>
      <c r="LUH133" s="214"/>
      <c r="LUI133" s="389"/>
      <c r="LUJ133" s="390"/>
      <c r="LUK133" s="388"/>
      <c r="LUL133" s="214"/>
      <c r="LUM133" s="389"/>
      <c r="LUN133" s="390"/>
      <c r="LUO133" s="388"/>
      <c r="LUP133" s="214"/>
      <c r="LUQ133" s="389"/>
      <c r="LUR133" s="390"/>
      <c r="LUS133" s="388"/>
      <c r="LUT133" s="214"/>
      <c r="LUU133" s="389"/>
      <c r="LUV133" s="390"/>
      <c r="LUW133" s="388"/>
      <c r="LUX133" s="214"/>
      <c r="LUY133" s="389"/>
      <c r="LUZ133" s="390"/>
      <c r="LVA133" s="388"/>
      <c r="LVB133" s="214"/>
      <c r="LVC133" s="389"/>
      <c r="LVD133" s="390"/>
      <c r="LVE133" s="388"/>
      <c r="LVF133" s="214"/>
      <c r="LVG133" s="389"/>
      <c r="LVH133" s="390"/>
      <c r="LVI133" s="388"/>
      <c r="LVJ133" s="214"/>
      <c r="LVK133" s="389"/>
      <c r="LVL133" s="390"/>
      <c r="LVM133" s="388"/>
      <c r="LVN133" s="214"/>
      <c r="LVO133" s="389"/>
      <c r="LVP133" s="390"/>
      <c r="LVQ133" s="388"/>
      <c r="LVR133" s="214"/>
      <c r="LVS133" s="389"/>
      <c r="LVT133" s="390"/>
      <c r="LVU133" s="388"/>
      <c r="LVV133" s="214"/>
      <c r="LVW133" s="389"/>
      <c r="LVX133" s="390"/>
      <c r="LVY133" s="388"/>
      <c r="LVZ133" s="214"/>
      <c r="LWA133" s="389"/>
      <c r="LWB133" s="390"/>
      <c r="LWC133" s="388"/>
      <c r="LWD133" s="214"/>
      <c r="LWE133" s="389"/>
      <c r="LWF133" s="390"/>
      <c r="LWG133" s="388"/>
      <c r="LWH133" s="214"/>
      <c r="LWI133" s="389"/>
      <c r="LWJ133" s="390"/>
      <c r="LWK133" s="388"/>
      <c r="LWL133" s="214"/>
      <c r="LWM133" s="389"/>
      <c r="LWN133" s="390"/>
      <c r="LWO133" s="388"/>
      <c r="LWP133" s="214"/>
      <c r="LWQ133" s="389"/>
      <c r="LWR133" s="390"/>
      <c r="LWS133" s="388"/>
      <c r="LWT133" s="214"/>
      <c r="LWU133" s="389"/>
      <c r="LWV133" s="390"/>
      <c r="LWW133" s="388"/>
      <c r="LWX133" s="214"/>
      <c r="LWY133" s="389"/>
      <c r="LWZ133" s="390"/>
      <c r="LXA133" s="388"/>
      <c r="LXB133" s="214"/>
      <c r="LXC133" s="389"/>
      <c r="LXD133" s="390"/>
      <c r="LXE133" s="388"/>
      <c r="LXF133" s="214"/>
      <c r="LXG133" s="389"/>
      <c r="LXH133" s="390"/>
      <c r="LXI133" s="388"/>
      <c r="LXJ133" s="214"/>
      <c r="LXK133" s="389"/>
      <c r="LXL133" s="390"/>
      <c r="LXM133" s="388"/>
      <c r="LXN133" s="214"/>
      <c r="LXO133" s="389"/>
      <c r="LXP133" s="390"/>
      <c r="LXQ133" s="388"/>
      <c r="LXR133" s="214"/>
      <c r="LXS133" s="389"/>
      <c r="LXT133" s="390"/>
      <c r="LXU133" s="388"/>
      <c r="LXV133" s="214"/>
      <c r="LXW133" s="389"/>
      <c r="LXX133" s="390"/>
      <c r="LXY133" s="388"/>
      <c r="LXZ133" s="214"/>
      <c r="LYA133" s="389"/>
      <c r="LYB133" s="390"/>
      <c r="LYC133" s="388"/>
      <c r="LYD133" s="214"/>
      <c r="LYE133" s="389"/>
      <c r="LYF133" s="390"/>
      <c r="LYG133" s="388"/>
      <c r="LYH133" s="214"/>
      <c r="LYI133" s="389"/>
      <c r="LYJ133" s="390"/>
      <c r="LYK133" s="388"/>
      <c r="LYL133" s="214"/>
      <c r="LYM133" s="389"/>
      <c r="LYN133" s="390"/>
      <c r="LYO133" s="388"/>
      <c r="LYP133" s="214"/>
      <c r="LYQ133" s="389"/>
      <c r="LYR133" s="390"/>
      <c r="LYS133" s="388"/>
      <c r="LYT133" s="214"/>
      <c r="LYU133" s="389"/>
      <c r="LYV133" s="390"/>
      <c r="LYW133" s="388"/>
      <c r="LYX133" s="214"/>
      <c r="LYY133" s="389"/>
      <c r="LYZ133" s="390"/>
      <c r="LZA133" s="388"/>
      <c r="LZB133" s="214"/>
      <c r="LZC133" s="389"/>
      <c r="LZD133" s="390"/>
      <c r="LZE133" s="388"/>
      <c r="LZF133" s="214"/>
      <c r="LZG133" s="389"/>
      <c r="LZH133" s="390"/>
      <c r="LZI133" s="388"/>
      <c r="LZJ133" s="214"/>
      <c r="LZK133" s="389"/>
      <c r="LZL133" s="390"/>
      <c r="LZM133" s="388"/>
      <c r="LZN133" s="214"/>
      <c r="LZO133" s="389"/>
      <c r="LZP133" s="390"/>
      <c r="LZQ133" s="388"/>
      <c r="LZR133" s="214"/>
      <c r="LZS133" s="389"/>
      <c r="LZT133" s="390"/>
      <c r="LZU133" s="388"/>
      <c r="LZV133" s="214"/>
      <c r="LZW133" s="389"/>
      <c r="LZX133" s="390"/>
      <c r="LZY133" s="388"/>
      <c r="LZZ133" s="214"/>
      <c r="MAA133" s="389"/>
      <c r="MAB133" s="390"/>
      <c r="MAC133" s="388"/>
      <c r="MAD133" s="214"/>
      <c r="MAE133" s="389"/>
      <c r="MAF133" s="390"/>
      <c r="MAG133" s="388"/>
      <c r="MAH133" s="214"/>
      <c r="MAI133" s="389"/>
      <c r="MAJ133" s="390"/>
      <c r="MAK133" s="388"/>
      <c r="MAL133" s="214"/>
      <c r="MAM133" s="389"/>
      <c r="MAN133" s="390"/>
      <c r="MAO133" s="388"/>
      <c r="MAP133" s="214"/>
      <c r="MAQ133" s="389"/>
      <c r="MAR133" s="390"/>
      <c r="MAS133" s="388"/>
      <c r="MAT133" s="214"/>
      <c r="MAU133" s="389"/>
      <c r="MAV133" s="390"/>
      <c r="MAW133" s="388"/>
      <c r="MAX133" s="214"/>
      <c r="MAY133" s="389"/>
      <c r="MAZ133" s="390"/>
      <c r="MBA133" s="388"/>
      <c r="MBB133" s="214"/>
      <c r="MBC133" s="389"/>
      <c r="MBD133" s="390"/>
      <c r="MBE133" s="388"/>
      <c r="MBF133" s="214"/>
      <c r="MBG133" s="389"/>
      <c r="MBH133" s="390"/>
      <c r="MBI133" s="388"/>
      <c r="MBJ133" s="214"/>
      <c r="MBK133" s="389"/>
      <c r="MBL133" s="390"/>
      <c r="MBM133" s="388"/>
      <c r="MBN133" s="214"/>
      <c r="MBO133" s="389"/>
      <c r="MBP133" s="390"/>
      <c r="MBQ133" s="388"/>
      <c r="MBR133" s="214"/>
      <c r="MBS133" s="389"/>
      <c r="MBT133" s="390"/>
      <c r="MBU133" s="388"/>
      <c r="MBV133" s="214"/>
      <c r="MBW133" s="389"/>
      <c r="MBX133" s="390"/>
      <c r="MBY133" s="388"/>
      <c r="MBZ133" s="214"/>
      <c r="MCA133" s="389"/>
      <c r="MCB133" s="390"/>
      <c r="MCC133" s="388"/>
      <c r="MCD133" s="214"/>
      <c r="MCE133" s="389"/>
      <c r="MCF133" s="390"/>
      <c r="MCG133" s="388"/>
      <c r="MCH133" s="214"/>
      <c r="MCI133" s="389"/>
      <c r="MCJ133" s="390"/>
      <c r="MCK133" s="388"/>
      <c r="MCL133" s="214"/>
      <c r="MCM133" s="389"/>
      <c r="MCN133" s="390"/>
      <c r="MCO133" s="388"/>
      <c r="MCP133" s="214"/>
      <c r="MCQ133" s="389"/>
      <c r="MCR133" s="390"/>
      <c r="MCS133" s="388"/>
      <c r="MCT133" s="214"/>
      <c r="MCU133" s="389"/>
      <c r="MCV133" s="390"/>
      <c r="MCW133" s="388"/>
      <c r="MCX133" s="214"/>
      <c r="MCY133" s="389"/>
      <c r="MCZ133" s="390"/>
      <c r="MDA133" s="388"/>
      <c r="MDB133" s="214"/>
      <c r="MDC133" s="389"/>
      <c r="MDD133" s="390"/>
      <c r="MDE133" s="388"/>
      <c r="MDF133" s="214"/>
      <c r="MDG133" s="389"/>
      <c r="MDH133" s="390"/>
      <c r="MDI133" s="388"/>
      <c r="MDJ133" s="214"/>
      <c r="MDK133" s="389"/>
      <c r="MDL133" s="390"/>
      <c r="MDM133" s="388"/>
      <c r="MDN133" s="214"/>
      <c r="MDO133" s="389"/>
      <c r="MDP133" s="390"/>
      <c r="MDQ133" s="388"/>
      <c r="MDR133" s="214"/>
      <c r="MDS133" s="389"/>
      <c r="MDT133" s="390"/>
      <c r="MDU133" s="388"/>
      <c r="MDV133" s="214"/>
      <c r="MDW133" s="389"/>
      <c r="MDX133" s="390"/>
      <c r="MDY133" s="388"/>
      <c r="MDZ133" s="214"/>
      <c r="MEA133" s="389"/>
      <c r="MEB133" s="390"/>
      <c r="MEC133" s="388"/>
      <c r="MED133" s="214"/>
      <c r="MEE133" s="389"/>
      <c r="MEF133" s="390"/>
      <c r="MEG133" s="388"/>
      <c r="MEH133" s="214"/>
      <c r="MEI133" s="389"/>
      <c r="MEJ133" s="390"/>
      <c r="MEK133" s="388"/>
      <c r="MEL133" s="214"/>
      <c r="MEM133" s="389"/>
      <c r="MEN133" s="390"/>
      <c r="MEO133" s="388"/>
      <c r="MEP133" s="214"/>
      <c r="MEQ133" s="389"/>
      <c r="MER133" s="390"/>
      <c r="MES133" s="388"/>
      <c r="MET133" s="214"/>
      <c r="MEU133" s="389"/>
      <c r="MEV133" s="390"/>
      <c r="MEW133" s="388"/>
      <c r="MEX133" s="214"/>
      <c r="MEY133" s="389"/>
      <c r="MEZ133" s="390"/>
      <c r="MFA133" s="388"/>
      <c r="MFB133" s="214"/>
      <c r="MFC133" s="389"/>
      <c r="MFD133" s="390"/>
      <c r="MFE133" s="388"/>
      <c r="MFF133" s="214"/>
      <c r="MFG133" s="389"/>
      <c r="MFH133" s="390"/>
      <c r="MFI133" s="388"/>
      <c r="MFJ133" s="214"/>
      <c r="MFK133" s="389"/>
      <c r="MFL133" s="390"/>
      <c r="MFM133" s="388"/>
      <c r="MFN133" s="214"/>
      <c r="MFO133" s="389"/>
      <c r="MFP133" s="390"/>
      <c r="MFQ133" s="388"/>
      <c r="MFR133" s="214"/>
      <c r="MFS133" s="389"/>
      <c r="MFT133" s="390"/>
      <c r="MFU133" s="388"/>
      <c r="MFV133" s="214"/>
      <c r="MFW133" s="389"/>
      <c r="MFX133" s="390"/>
      <c r="MFY133" s="388"/>
      <c r="MFZ133" s="214"/>
      <c r="MGA133" s="389"/>
      <c r="MGB133" s="390"/>
      <c r="MGC133" s="388"/>
      <c r="MGD133" s="214"/>
      <c r="MGE133" s="389"/>
      <c r="MGF133" s="390"/>
      <c r="MGG133" s="388"/>
      <c r="MGH133" s="214"/>
      <c r="MGI133" s="389"/>
      <c r="MGJ133" s="390"/>
      <c r="MGK133" s="388"/>
      <c r="MGL133" s="214"/>
      <c r="MGM133" s="389"/>
      <c r="MGN133" s="390"/>
      <c r="MGO133" s="388"/>
      <c r="MGP133" s="214"/>
      <c r="MGQ133" s="389"/>
      <c r="MGR133" s="390"/>
      <c r="MGS133" s="388"/>
      <c r="MGT133" s="214"/>
      <c r="MGU133" s="389"/>
      <c r="MGV133" s="390"/>
      <c r="MGW133" s="388"/>
      <c r="MGX133" s="214"/>
      <c r="MGY133" s="389"/>
      <c r="MGZ133" s="390"/>
      <c r="MHA133" s="388"/>
      <c r="MHB133" s="214"/>
      <c r="MHC133" s="389"/>
      <c r="MHD133" s="390"/>
      <c r="MHE133" s="388"/>
      <c r="MHF133" s="214"/>
      <c r="MHG133" s="389"/>
      <c r="MHH133" s="390"/>
      <c r="MHI133" s="388"/>
      <c r="MHJ133" s="214"/>
      <c r="MHK133" s="389"/>
      <c r="MHL133" s="390"/>
      <c r="MHM133" s="388"/>
      <c r="MHN133" s="214"/>
      <c r="MHO133" s="389"/>
      <c r="MHP133" s="390"/>
      <c r="MHQ133" s="388"/>
      <c r="MHR133" s="214"/>
      <c r="MHS133" s="389"/>
      <c r="MHT133" s="390"/>
      <c r="MHU133" s="388"/>
      <c r="MHV133" s="214"/>
      <c r="MHW133" s="389"/>
      <c r="MHX133" s="390"/>
      <c r="MHY133" s="388"/>
      <c r="MHZ133" s="214"/>
      <c r="MIA133" s="389"/>
      <c r="MIB133" s="390"/>
      <c r="MIC133" s="388"/>
      <c r="MID133" s="214"/>
      <c r="MIE133" s="389"/>
      <c r="MIF133" s="390"/>
      <c r="MIG133" s="388"/>
      <c r="MIH133" s="214"/>
      <c r="MII133" s="389"/>
      <c r="MIJ133" s="390"/>
      <c r="MIK133" s="388"/>
      <c r="MIL133" s="214"/>
      <c r="MIM133" s="389"/>
      <c r="MIN133" s="390"/>
      <c r="MIO133" s="388"/>
      <c r="MIP133" s="214"/>
      <c r="MIQ133" s="389"/>
      <c r="MIR133" s="390"/>
      <c r="MIS133" s="388"/>
      <c r="MIT133" s="214"/>
      <c r="MIU133" s="389"/>
      <c r="MIV133" s="390"/>
      <c r="MIW133" s="388"/>
      <c r="MIX133" s="214"/>
      <c r="MIY133" s="389"/>
      <c r="MIZ133" s="390"/>
      <c r="MJA133" s="388"/>
      <c r="MJB133" s="214"/>
      <c r="MJC133" s="389"/>
      <c r="MJD133" s="390"/>
      <c r="MJE133" s="388"/>
      <c r="MJF133" s="214"/>
      <c r="MJG133" s="389"/>
      <c r="MJH133" s="390"/>
      <c r="MJI133" s="388"/>
      <c r="MJJ133" s="214"/>
      <c r="MJK133" s="389"/>
      <c r="MJL133" s="390"/>
      <c r="MJM133" s="388"/>
      <c r="MJN133" s="214"/>
      <c r="MJO133" s="389"/>
      <c r="MJP133" s="390"/>
      <c r="MJQ133" s="388"/>
      <c r="MJR133" s="214"/>
      <c r="MJS133" s="389"/>
      <c r="MJT133" s="390"/>
      <c r="MJU133" s="388"/>
      <c r="MJV133" s="214"/>
      <c r="MJW133" s="389"/>
      <c r="MJX133" s="390"/>
      <c r="MJY133" s="388"/>
      <c r="MJZ133" s="214"/>
      <c r="MKA133" s="389"/>
      <c r="MKB133" s="390"/>
      <c r="MKC133" s="388"/>
      <c r="MKD133" s="214"/>
      <c r="MKE133" s="389"/>
      <c r="MKF133" s="390"/>
      <c r="MKG133" s="388"/>
      <c r="MKH133" s="214"/>
      <c r="MKI133" s="389"/>
      <c r="MKJ133" s="390"/>
      <c r="MKK133" s="388"/>
      <c r="MKL133" s="214"/>
      <c r="MKM133" s="389"/>
      <c r="MKN133" s="390"/>
      <c r="MKO133" s="388"/>
      <c r="MKP133" s="214"/>
      <c r="MKQ133" s="389"/>
      <c r="MKR133" s="390"/>
      <c r="MKS133" s="388"/>
      <c r="MKT133" s="214"/>
      <c r="MKU133" s="389"/>
      <c r="MKV133" s="390"/>
      <c r="MKW133" s="388"/>
      <c r="MKX133" s="214"/>
      <c r="MKY133" s="389"/>
      <c r="MKZ133" s="390"/>
      <c r="MLA133" s="388"/>
      <c r="MLB133" s="214"/>
      <c r="MLC133" s="389"/>
      <c r="MLD133" s="390"/>
      <c r="MLE133" s="388"/>
      <c r="MLF133" s="214"/>
      <c r="MLG133" s="389"/>
      <c r="MLH133" s="390"/>
      <c r="MLI133" s="388"/>
      <c r="MLJ133" s="214"/>
      <c r="MLK133" s="389"/>
      <c r="MLL133" s="390"/>
      <c r="MLM133" s="388"/>
      <c r="MLN133" s="214"/>
      <c r="MLO133" s="389"/>
      <c r="MLP133" s="390"/>
      <c r="MLQ133" s="388"/>
      <c r="MLR133" s="214"/>
      <c r="MLS133" s="389"/>
      <c r="MLT133" s="390"/>
      <c r="MLU133" s="388"/>
      <c r="MLV133" s="214"/>
      <c r="MLW133" s="389"/>
      <c r="MLX133" s="390"/>
      <c r="MLY133" s="388"/>
      <c r="MLZ133" s="214"/>
      <c r="MMA133" s="389"/>
      <c r="MMB133" s="390"/>
      <c r="MMC133" s="388"/>
      <c r="MMD133" s="214"/>
      <c r="MME133" s="389"/>
      <c r="MMF133" s="390"/>
      <c r="MMG133" s="388"/>
      <c r="MMH133" s="214"/>
      <c r="MMI133" s="389"/>
      <c r="MMJ133" s="390"/>
      <c r="MMK133" s="388"/>
      <c r="MML133" s="214"/>
      <c r="MMM133" s="389"/>
      <c r="MMN133" s="390"/>
      <c r="MMO133" s="388"/>
      <c r="MMP133" s="214"/>
      <c r="MMQ133" s="389"/>
      <c r="MMR133" s="390"/>
      <c r="MMS133" s="388"/>
      <c r="MMT133" s="214"/>
      <c r="MMU133" s="389"/>
      <c r="MMV133" s="390"/>
      <c r="MMW133" s="388"/>
      <c r="MMX133" s="214"/>
      <c r="MMY133" s="389"/>
      <c r="MMZ133" s="390"/>
      <c r="MNA133" s="388"/>
      <c r="MNB133" s="214"/>
      <c r="MNC133" s="389"/>
      <c r="MND133" s="390"/>
      <c r="MNE133" s="388"/>
      <c r="MNF133" s="214"/>
      <c r="MNG133" s="389"/>
      <c r="MNH133" s="390"/>
      <c r="MNI133" s="388"/>
      <c r="MNJ133" s="214"/>
      <c r="MNK133" s="389"/>
      <c r="MNL133" s="390"/>
      <c r="MNM133" s="388"/>
      <c r="MNN133" s="214"/>
      <c r="MNO133" s="389"/>
      <c r="MNP133" s="390"/>
      <c r="MNQ133" s="388"/>
      <c r="MNR133" s="214"/>
      <c r="MNS133" s="389"/>
      <c r="MNT133" s="390"/>
      <c r="MNU133" s="388"/>
      <c r="MNV133" s="214"/>
      <c r="MNW133" s="389"/>
      <c r="MNX133" s="390"/>
      <c r="MNY133" s="388"/>
      <c r="MNZ133" s="214"/>
      <c r="MOA133" s="389"/>
      <c r="MOB133" s="390"/>
      <c r="MOC133" s="388"/>
      <c r="MOD133" s="214"/>
      <c r="MOE133" s="389"/>
      <c r="MOF133" s="390"/>
      <c r="MOG133" s="388"/>
      <c r="MOH133" s="214"/>
      <c r="MOI133" s="389"/>
      <c r="MOJ133" s="390"/>
      <c r="MOK133" s="388"/>
      <c r="MOL133" s="214"/>
      <c r="MOM133" s="389"/>
      <c r="MON133" s="390"/>
      <c r="MOO133" s="388"/>
      <c r="MOP133" s="214"/>
      <c r="MOQ133" s="389"/>
      <c r="MOR133" s="390"/>
      <c r="MOS133" s="388"/>
      <c r="MOT133" s="214"/>
      <c r="MOU133" s="389"/>
      <c r="MOV133" s="390"/>
      <c r="MOW133" s="388"/>
      <c r="MOX133" s="214"/>
      <c r="MOY133" s="389"/>
      <c r="MOZ133" s="390"/>
      <c r="MPA133" s="388"/>
      <c r="MPB133" s="214"/>
      <c r="MPC133" s="389"/>
      <c r="MPD133" s="390"/>
      <c r="MPE133" s="388"/>
      <c r="MPF133" s="214"/>
      <c r="MPG133" s="389"/>
      <c r="MPH133" s="390"/>
      <c r="MPI133" s="388"/>
      <c r="MPJ133" s="214"/>
      <c r="MPK133" s="389"/>
      <c r="MPL133" s="390"/>
      <c r="MPM133" s="388"/>
      <c r="MPN133" s="214"/>
      <c r="MPO133" s="389"/>
      <c r="MPP133" s="390"/>
      <c r="MPQ133" s="388"/>
      <c r="MPR133" s="214"/>
      <c r="MPS133" s="389"/>
      <c r="MPT133" s="390"/>
      <c r="MPU133" s="388"/>
      <c r="MPV133" s="214"/>
      <c r="MPW133" s="389"/>
      <c r="MPX133" s="390"/>
      <c r="MPY133" s="388"/>
      <c r="MPZ133" s="214"/>
      <c r="MQA133" s="389"/>
      <c r="MQB133" s="390"/>
      <c r="MQC133" s="388"/>
      <c r="MQD133" s="214"/>
      <c r="MQE133" s="389"/>
      <c r="MQF133" s="390"/>
      <c r="MQG133" s="388"/>
      <c r="MQH133" s="214"/>
      <c r="MQI133" s="389"/>
      <c r="MQJ133" s="390"/>
      <c r="MQK133" s="388"/>
      <c r="MQL133" s="214"/>
      <c r="MQM133" s="389"/>
      <c r="MQN133" s="390"/>
      <c r="MQO133" s="388"/>
      <c r="MQP133" s="214"/>
      <c r="MQQ133" s="389"/>
      <c r="MQR133" s="390"/>
      <c r="MQS133" s="388"/>
      <c r="MQT133" s="214"/>
      <c r="MQU133" s="389"/>
      <c r="MQV133" s="390"/>
      <c r="MQW133" s="388"/>
      <c r="MQX133" s="214"/>
      <c r="MQY133" s="389"/>
      <c r="MQZ133" s="390"/>
      <c r="MRA133" s="388"/>
      <c r="MRB133" s="214"/>
      <c r="MRC133" s="389"/>
      <c r="MRD133" s="390"/>
      <c r="MRE133" s="388"/>
      <c r="MRF133" s="214"/>
      <c r="MRG133" s="389"/>
      <c r="MRH133" s="390"/>
      <c r="MRI133" s="388"/>
      <c r="MRJ133" s="214"/>
      <c r="MRK133" s="389"/>
      <c r="MRL133" s="390"/>
      <c r="MRM133" s="388"/>
      <c r="MRN133" s="214"/>
      <c r="MRO133" s="389"/>
      <c r="MRP133" s="390"/>
      <c r="MRQ133" s="388"/>
      <c r="MRR133" s="214"/>
      <c r="MRS133" s="389"/>
      <c r="MRT133" s="390"/>
      <c r="MRU133" s="388"/>
      <c r="MRV133" s="214"/>
      <c r="MRW133" s="389"/>
      <c r="MRX133" s="390"/>
      <c r="MRY133" s="388"/>
      <c r="MRZ133" s="214"/>
      <c r="MSA133" s="389"/>
      <c r="MSB133" s="390"/>
      <c r="MSC133" s="388"/>
      <c r="MSD133" s="214"/>
      <c r="MSE133" s="389"/>
      <c r="MSF133" s="390"/>
      <c r="MSG133" s="388"/>
      <c r="MSH133" s="214"/>
      <c r="MSI133" s="389"/>
      <c r="MSJ133" s="390"/>
      <c r="MSK133" s="388"/>
      <c r="MSL133" s="214"/>
      <c r="MSM133" s="389"/>
      <c r="MSN133" s="390"/>
      <c r="MSO133" s="388"/>
      <c r="MSP133" s="214"/>
      <c r="MSQ133" s="389"/>
      <c r="MSR133" s="390"/>
      <c r="MSS133" s="388"/>
      <c r="MST133" s="214"/>
      <c r="MSU133" s="389"/>
      <c r="MSV133" s="390"/>
      <c r="MSW133" s="388"/>
      <c r="MSX133" s="214"/>
      <c r="MSY133" s="389"/>
      <c r="MSZ133" s="390"/>
      <c r="MTA133" s="388"/>
      <c r="MTB133" s="214"/>
      <c r="MTC133" s="389"/>
      <c r="MTD133" s="390"/>
      <c r="MTE133" s="388"/>
      <c r="MTF133" s="214"/>
      <c r="MTG133" s="389"/>
      <c r="MTH133" s="390"/>
      <c r="MTI133" s="388"/>
      <c r="MTJ133" s="214"/>
      <c r="MTK133" s="389"/>
      <c r="MTL133" s="390"/>
      <c r="MTM133" s="388"/>
      <c r="MTN133" s="214"/>
      <c r="MTO133" s="389"/>
      <c r="MTP133" s="390"/>
      <c r="MTQ133" s="388"/>
      <c r="MTR133" s="214"/>
      <c r="MTS133" s="389"/>
      <c r="MTT133" s="390"/>
      <c r="MTU133" s="388"/>
      <c r="MTV133" s="214"/>
      <c r="MTW133" s="389"/>
      <c r="MTX133" s="390"/>
      <c r="MTY133" s="388"/>
      <c r="MTZ133" s="214"/>
      <c r="MUA133" s="389"/>
      <c r="MUB133" s="390"/>
      <c r="MUC133" s="388"/>
      <c r="MUD133" s="214"/>
      <c r="MUE133" s="389"/>
      <c r="MUF133" s="390"/>
      <c r="MUG133" s="388"/>
      <c r="MUH133" s="214"/>
      <c r="MUI133" s="389"/>
      <c r="MUJ133" s="390"/>
      <c r="MUK133" s="388"/>
      <c r="MUL133" s="214"/>
      <c r="MUM133" s="389"/>
      <c r="MUN133" s="390"/>
      <c r="MUO133" s="388"/>
      <c r="MUP133" s="214"/>
      <c r="MUQ133" s="389"/>
      <c r="MUR133" s="390"/>
      <c r="MUS133" s="388"/>
      <c r="MUT133" s="214"/>
      <c r="MUU133" s="389"/>
      <c r="MUV133" s="390"/>
      <c r="MUW133" s="388"/>
      <c r="MUX133" s="214"/>
      <c r="MUY133" s="389"/>
      <c r="MUZ133" s="390"/>
      <c r="MVA133" s="388"/>
      <c r="MVB133" s="214"/>
      <c r="MVC133" s="389"/>
      <c r="MVD133" s="390"/>
      <c r="MVE133" s="388"/>
      <c r="MVF133" s="214"/>
      <c r="MVG133" s="389"/>
      <c r="MVH133" s="390"/>
      <c r="MVI133" s="388"/>
      <c r="MVJ133" s="214"/>
      <c r="MVK133" s="389"/>
      <c r="MVL133" s="390"/>
      <c r="MVM133" s="388"/>
      <c r="MVN133" s="214"/>
      <c r="MVO133" s="389"/>
      <c r="MVP133" s="390"/>
      <c r="MVQ133" s="388"/>
      <c r="MVR133" s="214"/>
      <c r="MVS133" s="389"/>
      <c r="MVT133" s="390"/>
      <c r="MVU133" s="388"/>
      <c r="MVV133" s="214"/>
      <c r="MVW133" s="389"/>
      <c r="MVX133" s="390"/>
      <c r="MVY133" s="388"/>
      <c r="MVZ133" s="214"/>
      <c r="MWA133" s="389"/>
      <c r="MWB133" s="390"/>
      <c r="MWC133" s="388"/>
      <c r="MWD133" s="214"/>
      <c r="MWE133" s="389"/>
      <c r="MWF133" s="390"/>
      <c r="MWG133" s="388"/>
      <c r="MWH133" s="214"/>
      <c r="MWI133" s="389"/>
      <c r="MWJ133" s="390"/>
      <c r="MWK133" s="388"/>
      <c r="MWL133" s="214"/>
      <c r="MWM133" s="389"/>
      <c r="MWN133" s="390"/>
      <c r="MWO133" s="388"/>
      <c r="MWP133" s="214"/>
      <c r="MWQ133" s="389"/>
      <c r="MWR133" s="390"/>
      <c r="MWS133" s="388"/>
      <c r="MWT133" s="214"/>
      <c r="MWU133" s="389"/>
      <c r="MWV133" s="390"/>
      <c r="MWW133" s="388"/>
      <c r="MWX133" s="214"/>
      <c r="MWY133" s="389"/>
      <c r="MWZ133" s="390"/>
      <c r="MXA133" s="388"/>
      <c r="MXB133" s="214"/>
      <c r="MXC133" s="389"/>
      <c r="MXD133" s="390"/>
      <c r="MXE133" s="388"/>
      <c r="MXF133" s="214"/>
      <c r="MXG133" s="389"/>
      <c r="MXH133" s="390"/>
      <c r="MXI133" s="388"/>
      <c r="MXJ133" s="214"/>
      <c r="MXK133" s="389"/>
      <c r="MXL133" s="390"/>
      <c r="MXM133" s="388"/>
      <c r="MXN133" s="214"/>
      <c r="MXO133" s="389"/>
      <c r="MXP133" s="390"/>
      <c r="MXQ133" s="388"/>
      <c r="MXR133" s="214"/>
      <c r="MXS133" s="389"/>
      <c r="MXT133" s="390"/>
      <c r="MXU133" s="388"/>
      <c r="MXV133" s="214"/>
      <c r="MXW133" s="389"/>
      <c r="MXX133" s="390"/>
      <c r="MXY133" s="388"/>
      <c r="MXZ133" s="214"/>
      <c r="MYA133" s="389"/>
      <c r="MYB133" s="390"/>
      <c r="MYC133" s="388"/>
      <c r="MYD133" s="214"/>
      <c r="MYE133" s="389"/>
      <c r="MYF133" s="390"/>
      <c r="MYG133" s="388"/>
      <c r="MYH133" s="214"/>
      <c r="MYI133" s="389"/>
      <c r="MYJ133" s="390"/>
      <c r="MYK133" s="388"/>
      <c r="MYL133" s="214"/>
      <c r="MYM133" s="389"/>
      <c r="MYN133" s="390"/>
      <c r="MYO133" s="388"/>
      <c r="MYP133" s="214"/>
      <c r="MYQ133" s="389"/>
      <c r="MYR133" s="390"/>
      <c r="MYS133" s="388"/>
      <c r="MYT133" s="214"/>
      <c r="MYU133" s="389"/>
      <c r="MYV133" s="390"/>
      <c r="MYW133" s="388"/>
      <c r="MYX133" s="214"/>
      <c r="MYY133" s="389"/>
      <c r="MYZ133" s="390"/>
      <c r="MZA133" s="388"/>
      <c r="MZB133" s="214"/>
      <c r="MZC133" s="389"/>
      <c r="MZD133" s="390"/>
      <c r="MZE133" s="388"/>
      <c r="MZF133" s="214"/>
      <c r="MZG133" s="389"/>
      <c r="MZH133" s="390"/>
      <c r="MZI133" s="388"/>
      <c r="MZJ133" s="214"/>
      <c r="MZK133" s="389"/>
      <c r="MZL133" s="390"/>
      <c r="MZM133" s="388"/>
      <c r="MZN133" s="214"/>
      <c r="MZO133" s="389"/>
      <c r="MZP133" s="390"/>
      <c r="MZQ133" s="388"/>
      <c r="MZR133" s="214"/>
      <c r="MZS133" s="389"/>
      <c r="MZT133" s="390"/>
      <c r="MZU133" s="388"/>
      <c r="MZV133" s="214"/>
      <c r="MZW133" s="389"/>
      <c r="MZX133" s="390"/>
      <c r="MZY133" s="388"/>
      <c r="MZZ133" s="214"/>
      <c r="NAA133" s="389"/>
      <c r="NAB133" s="390"/>
      <c r="NAC133" s="388"/>
      <c r="NAD133" s="214"/>
      <c r="NAE133" s="389"/>
      <c r="NAF133" s="390"/>
      <c r="NAG133" s="388"/>
      <c r="NAH133" s="214"/>
      <c r="NAI133" s="389"/>
      <c r="NAJ133" s="390"/>
      <c r="NAK133" s="388"/>
      <c r="NAL133" s="214"/>
      <c r="NAM133" s="389"/>
      <c r="NAN133" s="390"/>
      <c r="NAO133" s="388"/>
      <c r="NAP133" s="214"/>
      <c r="NAQ133" s="389"/>
      <c r="NAR133" s="390"/>
      <c r="NAS133" s="388"/>
      <c r="NAT133" s="214"/>
      <c r="NAU133" s="389"/>
      <c r="NAV133" s="390"/>
      <c r="NAW133" s="388"/>
      <c r="NAX133" s="214"/>
      <c r="NAY133" s="389"/>
      <c r="NAZ133" s="390"/>
      <c r="NBA133" s="388"/>
      <c r="NBB133" s="214"/>
      <c r="NBC133" s="389"/>
      <c r="NBD133" s="390"/>
      <c r="NBE133" s="388"/>
      <c r="NBF133" s="214"/>
      <c r="NBG133" s="389"/>
      <c r="NBH133" s="390"/>
      <c r="NBI133" s="388"/>
      <c r="NBJ133" s="214"/>
      <c r="NBK133" s="389"/>
      <c r="NBL133" s="390"/>
      <c r="NBM133" s="388"/>
      <c r="NBN133" s="214"/>
      <c r="NBO133" s="389"/>
      <c r="NBP133" s="390"/>
      <c r="NBQ133" s="388"/>
      <c r="NBR133" s="214"/>
      <c r="NBS133" s="389"/>
      <c r="NBT133" s="390"/>
      <c r="NBU133" s="388"/>
      <c r="NBV133" s="214"/>
      <c r="NBW133" s="389"/>
      <c r="NBX133" s="390"/>
      <c r="NBY133" s="388"/>
      <c r="NBZ133" s="214"/>
      <c r="NCA133" s="389"/>
      <c r="NCB133" s="390"/>
      <c r="NCC133" s="388"/>
      <c r="NCD133" s="214"/>
      <c r="NCE133" s="389"/>
      <c r="NCF133" s="390"/>
      <c r="NCG133" s="388"/>
      <c r="NCH133" s="214"/>
      <c r="NCI133" s="389"/>
      <c r="NCJ133" s="390"/>
      <c r="NCK133" s="388"/>
      <c r="NCL133" s="214"/>
      <c r="NCM133" s="389"/>
      <c r="NCN133" s="390"/>
      <c r="NCO133" s="388"/>
      <c r="NCP133" s="214"/>
      <c r="NCQ133" s="389"/>
      <c r="NCR133" s="390"/>
      <c r="NCS133" s="388"/>
      <c r="NCT133" s="214"/>
      <c r="NCU133" s="389"/>
      <c r="NCV133" s="390"/>
      <c r="NCW133" s="388"/>
      <c r="NCX133" s="214"/>
      <c r="NCY133" s="389"/>
      <c r="NCZ133" s="390"/>
      <c r="NDA133" s="388"/>
      <c r="NDB133" s="214"/>
      <c r="NDC133" s="389"/>
      <c r="NDD133" s="390"/>
      <c r="NDE133" s="388"/>
      <c r="NDF133" s="214"/>
      <c r="NDG133" s="389"/>
      <c r="NDH133" s="390"/>
      <c r="NDI133" s="388"/>
      <c r="NDJ133" s="214"/>
      <c r="NDK133" s="389"/>
      <c r="NDL133" s="390"/>
      <c r="NDM133" s="388"/>
      <c r="NDN133" s="214"/>
      <c r="NDO133" s="389"/>
      <c r="NDP133" s="390"/>
      <c r="NDQ133" s="388"/>
      <c r="NDR133" s="214"/>
      <c r="NDS133" s="389"/>
      <c r="NDT133" s="390"/>
      <c r="NDU133" s="388"/>
      <c r="NDV133" s="214"/>
      <c r="NDW133" s="389"/>
      <c r="NDX133" s="390"/>
      <c r="NDY133" s="388"/>
      <c r="NDZ133" s="214"/>
      <c r="NEA133" s="389"/>
      <c r="NEB133" s="390"/>
      <c r="NEC133" s="388"/>
      <c r="NED133" s="214"/>
      <c r="NEE133" s="389"/>
      <c r="NEF133" s="390"/>
      <c r="NEG133" s="388"/>
      <c r="NEH133" s="214"/>
      <c r="NEI133" s="389"/>
      <c r="NEJ133" s="390"/>
      <c r="NEK133" s="388"/>
      <c r="NEL133" s="214"/>
      <c r="NEM133" s="389"/>
      <c r="NEN133" s="390"/>
      <c r="NEO133" s="388"/>
      <c r="NEP133" s="214"/>
      <c r="NEQ133" s="389"/>
      <c r="NER133" s="390"/>
      <c r="NES133" s="388"/>
      <c r="NET133" s="214"/>
      <c r="NEU133" s="389"/>
      <c r="NEV133" s="390"/>
      <c r="NEW133" s="388"/>
      <c r="NEX133" s="214"/>
      <c r="NEY133" s="389"/>
      <c r="NEZ133" s="390"/>
      <c r="NFA133" s="388"/>
      <c r="NFB133" s="214"/>
      <c r="NFC133" s="389"/>
      <c r="NFD133" s="390"/>
      <c r="NFE133" s="388"/>
      <c r="NFF133" s="214"/>
      <c r="NFG133" s="389"/>
      <c r="NFH133" s="390"/>
      <c r="NFI133" s="388"/>
      <c r="NFJ133" s="214"/>
      <c r="NFK133" s="389"/>
      <c r="NFL133" s="390"/>
      <c r="NFM133" s="388"/>
      <c r="NFN133" s="214"/>
      <c r="NFO133" s="389"/>
      <c r="NFP133" s="390"/>
      <c r="NFQ133" s="388"/>
      <c r="NFR133" s="214"/>
      <c r="NFS133" s="389"/>
      <c r="NFT133" s="390"/>
      <c r="NFU133" s="388"/>
      <c r="NFV133" s="214"/>
      <c r="NFW133" s="389"/>
      <c r="NFX133" s="390"/>
      <c r="NFY133" s="388"/>
      <c r="NFZ133" s="214"/>
      <c r="NGA133" s="389"/>
      <c r="NGB133" s="390"/>
      <c r="NGC133" s="388"/>
      <c r="NGD133" s="214"/>
      <c r="NGE133" s="389"/>
      <c r="NGF133" s="390"/>
      <c r="NGG133" s="388"/>
      <c r="NGH133" s="214"/>
      <c r="NGI133" s="389"/>
      <c r="NGJ133" s="390"/>
      <c r="NGK133" s="388"/>
      <c r="NGL133" s="214"/>
      <c r="NGM133" s="389"/>
      <c r="NGN133" s="390"/>
      <c r="NGO133" s="388"/>
      <c r="NGP133" s="214"/>
      <c r="NGQ133" s="389"/>
      <c r="NGR133" s="390"/>
      <c r="NGS133" s="388"/>
      <c r="NGT133" s="214"/>
      <c r="NGU133" s="389"/>
      <c r="NGV133" s="390"/>
      <c r="NGW133" s="388"/>
      <c r="NGX133" s="214"/>
      <c r="NGY133" s="389"/>
      <c r="NGZ133" s="390"/>
      <c r="NHA133" s="388"/>
      <c r="NHB133" s="214"/>
      <c r="NHC133" s="389"/>
      <c r="NHD133" s="390"/>
      <c r="NHE133" s="388"/>
      <c r="NHF133" s="214"/>
      <c r="NHG133" s="389"/>
      <c r="NHH133" s="390"/>
      <c r="NHI133" s="388"/>
      <c r="NHJ133" s="214"/>
      <c r="NHK133" s="389"/>
      <c r="NHL133" s="390"/>
      <c r="NHM133" s="388"/>
      <c r="NHN133" s="214"/>
      <c r="NHO133" s="389"/>
      <c r="NHP133" s="390"/>
      <c r="NHQ133" s="388"/>
      <c r="NHR133" s="214"/>
      <c r="NHS133" s="389"/>
      <c r="NHT133" s="390"/>
      <c r="NHU133" s="388"/>
      <c r="NHV133" s="214"/>
      <c r="NHW133" s="389"/>
      <c r="NHX133" s="390"/>
      <c r="NHY133" s="388"/>
      <c r="NHZ133" s="214"/>
      <c r="NIA133" s="389"/>
      <c r="NIB133" s="390"/>
      <c r="NIC133" s="388"/>
      <c r="NID133" s="214"/>
      <c r="NIE133" s="389"/>
      <c r="NIF133" s="390"/>
      <c r="NIG133" s="388"/>
      <c r="NIH133" s="214"/>
      <c r="NII133" s="389"/>
      <c r="NIJ133" s="390"/>
      <c r="NIK133" s="388"/>
      <c r="NIL133" s="214"/>
      <c r="NIM133" s="389"/>
      <c r="NIN133" s="390"/>
      <c r="NIO133" s="388"/>
      <c r="NIP133" s="214"/>
      <c r="NIQ133" s="389"/>
      <c r="NIR133" s="390"/>
      <c r="NIS133" s="388"/>
      <c r="NIT133" s="214"/>
      <c r="NIU133" s="389"/>
      <c r="NIV133" s="390"/>
      <c r="NIW133" s="388"/>
      <c r="NIX133" s="214"/>
      <c r="NIY133" s="389"/>
      <c r="NIZ133" s="390"/>
      <c r="NJA133" s="388"/>
      <c r="NJB133" s="214"/>
      <c r="NJC133" s="389"/>
      <c r="NJD133" s="390"/>
      <c r="NJE133" s="388"/>
      <c r="NJF133" s="214"/>
      <c r="NJG133" s="389"/>
      <c r="NJH133" s="390"/>
      <c r="NJI133" s="388"/>
      <c r="NJJ133" s="214"/>
      <c r="NJK133" s="389"/>
      <c r="NJL133" s="390"/>
      <c r="NJM133" s="388"/>
      <c r="NJN133" s="214"/>
      <c r="NJO133" s="389"/>
      <c r="NJP133" s="390"/>
      <c r="NJQ133" s="388"/>
      <c r="NJR133" s="214"/>
      <c r="NJS133" s="389"/>
      <c r="NJT133" s="390"/>
      <c r="NJU133" s="388"/>
      <c r="NJV133" s="214"/>
      <c r="NJW133" s="389"/>
      <c r="NJX133" s="390"/>
      <c r="NJY133" s="388"/>
      <c r="NJZ133" s="214"/>
      <c r="NKA133" s="389"/>
      <c r="NKB133" s="390"/>
      <c r="NKC133" s="388"/>
      <c r="NKD133" s="214"/>
      <c r="NKE133" s="389"/>
      <c r="NKF133" s="390"/>
      <c r="NKG133" s="388"/>
      <c r="NKH133" s="214"/>
      <c r="NKI133" s="389"/>
      <c r="NKJ133" s="390"/>
      <c r="NKK133" s="388"/>
      <c r="NKL133" s="214"/>
      <c r="NKM133" s="389"/>
      <c r="NKN133" s="390"/>
      <c r="NKO133" s="388"/>
      <c r="NKP133" s="214"/>
      <c r="NKQ133" s="389"/>
      <c r="NKR133" s="390"/>
      <c r="NKS133" s="388"/>
      <c r="NKT133" s="214"/>
      <c r="NKU133" s="389"/>
      <c r="NKV133" s="390"/>
      <c r="NKW133" s="388"/>
      <c r="NKX133" s="214"/>
      <c r="NKY133" s="389"/>
      <c r="NKZ133" s="390"/>
      <c r="NLA133" s="388"/>
      <c r="NLB133" s="214"/>
      <c r="NLC133" s="389"/>
      <c r="NLD133" s="390"/>
      <c r="NLE133" s="388"/>
      <c r="NLF133" s="214"/>
      <c r="NLG133" s="389"/>
      <c r="NLH133" s="390"/>
      <c r="NLI133" s="388"/>
      <c r="NLJ133" s="214"/>
      <c r="NLK133" s="389"/>
      <c r="NLL133" s="390"/>
      <c r="NLM133" s="388"/>
      <c r="NLN133" s="214"/>
      <c r="NLO133" s="389"/>
      <c r="NLP133" s="390"/>
      <c r="NLQ133" s="388"/>
      <c r="NLR133" s="214"/>
      <c r="NLS133" s="389"/>
      <c r="NLT133" s="390"/>
      <c r="NLU133" s="388"/>
      <c r="NLV133" s="214"/>
      <c r="NLW133" s="389"/>
      <c r="NLX133" s="390"/>
      <c r="NLY133" s="388"/>
      <c r="NLZ133" s="214"/>
      <c r="NMA133" s="389"/>
      <c r="NMB133" s="390"/>
      <c r="NMC133" s="388"/>
      <c r="NMD133" s="214"/>
      <c r="NME133" s="389"/>
      <c r="NMF133" s="390"/>
      <c r="NMG133" s="388"/>
      <c r="NMH133" s="214"/>
      <c r="NMI133" s="389"/>
      <c r="NMJ133" s="390"/>
      <c r="NMK133" s="388"/>
      <c r="NML133" s="214"/>
      <c r="NMM133" s="389"/>
      <c r="NMN133" s="390"/>
      <c r="NMO133" s="388"/>
      <c r="NMP133" s="214"/>
      <c r="NMQ133" s="389"/>
      <c r="NMR133" s="390"/>
      <c r="NMS133" s="388"/>
      <c r="NMT133" s="214"/>
      <c r="NMU133" s="389"/>
      <c r="NMV133" s="390"/>
      <c r="NMW133" s="388"/>
      <c r="NMX133" s="214"/>
      <c r="NMY133" s="389"/>
      <c r="NMZ133" s="390"/>
      <c r="NNA133" s="388"/>
      <c r="NNB133" s="214"/>
      <c r="NNC133" s="389"/>
      <c r="NND133" s="390"/>
      <c r="NNE133" s="388"/>
      <c r="NNF133" s="214"/>
      <c r="NNG133" s="389"/>
      <c r="NNH133" s="390"/>
      <c r="NNI133" s="388"/>
      <c r="NNJ133" s="214"/>
      <c r="NNK133" s="389"/>
      <c r="NNL133" s="390"/>
      <c r="NNM133" s="388"/>
      <c r="NNN133" s="214"/>
      <c r="NNO133" s="389"/>
      <c r="NNP133" s="390"/>
      <c r="NNQ133" s="388"/>
      <c r="NNR133" s="214"/>
      <c r="NNS133" s="389"/>
      <c r="NNT133" s="390"/>
      <c r="NNU133" s="388"/>
      <c r="NNV133" s="214"/>
      <c r="NNW133" s="389"/>
      <c r="NNX133" s="390"/>
      <c r="NNY133" s="388"/>
      <c r="NNZ133" s="214"/>
      <c r="NOA133" s="389"/>
      <c r="NOB133" s="390"/>
      <c r="NOC133" s="388"/>
      <c r="NOD133" s="214"/>
      <c r="NOE133" s="389"/>
      <c r="NOF133" s="390"/>
      <c r="NOG133" s="388"/>
      <c r="NOH133" s="214"/>
      <c r="NOI133" s="389"/>
      <c r="NOJ133" s="390"/>
      <c r="NOK133" s="388"/>
      <c r="NOL133" s="214"/>
      <c r="NOM133" s="389"/>
      <c r="NON133" s="390"/>
      <c r="NOO133" s="388"/>
      <c r="NOP133" s="214"/>
      <c r="NOQ133" s="389"/>
      <c r="NOR133" s="390"/>
      <c r="NOS133" s="388"/>
      <c r="NOT133" s="214"/>
      <c r="NOU133" s="389"/>
      <c r="NOV133" s="390"/>
      <c r="NOW133" s="388"/>
      <c r="NOX133" s="214"/>
      <c r="NOY133" s="389"/>
      <c r="NOZ133" s="390"/>
      <c r="NPA133" s="388"/>
      <c r="NPB133" s="214"/>
      <c r="NPC133" s="389"/>
      <c r="NPD133" s="390"/>
      <c r="NPE133" s="388"/>
      <c r="NPF133" s="214"/>
      <c r="NPG133" s="389"/>
      <c r="NPH133" s="390"/>
      <c r="NPI133" s="388"/>
      <c r="NPJ133" s="214"/>
      <c r="NPK133" s="389"/>
      <c r="NPL133" s="390"/>
      <c r="NPM133" s="388"/>
      <c r="NPN133" s="214"/>
      <c r="NPO133" s="389"/>
      <c r="NPP133" s="390"/>
      <c r="NPQ133" s="388"/>
      <c r="NPR133" s="214"/>
      <c r="NPS133" s="389"/>
      <c r="NPT133" s="390"/>
      <c r="NPU133" s="388"/>
      <c r="NPV133" s="214"/>
      <c r="NPW133" s="389"/>
      <c r="NPX133" s="390"/>
      <c r="NPY133" s="388"/>
      <c r="NPZ133" s="214"/>
      <c r="NQA133" s="389"/>
      <c r="NQB133" s="390"/>
      <c r="NQC133" s="388"/>
      <c r="NQD133" s="214"/>
      <c r="NQE133" s="389"/>
      <c r="NQF133" s="390"/>
      <c r="NQG133" s="388"/>
      <c r="NQH133" s="214"/>
      <c r="NQI133" s="389"/>
      <c r="NQJ133" s="390"/>
      <c r="NQK133" s="388"/>
      <c r="NQL133" s="214"/>
      <c r="NQM133" s="389"/>
      <c r="NQN133" s="390"/>
      <c r="NQO133" s="388"/>
      <c r="NQP133" s="214"/>
      <c r="NQQ133" s="389"/>
      <c r="NQR133" s="390"/>
      <c r="NQS133" s="388"/>
      <c r="NQT133" s="214"/>
      <c r="NQU133" s="389"/>
      <c r="NQV133" s="390"/>
      <c r="NQW133" s="388"/>
      <c r="NQX133" s="214"/>
      <c r="NQY133" s="389"/>
      <c r="NQZ133" s="390"/>
      <c r="NRA133" s="388"/>
      <c r="NRB133" s="214"/>
      <c r="NRC133" s="389"/>
      <c r="NRD133" s="390"/>
      <c r="NRE133" s="388"/>
      <c r="NRF133" s="214"/>
      <c r="NRG133" s="389"/>
      <c r="NRH133" s="390"/>
      <c r="NRI133" s="388"/>
      <c r="NRJ133" s="214"/>
      <c r="NRK133" s="389"/>
      <c r="NRL133" s="390"/>
      <c r="NRM133" s="388"/>
      <c r="NRN133" s="214"/>
      <c r="NRO133" s="389"/>
      <c r="NRP133" s="390"/>
      <c r="NRQ133" s="388"/>
      <c r="NRR133" s="214"/>
      <c r="NRS133" s="389"/>
      <c r="NRT133" s="390"/>
      <c r="NRU133" s="388"/>
      <c r="NRV133" s="214"/>
      <c r="NRW133" s="389"/>
      <c r="NRX133" s="390"/>
      <c r="NRY133" s="388"/>
      <c r="NRZ133" s="214"/>
      <c r="NSA133" s="389"/>
      <c r="NSB133" s="390"/>
      <c r="NSC133" s="388"/>
      <c r="NSD133" s="214"/>
      <c r="NSE133" s="389"/>
      <c r="NSF133" s="390"/>
      <c r="NSG133" s="388"/>
      <c r="NSH133" s="214"/>
      <c r="NSI133" s="389"/>
      <c r="NSJ133" s="390"/>
      <c r="NSK133" s="388"/>
      <c r="NSL133" s="214"/>
      <c r="NSM133" s="389"/>
      <c r="NSN133" s="390"/>
      <c r="NSO133" s="388"/>
      <c r="NSP133" s="214"/>
      <c r="NSQ133" s="389"/>
      <c r="NSR133" s="390"/>
      <c r="NSS133" s="388"/>
      <c r="NST133" s="214"/>
      <c r="NSU133" s="389"/>
      <c r="NSV133" s="390"/>
      <c r="NSW133" s="388"/>
      <c r="NSX133" s="214"/>
      <c r="NSY133" s="389"/>
      <c r="NSZ133" s="390"/>
      <c r="NTA133" s="388"/>
      <c r="NTB133" s="214"/>
      <c r="NTC133" s="389"/>
      <c r="NTD133" s="390"/>
      <c r="NTE133" s="388"/>
      <c r="NTF133" s="214"/>
      <c r="NTG133" s="389"/>
      <c r="NTH133" s="390"/>
      <c r="NTI133" s="388"/>
      <c r="NTJ133" s="214"/>
      <c r="NTK133" s="389"/>
      <c r="NTL133" s="390"/>
      <c r="NTM133" s="388"/>
      <c r="NTN133" s="214"/>
      <c r="NTO133" s="389"/>
      <c r="NTP133" s="390"/>
      <c r="NTQ133" s="388"/>
      <c r="NTR133" s="214"/>
      <c r="NTS133" s="389"/>
      <c r="NTT133" s="390"/>
      <c r="NTU133" s="388"/>
      <c r="NTV133" s="214"/>
      <c r="NTW133" s="389"/>
      <c r="NTX133" s="390"/>
      <c r="NTY133" s="388"/>
      <c r="NTZ133" s="214"/>
      <c r="NUA133" s="389"/>
      <c r="NUB133" s="390"/>
      <c r="NUC133" s="388"/>
      <c r="NUD133" s="214"/>
      <c r="NUE133" s="389"/>
      <c r="NUF133" s="390"/>
      <c r="NUG133" s="388"/>
      <c r="NUH133" s="214"/>
      <c r="NUI133" s="389"/>
      <c r="NUJ133" s="390"/>
      <c r="NUK133" s="388"/>
      <c r="NUL133" s="214"/>
      <c r="NUM133" s="389"/>
      <c r="NUN133" s="390"/>
      <c r="NUO133" s="388"/>
      <c r="NUP133" s="214"/>
      <c r="NUQ133" s="389"/>
      <c r="NUR133" s="390"/>
      <c r="NUS133" s="388"/>
      <c r="NUT133" s="214"/>
      <c r="NUU133" s="389"/>
      <c r="NUV133" s="390"/>
      <c r="NUW133" s="388"/>
      <c r="NUX133" s="214"/>
      <c r="NUY133" s="389"/>
      <c r="NUZ133" s="390"/>
      <c r="NVA133" s="388"/>
      <c r="NVB133" s="214"/>
      <c r="NVC133" s="389"/>
      <c r="NVD133" s="390"/>
      <c r="NVE133" s="388"/>
      <c r="NVF133" s="214"/>
      <c r="NVG133" s="389"/>
      <c r="NVH133" s="390"/>
      <c r="NVI133" s="388"/>
      <c r="NVJ133" s="214"/>
      <c r="NVK133" s="389"/>
      <c r="NVL133" s="390"/>
      <c r="NVM133" s="388"/>
      <c r="NVN133" s="214"/>
      <c r="NVO133" s="389"/>
      <c r="NVP133" s="390"/>
      <c r="NVQ133" s="388"/>
      <c r="NVR133" s="214"/>
      <c r="NVS133" s="389"/>
      <c r="NVT133" s="390"/>
      <c r="NVU133" s="388"/>
      <c r="NVV133" s="214"/>
      <c r="NVW133" s="389"/>
      <c r="NVX133" s="390"/>
      <c r="NVY133" s="388"/>
      <c r="NVZ133" s="214"/>
      <c r="NWA133" s="389"/>
      <c r="NWB133" s="390"/>
      <c r="NWC133" s="388"/>
      <c r="NWD133" s="214"/>
      <c r="NWE133" s="389"/>
      <c r="NWF133" s="390"/>
      <c r="NWG133" s="388"/>
      <c r="NWH133" s="214"/>
      <c r="NWI133" s="389"/>
      <c r="NWJ133" s="390"/>
      <c r="NWK133" s="388"/>
      <c r="NWL133" s="214"/>
      <c r="NWM133" s="389"/>
      <c r="NWN133" s="390"/>
      <c r="NWO133" s="388"/>
      <c r="NWP133" s="214"/>
      <c r="NWQ133" s="389"/>
      <c r="NWR133" s="390"/>
      <c r="NWS133" s="388"/>
      <c r="NWT133" s="214"/>
      <c r="NWU133" s="389"/>
      <c r="NWV133" s="390"/>
      <c r="NWW133" s="388"/>
      <c r="NWX133" s="214"/>
      <c r="NWY133" s="389"/>
      <c r="NWZ133" s="390"/>
      <c r="NXA133" s="388"/>
      <c r="NXB133" s="214"/>
      <c r="NXC133" s="389"/>
      <c r="NXD133" s="390"/>
      <c r="NXE133" s="388"/>
      <c r="NXF133" s="214"/>
      <c r="NXG133" s="389"/>
      <c r="NXH133" s="390"/>
      <c r="NXI133" s="388"/>
      <c r="NXJ133" s="214"/>
      <c r="NXK133" s="389"/>
      <c r="NXL133" s="390"/>
      <c r="NXM133" s="388"/>
      <c r="NXN133" s="214"/>
      <c r="NXO133" s="389"/>
      <c r="NXP133" s="390"/>
      <c r="NXQ133" s="388"/>
      <c r="NXR133" s="214"/>
      <c r="NXS133" s="389"/>
      <c r="NXT133" s="390"/>
      <c r="NXU133" s="388"/>
      <c r="NXV133" s="214"/>
      <c r="NXW133" s="389"/>
      <c r="NXX133" s="390"/>
      <c r="NXY133" s="388"/>
      <c r="NXZ133" s="214"/>
      <c r="NYA133" s="389"/>
      <c r="NYB133" s="390"/>
      <c r="NYC133" s="388"/>
      <c r="NYD133" s="214"/>
      <c r="NYE133" s="389"/>
      <c r="NYF133" s="390"/>
      <c r="NYG133" s="388"/>
      <c r="NYH133" s="214"/>
      <c r="NYI133" s="389"/>
      <c r="NYJ133" s="390"/>
      <c r="NYK133" s="388"/>
      <c r="NYL133" s="214"/>
      <c r="NYM133" s="389"/>
      <c r="NYN133" s="390"/>
      <c r="NYO133" s="388"/>
      <c r="NYP133" s="214"/>
      <c r="NYQ133" s="389"/>
      <c r="NYR133" s="390"/>
      <c r="NYS133" s="388"/>
      <c r="NYT133" s="214"/>
      <c r="NYU133" s="389"/>
      <c r="NYV133" s="390"/>
      <c r="NYW133" s="388"/>
      <c r="NYX133" s="214"/>
      <c r="NYY133" s="389"/>
      <c r="NYZ133" s="390"/>
      <c r="NZA133" s="388"/>
      <c r="NZB133" s="214"/>
      <c r="NZC133" s="389"/>
      <c r="NZD133" s="390"/>
      <c r="NZE133" s="388"/>
      <c r="NZF133" s="214"/>
      <c r="NZG133" s="389"/>
      <c r="NZH133" s="390"/>
      <c r="NZI133" s="388"/>
      <c r="NZJ133" s="214"/>
      <c r="NZK133" s="389"/>
      <c r="NZL133" s="390"/>
      <c r="NZM133" s="388"/>
      <c r="NZN133" s="214"/>
      <c r="NZO133" s="389"/>
      <c r="NZP133" s="390"/>
      <c r="NZQ133" s="388"/>
      <c r="NZR133" s="214"/>
      <c r="NZS133" s="389"/>
      <c r="NZT133" s="390"/>
      <c r="NZU133" s="388"/>
      <c r="NZV133" s="214"/>
      <c r="NZW133" s="389"/>
      <c r="NZX133" s="390"/>
      <c r="NZY133" s="388"/>
      <c r="NZZ133" s="214"/>
      <c r="OAA133" s="389"/>
      <c r="OAB133" s="390"/>
      <c r="OAC133" s="388"/>
      <c r="OAD133" s="214"/>
      <c r="OAE133" s="389"/>
      <c r="OAF133" s="390"/>
      <c r="OAG133" s="388"/>
      <c r="OAH133" s="214"/>
      <c r="OAI133" s="389"/>
      <c r="OAJ133" s="390"/>
      <c r="OAK133" s="388"/>
      <c r="OAL133" s="214"/>
      <c r="OAM133" s="389"/>
      <c r="OAN133" s="390"/>
      <c r="OAO133" s="388"/>
      <c r="OAP133" s="214"/>
      <c r="OAQ133" s="389"/>
      <c r="OAR133" s="390"/>
      <c r="OAS133" s="388"/>
      <c r="OAT133" s="214"/>
      <c r="OAU133" s="389"/>
      <c r="OAV133" s="390"/>
      <c r="OAW133" s="388"/>
      <c r="OAX133" s="214"/>
      <c r="OAY133" s="389"/>
      <c r="OAZ133" s="390"/>
      <c r="OBA133" s="388"/>
      <c r="OBB133" s="214"/>
      <c r="OBC133" s="389"/>
      <c r="OBD133" s="390"/>
      <c r="OBE133" s="388"/>
      <c r="OBF133" s="214"/>
      <c r="OBG133" s="389"/>
      <c r="OBH133" s="390"/>
      <c r="OBI133" s="388"/>
      <c r="OBJ133" s="214"/>
      <c r="OBK133" s="389"/>
      <c r="OBL133" s="390"/>
      <c r="OBM133" s="388"/>
      <c r="OBN133" s="214"/>
      <c r="OBO133" s="389"/>
      <c r="OBP133" s="390"/>
      <c r="OBQ133" s="388"/>
      <c r="OBR133" s="214"/>
      <c r="OBS133" s="389"/>
      <c r="OBT133" s="390"/>
      <c r="OBU133" s="388"/>
      <c r="OBV133" s="214"/>
      <c r="OBW133" s="389"/>
      <c r="OBX133" s="390"/>
      <c r="OBY133" s="388"/>
      <c r="OBZ133" s="214"/>
      <c r="OCA133" s="389"/>
      <c r="OCB133" s="390"/>
      <c r="OCC133" s="388"/>
      <c r="OCD133" s="214"/>
      <c r="OCE133" s="389"/>
      <c r="OCF133" s="390"/>
      <c r="OCG133" s="388"/>
      <c r="OCH133" s="214"/>
      <c r="OCI133" s="389"/>
      <c r="OCJ133" s="390"/>
      <c r="OCK133" s="388"/>
      <c r="OCL133" s="214"/>
      <c r="OCM133" s="389"/>
      <c r="OCN133" s="390"/>
      <c r="OCO133" s="388"/>
      <c r="OCP133" s="214"/>
      <c r="OCQ133" s="389"/>
      <c r="OCR133" s="390"/>
      <c r="OCS133" s="388"/>
      <c r="OCT133" s="214"/>
      <c r="OCU133" s="389"/>
      <c r="OCV133" s="390"/>
      <c r="OCW133" s="388"/>
      <c r="OCX133" s="214"/>
      <c r="OCY133" s="389"/>
      <c r="OCZ133" s="390"/>
      <c r="ODA133" s="388"/>
      <c r="ODB133" s="214"/>
      <c r="ODC133" s="389"/>
      <c r="ODD133" s="390"/>
      <c r="ODE133" s="388"/>
      <c r="ODF133" s="214"/>
      <c r="ODG133" s="389"/>
      <c r="ODH133" s="390"/>
      <c r="ODI133" s="388"/>
      <c r="ODJ133" s="214"/>
      <c r="ODK133" s="389"/>
      <c r="ODL133" s="390"/>
      <c r="ODM133" s="388"/>
      <c r="ODN133" s="214"/>
      <c r="ODO133" s="389"/>
      <c r="ODP133" s="390"/>
      <c r="ODQ133" s="388"/>
      <c r="ODR133" s="214"/>
      <c r="ODS133" s="389"/>
      <c r="ODT133" s="390"/>
      <c r="ODU133" s="388"/>
      <c r="ODV133" s="214"/>
      <c r="ODW133" s="389"/>
      <c r="ODX133" s="390"/>
      <c r="ODY133" s="388"/>
      <c r="ODZ133" s="214"/>
      <c r="OEA133" s="389"/>
      <c r="OEB133" s="390"/>
      <c r="OEC133" s="388"/>
      <c r="OED133" s="214"/>
      <c r="OEE133" s="389"/>
      <c r="OEF133" s="390"/>
      <c r="OEG133" s="388"/>
      <c r="OEH133" s="214"/>
      <c r="OEI133" s="389"/>
      <c r="OEJ133" s="390"/>
      <c r="OEK133" s="388"/>
      <c r="OEL133" s="214"/>
      <c r="OEM133" s="389"/>
      <c r="OEN133" s="390"/>
      <c r="OEO133" s="388"/>
      <c r="OEP133" s="214"/>
      <c r="OEQ133" s="389"/>
      <c r="OER133" s="390"/>
      <c r="OES133" s="388"/>
      <c r="OET133" s="214"/>
      <c r="OEU133" s="389"/>
      <c r="OEV133" s="390"/>
      <c r="OEW133" s="388"/>
      <c r="OEX133" s="214"/>
      <c r="OEY133" s="389"/>
      <c r="OEZ133" s="390"/>
      <c r="OFA133" s="388"/>
      <c r="OFB133" s="214"/>
      <c r="OFC133" s="389"/>
      <c r="OFD133" s="390"/>
      <c r="OFE133" s="388"/>
      <c r="OFF133" s="214"/>
      <c r="OFG133" s="389"/>
      <c r="OFH133" s="390"/>
      <c r="OFI133" s="388"/>
      <c r="OFJ133" s="214"/>
      <c r="OFK133" s="389"/>
      <c r="OFL133" s="390"/>
      <c r="OFM133" s="388"/>
      <c r="OFN133" s="214"/>
      <c r="OFO133" s="389"/>
      <c r="OFP133" s="390"/>
      <c r="OFQ133" s="388"/>
      <c r="OFR133" s="214"/>
      <c r="OFS133" s="389"/>
      <c r="OFT133" s="390"/>
      <c r="OFU133" s="388"/>
      <c r="OFV133" s="214"/>
      <c r="OFW133" s="389"/>
      <c r="OFX133" s="390"/>
      <c r="OFY133" s="388"/>
      <c r="OFZ133" s="214"/>
      <c r="OGA133" s="389"/>
      <c r="OGB133" s="390"/>
      <c r="OGC133" s="388"/>
      <c r="OGD133" s="214"/>
      <c r="OGE133" s="389"/>
      <c r="OGF133" s="390"/>
      <c r="OGG133" s="388"/>
      <c r="OGH133" s="214"/>
      <c r="OGI133" s="389"/>
      <c r="OGJ133" s="390"/>
      <c r="OGK133" s="388"/>
      <c r="OGL133" s="214"/>
      <c r="OGM133" s="389"/>
      <c r="OGN133" s="390"/>
      <c r="OGO133" s="388"/>
      <c r="OGP133" s="214"/>
      <c r="OGQ133" s="389"/>
      <c r="OGR133" s="390"/>
      <c r="OGS133" s="388"/>
      <c r="OGT133" s="214"/>
      <c r="OGU133" s="389"/>
      <c r="OGV133" s="390"/>
      <c r="OGW133" s="388"/>
      <c r="OGX133" s="214"/>
      <c r="OGY133" s="389"/>
      <c r="OGZ133" s="390"/>
      <c r="OHA133" s="388"/>
      <c r="OHB133" s="214"/>
      <c r="OHC133" s="389"/>
      <c r="OHD133" s="390"/>
      <c r="OHE133" s="388"/>
      <c r="OHF133" s="214"/>
      <c r="OHG133" s="389"/>
      <c r="OHH133" s="390"/>
      <c r="OHI133" s="388"/>
      <c r="OHJ133" s="214"/>
      <c r="OHK133" s="389"/>
      <c r="OHL133" s="390"/>
      <c r="OHM133" s="388"/>
      <c r="OHN133" s="214"/>
      <c r="OHO133" s="389"/>
      <c r="OHP133" s="390"/>
      <c r="OHQ133" s="388"/>
      <c r="OHR133" s="214"/>
      <c r="OHS133" s="389"/>
      <c r="OHT133" s="390"/>
      <c r="OHU133" s="388"/>
      <c r="OHV133" s="214"/>
      <c r="OHW133" s="389"/>
      <c r="OHX133" s="390"/>
      <c r="OHY133" s="388"/>
      <c r="OHZ133" s="214"/>
      <c r="OIA133" s="389"/>
      <c r="OIB133" s="390"/>
      <c r="OIC133" s="388"/>
      <c r="OID133" s="214"/>
      <c r="OIE133" s="389"/>
      <c r="OIF133" s="390"/>
      <c r="OIG133" s="388"/>
      <c r="OIH133" s="214"/>
      <c r="OII133" s="389"/>
      <c r="OIJ133" s="390"/>
      <c r="OIK133" s="388"/>
      <c r="OIL133" s="214"/>
      <c r="OIM133" s="389"/>
      <c r="OIN133" s="390"/>
      <c r="OIO133" s="388"/>
      <c r="OIP133" s="214"/>
      <c r="OIQ133" s="389"/>
      <c r="OIR133" s="390"/>
      <c r="OIS133" s="388"/>
      <c r="OIT133" s="214"/>
      <c r="OIU133" s="389"/>
      <c r="OIV133" s="390"/>
      <c r="OIW133" s="388"/>
      <c r="OIX133" s="214"/>
      <c r="OIY133" s="389"/>
      <c r="OIZ133" s="390"/>
      <c r="OJA133" s="388"/>
      <c r="OJB133" s="214"/>
      <c r="OJC133" s="389"/>
      <c r="OJD133" s="390"/>
      <c r="OJE133" s="388"/>
      <c r="OJF133" s="214"/>
      <c r="OJG133" s="389"/>
      <c r="OJH133" s="390"/>
      <c r="OJI133" s="388"/>
      <c r="OJJ133" s="214"/>
      <c r="OJK133" s="389"/>
      <c r="OJL133" s="390"/>
      <c r="OJM133" s="388"/>
      <c r="OJN133" s="214"/>
      <c r="OJO133" s="389"/>
      <c r="OJP133" s="390"/>
      <c r="OJQ133" s="388"/>
      <c r="OJR133" s="214"/>
      <c r="OJS133" s="389"/>
      <c r="OJT133" s="390"/>
      <c r="OJU133" s="388"/>
      <c r="OJV133" s="214"/>
      <c r="OJW133" s="389"/>
      <c r="OJX133" s="390"/>
      <c r="OJY133" s="388"/>
      <c r="OJZ133" s="214"/>
      <c r="OKA133" s="389"/>
      <c r="OKB133" s="390"/>
      <c r="OKC133" s="388"/>
      <c r="OKD133" s="214"/>
      <c r="OKE133" s="389"/>
      <c r="OKF133" s="390"/>
      <c r="OKG133" s="388"/>
      <c r="OKH133" s="214"/>
      <c r="OKI133" s="389"/>
      <c r="OKJ133" s="390"/>
      <c r="OKK133" s="388"/>
      <c r="OKL133" s="214"/>
      <c r="OKM133" s="389"/>
      <c r="OKN133" s="390"/>
      <c r="OKO133" s="388"/>
      <c r="OKP133" s="214"/>
      <c r="OKQ133" s="389"/>
      <c r="OKR133" s="390"/>
      <c r="OKS133" s="388"/>
      <c r="OKT133" s="214"/>
      <c r="OKU133" s="389"/>
      <c r="OKV133" s="390"/>
      <c r="OKW133" s="388"/>
      <c r="OKX133" s="214"/>
      <c r="OKY133" s="389"/>
      <c r="OKZ133" s="390"/>
      <c r="OLA133" s="388"/>
      <c r="OLB133" s="214"/>
      <c r="OLC133" s="389"/>
      <c r="OLD133" s="390"/>
      <c r="OLE133" s="388"/>
      <c r="OLF133" s="214"/>
      <c r="OLG133" s="389"/>
      <c r="OLH133" s="390"/>
      <c r="OLI133" s="388"/>
      <c r="OLJ133" s="214"/>
      <c r="OLK133" s="389"/>
      <c r="OLL133" s="390"/>
      <c r="OLM133" s="388"/>
      <c r="OLN133" s="214"/>
      <c r="OLO133" s="389"/>
      <c r="OLP133" s="390"/>
      <c r="OLQ133" s="388"/>
      <c r="OLR133" s="214"/>
      <c r="OLS133" s="389"/>
      <c r="OLT133" s="390"/>
      <c r="OLU133" s="388"/>
      <c r="OLV133" s="214"/>
      <c r="OLW133" s="389"/>
      <c r="OLX133" s="390"/>
      <c r="OLY133" s="388"/>
      <c r="OLZ133" s="214"/>
      <c r="OMA133" s="389"/>
      <c r="OMB133" s="390"/>
      <c r="OMC133" s="388"/>
      <c r="OMD133" s="214"/>
      <c r="OME133" s="389"/>
      <c r="OMF133" s="390"/>
      <c r="OMG133" s="388"/>
      <c r="OMH133" s="214"/>
      <c r="OMI133" s="389"/>
      <c r="OMJ133" s="390"/>
      <c r="OMK133" s="388"/>
      <c r="OML133" s="214"/>
      <c r="OMM133" s="389"/>
      <c r="OMN133" s="390"/>
      <c r="OMO133" s="388"/>
      <c r="OMP133" s="214"/>
      <c r="OMQ133" s="389"/>
      <c r="OMR133" s="390"/>
      <c r="OMS133" s="388"/>
      <c r="OMT133" s="214"/>
      <c r="OMU133" s="389"/>
      <c r="OMV133" s="390"/>
      <c r="OMW133" s="388"/>
      <c r="OMX133" s="214"/>
      <c r="OMY133" s="389"/>
      <c r="OMZ133" s="390"/>
      <c r="ONA133" s="388"/>
      <c r="ONB133" s="214"/>
      <c r="ONC133" s="389"/>
      <c r="OND133" s="390"/>
      <c r="ONE133" s="388"/>
      <c r="ONF133" s="214"/>
      <c r="ONG133" s="389"/>
      <c r="ONH133" s="390"/>
      <c r="ONI133" s="388"/>
      <c r="ONJ133" s="214"/>
      <c r="ONK133" s="389"/>
      <c r="ONL133" s="390"/>
      <c r="ONM133" s="388"/>
      <c r="ONN133" s="214"/>
      <c r="ONO133" s="389"/>
      <c r="ONP133" s="390"/>
      <c r="ONQ133" s="388"/>
      <c r="ONR133" s="214"/>
      <c r="ONS133" s="389"/>
      <c r="ONT133" s="390"/>
      <c r="ONU133" s="388"/>
      <c r="ONV133" s="214"/>
      <c r="ONW133" s="389"/>
      <c r="ONX133" s="390"/>
      <c r="ONY133" s="388"/>
      <c r="ONZ133" s="214"/>
      <c r="OOA133" s="389"/>
      <c r="OOB133" s="390"/>
      <c r="OOC133" s="388"/>
      <c r="OOD133" s="214"/>
      <c r="OOE133" s="389"/>
      <c r="OOF133" s="390"/>
      <c r="OOG133" s="388"/>
      <c r="OOH133" s="214"/>
      <c r="OOI133" s="389"/>
      <c r="OOJ133" s="390"/>
      <c r="OOK133" s="388"/>
      <c r="OOL133" s="214"/>
      <c r="OOM133" s="389"/>
      <c r="OON133" s="390"/>
      <c r="OOO133" s="388"/>
      <c r="OOP133" s="214"/>
      <c r="OOQ133" s="389"/>
      <c r="OOR133" s="390"/>
      <c r="OOS133" s="388"/>
      <c r="OOT133" s="214"/>
      <c r="OOU133" s="389"/>
      <c r="OOV133" s="390"/>
      <c r="OOW133" s="388"/>
      <c r="OOX133" s="214"/>
      <c r="OOY133" s="389"/>
      <c r="OOZ133" s="390"/>
      <c r="OPA133" s="388"/>
      <c r="OPB133" s="214"/>
      <c r="OPC133" s="389"/>
      <c r="OPD133" s="390"/>
      <c r="OPE133" s="388"/>
      <c r="OPF133" s="214"/>
      <c r="OPG133" s="389"/>
      <c r="OPH133" s="390"/>
      <c r="OPI133" s="388"/>
      <c r="OPJ133" s="214"/>
      <c r="OPK133" s="389"/>
      <c r="OPL133" s="390"/>
      <c r="OPM133" s="388"/>
      <c r="OPN133" s="214"/>
      <c r="OPO133" s="389"/>
      <c r="OPP133" s="390"/>
      <c r="OPQ133" s="388"/>
      <c r="OPR133" s="214"/>
      <c r="OPS133" s="389"/>
      <c r="OPT133" s="390"/>
      <c r="OPU133" s="388"/>
      <c r="OPV133" s="214"/>
      <c r="OPW133" s="389"/>
      <c r="OPX133" s="390"/>
      <c r="OPY133" s="388"/>
      <c r="OPZ133" s="214"/>
      <c r="OQA133" s="389"/>
      <c r="OQB133" s="390"/>
      <c r="OQC133" s="388"/>
      <c r="OQD133" s="214"/>
      <c r="OQE133" s="389"/>
      <c r="OQF133" s="390"/>
      <c r="OQG133" s="388"/>
      <c r="OQH133" s="214"/>
      <c r="OQI133" s="389"/>
      <c r="OQJ133" s="390"/>
      <c r="OQK133" s="388"/>
      <c r="OQL133" s="214"/>
      <c r="OQM133" s="389"/>
      <c r="OQN133" s="390"/>
      <c r="OQO133" s="388"/>
      <c r="OQP133" s="214"/>
      <c r="OQQ133" s="389"/>
      <c r="OQR133" s="390"/>
      <c r="OQS133" s="388"/>
      <c r="OQT133" s="214"/>
      <c r="OQU133" s="389"/>
      <c r="OQV133" s="390"/>
      <c r="OQW133" s="388"/>
      <c r="OQX133" s="214"/>
      <c r="OQY133" s="389"/>
      <c r="OQZ133" s="390"/>
      <c r="ORA133" s="388"/>
      <c r="ORB133" s="214"/>
      <c r="ORC133" s="389"/>
      <c r="ORD133" s="390"/>
      <c r="ORE133" s="388"/>
      <c r="ORF133" s="214"/>
      <c r="ORG133" s="389"/>
      <c r="ORH133" s="390"/>
      <c r="ORI133" s="388"/>
      <c r="ORJ133" s="214"/>
      <c r="ORK133" s="389"/>
      <c r="ORL133" s="390"/>
      <c r="ORM133" s="388"/>
      <c r="ORN133" s="214"/>
      <c r="ORO133" s="389"/>
      <c r="ORP133" s="390"/>
      <c r="ORQ133" s="388"/>
      <c r="ORR133" s="214"/>
      <c r="ORS133" s="389"/>
      <c r="ORT133" s="390"/>
      <c r="ORU133" s="388"/>
      <c r="ORV133" s="214"/>
      <c r="ORW133" s="389"/>
      <c r="ORX133" s="390"/>
      <c r="ORY133" s="388"/>
      <c r="ORZ133" s="214"/>
      <c r="OSA133" s="389"/>
      <c r="OSB133" s="390"/>
      <c r="OSC133" s="388"/>
      <c r="OSD133" s="214"/>
      <c r="OSE133" s="389"/>
      <c r="OSF133" s="390"/>
      <c r="OSG133" s="388"/>
      <c r="OSH133" s="214"/>
      <c r="OSI133" s="389"/>
      <c r="OSJ133" s="390"/>
      <c r="OSK133" s="388"/>
      <c r="OSL133" s="214"/>
      <c r="OSM133" s="389"/>
      <c r="OSN133" s="390"/>
      <c r="OSO133" s="388"/>
      <c r="OSP133" s="214"/>
      <c r="OSQ133" s="389"/>
      <c r="OSR133" s="390"/>
      <c r="OSS133" s="388"/>
      <c r="OST133" s="214"/>
      <c r="OSU133" s="389"/>
      <c r="OSV133" s="390"/>
      <c r="OSW133" s="388"/>
      <c r="OSX133" s="214"/>
      <c r="OSY133" s="389"/>
      <c r="OSZ133" s="390"/>
      <c r="OTA133" s="388"/>
      <c r="OTB133" s="214"/>
      <c r="OTC133" s="389"/>
      <c r="OTD133" s="390"/>
      <c r="OTE133" s="388"/>
      <c r="OTF133" s="214"/>
      <c r="OTG133" s="389"/>
      <c r="OTH133" s="390"/>
      <c r="OTI133" s="388"/>
      <c r="OTJ133" s="214"/>
      <c r="OTK133" s="389"/>
      <c r="OTL133" s="390"/>
      <c r="OTM133" s="388"/>
      <c r="OTN133" s="214"/>
      <c r="OTO133" s="389"/>
      <c r="OTP133" s="390"/>
      <c r="OTQ133" s="388"/>
      <c r="OTR133" s="214"/>
      <c r="OTS133" s="389"/>
      <c r="OTT133" s="390"/>
      <c r="OTU133" s="388"/>
      <c r="OTV133" s="214"/>
      <c r="OTW133" s="389"/>
      <c r="OTX133" s="390"/>
      <c r="OTY133" s="388"/>
      <c r="OTZ133" s="214"/>
      <c r="OUA133" s="389"/>
      <c r="OUB133" s="390"/>
      <c r="OUC133" s="388"/>
      <c r="OUD133" s="214"/>
      <c r="OUE133" s="389"/>
      <c r="OUF133" s="390"/>
      <c r="OUG133" s="388"/>
      <c r="OUH133" s="214"/>
      <c r="OUI133" s="389"/>
      <c r="OUJ133" s="390"/>
      <c r="OUK133" s="388"/>
      <c r="OUL133" s="214"/>
      <c r="OUM133" s="389"/>
      <c r="OUN133" s="390"/>
      <c r="OUO133" s="388"/>
      <c r="OUP133" s="214"/>
      <c r="OUQ133" s="389"/>
      <c r="OUR133" s="390"/>
      <c r="OUS133" s="388"/>
      <c r="OUT133" s="214"/>
      <c r="OUU133" s="389"/>
      <c r="OUV133" s="390"/>
      <c r="OUW133" s="388"/>
      <c r="OUX133" s="214"/>
      <c r="OUY133" s="389"/>
      <c r="OUZ133" s="390"/>
      <c r="OVA133" s="388"/>
      <c r="OVB133" s="214"/>
      <c r="OVC133" s="389"/>
      <c r="OVD133" s="390"/>
      <c r="OVE133" s="388"/>
      <c r="OVF133" s="214"/>
      <c r="OVG133" s="389"/>
      <c r="OVH133" s="390"/>
      <c r="OVI133" s="388"/>
      <c r="OVJ133" s="214"/>
      <c r="OVK133" s="389"/>
      <c r="OVL133" s="390"/>
      <c r="OVM133" s="388"/>
      <c r="OVN133" s="214"/>
      <c r="OVO133" s="389"/>
      <c r="OVP133" s="390"/>
      <c r="OVQ133" s="388"/>
      <c r="OVR133" s="214"/>
      <c r="OVS133" s="389"/>
      <c r="OVT133" s="390"/>
      <c r="OVU133" s="388"/>
      <c r="OVV133" s="214"/>
      <c r="OVW133" s="389"/>
      <c r="OVX133" s="390"/>
      <c r="OVY133" s="388"/>
      <c r="OVZ133" s="214"/>
      <c r="OWA133" s="389"/>
      <c r="OWB133" s="390"/>
      <c r="OWC133" s="388"/>
      <c r="OWD133" s="214"/>
      <c r="OWE133" s="389"/>
      <c r="OWF133" s="390"/>
      <c r="OWG133" s="388"/>
      <c r="OWH133" s="214"/>
      <c r="OWI133" s="389"/>
      <c r="OWJ133" s="390"/>
      <c r="OWK133" s="388"/>
      <c r="OWL133" s="214"/>
      <c r="OWM133" s="389"/>
      <c r="OWN133" s="390"/>
      <c r="OWO133" s="388"/>
      <c r="OWP133" s="214"/>
      <c r="OWQ133" s="389"/>
      <c r="OWR133" s="390"/>
      <c r="OWS133" s="388"/>
      <c r="OWT133" s="214"/>
      <c r="OWU133" s="389"/>
      <c r="OWV133" s="390"/>
      <c r="OWW133" s="388"/>
      <c r="OWX133" s="214"/>
      <c r="OWY133" s="389"/>
      <c r="OWZ133" s="390"/>
      <c r="OXA133" s="388"/>
      <c r="OXB133" s="214"/>
      <c r="OXC133" s="389"/>
      <c r="OXD133" s="390"/>
      <c r="OXE133" s="388"/>
      <c r="OXF133" s="214"/>
      <c r="OXG133" s="389"/>
      <c r="OXH133" s="390"/>
      <c r="OXI133" s="388"/>
      <c r="OXJ133" s="214"/>
      <c r="OXK133" s="389"/>
      <c r="OXL133" s="390"/>
      <c r="OXM133" s="388"/>
      <c r="OXN133" s="214"/>
      <c r="OXO133" s="389"/>
      <c r="OXP133" s="390"/>
      <c r="OXQ133" s="388"/>
      <c r="OXR133" s="214"/>
      <c r="OXS133" s="389"/>
      <c r="OXT133" s="390"/>
      <c r="OXU133" s="388"/>
      <c r="OXV133" s="214"/>
      <c r="OXW133" s="389"/>
      <c r="OXX133" s="390"/>
      <c r="OXY133" s="388"/>
      <c r="OXZ133" s="214"/>
      <c r="OYA133" s="389"/>
      <c r="OYB133" s="390"/>
      <c r="OYC133" s="388"/>
      <c r="OYD133" s="214"/>
      <c r="OYE133" s="389"/>
      <c r="OYF133" s="390"/>
      <c r="OYG133" s="388"/>
      <c r="OYH133" s="214"/>
      <c r="OYI133" s="389"/>
      <c r="OYJ133" s="390"/>
      <c r="OYK133" s="388"/>
      <c r="OYL133" s="214"/>
      <c r="OYM133" s="389"/>
      <c r="OYN133" s="390"/>
      <c r="OYO133" s="388"/>
      <c r="OYP133" s="214"/>
      <c r="OYQ133" s="389"/>
      <c r="OYR133" s="390"/>
      <c r="OYS133" s="388"/>
      <c r="OYT133" s="214"/>
      <c r="OYU133" s="389"/>
      <c r="OYV133" s="390"/>
      <c r="OYW133" s="388"/>
      <c r="OYX133" s="214"/>
      <c r="OYY133" s="389"/>
      <c r="OYZ133" s="390"/>
      <c r="OZA133" s="388"/>
      <c r="OZB133" s="214"/>
      <c r="OZC133" s="389"/>
      <c r="OZD133" s="390"/>
      <c r="OZE133" s="388"/>
      <c r="OZF133" s="214"/>
      <c r="OZG133" s="389"/>
      <c r="OZH133" s="390"/>
      <c r="OZI133" s="388"/>
      <c r="OZJ133" s="214"/>
      <c r="OZK133" s="389"/>
      <c r="OZL133" s="390"/>
      <c r="OZM133" s="388"/>
      <c r="OZN133" s="214"/>
      <c r="OZO133" s="389"/>
      <c r="OZP133" s="390"/>
      <c r="OZQ133" s="388"/>
      <c r="OZR133" s="214"/>
      <c r="OZS133" s="389"/>
      <c r="OZT133" s="390"/>
      <c r="OZU133" s="388"/>
      <c r="OZV133" s="214"/>
      <c r="OZW133" s="389"/>
      <c r="OZX133" s="390"/>
      <c r="OZY133" s="388"/>
      <c r="OZZ133" s="214"/>
      <c r="PAA133" s="389"/>
      <c r="PAB133" s="390"/>
      <c r="PAC133" s="388"/>
      <c r="PAD133" s="214"/>
      <c r="PAE133" s="389"/>
      <c r="PAF133" s="390"/>
      <c r="PAG133" s="388"/>
      <c r="PAH133" s="214"/>
      <c r="PAI133" s="389"/>
      <c r="PAJ133" s="390"/>
      <c r="PAK133" s="388"/>
      <c r="PAL133" s="214"/>
      <c r="PAM133" s="389"/>
      <c r="PAN133" s="390"/>
      <c r="PAO133" s="388"/>
      <c r="PAP133" s="214"/>
      <c r="PAQ133" s="389"/>
      <c r="PAR133" s="390"/>
      <c r="PAS133" s="388"/>
      <c r="PAT133" s="214"/>
      <c r="PAU133" s="389"/>
      <c r="PAV133" s="390"/>
      <c r="PAW133" s="388"/>
      <c r="PAX133" s="214"/>
      <c r="PAY133" s="389"/>
      <c r="PAZ133" s="390"/>
      <c r="PBA133" s="388"/>
      <c r="PBB133" s="214"/>
      <c r="PBC133" s="389"/>
      <c r="PBD133" s="390"/>
      <c r="PBE133" s="388"/>
      <c r="PBF133" s="214"/>
      <c r="PBG133" s="389"/>
      <c r="PBH133" s="390"/>
      <c r="PBI133" s="388"/>
      <c r="PBJ133" s="214"/>
      <c r="PBK133" s="389"/>
      <c r="PBL133" s="390"/>
      <c r="PBM133" s="388"/>
      <c r="PBN133" s="214"/>
      <c r="PBO133" s="389"/>
      <c r="PBP133" s="390"/>
      <c r="PBQ133" s="388"/>
      <c r="PBR133" s="214"/>
      <c r="PBS133" s="389"/>
      <c r="PBT133" s="390"/>
      <c r="PBU133" s="388"/>
      <c r="PBV133" s="214"/>
      <c r="PBW133" s="389"/>
      <c r="PBX133" s="390"/>
      <c r="PBY133" s="388"/>
      <c r="PBZ133" s="214"/>
      <c r="PCA133" s="389"/>
      <c r="PCB133" s="390"/>
      <c r="PCC133" s="388"/>
      <c r="PCD133" s="214"/>
      <c r="PCE133" s="389"/>
      <c r="PCF133" s="390"/>
      <c r="PCG133" s="388"/>
      <c r="PCH133" s="214"/>
      <c r="PCI133" s="389"/>
      <c r="PCJ133" s="390"/>
      <c r="PCK133" s="388"/>
      <c r="PCL133" s="214"/>
      <c r="PCM133" s="389"/>
      <c r="PCN133" s="390"/>
      <c r="PCO133" s="388"/>
      <c r="PCP133" s="214"/>
      <c r="PCQ133" s="389"/>
      <c r="PCR133" s="390"/>
      <c r="PCS133" s="388"/>
      <c r="PCT133" s="214"/>
      <c r="PCU133" s="389"/>
      <c r="PCV133" s="390"/>
      <c r="PCW133" s="388"/>
      <c r="PCX133" s="214"/>
      <c r="PCY133" s="389"/>
      <c r="PCZ133" s="390"/>
      <c r="PDA133" s="388"/>
      <c r="PDB133" s="214"/>
      <c r="PDC133" s="389"/>
      <c r="PDD133" s="390"/>
      <c r="PDE133" s="388"/>
      <c r="PDF133" s="214"/>
      <c r="PDG133" s="389"/>
      <c r="PDH133" s="390"/>
      <c r="PDI133" s="388"/>
      <c r="PDJ133" s="214"/>
      <c r="PDK133" s="389"/>
      <c r="PDL133" s="390"/>
      <c r="PDM133" s="388"/>
      <c r="PDN133" s="214"/>
      <c r="PDO133" s="389"/>
      <c r="PDP133" s="390"/>
      <c r="PDQ133" s="388"/>
      <c r="PDR133" s="214"/>
      <c r="PDS133" s="389"/>
      <c r="PDT133" s="390"/>
      <c r="PDU133" s="388"/>
      <c r="PDV133" s="214"/>
      <c r="PDW133" s="389"/>
      <c r="PDX133" s="390"/>
      <c r="PDY133" s="388"/>
      <c r="PDZ133" s="214"/>
      <c r="PEA133" s="389"/>
      <c r="PEB133" s="390"/>
      <c r="PEC133" s="388"/>
      <c r="PED133" s="214"/>
      <c r="PEE133" s="389"/>
      <c r="PEF133" s="390"/>
      <c r="PEG133" s="388"/>
      <c r="PEH133" s="214"/>
      <c r="PEI133" s="389"/>
      <c r="PEJ133" s="390"/>
      <c r="PEK133" s="388"/>
      <c r="PEL133" s="214"/>
      <c r="PEM133" s="389"/>
      <c r="PEN133" s="390"/>
      <c r="PEO133" s="388"/>
      <c r="PEP133" s="214"/>
      <c r="PEQ133" s="389"/>
      <c r="PER133" s="390"/>
      <c r="PES133" s="388"/>
      <c r="PET133" s="214"/>
      <c r="PEU133" s="389"/>
      <c r="PEV133" s="390"/>
      <c r="PEW133" s="388"/>
      <c r="PEX133" s="214"/>
      <c r="PEY133" s="389"/>
      <c r="PEZ133" s="390"/>
      <c r="PFA133" s="388"/>
      <c r="PFB133" s="214"/>
      <c r="PFC133" s="389"/>
      <c r="PFD133" s="390"/>
      <c r="PFE133" s="388"/>
      <c r="PFF133" s="214"/>
      <c r="PFG133" s="389"/>
      <c r="PFH133" s="390"/>
      <c r="PFI133" s="388"/>
      <c r="PFJ133" s="214"/>
      <c r="PFK133" s="389"/>
      <c r="PFL133" s="390"/>
      <c r="PFM133" s="388"/>
      <c r="PFN133" s="214"/>
      <c r="PFO133" s="389"/>
      <c r="PFP133" s="390"/>
      <c r="PFQ133" s="388"/>
      <c r="PFR133" s="214"/>
      <c r="PFS133" s="389"/>
      <c r="PFT133" s="390"/>
      <c r="PFU133" s="388"/>
      <c r="PFV133" s="214"/>
      <c r="PFW133" s="389"/>
      <c r="PFX133" s="390"/>
      <c r="PFY133" s="388"/>
      <c r="PFZ133" s="214"/>
      <c r="PGA133" s="389"/>
      <c r="PGB133" s="390"/>
      <c r="PGC133" s="388"/>
      <c r="PGD133" s="214"/>
      <c r="PGE133" s="389"/>
      <c r="PGF133" s="390"/>
      <c r="PGG133" s="388"/>
      <c r="PGH133" s="214"/>
      <c r="PGI133" s="389"/>
      <c r="PGJ133" s="390"/>
      <c r="PGK133" s="388"/>
      <c r="PGL133" s="214"/>
      <c r="PGM133" s="389"/>
      <c r="PGN133" s="390"/>
      <c r="PGO133" s="388"/>
      <c r="PGP133" s="214"/>
      <c r="PGQ133" s="389"/>
      <c r="PGR133" s="390"/>
      <c r="PGS133" s="388"/>
      <c r="PGT133" s="214"/>
      <c r="PGU133" s="389"/>
      <c r="PGV133" s="390"/>
      <c r="PGW133" s="388"/>
      <c r="PGX133" s="214"/>
      <c r="PGY133" s="389"/>
      <c r="PGZ133" s="390"/>
      <c r="PHA133" s="388"/>
      <c r="PHB133" s="214"/>
      <c r="PHC133" s="389"/>
      <c r="PHD133" s="390"/>
      <c r="PHE133" s="388"/>
      <c r="PHF133" s="214"/>
      <c r="PHG133" s="389"/>
      <c r="PHH133" s="390"/>
      <c r="PHI133" s="388"/>
      <c r="PHJ133" s="214"/>
      <c r="PHK133" s="389"/>
      <c r="PHL133" s="390"/>
      <c r="PHM133" s="388"/>
      <c r="PHN133" s="214"/>
      <c r="PHO133" s="389"/>
      <c r="PHP133" s="390"/>
      <c r="PHQ133" s="388"/>
      <c r="PHR133" s="214"/>
      <c r="PHS133" s="389"/>
      <c r="PHT133" s="390"/>
      <c r="PHU133" s="388"/>
      <c r="PHV133" s="214"/>
      <c r="PHW133" s="389"/>
      <c r="PHX133" s="390"/>
      <c r="PHY133" s="388"/>
      <c r="PHZ133" s="214"/>
      <c r="PIA133" s="389"/>
      <c r="PIB133" s="390"/>
      <c r="PIC133" s="388"/>
      <c r="PID133" s="214"/>
      <c r="PIE133" s="389"/>
      <c r="PIF133" s="390"/>
      <c r="PIG133" s="388"/>
      <c r="PIH133" s="214"/>
      <c r="PII133" s="389"/>
      <c r="PIJ133" s="390"/>
      <c r="PIK133" s="388"/>
      <c r="PIL133" s="214"/>
      <c r="PIM133" s="389"/>
      <c r="PIN133" s="390"/>
      <c r="PIO133" s="388"/>
      <c r="PIP133" s="214"/>
      <c r="PIQ133" s="389"/>
      <c r="PIR133" s="390"/>
      <c r="PIS133" s="388"/>
      <c r="PIT133" s="214"/>
      <c r="PIU133" s="389"/>
      <c r="PIV133" s="390"/>
      <c r="PIW133" s="388"/>
      <c r="PIX133" s="214"/>
      <c r="PIY133" s="389"/>
      <c r="PIZ133" s="390"/>
      <c r="PJA133" s="388"/>
      <c r="PJB133" s="214"/>
      <c r="PJC133" s="389"/>
      <c r="PJD133" s="390"/>
      <c r="PJE133" s="388"/>
      <c r="PJF133" s="214"/>
      <c r="PJG133" s="389"/>
      <c r="PJH133" s="390"/>
      <c r="PJI133" s="388"/>
      <c r="PJJ133" s="214"/>
      <c r="PJK133" s="389"/>
      <c r="PJL133" s="390"/>
      <c r="PJM133" s="388"/>
      <c r="PJN133" s="214"/>
      <c r="PJO133" s="389"/>
      <c r="PJP133" s="390"/>
      <c r="PJQ133" s="388"/>
      <c r="PJR133" s="214"/>
      <c r="PJS133" s="389"/>
      <c r="PJT133" s="390"/>
      <c r="PJU133" s="388"/>
      <c r="PJV133" s="214"/>
      <c r="PJW133" s="389"/>
      <c r="PJX133" s="390"/>
      <c r="PJY133" s="388"/>
      <c r="PJZ133" s="214"/>
      <c r="PKA133" s="389"/>
      <c r="PKB133" s="390"/>
      <c r="PKC133" s="388"/>
      <c r="PKD133" s="214"/>
      <c r="PKE133" s="389"/>
      <c r="PKF133" s="390"/>
      <c r="PKG133" s="388"/>
      <c r="PKH133" s="214"/>
      <c r="PKI133" s="389"/>
      <c r="PKJ133" s="390"/>
      <c r="PKK133" s="388"/>
      <c r="PKL133" s="214"/>
      <c r="PKM133" s="389"/>
      <c r="PKN133" s="390"/>
      <c r="PKO133" s="388"/>
      <c r="PKP133" s="214"/>
      <c r="PKQ133" s="389"/>
      <c r="PKR133" s="390"/>
      <c r="PKS133" s="388"/>
      <c r="PKT133" s="214"/>
      <c r="PKU133" s="389"/>
      <c r="PKV133" s="390"/>
      <c r="PKW133" s="388"/>
      <c r="PKX133" s="214"/>
      <c r="PKY133" s="389"/>
      <c r="PKZ133" s="390"/>
      <c r="PLA133" s="388"/>
      <c r="PLB133" s="214"/>
      <c r="PLC133" s="389"/>
      <c r="PLD133" s="390"/>
      <c r="PLE133" s="388"/>
      <c r="PLF133" s="214"/>
      <c r="PLG133" s="389"/>
      <c r="PLH133" s="390"/>
      <c r="PLI133" s="388"/>
      <c r="PLJ133" s="214"/>
      <c r="PLK133" s="389"/>
      <c r="PLL133" s="390"/>
      <c r="PLM133" s="388"/>
      <c r="PLN133" s="214"/>
      <c r="PLO133" s="389"/>
      <c r="PLP133" s="390"/>
      <c r="PLQ133" s="388"/>
      <c r="PLR133" s="214"/>
      <c r="PLS133" s="389"/>
      <c r="PLT133" s="390"/>
      <c r="PLU133" s="388"/>
      <c r="PLV133" s="214"/>
      <c r="PLW133" s="389"/>
      <c r="PLX133" s="390"/>
      <c r="PLY133" s="388"/>
      <c r="PLZ133" s="214"/>
      <c r="PMA133" s="389"/>
      <c r="PMB133" s="390"/>
      <c r="PMC133" s="388"/>
      <c r="PMD133" s="214"/>
      <c r="PME133" s="389"/>
      <c r="PMF133" s="390"/>
      <c r="PMG133" s="388"/>
      <c r="PMH133" s="214"/>
      <c r="PMI133" s="389"/>
      <c r="PMJ133" s="390"/>
      <c r="PMK133" s="388"/>
      <c r="PML133" s="214"/>
      <c r="PMM133" s="389"/>
      <c r="PMN133" s="390"/>
      <c r="PMO133" s="388"/>
      <c r="PMP133" s="214"/>
      <c r="PMQ133" s="389"/>
      <c r="PMR133" s="390"/>
      <c r="PMS133" s="388"/>
      <c r="PMT133" s="214"/>
      <c r="PMU133" s="389"/>
      <c r="PMV133" s="390"/>
      <c r="PMW133" s="388"/>
      <c r="PMX133" s="214"/>
      <c r="PMY133" s="389"/>
      <c r="PMZ133" s="390"/>
      <c r="PNA133" s="388"/>
      <c r="PNB133" s="214"/>
      <c r="PNC133" s="389"/>
      <c r="PND133" s="390"/>
      <c r="PNE133" s="388"/>
      <c r="PNF133" s="214"/>
      <c r="PNG133" s="389"/>
      <c r="PNH133" s="390"/>
      <c r="PNI133" s="388"/>
      <c r="PNJ133" s="214"/>
      <c r="PNK133" s="389"/>
      <c r="PNL133" s="390"/>
      <c r="PNM133" s="388"/>
      <c r="PNN133" s="214"/>
      <c r="PNO133" s="389"/>
      <c r="PNP133" s="390"/>
      <c r="PNQ133" s="388"/>
      <c r="PNR133" s="214"/>
      <c r="PNS133" s="389"/>
      <c r="PNT133" s="390"/>
      <c r="PNU133" s="388"/>
      <c r="PNV133" s="214"/>
      <c r="PNW133" s="389"/>
      <c r="PNX133" s="390"/>
      <c r="PNY133" s="388"/>
      <c r="PNZ133" s="214"/>
      <c r="POA133" s="389"/>
      <c r="POB133" s="390"/>
      <c r="POC133" s="388"/>
      <c r="POD133" s="214"/>
      <c r="POE133" s="389"/>
      <c r="POF133" s="390"/>
      <c r="POG133" s="388"/>
      <c r="POH133" s="214"/>
      <c r="POI133" s="389"/>
      <c r="POJ133" s="390"/>
      <c r="POK133" s="388"/>
      <c r="POL133" s="214"/>
      <c r="POM133" s="389"/>
      <c r="PON133" s="390"/>
      <c r="POO133" s="388"/>
      <c r="POP133" s="214"/>
      <c r="POQ133" s="389"/>
      <c r="POR133" s="390"/>
      <c r="POS133" s="388"/>
      <c r="POT133" s="214"/>
      <c r="POU133" s="389"/>
      <c r="POV133" s="390"/>
      <c r="POW133" s="388"/>
      <c r="POX133" s="214"/>
      <c r="POY133" s="389"/>
      <c r="POZ133" s="390"/>
      <c r="PPA133" s="388"/>
      <c r="PPB133" s="214"/>
      <c r="PPC133" s="389"/>
      <c r="PPD133" s="390"/>
      <c r="PPE133" s="388"/>
      <c r="PPF133" s="214"/>
      <c r="PPG133" s="389"/>
      <c r="PPH133" s="390"/>
      <c r="PPI133" s="388"/>
      <c r="PPJ133" s="214"/>
      <c r="PPK133" s="389"/>
      <c r="PPL133" s="390"/>
      <c r="PPM133" s="388"/>
      <c r="PPN133" s="214"/>
      <c r="PPO133" s="389"/>
      <c r="PPP133" s="390"/>
      <c r="PPQ133" s="388"/>
      <c r="PPR133" s="214"/>
      <c r="PPS133" s="389"/>
      <c r="PPT133" s="390"/>
      <c r="PPU133" s="388"/>
      <c r="PPV133" s="214"/>
      <c r="PPW133" s="389"/>
      <c r="PPX133" s="390"/>
      <c r="PPY133" s="388"/>
      <c r="PPZ133" s="214"/>
      <c r="PQA133" s="389"/>
      <c r="PQB133" s="390"/>
      <c r="PQC133" s="388"/>
      <c r="PQD133" s="214"/>
      <c r="PQE133" s="389"/>
      <c r="PQF133" s="390"/>
      <c r="PQG133" s="388"/>
      <c r="PQH133" s="214"/>
      <c r="PQI133" s="389"/>
      <c r="PQJ133" s="390"/>
      <c r="PQK133" s="388"/>
      <c r="PQL133" s="214"/>
      <c r="PQM133" s="389"/>
      <c r="PQN133" s="390"/>
      <c r="PQO133" s="388"/>
      <c r="PQP133" s="214"/>
      <c r="PQQ133" s="389"/>
      <c r="PQR133" s="390"/>
      <c r="PQS133" s="388"/>
      <c r="PQT133" s="214"/>
      <c r="PQU133" s="389"/>
      <c r="PQV133" s="390"/>
      <c r="PQW133" s="388"/>
      <c r="PQX133" s="214"/>
      <c r="PQY133" s="389"/>
      <c r="PQZ133" s="390"/>
      <c r="PRA133" s="388"/>
      <c r="PRB133" s="214"/>
      <c r="PRC133" s="389"/>
      <c r="PRD133" s="390"/>
      <c r="PRE133" s="388"/>
      <c r="PRF133" s="214"/>
      <c r="PRG133" s="389"/>
      <c r="PRH133" s="390"/>
      <c r="PRI133" s="388"/>
      <c r="PRJ133" s="214"/>
      <c r="PRK133" s="389"/>
      <c r="PRL133" s="390"/>
      <c r="PRM133" s="388"/>
      <c r="PRN133" s="214"/>
      <c r="PRO133" s="389"/>
      <c r="PRP133" s="390"/>
      <c r="PRQ133" s="388"/>
      <c r="PRR133" s="214"/>
      <c r="PRS133" s="389"/>
      <c r="PRT133" s="390"/>
      <c r="PRU133" s="388"/>
      <c r="PRV133" s="214"/>
      <c r="PRW133" s="389"/>
      <c r="PRX133" s="390"/>
      <c r="PRY133" s="388"/>
      <c r="PRZ133" s="214"/>
      <c r="PSA133" s="389"/>
      <c r="PSB133" s="390"/>
      <c r="PSC133" s="388"/>
      <c r="PSD133" s="214"/>
      <c r="PSE133" s="389"/>
      <c r="PSF133" s="390"/>
      <c r="PSG133" s="388"/>
      <c r="PSH133" s="214"/>
      <c r="PSI133" s="389"/>
      <c r="PSJ133" s="390"/>
      <c r="PSK133" s="388"/>
      <c r="PSL133" s="214"/>
      <c r="PSM133" s="389"/>
      <c r="PSN133" s="390"/>
      <c r="PSO133" s="388"/>
      <c r="PSP133" s="214"/>
      <c r="PSQ133" s="389"/>
      <c r="PSR133" s="390"/>
      <c r="PSS133" s="388"/>
      <c r="PST133" s="214"/>
      <c r="PSU133" s="389"/>
      <c r="PSV133" s="390"/>
      <c r="PSW133" s="388"/>
      <c r="PSX133" s="214"/>
      <c r="PSY133" s="389"/>
      <c r="PSZ133" s="390"/>
      <c r="PTA133" s="388"/>
      <c r="PTB133" s="214"/>
      <c r="PTC133" s="389"/>
      <c r="PTD133" s="390"/>
      <c r="PTE133" s="388"/>
      <c r="PTF133" s="214"/>
      <c r="PTG133" s="389"/>
      <c r="PTH133" s="390"/>
      <c r="PTI133" s="388"/>
      <c r="PTJ133" s="214"/>
      <c r="PTK133" s="389"/>
      <c r="PTL133" s="390"/>
      <c r="PTM133" s="388"/>
      <c r="PTN133" s="214"/>
      <c r="PTO133" s="389"/>
      <c r="PTP133" s="390"/>
      <c r="PTQ133" s="388"/>
      <c r="PTR133" s="214"/>
      <c r="PTS133" s="389"/>
      <c r="PTT133" s="390"/>
      <c r="PTU133" s="388"/>
      <c r="PTV133" s="214"/>
      <c r="PTW133" s="389"/>
      <c r="PTX133" s="390"/>
      <c r="PTY133" s="388"/>
      <c r="PTZ133" s="214"/>
      <c r="PUA133" s="389"/>
      <c r="PUB133" s="390"/>
      <c r="PUC133" s="388"/>
      <c r="PUD133" s="214"/>
      <c r="PUE133" s="389"/>
      <c r="PUF133" s="390"/>
      <c r="PUG133" s="388"/>
      <c r="PUH133" s="214"/>
      <c r="PUI133" s="389"/>
      <c r="PUJ133" s="390"/>
      <c r="PUK133" s="388"/>
      <c r="PUL133" s="214"/>
      <c r="PUM133" s="389"/>
      <c r="PUN133" s="390"/>
      <c r="PUO133" s="388"/>
      <c r="PUP133" s="214"/>
      <c r="PUQ133" s="389"/>
      <c r="PUR133" s="390"/>
      <c r="PUS133" s="388"/>
      <c r="PUT133" s="214"/>
      <c r="PUU133" s="389"/>
      <c r="PUV133" s="390"/>
      <c r="PUW133" s="388"/>
      <c r="PUX133" s="214"/>
      <c r="PUY133" s="389"/>
      <c r="PUZ133" s="390"/>
      <c r="PVA133" s="388"/>
      <c r="PVB133" s="214"/>
      <c r="PVC133" s="389"/>
      <c r="PVD133" s="390"/>
      <c r="PVE133" s="388"/>
      <c r="PVF133" s="214"/>
      <c r="PVG133" s="389"/>
      <c r="PVH133" s="390"/>
      <c r="PVI133" s="388"/>
      <c r="PVJ133" s="214"/>
      <c r="PVK133" s="389"/>
      <c r="PVL133" s="390"/>
      <c r="PVM133" s="388"/>
      <c r="PVN133" s="214"/>
      <c r="PVO133" s="389"/>
      <c r="PVP133" s="390"/>
      <c r="PVQ133" s="388"/>
      <c r="PVR133" s="214"/>
      <c r="PVS133" s="389"/>
      <c r="PVT133" s="390"/>
      <c r="PVU133" s="388"/>
      <c r="PVV133" s="214"/>
      <c r="PVW133" s="389"/>
      <c r="PVX133" s="390"/>
      <c r="PVY133" s="388"/>
      <c r="PVZ133" s="214"/>
      <c r="PWA133" s="389"/>
      <c r="PWB133" s="390"/>
      <c r="PWC133" s="388"/>
      <c r="PWD133" s="214"/>
      <c r="PWE133" s="389"/>
      <c r="PWF133" s="390"/>
      <c r="PWG133" s="388"/>
      <c r="PWH133" s="214"/>
      <c r="PWI133" s="389"/>
      <c r="PWJ133" s="390"/>
      <c r="PWK133" s="388"/>
      <c r="PWL133" s="214"/>
      <c r="PWM133" s="389"/>
      <c r="PWN133" s="390"/>
      <c r="PWO133" s="388"/>
      <c r="PWP133" s="214"/>
      <c r="PWQ133" s="389"/>
      <c r="PWR133" s="390"/>
      <c r="PWS133" s="388"/>
      <c r="PWT133" s="214"/>
      <c r="PWU133" s="389"/>
      <c r="PWV133" s="390"/>
      <c r="PWW133" s="388"/>
      <c r="PWX133" s="214"/>
      <c r="PWY133" s="389"/>
      <c r="PWZ133" s="390"/>
      <c r="PXA133" s="388"/>
      <c r="PXB133" s="214"/>
      <c r="PXC133" s="389"/>
      <c r="PXD133" s="390"/>
      <c r="PXE133" s="388"/>
      <c r="PXF133" s="214"/>
      <c r="PXG133" s="389"/>
      <c r="PXH133" s="390"/>
      <c r="PXI133" s="388"/>
      <c r="PXJ133" s="214"/>
      <c r="PXK133" s="389"/>
      <c r="PXL133" s="390"/>
      <c r="PXM133" s="388"/>
      <c r="PXN133" s="214"/>
      <c r="PXO133" s="389"/>
      <c r="PXP133" s="390"/>
      <c r="PXQ133" s="388"/>
      <c r="PXR133" s="214"/>
      <c r="PXS133" s="389"/>
      <c r="PXT133" s="390"/>
      <c r="PXU133" s="388"/>
      <c r="PXV133" s="214"/>
      <c r="PXW133" s="389"/>
      <c r="PXX133" s="390"/>
      <c r="PXY133" s="388"/>
      <c r="PXZ133" s="214"/>
      <c r="PYA133" s="389"/>
      <c r="PYB133" s="390"/>
      <c r="PYC133" s="388"/>
      <c r="PYD133" s="214"/>
      <c r="PYE133" s="389"/>
      <c r="PYF133" s="390"/>
      <c r="PYG133" s="388"/>
      <c r="PYH133" s="214"/>
      <c r="PYI133" s="389"/>
      <c r="PYJ133" s="390"/>
      <c r="PYK133" s="388"/>
      <c r="PYL133" s="214"/>
      <c r="PYM133" s="389"/>
      <c r="PYN133" s="390"/>
      <c r="PYO133" s="388"/>
      <c r="PYP133" s="214"/>
      <c r="PYQ133" s="389"/>
      <c r="PYR133" s="390"/>
      <c r="PYS133" s="388"/>
      <c r="PYT133" s="214"/>
      <c r="PYU133" s="389"/>
      <c r="PYV133" s="390"/>
      <c r="PYW133" s="388"/>
      <c r="PYX133" s="214"/>
      <c r="PYY133" s="389"/>
      <c r="PYZ133" s="390"/>
      <c r="PZA133" s="388"/>
      <c r="PZB133" s="214"/>
      <c r="PZC133" s="389"/>
      <c r="PZD133" s="390"/>
      <c r="PZE133" s="388"/>
      <c r="PZF133" s="214"/>
      <c r="PZG133" s="389"/>
      <c r="PZH133" s="390"/>
      <c r="PZI133" s="388"/>
      <c r="PZJ133" s="214"/>
      <c r="PZK133" s="389"/>
      <c r="PZL133" s="390"/>
      <c r="PZM133" s="388"/>
      <c r="PZN133" s="214"/>
      <c r="PZO133" s="389"/>
      <c r="PZP133" s="390"/>
      <c r="PZQ133" s="388"/>
      <c r="PZR133" s="214"/>
      <c r="PZS133" s="389"/>
      <c r="PZT133" s="390"/>
      <c r="PZU133" s="388"/>
      <c r="PZV133" s="214"/>
      <c r="PZW133" s="389"/>
      <c r="PZX133" s="390"/>
      <c r="PZY133" s="388"/>
      <c r="PZZ133" s="214"/>
      <c r="QAA133" s="389"/>
      <c r="QAB133" s="390"/>
      <c r="QAC133" s="388"/>
      <c r="QAD133" s="214"/>
      <c r="QAE133" s="389"/>
      <c r="QAF133" s="390"/>
      <c r="QAG133" s="388"/>
      <c r="QAH133" s="214"/>
      <c r="QAI133" s="389"/>
      <c r="QAJ133" s="390"/>
      <c r="QAK133" s="388"/>
      <c r="QAL133" s="214"/>
      <c r="QAM133" s="389"/>
      <c r="QAN133" s="390"/>
      <c r="QAO133" s="388"/>
      <c r="QAP133" s="214"/>
      <c r="QAQ133" s="389"/>
      <c r="QAR133" s="390"/>
      <c r="QAS133" s="388"/>
      <c r="QAT133" s="214"/>
      <c r="QAU133" s="389"/>
      <c r="QAV133" s="390"/>
      <c r="QAW133" s="388"/>
      <c r="QAX133" s="214"/>
      <c r="QAY133" s="389"/>
      <c r="QAZ133" s="390"/>
      <c r="QBA133" s="388"/>
      <c r="QBB133" s="214"/>
      <c r="QBC133" s="389"/>
      <c r="QBD133" s="390"/>
      <c r="QBE133" s="388"/>
      <c r="QBF133" s="214"/>
      <c r="QBG133" s="389"/>
      <c r="QBH133" s="390"/>
      <c r="QBI133" s="388"/>
      <c r="QBJ133" s="214"/>
      <c r="QBK133" s="389"/>
      <c r="QBL133" s="390"/>
      <c r="QBM133" s="388"/>
      <c r="QBN133" s="214"/>
      <c r="QBO133" s="389"/>
      <c r="QBP133" s="390"/>
      <c r="QBQ133" s="388"/>
      <c r="QBR133" s="214"/>
      <c r="QBS133" s="389"/>
      <c r="QBT133" s="390"/>
      <c r="QBU133" s="388"/>
      <c r="QBV133" s="214"/>
      <c r="QBW133" s="389"/>
      <c r="QBX133" s="390"/>
      <c r="QBY133" s="388"/>
      <c r="QBZ133" s="214"/>
      <c r="QCA133" s="389"/>
      <c r="QCB133" s="390"/>
      <c r="QCC133" s="388"/>
      <c r="QCD133" s="214"/>
      <c r="QCE133" s="389"/>
      <c r="QCF133" s="390"/>
      <c r="QCG133" s="388"/>
      <c r="QCH133" s="214"/>
      <c r="QCI133" s="389"/>
      <c r="QCJ133" s="390"/>
      <c r="QCK133" s="388"/>
      <c r="QCL133" s="214"/>
      <c r="QCM133" s="389"/>
      <c r="QCN133" s="390"/>
      <c r="QCO133" s="388"/>
      <c r="QCP133" s="214"/>
      <c r="QCQ133" s="389"/>
      <c r="QCR133" s="390"/>
      <c r="QCS133" s="388"/>
      <c r="QCT133" s="214"/>
      <c r="QCU133" s="389"/>
      <c r="QCV133" s="390"/>
      <c r="QCW133" s="388"/>
      <c r="QCX133" s="214"/>
      <c r="QCY133" s="389"/>
      <c r="QCZ133" s="390"/>
      <c r="QDA133" s="388"/>
      <c r="QDB133" s="214"/>
      <c r="QDC133" s="389"/>
      <c r="QDD133" s="390"/>
      <c r="QDE133" s="388"/>
      <c r="QDF133" s="214"/>
      <c r="QDG133" s="389"/>
      <c r="QDH133" s="390"/>
      <c r="QDI133" s="388"/>
      <c r="QDJ133" s="214"/>
      <c r="QDK133" s="389"/>
      <c r="QDL133" s="390"/>
      <c r="QDM133" s="388"/>
      <c r="QDN133" s="214"/>
      <c r="QDO133" s="389"/>
      <c r="QDP133" s="390"/>
      <c r="QDQ133" s="388"/>
      <c r="QDR133" s="214"/>
      <c r="QDS133" s="389"/>
      <c r="QDT133" s="390"/>
      <c r="QDU133" s="388"/>
      <c r="QDV133" s="214"/>
      <c r="QDW133" s="389"/>
      <c r="QDX133" s="390"/>
      <c r="QDY133" s="388"/>
      <c r="QDZ133" s="214"/>
      <c r="QEA133" s="389"/>
      <c r="QEB133" s="390"/>
      <c r="QEC133" s="388"/>
      <c r="QED133" s="214"/>
      <c r="QEE133" s="389"/>
      <c r="QEF133" s="390"/>
      <c r="QEG133" s="388"/>
      <c r="QEH133" s="214"/>
      <c r="QEI133" s="389"/>
      <c r="QEJ133" s="390"/>
      <c r="QEK133" s="388"/>
      <c r="QEL133" s="214"/>
      <c r="QEM133" s="389"/>
      <c r="QEN133" s="390"/>
      <c r="QEO133" s="388"/>
      <c r="QEP133" s="214"/>
      <c r="QEQ133" s="389"/>
      <c r="QER133" s="390"/>
      <c r="QES133" s="388"/>
      <c r="QET133" s="214"/>
      <c r="QEU133" s="389"/>
      <c r="QEV133" s="390"/>
      <c r="QEW133" s="388"/>
      <c r="QEX133" s="214"/>
      <c r="QEY133" s="389"/>
      <c r="QEZ133" s="390"/>
      <c r="QFA133" s="388"/>
      <c r="QFB133" s="214"/>
      <c r="QFC133" s="389"/>
      <c r="QFD133" s="390"/>
      <c r="QFE133" s="388"/>
      <c r="QFF133" s="214"/>
      <c r="QFG133" s="389"/>
      <c r="QFH133" s="390"/>
      <c r="QFI133" s="388"/>
      <c r="QFJ133" s="214"/>
      <c r="QFK133" s="389"/>
      <c r="QFL133" s="390"/>
      <c r="QFM133" s="388"/>
      <c r="QFN133" s="214"/>
      <c r="QFO133" s="389"/>
      <c r="QFP133" s="390"/>
      <c r="QFQ133" s="388"/>
      <c r="QFR133" s="214"/>
      <c r="QFS133" s="389"/>
      <c r="QFT133" s="390"/>
      <c r="QFU133" s="388"/>
      <c r="QFV133" s="214"/>
      <c r="QFW133" s="389"/>
      <c r="QFX133" s="390"/>
      <c r="QFY133" s="388"/>
      <c r="QFZ133" s="214"/>
      <c r="QGA133" s="389"/>
      <c r="QGB133" s="390"/>
      <c r="QGC133" s="388"/>
      <c r="QGD133" s="214"/>
      <c r="QGE133" s="389"/>
      <c r="QGF133" s="390"/>
      <c r="QGG133" s="388"/>
      <c r="QGH133" s="214"/>
      <c r="QGI133" s="389"/>
      <c r="QGJ133" s="390"/>
      <c r="QGK133" s="388"/>
      <c r="QGL133" s="214"/>
      <c r="QGM133" s="389"/>
      <c r="QGN133" s="390"/>
      <c r="QGO133" s="388"/>
      <c r="QGP133" s="214"/>
      <c r="QGQ133" s="389"/>
      <c r="QGR133" s="390"/>
      <c r="QGS133" s="388"/>
      <c r="QGT133" s="214"/>
      <c r="QGU133" s="389"/>
      <c r="QGV133" s="390"/>
      <c r="QGW133" s="388"/>
      <c r="QGX133" s="214"/>
      <c r="QGY133" s="389"/>
      <c r="QGZ133" s="390"/>
      <c r="QHA133" s="388"/>
      <c r="QHB133" s="214"/>
      <c r="QHC133" s="389"/>
      <c r="QHD133" s="390"/>
      <c r="QHE133" s="388"/>
      <c r="QHF133" s="214"/>
      <c r="QHG133" s="389"/>
      <c r="QHH133" s="390"/>
      <c r="QHI133" s="388"/>
      <c r="QHJ133" s="214"/>
      <c r="QHK133" s="389"/>
      <c r="QHL133" s="390"/>
      <c r="QHM133" s="388"/>
      <c r="QHN133" s="214"/>
      <c r="QHO133" s="389"/>
      <c r="QHP133" s="390"/>
      <c r="QHQ133" s="388"/>
      <c r="QHR133" s="214"/>
      <c r="QHS133" s="389"/>
      <c r="QHT133" s="390"/>
      <c r="QHU133" s="388"/>
      <c r="QHV133" s="214"/>
      <c r="QHW133" s="389"/>
      <c r="QHX133" s="390"/>
      <c r="QHY133" s="388"/>
      <c r="QHZ133" s="214"/>
      <c r="QIA133" s="389"/>
      <c r="QIB133" s="390"/>
      <c r="QIC133" s="388"/>
      <c r="QID133" s="214"/>
      <c r="QIE133" s="389"/>
      <c r="QIF133" s="390"/>
      <c r="QIG133" s="388"/>
      <c r="QIH133" s="214"/>
      <c r="QII133" s="389"/>
      <c r="QIJ133" s="390"/>
      <c r="QIK133" s="388"/>
      <c r="QIL133" s="214"/>
      <c r="QIM133" s="389"/>
      <c r="QIN133" s="390"/>
      <c r="QIO133" s="388"/>
      <c r="QIP133" s="214"/>
      <c r="QIQ133" s="389"/>
      <c r="QIR133" s="390"/>
      <c r="QIS133" s="388"/>
      <c r="QIT133" s="214"/>
      <c r="QIU133" s="389"/>
      <c r="QIV133" s="390"/>
      <c r="QIW133" s="388"/>
      <c r="QIX133" s="214"/>
      <c r="QIY133" s="389"/>
      <c r="QIZ133" s="390"/>
      <c r="QJA133" s="388"/>
      <c r="QJB133" s="214"/>
      <c r="QJC133" s="389"/>
      <c r="QJD133" s="390"/>
      <c r="QJE133" s="388"/>
      <c r="QJF133" s="214"/>
      <c r="QJG133" s="389"/>
      <c r="QJH133" s="390"/>
      <c r="QJI133" s="388"/>
      <c r="QJJ133" s="214"/>
      <c r="QJK133" s="389"/>
      <c r="QJL133" s="390"/>
      <c r="QJM133" s="388"/>
      <c r="QJN133" s="214"/>
      <c r="QJO133" s="389"/>
      <c r="QJP133" s="390"/>
      <c r="QJQ133" s="388"/>
      <c r="QJR133" s="214"/>
      <c r="QJS133" s="389"/>
      <c r="QJT133" s="390"/>
      <c r="QJU133" s="388"/>
      <c r="QJV133" s="214"/>
      <c r="QJW133" s="389"/>
      <c r="QJX133" s="390"/>
      <c r="QJY133" s="388"/>
      <c r="QJZ133" s="214"/>
      <c r="QKA133" s="389"/>
      <c r="QKB133" s="390"/>
      <c r="QKC133" s="388"/>
      <c r="QKD133" s="214"/>
      <c r="QKE133" s="389"/>
      <c r="QKF133" s="390"/>
      <c r="QKG133" s="388"/>
      <c r="QKH133" s="214"/>
      <c r="QKI133" s="389"/>
      <c r="QKJ133" s="390"/>
      <c r="QKK133" s="388"/>
      <c r="QKL133" s="214"/>
      <c r="QKM133" s="389"/>
      <c r="QKN133" s="390"/>
      <c r="QKO133" s="388"/>
      <c r="QKP133" s="214"/>
      <c r="QKQ133" s="389"/>
      <c r="QKR133" s="390"/>
      <c r="QKS133" s="388"/>
      <c r="QKT133" s="214"/>
      <c r="QKU133" s="389"/>
      <c r="QKV133" s="390"/>
      <c r="QKW133" s="388"/>
      <c r="QKX133" s="214"/>
      <c r="QKY133" s="389"/>
      <c r="QKZ133" s="390"/>
      <c r="QLA133" s="388"/>
      <c r="QLB133" s="214"/>
      <c r="QLC133" s="389"/>
      <c r="QLD133" s="390"/>
      <c r="QLE133" s="388"/>
      <c r="QLF133" s="214"/>
      <c r="QLG133" s="389"/>
      <c r="QLH133" s="390"/>
      <c r="QLI133" s="388"/>
      <c r="QLJ133" s="214"/>
      <c r="QLK133" s="389"/>
      <c r="QLL133" s="390"/>
      <c r="QLM133" s="388"/>
      <c r="QLN133" s="214"/>
      <c r="QLO133" s="389"/>
      <c r="QLP133" s="390"/>
      <c r="QLQ133" s="388"/>
      <c r="QLR133" s="214"/>
      <c r="QLS133" s="389"/>
      <c r="QLT133" s="390"/>
      <c r="QLU133" s="388"/>
      <c r="QLV133" s="214"/>
      <c r="QLW133" s="389"/>
      <c r="QLX133" s="390"/>
      <c r="QLY133" s="388"/>
      <c r="QLZ133" s="214"/>
      <c r="QMA133" s="389"/>
      <c r="QMB133" s="390"/>
      <c r="QMC133" s="388"/>
      <c r="QMD133" s="214"/>
      <c r="QME133" s="389"/>
      <c r="QMF133" s="390"/>
      <c r="QMG133" s="388"/>
      <c r="QMH133" s="214"/>
      <c r="QMI133" s="389"/>
      <c r="QMJ133" s="390"/>
      <c r="QMK133" s="388"/>
      <c r="QML133" s="214"/>
      <c r="QMM133" s="389"/>
      <c r="QMN133" s="390"/>
      <c r="QMO133" s="388"/>
      <c r="QMP133" s="214"/>
      <c r="QMQ133" s="389"/>
      <c r="QMR133" s="390"/>
      <c r="QMS133" s="388"/>
      <c r="QMT133" s="214"/>
      <c r="QMU133" s="389"/>
      <c r="QMV133" s="390"/>
      <c r="QMW133" s="388"/>
      <c r="QMX133" s="214"/>
      <c r="QMY133" s="389"/>
      <c r="QMZ133" s="390"/>
      <c r="QNA133" s="388"/>
      <c r="QNB133" s="214"/>
      <c r="QNC133" s="389"/>
      <c r="QND133" s="390"/>
      <c r="QNE133" s="388"/>
      <c r="QNF133" s="214"/>
      <c r="QNG133" s="389"/>
      <c r="QNH133" s="390"/>
      <c r="QNI133" s="388"/>
      <c r="QNJ133" s="214"/>
      <c r="QNK133" s="389"/>
      <c r="QNL133" s="390"/>
      <c r="QNM133" s="388"/>
      <c r="QNN133" s="214"/>
      <c r="QNO133" s="389"/>
      <c r="QNP133" s="390"/>
      <c r="QNQ133" s="388"/>
      <c r="QNR133" s="214"/>
      <c r="QNS133" s="389"/>
      <c r="QNT133" s="390"/>
      <c r="QNU133" s="388"/>
      <c r="QNV133" s="214"/>
      <c r="QNW133" s="389"/>
      <c r="QNX133" s="390"/>
      <c r="QNY133" s="388"/>
      <c r="QNZ133" s="214"/>
      <c r="QOA133" s="389"/>
      <c r="QOB133" s="390"/>
      <c r="QOC133" s="388"/>
      <c r="QOD133" s="214"/>
      <c r="QOE133" s="389"/>
      <c r="QOF133" s="390"/>
      <c r="QOG133" s="388"/>
      <c r="QOH133" s="214"/>
      <c r="QOI133" s="389"/>
      <c r="QOJ133" s="390"/>
      <c r="QOK133" s="388"/>
      <c r="QOL133" s="214"/>
      <c r="QOM133" s="389"/>
      <c r="QON133" s="390"/>
      <c r="QOO133" s="388"/>
      <c r="QOP133" s="214"/>
      <c r="QOQ133" s="389"/>
      <c r="QOR133" s="390"/>
      <c r="QOS133" s="388"/>
      <c r="QOT133" s="214"/>
      <c r="QOU133" s="389"/>
      <c r="QOV133" s="390"/>
      <c r="QOW133" s="388"/>
      <c r="QOX133" s="214"/>
      <c r="QOY133" s="389"/>
      <c r="QOZ133" s="390"/>
      <c r="QPA133" s="388"/>
      <c r="QPB133" s="214"/>
      <c r="QPC133" s="389"/>
      <c r="QPD133" s="390"/>
      <c r="QPE133" s="388"/>
      <c r="QPF133" s="214"/>
      <c r="QPG133" s="389"/>
      <c r="QPH133" s="390"/>
      <c r="QPI133" s="388"/>
      <c r="QPJ133" s="214"/>
      <c r="QPK133" s="389"/>
      <c r="QPL133" s="390"/>
      <c r="QPM133" s="388"/>
      <c r="QPN133" s="214"/>
      <c r="QPO133" s="389"/>
      <c r="QPP133" s="390"/>
      <c r="QPQ133" s="388"/>
      <c r="QPR133" s="214"/>
      <c r="QPS133" s="389"/>
      <c r="QPT133" s="390"/>
      <c r="QPU133" s="388"/>
      <c r="QPV133" s="214"/>
      <c r="QPW133" s="389"/>
      <c r="QPX133" s="390"/>
      <c r="QPY133" s="388"/>
      <c r="QPZ133" s="214"/>
      <c r="QQA133" s="389"/>
      <c r="QQB133" s="390"/>
      <c r="QQC133" s="388"/>
      <c r="QQD133" s="214"/>
      <c r="QQE133" s="389"/>
      <c r="QQF133" s="390"/>
      <c r="QQG133" s="388"/>
      <c r="QQH133" s="214"/>
      <c r="QQI133" s="389"/>
      <c r="QQJ133" s="390"/>
      <c r="QQK133" s="388"/>
      <c r="QQL133" s="214"/>
      <c r="QQM133" s="389"/>
      <c r="QQN133" s="390"/>
      <c r="QQO133" s="388"/>
      <c r="QQP133" s="214"/>
      <c r="QQQ133" s="389"/>
      <c r="QQR133" s="390"/>
      <c r="QQS133" s="388"/>
      <c r="QQT133" s="214"/>
      <c r="QQU133" s="389"/>
      <c r="QQV133" s="390"/>
      <c r="QQW133" s="388"/>
      <c r="QQX133" s="214"/>
      <c r="QQY133" s="389"/>
      <c r="QQZ133" s="390"/>
      <c r="QRA133" s="388"/>
      <c r="QRB133" s="214"/>
      <c r="QRC133" s="389"/>
      <c r="QRD133" s="390"/>
      <c r="QRE133" s="388"/>
      <c r="QRF133" s="214"/>
      <c r="QRG133" s="389"/>
      <c r="QRH133" s="390"/>
      <c r="QRI133" s="388"/>
      <c r="QRJ133" s="214"/>
      <c r="QRK133" s="389"/>
      <c r="QRL133" s="390"/>
      <c r="QRM133" s="388"/>
      <c r="QRN133" s="214"/>
      <c r="QRO133" s="389"/>
      <c r="QRP133" s="390"/>
      <c r="QRQ133" s="388"/>
      <c r="QRR133" s="214"/>
      <c r="QRS133" s="389"/>
      <c r="QRT133" s="390"/>
      <c r="QRU133" s="388"/>
      <c r="QRV133" s="214"/>
      <c r="QRW133" s="389"/>
      <c r="QRX133" s="390"/>
      <c r="QRY133" s="388"/>
      <c r="QRZ133" s="214"/>
      <c r="QSA133" s="389"/>
      <c r="QSB133" s="390"/>
      <c r="QSC133" s="388"/>
      <c r="QSD133" s="214"/>
      <c r="QSE133" s="389"/>
      <c r="QSF133" s="390"/>
      <c r="QSG133" s="388"/>
      <c r="QSH133" s="214"/>
      <c r="QSI133" s="389"/>
      <c r="QSJ133" s="390"/>
      <c r="QSK133" s="388"/>
      <c r="QSL133" s="214"/>
      <c r="QSM133" s="389"/>
      <c r="QSN133" s="390"/>
      <c r="QSO133" s="388"/>
      <c r="QSP133" s="214"/>
      <c r="QSQ133" s="389"/>
      <c r="QSR133" s="390"/>
      <c r="QSS133" s="388"/>
      <c r="QST133" s="214"/>
      <c r="QSU133" s="389"/>
      <c r="QSV133" s="390"/>
      <c r="QSW133" s="388"/>
      <c r="QSX133" s="214"/>
      <c r="QSY133" s="389"/>
      <c r="QSZ133" s="390"/>
      <c r="QTA133" s="388"/>
      <c r="QTB133" s="214"/>
      <c r="QTC133" s="389"/>
      <c r="QTD133" s="390"/>
      <c r="QTE133" s="388"/>
      <c r="QTF133" s="214"/>
      <c r="QTG133" s="389"/>
      <c r="QTH133" s="390"/>
      <c r="QTI133" s="388"/>
      <c r="QTJ133" s="214"/>
      <c r="QTK133" s="389"/>
      <c r="QTL133" s="390"/>
      <c r="QTM133" s="388"/>
      <c r="QTN133" s="214"/>
      <c r="QTO133" s="389"/>
      <c r="QTP133" s="390"/>
      <c r="QTQ133" s="388"/>
      <c r="QTR133" s="214"/>
      <c r="QTS133" s="389"/>
      <c r="QTT133" s="390"/>
      <c r="QTU133" s="388"/>
      <c r="QTV133" s="214"/>
      <c r="QTW133" s="389"/>
      <c r="QTX133" s="390"/>
      <c r="QTY133" s="388"/>
      <c r="QTZ133" s="214"/>
      <c r="QUA133" s="389"/>
      <c r="QUB133" s="390"/>
      <c r="QUC133" s="388"/>
      <c r="QUD133" s="214"/>
      <c r="QUE133" s="389"/>
      <c r="QUF133" s="390"/>
      <c r="QUG133" s="388"/>
      <c r="QUH133" s="214"/>
      <c r="QUI133" s="389"/>
      <c r="QUJ133" s="390"/>
      <c r="QUK133" s="388"/>
      <c r="QUL133" s="214"/>
      <c r="QUM133" s="389"/>
      <c r="QUN133" s="390"/>
      <c r="QUO133" s="388"/>
      <c r="QUP133" s="214"/>
      <c r="QUQ133" s="389"/>
      <c r="QUR133" s="390"/>
      <c r="QUS133" s="388"/>
      <c r="QUT133" s="214"/>
      <c r="QUU133" s="389"/>
      <c r="QUV133" s="390"/>
      <c r="QUW133" s="388"/>
      <c r="QUX133" s="214"/>
      <c r="QUY133" s="389"/>
      <c r="QUZ133" s="390"/>
      <c r="QVA133" s="388"/>
      <c r="QVB133" s="214"/>
      <c r="QVC133" s="389"/>
      <c r="QVD133" s="390"/>
      <c r="QVE133" s="388"/>
      <c r="QVF133" s="214"/>
      <c r="QVG133" s="389"/>
      <c r="QVH133" s="390"/>
      <c r="QVI133" s="388"/>
      <c r="QVJ133" s="214"/>
      <c r="QVK133" s="389"/>
      <c r="QVL133" s="390"/>
      <c r="QVM133" s="388"/>
      <c r="QVN133" s="214"/>
      <c r="QVO133" s="389"/>
      <c r="QVP133" s="390"/>
      <c r="QVQ133" s="388"/>
      <c r="QVR133" s="214"/>
      <c r="QVS133" s="389"/>
      <c r="QVT133" s="390"/>
      <c r="QVU133" s="388"/>
      <c r="QVV133" s="214"/>
      <c r="QVW133" s="389"/>
      <c r="QVX133" s="390"/>
      <c r="QVY133" s="388"/>
      <c r="QVZ133" s="214"/>
      <c r="QWA133" s="389"/>
      <c r="QWB133" s="390"/>
      <c r="QWC133" s="388"/>
      <c r="QWD133" s="214"/>
      <c r="QWE133" s="389"/>
      <c r="QWF133" s="390"/>
      <c r="QWG133" s="388"/>
      <c r="QWH133" s="214"/>
      <c r="QWI133" s="389"/>
      <c r="QWJ133" s="390"/>
      <c r="QWK133" s="388"/>
      <c r="QWL133" s="214"/>
      <c r="QWM133" s="389"/>
      <c r="QWN133" s="390"/>
      <c r="QWO133" s="388"/>
      <c r="QWP133" s="214"/>
      <c r="QWQ133" s="389"/>
      <c r="QWR133" s="390"/>
      <c r="QWS133" s="388"/>
      <c r="QWT133" s="214"/>
      <c r="QWU133" s="389"/>
      <c r="QWV133" s="390"/>
      <c r="QWW133" s="388"/>
      <c r="QWX133" s="214"/>
      <c r="QWY133" s="389"/>
      <c r="QWZ133" s="390"/>
      <c r="QXA133" s="388"/>
      <c r="QXB133" s="214"/>
      <c r="QXC133" s="389"/>
      <c r="QXD133" s="390"/>
      <c r="QXE133" s="388"/>
      <c r="QXF133" s="214"/>
      <c r="QXG133" s="389"/>
      <c r="QXH133" s="390"/>
      <c r="QXI133" s="388"/>
      <c r="QXJ133" s="214"/>
      <c r="QXK133" s="389"/>
      <c r="QXL133" s="390"/>
      <c r="QXM133" s="388"/>
      <c r="QXN133" s="214"/>
      <c r="QXO133" s="389"/>
      <c r="QXP133" s="390"/>
      <c r="QXQ133" s="388"/>
      <c r="QXR133" s="214"/>
      <c r="QXS133" s="389"/>
      <c r="QXT133" s="390"/>
      <c r="QXU133" s="388"/>
      <c r="QXV133" s="214"/>
      <c r="QXW133" s="389"/>
      <c r="QXX133" s="390"/>
      <c r="QXY133" s="388"/>
      <c r="QXZ133" s="214"/>
      <c r="QYA133" s="389"/>
      <c r="QYB133" s="390"/>
      <c r="QYC133" s="388"/>
      <c r="QYD133" s="214"/>
      <c r="QYE133" s="389"/>
      <c r="QYF133" s="390"/>
      <c r="QYG133" s="388"/>
      <c r="QYH133" s="214"/>
      <c r="QYI133" s="389"/>
      <c r="QYJ133" s="390"/>
      <c r="QYK133" s="388"/>
      <c r="QYL133" s="214"/>
      <c r="QYM133" s="389"/>
      <c r="QYN133" s="390"/>
      <c r="QYO133" s="388"/>
      <c r="QYP133" s="214"/>
      <c r="QYQ133" s="389"/>
      <c r="QYR133" s="390"/>
      <c r="QYS133" s="388"/>
      <c r="QYT133" s="214"/>
      <c r="QYU133" s="389"/>
      <c r="QYV133" s="390"/>
      <c r="QYW133" s="388"/>
      <c r="QYX133" s="214"/>
      <c r="QYY133" s="389"/>
      <c r="QYZ133" s="390"/>
      <c r="QZA133" s="388"/>
      <c r="QZB133" s="214"/>
      <c r="QZC133" s="389"/>
      <c r="QZD133" s="390"/>
      <c r="QZE133" s="388"/>
      <c r="QZF133" s="214"/>
      <c r="QZG133" s="389"/>
      <c r="QZH133" s="390"/>
      <c r="QZI133" s="388"/>
      <c r="QZJ133" s="214"/>
      <c r="QZK133" s="389"/>
      <c r="QZL133" s="390"/>
      <c r="QZM133" s="388"/>
      <c r="QZN133" s="214"/>
      <c r="QZO133" s="389"/>
      <c r="QZP133" s="390"/>
      <c r="QZQ133" s="388"/>
      <c r="QZR133" s="214"/>
      <c r="QZS133" s="389"/>
      <c r="QZT133" s="390"/>
      <c r="QZU133" s="388"/>
      <c r="QZV133" s="214"/>
      <c r="QZW133" s="389"/>
      <c r="QZX133" s="390"/>
      <c r="QZY133" s="388"/>
      <c r="QZZ133" s="214"/>
      <c r="RAA133" s="389"/>
      <c r="RAB133" s="390"/>
      <c r="RAC133" s="388"/>
      <c r="RAD133" s="214"/>
      <c r="RAE133" s="389"/>
      <c r="RAF133" s="390"/>
      <c r="RAG133" s="388"/>
      <c r="RAH133" s="214"/>
      <c r="RAI133" s="389"/>
      <c r="RAJ133" s="390"/>
      <c r="RAK133" s="388"/>
      <c r="RAL133" s="214"/>
      <c r="RAM133" s="389"/>
      <c r="RAN133" s="390"/>
      <c r="RAO133" s="388"/>
      <c r="RAP133" s="214"/>
      <c r="RAQ133" s="389"/>
      <c r="RAR133" s="390"/>
      <c r="RAS133" s="388"/>
      <c r="RAT133" s="214"/>
      <c r="RAU133" s="389"/>
      <c r="RAV133" s="390"/>
      <c r="RAW133" s="388"/>
      <c r="RAX133" s="214"/>
      <c r="RAY133" s="389"/>
      <c r="RAZ133" s="390"/>
      <c r="RBA133" s="388"/>
      <c r="RBB133" s="214"/>
      <c r="RBC133" s="389"/>
      <c r="RBD133" s="390"/>
      <c r="RBE133" s="388"/>
      <c r="RBF133" s="214"/>
      <c r="RBG133" s="389"/>
      <c r="RBH133" s="390"/>
      <c r="RBI133" s="388"/>
      <c r="RBJ133" s="214"/>
      <c r="RBK133" s="389"/>
      <c r="RBL133" s="390"/>
      <c r="RBM133" s="388"/>
      <c r="RBN133" s="214"/>
      <c r="RBO133" s="389"/>
      <c r="RBP133" s="390"/>
      <c r="RBQ133" s="388"/>
      <c r="RBR133" s="214"/>
      <c r="RBS133" s="389"/>
      <c r="RBT133" s="390"/>
      <c r="RBU133" s="388"/>
      <c r="RBV133" s="214"/>
      <c r="RBW133" s="389"/>
      <c r="RBX133" s="390"/>
      <c r="RBY133" s="388"/>
      <c r="RBZ133" s="214"/>
      <c r="RCA133" s="389"/>
      <c r="RCB133" s="390"/>
      <c r="RCC133" s="388"/>
      <c r="RCD133" s="214"/>
      <c r="RCE133" s="389"/>
      <c r="RCF133" s="390"/>
      <c r="RCG133" s="388"/>
      <c r="RCH133" s="214"/>
      <c r="RCI133" s="389"/>
      <c r="RCJ133" s="390"/>
      <c r="RCK133" s="388"/>
      <c r="RCL133" s="214"/>
      <c r="RCM133" s="389"/>
      <c r="RCN133" s="390"/>
      <c r="RCO133" s="388"/>
      <c r="RCP133" s="214"/>
      <c r="RCQ133" s="389"/>
      <c r="RCR133" s="390"/>
      <c r="RCS133" s="388"/>
      <c r="RCT133" s="214"/>
      <c r="RCU133" s="389"/>
      <c r="RCV133" s="390"/>
      <c r="RCW133" s="388"/>
      <c r="RCX133" s="214"/>
      <c r="RCY133" s="389"/>
      <c r="RCZ133" s="390"/>
      <c r="RDA133" s="388"/>
      <c r="RDB133" s="214"/>
      <c r="RDC133" s="389"/>
      <c r="RDD133" s="390"/>
      <c r="RDE133" s="388"/>
      <c r="RDF133" s="214"/>
      <c r="RDG133" s="389"/>
      <c r="RDH133" s="390"/>
      <c r="RDI133" s="388"/>
      <c r="RDJ133" s="214"/>
      <c r="RDK133" s="389"/>
      <c r="RDL133" s="390"/>
      <c r="RDM133" s="388"/>
      <c r="RDN133" s="214"/>
      <c r="RDO133" s="389"/>
      <c r="RDP133" s="390"/>
      <c r="RDQ133" s="388"/>
      <c r="RDR133" s="214"/>
      <c r="RDS133" s="389"/>
      <c r="RDT133" s="390"/>
      <c r="RDU133" s="388"/>
      <c r="RDV133" s="214"/>
      <c r="RDW133" s="389"/>
      <c r="RDX133" s="390"/>
      <c r="RDY133" s="388"/>
      <c r="RDZ133" s="214"/>
      <c r="REA133" s="389"/>
      <c r="REB133" s="390"/>
      <c r="REC133" s="388"/>
      <c r="RED133" s="214"/>
      <c r="REE133" s="389"/>
      <c r="REF133" s="390"/>
      <c r="REG133" s="388"/>
      <c r="REH133" s="214"/>
      <c r="REI133" s="389"/>
      <c r="REJ133" s="390"/>
      <c r="REK133" s="388"/>
      <c r="REL133" s="214"/>
      <c r="REM133" s="389"/>
      <c r="REN133" s="390"/>
      <c r="REO133" s="388"/>
      <c r="REP133" s="214"/>
      <c r="REQ133" s="389"/>
      <c r="RER133" s="390"/>
      <c r="RES133" s="388"/>
      <c r="RET133" s="214"/>
      <c r="REU133" s="389"/>
      <c r="REV133" s="390"/>
      <c r="REW133" s="388"/>
      <c r="REX133" s="214"/>
      <c r="REY133" s="389"/>
      <c r="REZ133" s="390"/>
      <c r="RFA133" s="388"/>
      <c r="RFB133" s="214"/>
      <c r="RFC133" s="389"/>
      <c r="RFD133" s="390"/>
      <c r="RFE133" s="388"/>
      <c r="RFF133" s="214"/>
      <c r="RFG133" s="389"/>
      <c r="RFH133" s="390"/>
      <c r="RFI133" s="388"/>
      <c r="RFJ133" s="214"/>
      <c r="RFK133" s="389"/>
      <c r="RFL133" s="390"/>
      <c r="RFM133" s="388"/>
      <c r="RFN133" s="214"/>
      <c r="RFO133" s="389"/>
      <c r="RFP133" s="390"/>
      <c r="RFQ133" s="388"/>
      <c r="RFR133" s="214"/>
      <c r="RFS133" s="389"/>
      <c r="RFT133" s="390"/>
      <c r="RFU133" s="388"/>
      <c r="RFV133" s="214"/>
      <c r="RFW133" s="389"/>
      <c r="RFX133" s="390"/>
      <c r="RFY133" s="388"/>
      <c r="RFZ133" s="214"/>
      <c r="RGA133" s="389"/>
      <c r="RGB133" s="390"/>
      <c r="RGC133" s="388"/>
      <c r="RGD133" s="214"/>
      <c r="RGE133" s="389"/>
      <c r="RGF133" s="390"/>
      <c r="RGG133" s="388"/>
      <c r="RGH133" s="214"/>
      <c r="RGI133" s="389"/>
      <c r="RGJ133" s="390"/>
      <c r="RGK133" s="388"/>
      <c r="RGL133" s="214"/>
      <c r="RGM133" s="389"/>
      <c r="RGN133" s="390"/>
      <c r="RGO133" s="388"/>
      <c r="RGP133" s="214"/>
      <c r="RGQ133" s="389"/>
      <c r="RGR133" s="390"/>
      <c r="RGS133" s="388"/>
      <c r="RGT133" s="214"/>
      <c r="RGU133" s="389"/>
      <c r="RGV133" s="390"/>
      <c r="RGW133" s="388"/>
      <c r="RGX133" s="214"/>
      <c r="RGY133" s="389"/>
      <c r="RGZ133" s="390"/>
      <c r="RHA133" s="388"/>
      <c r="RHB133" s="214"/>
      <c r="RHC133" s="389"/>
      <c r="RHD133" s="390"/>
      <c r="RHE133" s="388"/>
      <c r="RHF133" s="214"/>
      <c r="RHG133" s="389"/>
      <c r="RHH133" s="390"/>
      <c r="RHI133" s="388"/>
      <c r="RHJ133" s="214"/>
      <c r="RHK133" s="389"/>
      <c r="RHL133" s="390"/>
      <c r="RHM133" s="388"/>
      <c r="RHN133" s="214"/>
      <c r="RHO133" s="389"/>
      <c r="RHP133" s="390"/>
      <c r="RHQ133" s="388"/>
      <c r="RHR133" s="214"/>
      <c r="RHS133" s="389"/>
      <c r="RHT133" s="390"/>
      <c r="RHU133" s="388"/>
      <c r="RHV133" s="214"/>
      <c r="RHW133" s="389"/>
      <c r="RHX133" s="390"/>
      <c r="RHY133" s="388"/>
      <c r="RHZ133" s="214"/>
      <c r="RIA133" s="389"/>
      <c r="RIB133" s="390"/>
      <c r="RIC133" s="388"/>
      <c r="RID133" s="214"/>
      <c r="RIE133" s="389"/>
      <c r="RIF133" s="390"/>
      <c r="RIG133" s="388"/>
      <c r="RIH133" s="214"/>
      <c r="RII133" s="389"/>
      <c r="RIJ133" s="390"/>
      <c r="RIK133" s="388"/>
      <c r="RIL133" s="214"/>
      <c r="RIM133" s="389"/>
      <c r="RIN133" s="390"/>
      <c r="RIO133" s="388"/>
      <c r="RIP133" s="214"/>
      <c r="RIQ133" s="389"/>
      <c r="RIR133" s="390"/>
      <c r="RIS133" s="388"/>
      <c r="RIT133" s="214"/>
      <c r="RIU133" s="389"/>
      <c r="RIV133" s="390"/>
      <c r="RIW133" s="388"/>
      <c r="RIX133" s="214"/>
      <c r="RIY133" s="389"/>
      <c r="RIZ133" s="390"/>
      <c r="RJA133" s="388"/>
      <c r="RJB133" s="214"/>
      <c r="RJC133" s="389"/>
      <c r="RJD133" s="390"/>
      <c r="RJE133" s="388"/>
      <c r="RJF133" s="214"/>
      <c r="RJG133" s="389"/>
      <c r="RJH133" s="390"/>
      <c r="RJI133" s="388"/>
      <c r="RJJ133" s="214"/>
      <c r="RJK133" s="389"/>
      <c r="RJL133" s="390"/>
      <c r="RJM133" s="388"/>
      <c r="RJN133" s="214"/>
      <c r="RJO133" s="389"/>
      <c r="RJP133" s="390"/>
      <c r="RJQ133" s="388"/>
      <c r="RJR133" s="214"/>
      <c r="RJS133" s="389"/>
      <c r="RJT133" s="390"/>
      <c r="RJU133" s="388"/>
      <c r="RJV133" s="214"/>
      <c r="RJW133" s="389"/>
      <c r="RJX133" s="390"/>
      <c r="RJY133" s="388"/>
      <c r="RJZ133" s="214"/>
      <c r="RKA133" s="389"/>
      <c r="RKB133" s="390"/>
      <c r="RKC133" s="388"/>
      <c r="RKD133" s="214"/>
      <c r="RKE133" s="389"/>
      <c r="RKF133" s="390"/>
      <c r="RKG133" s="388"/>
      <c r="RKH133" s="214"/>
      <c r="RKI133" s="389"/>
      <c r="RKJ133" s="390"/>
      <c r="RKK133" s="388"/>
      <c r="RKL133" s="214"/>
      <c r="RKM133" s="389"/>
      <c r="RKN133" s="390"/>
      <c r="RKO133" s="388"/>
      <c r="RKP133" s="214"/>
      <c r="RKQ133" s="389"/>
      <c r="RKR133" s="390"/>
      <c r="RKS133" s="388"/>
      <c r="RKT133" s="214"/>
      <c r="RKU133" s="389"/>
      <c r="RKV133" s="390"/>
      <c r="RKW133" s="388"/>
      <c r="RKX133" s="214"/>
      <c r="RKY133" s="389"/>
      <c r="RKZ133" s="390"/>
      <c r="RLA133" s="388"/>
      <c r="RLB133" s="214"/>
      <c r="RLC133" s="389"/>
      <c r="RLD133" s="390"/>
      <c r="RLE133" s="388"/>
      <c r="RLF133" s="214"/>
      <c r="RLG133" s="389"/>
      <c r="RLH133" s="390"/>
      <c r="RLI133" s="388"/>
      <c r="RLJ133" s="214"/>
      <c r="RLK133" s="389"/>
      <c r="RLL133" s="390"/>
      <c r="RLM133" s="388"/>
      <c r="RLN133" s="214"/>
      <c r="RLO133" s="389"/>
      <c r="RLP133" s="390"/>
      <c r="RLQ133" s="388"/>
      <c r="RLR133" s="214"/>
      <c r="RLS133" s="389"/>
      <c r="RLT133" s="390"/>
      <c r="RLU133" s="388"/>
      <c r="RLV133" s="214"/>
      <c r="RLW133" s="389"/>
      <c r="RLX133" s="390"/>
      <c r="RLY133" s="388"/>
      <c r="RLZ133" s="214"/>
      <c r="RMA133" s="389"/>
      <c r="RMB133" s="390"/>
      <c r="RMC133" s="388"/>
      <c r="RMD133" s="214"/>
      <c r="RME133" s="389"/>
      <c r="RMF133" s="390"/>
      <c r="RMG133" s="388"/>
      <c r="RMH133" s="214"/>
      <c r="RMI133" s="389"/>
      <c r="RMJ133" s="390"/>
      <c r="RMK133" s="388"/>
      <c r="RML133" s="214"/>
      <c r="RMM133" s="389"/>
      <c r="RMN133" s="390"/>
      <c r="RMO133" s="388"/>
      <c r="RMP133" s="214"/>
      <c r="RMQ133" s="389"/>
      <c r="RMR133" s="390"/>
      <c r="RMS133" s="388"/>
      <c r="RMT133" s="214"/>
      <c r="RMU133" s="389"/>
      <c r="RMV133" s="390"/>
      <c r="RMW133" s="388"/>
      <c r="RMX133" s="214"/>
      <c r="RMY133" s="389"/>
      <c r="RMZ133" s="390"/>
      <c r="RNA133" s="388"/>
      <c r="RNB133" s="214"/>
      <c r="RNC133" s="389"/>
      <c r="RND133" s="390"/>
      <c r="RNE133" s="388"/>
      <c r="RNF133" s="214"/>
      <c r="RNG133" s="389"/>
      <c r="RNH133" s="390"/>
      <c r="RNI133" s="388"/>
      <c r="RNJ133" s="214"/>
      <c r="RNK133" s="389"/>
      <c r="RNL133" s="390"/>
      <c r="RNM133" s="388"/>
      <c r="RNN133" s="214"/>
      <c r="RNO133" s="389"/>
      <c r="RNP133" s="390"/>
      <c r="RNQ133" s="388"/>
      <c r="RNR133" s="214"/>
      <c r="RNS133" s="389"/>
      <c r="RNT133" s="390"/>
      <c r="RNU133" s="388"/>
      <c r="RNV133" s="214"/>
      <c r="RNW133" s="389"/>
      <c r="RNX133" s="390"/>
      <c r="RNY133" s="388"/>
      <c r="RNZ133" s="214"/>
      <c r="ROA133" s="389"/>
      <c r="ROB133" s="390"/>
      <c r="ROC133" s="388"/>
      <c r="ROD133" s="214"/>
      <c r="ROE133" s="389"/>
      <c r="ROF133" s="390"/>
      <c r="ROG133" s="388"/>
      <c r="ROH133" s="214"/>
      <c r="ROI133" s="389"/>
      <c r="ROJ133" s="390"/>
      <c r="ROK133" s="388"/>
      <c r="ROL133" s="214"/>
      <c r="ROM133" s="389"/>
      <c r="RON133" s="390"/>
      <c r="ROO133" s="388"/>
      <c r="ROP133" s="214"/>
      <c r="ROQ133" s="389"/>
      <c r="ROR133" s="390"/>
      <c r="ROS133" s="388"/>
      <c r="ROT133" s="214"/>
      <c r="ROU133" s="389"/>
      <c r="ROV133" s="390"/>
      <c r="ROW133" s="388"/>
      <c r="ROX133" s="214"/>
      <c r="ROY133" s="389"/>
      <c r="ROZ133" s="390"/>
      <c r="RPA133" s="388"/>
      <c r="RPB133" s="214"/>
      <c r="RPC133" s="389"/>
      <c r="RPD133" s="390"/>
      <c r="RPE133" s="388"/>
      <c r="RPF133" s="214"/>
      <c r="RPG133" s="389"/>
      <c r="RPH133" s="390"/>
      <c r="RPI133" s="388"/>
      <c r="RPJ133" s="214"/>
      <c r="RPK133" s="389"/>
      <c r="RPL133" s="390"/>
      <c r="RPM133" s="388"/>
      <c r="RPN133" s="214"/>
      <c r="RPO133" s="389"/>
      <c r="RPP133" s="390"/>
      <c r="RPQ133" s="388"/>
      <c r="RPR133" s="214"/>
      <c r="RPS133" s="389"/>
      <c r="RPT133" s="390"/>
      <c r="RPU133" s="388"/>
      <c r="RPV133" s="214"/>
      <c r="RPW133" s="389"/>
      <c r="RPX133" s="390"/>
      <c r="RPY133" s="388"/>
      <c r="RPZ133" s="214"/>
      <c r="RQA133" s="389"/>
      <c r="RQB133" s="390"/>
      <c r="RQC133" s="388"/>
      <c r="RQD133" s="214"/>
      <c r="RQE133" s="389"/>
      <c r="RQF133" s="390"/>
      <c r="RQG133" s="388"/>
      <c r="RQH133" s="214"/>
      <c r="RQI133" s="389"/>
      <c r="RQJ133" s="390"/>
      <c r="RQK133" s="388"/>
      <c r="RQL133" s="214"/>
      <c r="RQM133" s="389"/>
      <c r="RQN133" s="390"/>
      <c r="RQO133" s="388"/>
      <c r="RQP133" s="214"/>
      <c r="RQQ133" s="389"/>
      <c r="RQR133" s="390"/>
      <c r="RQS133" s="388"/>
      <c r="RQT133" s="214"/>
      <c r="RQU133" s="389"/>
      <c r="RQV133" s="390"/>
      <c r="RQW133" s="388"/>
      <c r="RQX133" s="214"/>
      <c r="RQY133" s="389"/>
      <c r="RQZ133" s="390"/>
      <c r="RRA133" s="388"/>
      <c r="RRB133" s="214"/>
      <c r="RRC133" s="389"/>
      <c r="RRD133" s="390"/>
      <c r="RRE133" s="388"/>
      <c r="RRF133" s="214"/>
      <c r="RRG133" s="389"/>
      <c r="RRH133" s="390"/>
      <c r="RRI133" s="388"/>
      <c r="RRJ133" s="214"/>
      <c r="RRK133" s="389"/>
      <c r="RRL133" s="390"/>
      <c r="RRM133" s="388"/>
      <c r="RRN133" s="214"/>
      <c r="RRO133" s="389"/>
      <c r="RRP133" s="390"/>
      <c r="RRQ133" s="388"/>
      <c r="RRR133" s="214"/>
      <c r="RRS133" s="389"/>
      <c r="RRT133" s="390"/>
      <c r="RRU133" s="388"/>
      <c r="RRV133" s="214"/>
      <c r="RRW133" s="389"/>
      <c r="RRX133" s="390"/>
      <c r="RRY133" s="388"/>
      <c r="RRZ133" s="214"/>
      <c r="RSA133" s="389"/>
      <c r="RSB133" s="390"/>
      <c r="RSC133" s="388"/>
      <c r="RSD133" s="214"/>
      <c r="RSE133" s="389"/>
      <c r="RSF133" s="390"/>
      <c r="RSG133" s="388"/>
      <c r="RSH133" s="214"/>
      <c r="RSI133" s="389"/>
      <c r="RSJ133" s="390"/>
      <c r="RSK133" s="388"/>
      <c r="RSL133" s="214"/>
      <c r="RSM133" s="389"/>
      <c r="RSN133" s="390"/>
      <c r="RSO133" s="388"/>
      <c r="RSP133" s="214"/>
      <c r="RSQ133" s="389"/>
      <c r="RSR133" s="390"/>
      <c r="RSS133" s="388"/>
      <c r="RST133" s="214"/>
      <c r="RSU133" s="389"/>
      <c r="RSV133" s="390"/>
      <c r="RSW133" s="388"/>
      <c r="RSX133" s="214"/>
      <c r="RSY133" s="389"/>
      <c r="RSZ133" s="390"/>
      <c r="RTA133" s="388"/>
      <c r="RTB133" s="214"/>
      <c r="RTC133" s="389"/>
      <c r="RTD133" s="390"/>
      <c r="RTE133" s="388"/>
      <c r="RTF133" s="214"/>
      <c r="RTG133" s="389"/>
      <c r="RTH133" s="390"/>
      <c r="RTI133" s="388"/>
      <c r="RTJ133" s="214"/>
      <c r="RTK133" s="389"/>
      <c r="RTL133" s="390"/>
      <c r="RTM133" s="388"/>
      <c r="RTN133" s="214"/>
      <c r="RTO133" s="389"/>
      <c r="RTP133" s="390"/>
      <c r="RTQ133" s="388"/>
      <c r="RTR133" s="214"/>
      <c r="RTS133" s="389"/>
      <c r="RTT133" s="390"/>
      <c r="RTU133" s="388"/>
      <c r="RTV133" s="214"/>
      <c r="RTW133" s="389"/>
      <c r="RTX133" s="390"/>
      <c r="RTY133" s="388"/>
      <c r="RTZ133" s="214"/>
      <c r="RUA133" s="389"/>
      <c r="RUB133" s="390"/>
      <c r="RUC133" s="388"/>
      <c r="RUD133" s="214"/>
      <c r="RUE133" s="389"/>
      <c r="RUF133" s="390"/>
      <c r="RUG133" s="388"/>
      <c r="RUH133" s="214"/>
      <c r="RUI133" s="389"/>
      <c r="RUJ133" s="390"/>
      <c r="RUK133" s="388"/>
      <c r="RUL133" s="214"/>
      <c r="RUM133" s="389"/>
      <c r="RUN133" s="390"/>
      <c r="RUO133" s="388"/>
      <c r="RUP133" s="214"/>
      <c r="RUQ133" s="389"/>
      <c r="RUR133" s="390"/>
      <c r="RUS133" s="388"/>
      <c r="RUT133" s="214"/>
      <c r="RUU133" s="389"/>
      <c r="RUV133" s="390"/>
      <c r="RUW133" s="388"/>
      <c r="RUX133" s="214"/>
      <c r="RUY133" s="389"/>
      <c r="RUZ133" s="390"/>
      <c r="RVA133" s="388"/>
      <c r="RVB133" s="214"/>
      <c r="RVC133" s="389"/>
      <c r="RVD133" s="390"/>
      <c r="RVE133" s="388"/>
      <c r="RVF133" s="214"/>
      <c r="RVG133" s="389"/>
      <c r="RVH133" s="390"/>
      <c r="RVI133" s="388"/>
      <c r="RVJ133" s="214"/>
      <c r="RVK133" s="389"/>
      <c r="RVL133" s="390"/>
      <c r="RVM133" s="388"/>
      <c r="RVN133" s="214"/>
      <c r="RVO133" s="389"/>
      <c r="RVP133" s="390"/>
      <c r="RVQ133" s="388"/>
      <c r="RVR133" s="214"/>
      <c r="RVS133" s="389"/>
      <c r="RVT133" s="390"/>
      <c r="RVU133" s="388"/>
      <c r="RVV133" s="214"/>
      <c r="RVW133" s="389"/>
      <c r="RVX133" s="390"/>
      <c r="RVY133" s="388"/>
      <c r="RVZ133" s="214"/>
      <c r="RWA133" s="389"/>
      <c r="RWB133" s="390"/>
      <c r="RWC133" s="388"/>
      <c r="RWD133" s="214"/>
      <c r="RWE133" s="389"/>
      <c r="RWF133" s="390"/>
      <c r="RWG133" s="388"/>
      <c r="RWH133" s="214"/>
      <c r="RWI133" s="389"/>
      <c r="RWJ133" s="390"/>
      <c r="RWK133" s="388"/>
      <c r="RWL133" s="214"/>
      <c r="RWM133" s="389"/>
      <c r="RWN133" s="390"/>
      <c r="RWO133" s="388"/>
      <c r="RWP133" s="214"/>
      <c r="RWQ133" s="389"/>
      <c r="RWR133" s="390"/>
      <c r="RWS133" s="388"/>
      <c r="RWT133" s="214"/>
      <c r="RWU133" s="389"/>
      <c r="RWV133" s="390"/>
      <c r="RWW133" s="388"/>
      <c r="RWX133" s="214"/>
      <c r="RWY133" s="389"/>
      <c r="RWZ133" s="390"/>
      <c r="RXA133" s="388"/>
      <c r="RXB133" s="214"/>
      <c r="RXC133" s="389"/>
      <c r="RXD133" s="390"/>
      <c r="RXE133" s="388"/>
      <c r="RXF133" s="214"/>
      <c r="RXG133" s="389"/>
      <c r="RXH133" s="390"/>
      <c r="RXI133" s="388"/>
      <c r="RXJ133" s="214"/>
      <c r="RXK133" s="389"/>
      <c r="RXL133" s="390"/>
      <c r="RXM133" s="388"/>
      <c r="RXN133" s="214"/>
      <c r="RXO133" s="389"/>
      <c r="RXP133" s="390"/>
      <c r="RXQ133" s="388"/>
      <c r="RXR133" s="214"/>
      <c r="RXS133" s="389"/>
      <c r="RXT133" s="390"/>
      <c r="RXU133" s="388"/>
      <c r="RXV133" s="214"/>
      <c r="RXW133" s="389"/>
      <c r="RXX133" s="390"/>
      <c r="RXY133" s="388"/>
      <c r="RXZ133" s="214"/>
      <c r="RYA133" s="389"/>
      <c r="RYB133" s="390"/>
      <c r="RYC133" s="388"/>
      <c r="RYD133" s="214"/>
      <c r="RYE133" s="389"/>
      <c r="RYF133" s="390"/>
      <c r="RYG133" s="388"/>
      <c r="RYH133" s="214"/>
      <c r="RYI133" s="389"/>
      <c r="RYJ133" s="390"/>
      <c r="RYK133" s="388"/>
      <c r="RYL133" s="214"/>
      <c r="RYM133" s="389"/>
      <c r="RYN133" s="390"/>
      <c r="RYO133" s="388"/>
      <c r="RYP133" s="214"/>
      <c r="RYQ133" s="389"/>
      <c r="RYR133" s="390"/>
      <c r="RYS133" s="388"/>
      <c r="RYT133" s="214"/>
      <c r="RYU133" s="389"/>
      <c r="RYV133" s="390"/>
      <c r="RYW133" s="388"/>
      <c r="RYX133" s="214"/>
      <c r="RYY133" s="389"/>
      <c r="RYZ133" s="390"/>
      <c r="RZA133" s="388"/>
      <c r="RZB133" s="214"/>
      <c r="RZC133" s="389"/>
      <c r="RZD133" s="390"/>
      <c r="RZE133" s="388"/>
      <c r="RZF133" s="214"/>
      <c r="RZG133" s="389"/>
      <c r="RZH133" s="390"/>
      <c r="RZI133" s="388"/>
      <c r="RZJ133" s="214"/>
      <c r="RZK133" s="389"/>
      <c r="RZL133" s="390"/>
      <c r="RZM133" s="388"/>
      <c r="RZN133" s="214"/>
      <c r="RZO133" s="389"/>
      <c r="RZP133" s="390"/>
      <c r="RZQ133" s="388"/>
      <c r="RZR133" s="214"/>
      <c r="RZS133" s="389"/>
      <c r="RZT133" s="390"/>
      <c r="RZU133" s="388"/>
      <c r="RZV133" s="214"/>
      <c r="RZW133" s="389"/>
      <c r="RZX133" s="390"/>
      <c r="RZY133" s="388"/>
      <c r="RZZ133" s="214"/>
      <c r="SAA133" s="389"/>
      <c r="SAB133" s="390"/>
      <c r="SAC133" s="388"/>
      <c r="SAD133" s="214"/>
      <c r="SAE133" s="389"/>
      <c r="SAF133" s="390"/>
      <c r="SAG133" s="388"/>
      <c r="SAH133" s="214"/>
      <c r="SAI133" s="389"/>
      <c r="SAJ133" s="390"/>
      <c r="SAK133" s="388"/>
      <c r="SAL133" s="214"/>
      <c r="SAM133" s="389"/>
      <c r="SAN133" s="390"/>
      <c r="SAO133" s="388"/>
      <c r="SAP133" s="214"/>
      <c r="SAQ133" s="389"/>
      <c r="SAR133" s="390"/>
      <c r="SAS133" s="388"/>
      <c r="SAT133" s="214"/>
      <c r="SAU133" s="389"/>
      <c r="SAV133" s="390"/>
      <c r="SAW133" s="388"/>
      <c r="SAX133" s="214"/>
      <c r="SAY133" s="389"/>
      <c r="SAZ133" s="390"/>
      <c r="SBA133" s="388"/>
      <c r="SBB133" s="214"/>
      <c r="SBC133" s="389"/>
      <c r="SBD133" s="390"/>
      <c r="SBE133" s="388"/>
      <c r="SBF133" s="214"/>
      <c r="SBG133" s="389"/>
      <c r="SBH133" s="390"/>
      <c r="SBI133" s="388"/>
      <c r="SBJ133" s="214"/>
      <c r="SBK133" s="389"/>
      <c r="SBL133" s="390"/>
      <c r="SBM133" s="388"/>
      <c r="SBN133" s="214"/>
      <c r="SBO133" s="389"/>
      <c r="SBP133" s="390"/>
      <c r="SBQ133" s="388"/>
      <c r="SBR133" s="214"/>
      <c r="SBS133" s="389"/>
      <c r="SBT133" s="390"/>
      <c r="SBU133" s="388"/>
      <c r="SBV133" s="214"/>
      <c r="SBW133" s="389"/>
      <c r="SBX133" s="390"/>
      <c r="SBY133" s="388"/>
      <c r="SBZ133" s="214"/>
      <c r="SCA133" s="389"/>
      <c r="SCB133" s="390"/>
      <c r="SCC133" s="388"/>
      <c r="SCD133" s="214"/>
      <c r="SCE133" s="389"/>
      <c r="SCF133" s="390"/>
      <c r="SCG133" s="388"/>
      <c r="SCH133" s="214"/>
      <c r="SCI133" s="389"/>
      <c r="SCJ133" s="390"/>
      <c r="SCK133" s="388"/>
      <c r="SCL133" s="214"/>
      <c r="SCM133" s="389"/>
      <c r="SCN133" s="390"/>
      <c r="SCO133" s="388"/>
      <c r="SCP133" s="214"/>
      <c r="SCQ133" s="389"/>
      <c r="SCR133" s="390"/>
      <c r="SCS133" s="388"/>
      <c r="SCT133" s="214"/>
      <c r="SCU133" s="389"/>
      <c r="SCV133" s="390"/>
      <c r="SCW133" s="388"/>
      <c r="SCX133" s="214"/>
      <c r="SCY133" s="389"/>
      <c r="SCZ133" s="390"/>
      <c r="SDA133" s="388"/>
      <c r="SDB133" s="214"/>
      <c r="SDC133" s="389"/>
      <c r="SDD133" s="390"/>
      <c r="SDE133" s="388"/>
      <c r="SDF133" s="214"/>
      <c r="SDG133" s="389"/>
      <c r="SDH133" s="390"/>
      <c r="SDI133" s="388"/>
      <c r="SDJ133" s="214"/>
      <c r="SDK133" s="389"/>
      <c r="SDL133" s="390"/>
      <c r="SDM133" s="388"/>
      <c r="SDN133" s="214"/>
      <c r="SDO133" s="389"/>
      <c r="SDP133" s="390"/>
      <c r="SDQ133" s="388"/>
      <c r="SDR133" s="214"/>
      <c r="SDS133" s="389"/>
      <c r="SDT133" s="390"/>
      <c r="SDU133" s="388"/>
      <c r="SDV133" s="214"/>
      <c r="SDW133" s="389"/>
      <c r="SDX133" s="390"/>
      <c r="SDY133" s="388"/>
      <c r="SDZ133" s="214"/>
      <c r="SEA133" s="389"/>
      <c r="SEB133" s="390"/>
      <c r="SEC133" s="388"/>
      <c r="SED133" s="214"/>
      <c r="SEE133" s="389"/>
      <c r="SEF133" s="390"/>
      <c r="SEG133" s="388"/>
      <c r="SEH133" s="214"/>
      <c r="SEI133" s="389"/>
      <c r="SEJ133" s="390"/>
      <c r="SEK133" s="388"/>
      <c r="SEL133" s="214"/>
      <c r="SEM133" s="389"/>
      <c r="SEN133" s="390"/>
      <c r="SEO133" s="388"/>
      <c r="SEP133" s="214"/>
      <c r="SEQ133" s="389"/>
      <c r="SER133" s="390"/>
      <c r="SES133" s="388"/>
      <c r="SET133" s="214"/>
      <c r="SEU133" s="389"/>
      <c r="SEV133" s="390"/>
      <c r="SEW133" s="388"/>
      <c r="SEX133" s="214"/>
      <c r="SEY133" s="389"/>
      <c r="SEZ133" s="390"/>
      <c r="SFA133" s="388"/>
      <c r="SFB133" s="214"/>
      <c r="SFC133" s="389"/>
      <c r="SFD133" s="390"/>
      <c r="SFE133" s="388"/>
      <c r="SFF133" s="214"/>
      <c r="SFG133" s="389"/>
      <c r="SFH133" s="390"/>
      <c r="SFI133" s="388"/>
      <c r="SFJ133" s="214"/>
      <c r="SFK133" s="389"/>
      <c r="SFL133" s="390"/>
      <c r="SFM133" s="388"/>
      <c r="SFN133" s="214"/>
      <c r="SFO133" s="389"/>
      <c r="SFP133" s="390"/>
      <c r="SFQ133" s="388"/>
      <c r="SFR133" s="214"/>
      <c r="SFS133" s="389"/>
      <c r="SFT133" s="390"/>
      <c r="SFU133" s="388"/>
      <c r="SFV133" s="214"/>
      <c r="SFW133" s="389"/>
      <c r="SFX133" s="390"/>
      <c r="SFY133" s="388"/>
      <c r="SFZ133" s="214"/>
      <c r="SGA133" s="389"/>
      <c r="SGB133" s="390"/>
      <c r="SGC133" s="388"/>
      <c r="SGD133" s="214"/>
      <c r="SGE133" s="389"/>
      <c r="SGF133" s="390"/>
      <c r="SGG133" s="388"/>
      <c r="SGH133" s="214"/>
      <c r="SGI133" s="389"/>
      <c r="SGJ133" s="390"/>
      <c r="SGK133" s="388"/>
      <c r="SGL133" s="214"/>
      <c r="SGM133" s="389"/>
      <c r="SGN133" s="390"/>
      <c r="SGO133" s="388"/>
      <c r="SGP133" s="214"/>
      <c r="SGQ133" s="389"/>
      <c r="SGR133" s="390"/>
      <c r="SGS133" s="388"/>
      <c r="SGT133" s="214"/>
      <c r="SGU133" s="389"/>
      <c r="SGV133" s="390"/>
      <c r="SGW133" s="388"/>
      <c r="SGX133" s="214"/>
      <c r="SGY133" s="389"/>
      <c r="SGZ133" s="390"/>
      <c r="SHA133" s="388"/>
      <c r="SHB133" s="214"/>
      <c r="SHC133" s="389"/>
      <c r="SHD133" s="390"/>
      <c r="SHE133" s="388"/>
      <c r="SHF133" s="214"/>
      <c r="SHG133" s="389"/>
      <c r="SHH133" s="390"/>
      <c r="SHI133" s="388"/>
      <c r="SHJ133" s="214"/>
      <c r="SHK133" s="389"/>
      <c r="SHL133" s="390"/>
      <c r="SHM133" s="388"/>
      <c r="SHN133" s="214"/>
      <c r="SHO133" s="389"/>
      <c r="SHP133" s="390"/>
      <c r="SHQ133" s="388"/>
      <c r="SHR133" s="214"/>
      <c r="SHS133" s="389"/>
      <c r="SHT133" s="390"/>
      <c r="SHU133" s="388"/>
      <c r="SHV133" s="214"/>
      <c r="SHW133" s="389"/>
      <c r="SHX133" s="390"/>
      <c r="SHY133" s="388"/>
      <c r="SHZ133" s="214"/>
      <c r="SIA133" s="389"/>
      <c r="SIB133" s="390"/>
      <c r="SIC133" s="388"/>
      <c r="SID133" s="214"/>
      <c r="SIE133" s="389"/>
      <c r="SIF133" s="390"/>
      <c r="SIG133" s="388"/>
      <c r="SIH133" s="214"/>
      <c r="SII133" s="389"/>
      <c r="SIJ133" s="390"/>
      <c r="SIK133" s="388"/>
      <c r="SIL133" s="214"/>
      <c r="SIM133" s="389"/>
      <c r="SIN133" s="390"/>
      <c r="SIO133" s="388"/>
      <c r="SIP133" s="214"/>
      <c r="SIQ133" s="389"/>
      <c r="SIR133" s="390"/>
      <c r="SIS133" s="388"/>
      <c r="SIT133" s="214"/>
      <c r="SIU133" s="389"/>
      <c r="SIV133" s="390"/>
      <c r="SIW133" s="388"/>
      <c r="SIX133" s="214"/>
      <c r="SIY133" s="389"/>
      <c r="SIZ133" s="390"/>
      <c r="SJA133" s="388"/>
      <c r="SJB133" s="214"/>
      <c r="SJC133" s="389"/>
      <c r="SJD133" s="390"/>
      <c r="SJE133" s="388"/>
      <c r="SJF133" s="214"/>
      <c r="SJG133" s="389"/>
      <c r="SJH133" s="390"/>
      <c r="SJI133" s="388"/>
      <c r="SJJ133" s="214"/>
      <c r="SJK133" s="389"/>
      <c r="SJL133" s="390"/>
      <c r="SJM133" s="388"/>
      <c r="SJN133" s="214"/>
      <c r="SJO133" s="389"/>
      <c r="SJP133" s="390"/>
      <c r="SJQ133" s="388"/>
      <c r="SJR133" s="214"/>
      <c r="SJS133" s="389"/>
      <c r="SJT133" s="390"/>
      <c r="SJU133" s="388"/>
      <c r="SJV133" s="214"/>
      <c r="SJW133" s="389"/>
      <c r="SJX133" s="390"/>
      <c r="SJY133" s="388"/>
      <c r="SJZ133" s="214"/>
      <c r="SKA133" s="389"/>
      <c r="SKB133" s="390"/>
      <c r="SKC133" s="388"/>
      <c r="SKD133" s="214"/>
      <c r="SKE133" s="389"/>
      <c r="SKF133" s="390"/>
      <c r="SKG133" s="388"/>
      <c r="SKH133" s="214"/>
      <c r="SKI133" s="389"/>
      <c r="SKJ133" s="390"/>
      <c r="SKK133" s="388"/>
      <c r="SKL133" s="214"/>
      <c r="SKM133" s="389"/>
      <c r="SKN133" s="390"/>
      <c r="SKO133" s="388"/>
      <c r="SKP133" s="214"/>
      <c r="SKQ133" s="389"/>
      <c r="SKR133" s="390"/>
      <c r="SKS133" s="388"/>
      <c r="SKT133" s="214"/>
      <c r="SKU133" s="389"/>
      <c r="SKV133" s="390"/>
      <c r="SKW133" s="388"/>
      <c r="SKX133" s="214"/>
      <c r="SKY133" s="389"/>
      <c r="SKZ133" s="390"/>
      <c r="SLA133" s="388"/>
      <c r="SLB133" s="214"/>
      <c r="SLC133" s="389"/>
      <c r="SLD133" s="390"/>
      <c r="SLE133" s="388"/>
      <c r="SLF133" s="214"/>
      <c r="SLG133" s="389"/>
      <c r="SLH133" s="390"/>
      <c r="SLI133" s="388"/>
      <c r="SLJ133" s="214"/>
      <c r="SLK133" s="389"/>
      <c r="SLL133" s="390"/>
      <c r="SLM133" s="388"/>
      <c r="SLN133" s="214"/>
      <c r="SLO133" s="389"/>
      <c r="SLP133" s="390"/>
      <c r="SLQ133" s="388"/>
      <c r="SLR133" s="214"/>
      <c r="SLS133" s="389"/>
      <c r="SLT133" s="390"/>
      <c r="SLU133" s="388"/>
      <c r="SLV133" s="214"/>
      <c r="SLW133" s="389"/>
      <c r="SLX133" s="390"/>
      <c r="SLY133" s="388"/>
      <c r="SLZ133" s="214"/>
      <c r="SMA133" s="389"/>
      <c r="SMB133" s="390"/>
      <c r="SMC133" s="388"/>
      <c r="SMD133" s="214"/>
      <c r="SME133" s="389"/>
      <c r="SMF133" s="390"/>
      <c r="SMG133" s="388"/>
      <c r="SMH133" s="214"/>
      <c r="SMI133" s="389"/>
      <c r="SMJ133" s="390"/>
      <c r="SMK133" s="388"/>
      <c r="SML133" s="214"/>
      <c r="SMM133" s="389"/>
      <c r="SMN133" s="390"/>
      <c r="SMO133" s="388"/>
      <c r="SMP133" s="214"/>
      <c r="SMQ133" s="389"/>
      <c r="SMR133" s="390"/>
      <c r="SMS133" s="388"/>
      <c r="SMT133" s="214"/>
      <c r="SMU133" s="389"/>
      <c r="SMV133" s="390"/>
      <c r="SMW133" s="388"/>
      <c r="SMX133" s="214"/>
      <c r="SMY133" s="389"/>
      <c r="SMZ133" s="390"/>
      <c r="SNA133" s="388"/>
      <c r="SNB133" s="214"/>
      <c r="SNC133" s="389"/>
      <c r="SND133" s="390"/>
      <c r="SNE133" s="388"/>
      <c r="SNF133" s="214"/>
      <c r="SNG133" s="389"/>
      <c r="SNH133" s="390"/>
      <c r="SNI133" s="388"/>
      <c r="SNJ133" s="214"/>
      <c r="SNK133" s="389"/>
      <c r="SNL133" s="390"/>
      <c r="SNM133" s="388"/>
      <c r="SNN133" s="214"/>
      <c r="SNO133" s="389"/>
      <c r="SNP133" s="390"/>
      <c r="SNQ133" s="388"/>
      <c r="SNR133" s="214"/>
      <c r="SNS133" s="389"/>
      <c r="SNT133" s="390"/>
      <c r="SNU133" s="388"/>
      <c r="SNV133" s="214"/>
      <c r="SNW133" s="389"/>
      <c r="SNX133" s="390"/>
      <c r="SNY133" s="388"/>
      <c r="SNZ133" s="214"/>
      <c r="SOA133" s="389"/>
      <c r="SOB133" s="390"/>
      <c r="SOC133" s="388"/>
      <c r="SOD133" s="214"/>
      <c r="SOE133" s="389"/>
      <c r="SOF133" s="390"/>
      <c r="SOG133" s="388"/>
      <c r="SOH133" s="214"/>
      <c r="SOI133" s="389"/>
      <c r="SOJ133" s="390"/>
      <c r="SOK133" s="388"/>
      <c r="SOL133" s="214"/>
      <c r="SOM133" s="389"/>
      <c r="SON133" s="390"/>
      <c r="SOO133" s="388"/>
      <c r="SOP133" s="214"/>
      <c r="SOQ133" s="389"/>
      <c r="SOR133" s="390"/>
      <c r="SOS133" s="388"/>
      <c r="SOT133" s="214"/>
      <c r="SOU133" s="389"/>
      <c r="SOV133" s="390"/>
      <c r="SOW133" s="388"/>
      <c r="SOX133" s="214"/>
      <c r="SOY133" s="389"/>
      <c r="SOZ133" s="390"/>
      <c r="SPA133" s="388"/>
      <c r="SPB133" s="214"/>
      <c r="SPC133" s="389"/>
      <c r="SPD133" s="390"/>
      <c r="SPE133" s="388"/>
      <c r="SPF133" s="214"/>
      <c r="SPG133" s="389"/>
      <c r="SPH133" s="390"/>
      <c r="SPI133" s="388"/>
      <c r="SPJ133" s="214"/>
      <c r="SPK133" s="389"/>
      <c r="SPL133" s="390"/>
      <c r="SPM133" s="388"/>
      <c r="SPN133" s="214"/>
      <c r="SPO133" s="389"/>
      <c r="SPP133" s="390"/>
      <c r="SPQ133" s="388"/>
      <c r="SPR133" s="214"/>
      <c r="SPS133" s="389"/>
      <c r="SPT133" s="390"/>
      <c r="SPU133" s="388"/>
      <c r="SPV133" s="214"/>
      <c r="SPW133" s="389"/>
      <c r="SPX133" s="390"/>
      <c r="SPY133" s="388"/>
      <c r="SPZ133" s="214"/>
      <c r="SQA133" s="389"/>
      <c r="SQB133" s="390"/>
      <c r="SQC133" s="388"/>
      <c r="SQD133" s="214"/>
      <c r="SQE133" s="389"/>
      <c r="SQF133" s="390"/>
      <c r="SQG133" s="388"/>
      <c r="SQH133" s="214"/>
      <c r="SQI133" s="389"/>
      <c r="SQJ133" s="390"/>
      <c r="SQK133" s="388"/>
      <c r="SQL133" s="214"/>
      <c r="SQM133" s="389"/>
      <c r="SQN133" s="390"/>
      <c r="SQO133" s="388"/>
      <c r="SQP133" s="214"/>
      <c r="SQQ133" s="389"/>
      <c r="SQR133" s="390"/>
      <c r="SQS133" s="388"/>
      <c r="SQT133" s="214"/>
      <c r="SQU133" s="389"/>
      <c r="SQV133" s="390"/>
      <c r="SQW133" s="388"/>
      <c r="SQX133" s="214"/>
      <c r="SQY133" s="389"/>
      <c r="SQZ133" s="390"/>
      <c r="SRA133" s="388"/>
      <c r="SRB133" s="214"/>
      <c r="SRC133" s="389"/>
      <c r="SRD133" s="390"/>
      <c r="SRE133" s="388"/>
      <c r="SRF133" s="214"/>
      <c r="SRG133" s="389"/>
      <c r="SRH133" s="390"/>
      <c r="SRI133" s="388"/>
      <c r="SRJ133" s="214"/>
      <c r="SRK133" s="389"/>
      <c r="SRL133" s="390"/>
      <c r="SRM133" s="388"/>
      <c r="SRN133" s="214"/>
      <c r="SRO133" s="389"/>
      <c r="SRP133" s="390"/>
      <c r="SRQ133" s="388"/>
      <c r="SRR133" s="214"/>
      <c r="SRS133" s="389"/>
      <c r="SRT133" s="390"/>
      <c r="SRU133" s="388"/>
      <c r="SRV133" s="214"/>
      <c r="SRW133" s="389"/>
      <c r="SRX133" s="390"/>
      <c r="SRY133" s="388"/>
      <c r="SRZ133" s="214"/>
      <c r="SSA133" s="389"/>
      <c r="SSB133" s="390"/>
      <c r="SSC133" s="388"/>
      <c r="SSD133" s="214"/>
      <c r="SSE133" s="389"/>
      <c r="SSF133" s="390"/>
      <c r="SSG133" s="388"/>
      <c r="SSH133" s="214"/>
      <c r="SSI133" s="389"/>
      <c r="SSJ133" s="390"/>
      <c r="SSK133" s="388"/>
      <c r="SSL133" s="214"/>
      <c r="SSM133" s="389"/>
      <c r="SSN133" s="390"/>
      <c r="SSO133" s="388"/>
      <c r="SSP133" s="214"/>
      <c r="SSQ133" s="389"/>
      <c r="SSR133" s="390"/>
      <c r="SSS133" s="388"/>
      <c r="SST133" s="214"/>
      <c r="SSU133" s="389"/>
      <c r="SSV133" s="390"/>
      <c r="SSW133" s="388"/>
      <c r="SSX133" s="214"/>
      <c r="SSY133" s="389"/>
      <c r="SSZ133" s="390"/>
      <c r="STA133" s="388"/>
      <c r="STB133" s="214"/>
      <c r="STC133" s="389"/>
      <c r="STD133" s="390"/>
      <c r="STE133" s="388"/>
      <c r="STF133" s="214"/>
      <c r="STG133" s="389"/>
      <c r="STH133" s="390"/>
      <c r="STI133" s="388"/>
      <c r="STJ133" s="214"/>
      <c r="STK133" s="389"/>
      <c r="STL133" s="390"/>
      <c r="STM133" s="388"/>
      <c r="STN133" s="214"/>
      <c r="STO133" s="389"/>
      <c r="STP133" s="390"/>
      <c r="STQ133" s="388"/>
      <c r="STR133" s="214"/>
      <c r="STS133" s="389"/>
      <c r="STT133" s="390"/>
      <c r="STU133" s="388"/>
      <c r="STV133" s="214"/>
      <c r="STW133" s="389"/>
      <c r="STX133" s="390"/>
      <c r="STY133" s="388"/>
      <c r="STZ133" s="214"/>
      <c r="SUA133" s="389"/>
      <c r="SUB133" s="390"/>
      <c r="SUC133" s="388"/>
      <c r="SUD133" s="214"/>
      <c r="SUE133" s="389"/>
      <c r="SUF133" s="390"/>
      <c r="SUG133" s="388"/>
      <c r="SUH133" s="214"/>
      <c r="SUI133" s="389"/>
      <c r="SUJ133" s="390"/>
      <c r="SUK133" s="388"/>
      <c r="SUL133" s="214"/>
      <c r="SUM133" s="389"/>
      <c r="SUN133" s="390"/>
      <c r="SUO133" s="388"/>
      <c r="SUP133" s="214"/>
      <c r="SUQ133" s="389"/>
      <c r="SUR133" s="390"/>
      <c r="SUS133" s="388"/>
      <c r="SUT133" s="214"/>
      <c r="SUU133" s="389"/>
      <c r="SUV133" s="390"/>
      <c r="SUW133" s="388"/>
      <c r="SUX133" s="214"/>
      <c r="SUY133" s="389"/>
      <c r="SUZ133" s="390"/>
      <c r="SVA133" s="388"/>
      <c r="SVB133" s="214"/>
      <c r="SVC133" s="389"/>
      <c r="SVD133" s="390"/>
      <c r="SVE133" s="388"/>
      <c r="SVF133" s="214"/>
      <c r="SVG133" s="389"/>
      <c r="SVH133" s="390"/>
      <c r="SVI133" s="388"/>
      <c r="SVJ133" s="214"/>
      <c r="SVK133" s="389"/>
      <c r="SVL133" s="390"/>
      <c r="SVM133" s="388"/>
      <c r="SVN133" s="214"/>
      <c r="SVO133" s="389"/>
      <c r="SVP133" s="390"/>
      <c r="SVQ133" s="388"/>
      <c r="SVR133" s="214"/>
      <c r="SVS133" s="389"/>
      <c r="SVT133" s="390"/>
      <c r="SVU133" s="388"/>
      <c r="SVV133" s="214"/>
      <c r="SVW133" s="389"/>
      <c r="SVX133" s="390"/>
      <c r="SVY133" s="388"/>
      <c r="SVZ133" s="214"/>
      <c r="SWA133" s="389"/>
      <c r="SWB133" s="390"/>
      <c r="SWC133" s="388"/>
      <c r="SWD133" s="214"/>
      <c r="SWE133" s="389"/>
      <c r="SWF133" s="390"/>
      <c r="SWG133" s="388"/>
      <c r="SWH133" s="214"/>
      <c r="SWI133" s="389"/>
      <c r="SWJ133" s="390"/>
      <c r="SWK133" s="388"/>
      <c r="SWL133" s="214"/>
      <c r="SWM133" s="389"/>
      <c r="SWN133" s="390"/>
      <c r="SWO133" s="388"/>
      <c r="SWP133" s="214"/>
      <c r="SWQ133" s="389"/>
      <c r="SWR133" s="390"/>
      <c r="SWS133" s="388"/>
      <c r="SWT133" s="214"/>
      <c r="SWU133" s="389"/>
      <c r="SWV133" s="390"/>
      <c r="SWW133" s="388"/>
      <c r="SWX133" s="214"/>
      <c r="SWY133" s="389"/>
      <c r="SWZ133" s="390"/>
      <c r="SXA133" s="388"/>
      <c r="SXB133" s="214"/>
      <c r="SXC133" s="389"/>
      <c r="SXD133" s="390"/>
      <c r="SXE133" s="388"/>
      <c r="SXF133" s="214"/>
      <c r="SXG133" s="389"/>
      <c r="SXH133" s="390"/>
      <c r="SXI133" s="388"/>
      <c r="SXJ133" s="214"/>
      <c r="SXK133" s="389"/>
      <c r="SXL133" s="390"/>
      <c r="SXM133" s="388"/>
      <c r="SXN133" s="214"/>
      <c r="SXO133" s="389"/>
      <c r="SXP133" s="390"/>
      <c r="SXQ133" s="388"/>
      <c r="SXR133" s="214"/>
      <c r="SXS133" s="389"/>
      <c r="SXT133" s="390"/>
      <c r="SXU133" s="388"/>
      <c r="SXV133" s="214"/>
      <c r="SXW133" s="389"/>
      <c r="SXX133" s="390"/>
      <c r="SXY133" s="388"/>
      <c r="SXZ133" s="214"/>
      <c r="SYA133" s="389"/>
      <c r="SYB133" s="390"/>
      <c r="SYC133" s="388"/>
      <c r="SYD133" s="214"/>
      <c r="SYE133" s="389"/>
      <c r="SYF133" s="390"/>
      <c r="SYG133" s="388"/>
      <c r="SYH133" s="214"/>
      <c r="SYI133" s="389"/>
      <c r="SYJ133" s="390"/>
      <c r="SYK133" s="388"/>
      <c r="SYL133" s="214"/>
      <c r="SYM133" s="389"/>
      <c r="SYN133" s="390"/>
      <c r="SYO133" s="388"/>
      <c r="SYP133" s="214"/>
      <c r="SYQ133" s="389"/>
      <c r="SYR133" s="390"/>
      <c r="SYS133" s="388"/>
      <c r="SYT133" s="214"/>
      <c r="SYU133" s="389"/>
      <c r="SYV133" s="390"/>
      <c r="SYW133" s="388"/>
      <c r="SYX133" s="214"/>
      <c r="SYY133" s="389"/>
      <c r="SYZ133" s="390"/>
      <c r="SZA133" s="388"/>
      <c r="SZB133" s="214"/>
      <c r="SZC133" s="389"/>
      <c r="SZD133" s="390"/>
      <c r="SZE133" s="388"/>
      <c r="SZF133" s="214"/>
      <c r="SZG133" s="389"/>
      <c r="SZH133" s="390"/>
      <c r="SZI133" s="388"/>
      <c r="SZJ133" s="214"/>
      <c r="SZK133" s="389"/>
      <c r="SZL133" s="390"/>
      <c r="SZM133" s="388"/>
      <c r="SZN133" s="214"/>
      <c r="SZO133" s="389"/>
      <c r="SZP133" s="390"/>
      <c r="SZQ133" s="388"/>
      <c r="SZR133" s="214"/>
      <c r="SZS133" s="389"/>
      <c r="SZT133" s="390"/>
      <c r="SZU133" s="388"/>
      <c r="SZV133" s="214"/>
      <c r="SZW133" s="389"/>
      <c r="SZX133" s="390"/>
      <c r="SZY133" s="388"/>
      <c r="SZZ133" s="214"/>
      <c r="TAA133" s="389"/>
      <c r="TAB133" s="390"/>
      <c r="TAC133" s="388"/>
      <c r="TAD133" s="214"/>
      <c r="TAE133" s="389"/>
      <c r="TAF133" s="390"/>
      <c r="TAG133" s="388"/>
      <c r="TAH133" s="214"/>
      <c r="TAI133" s="389"/>
      <c r="TAJ133" s="390"/>
      <c r="TAK133" s="388"/>
      <c r="TAL133" s="214"/>
      <c r="TAM133" s="389"/>
      <c r="TAN133" s="390"/>
      <c r="TAO133" s="388"/>
      <c r="TAP133" s="214"/>
      <c r="TAQ133" s="389"/>
      <c r="TAR133" s="390"/>
      <c r="TAS133" s="388"/>
      <c r="TAT133" s="214"/>
      <c r="TAU133" s="389"/>
      <c r="TAV133" s="390"/>
      <c r="TAW133" s="388"/>
      <c r="TAX133" s="214"/>
      <c r="TAY133" s="389"/>
      <c r="TAZ133" s="390"/>
      <c r="TBA133" s="388"/>
      <c r="TBB133" s="214"/>
      <c r="TBC133" s="389"/>
      <c r="TBD133" s="390"/>
      <c r="TBE133" s="388"/>
      <c r="TBF133" s="214"/>
      <c r="TBG133" s="389"/>
      <c r="TBH133" s="390"/>
      <c r="TBI133" s="388"/>
      <c r="TBJ133" s="214"/>
      <c r="TBK133" s="389"/>
      <c r="TBL133" s="390"/>
      <c r="TBM133" s="388"/>
      <c r="TBN133" s="214"/>
      <c r="TBO133" s="389"/>
      <c r="TBP133" s="390"/>
      <c r="TBQ133" s="388"/>
      <c r="TBR133" s="214"/>
      <c r="TBS133" s="389"/>
      <c r="TBT133" s="390"/>
      <c r="TBU133" s="388"/>
      <c r="TBV133" s="214"/>
      <c r="TBW133" s="389"/>
      <c r="TBX133" s="390"/>
      <c r="TBY133" s="388"/>
      <c r="TBZ133" s="214"/>
      <c r="TCA133" s="389"/>
      <c r="TCB133" s="390"/>
      <c r="TCC133" s="388"/>
      <c r="TCD133" s="214"/>
      <c r="TCE133" s="389"/>
      <c r="TCF133" s="390"/>
      <c r="TCG133" s="388"/>
      <c r="TCH133" s="214"/>
      <c r="TCI133" s="389"/>
      <c r="TCJ133" s="390"/>
      <c r="TCK133" s="388"/>
      <c r="TCL133" s="214"/>
      <c r="TCM133" s="389"/>
      <c r="TCN133" s="390"/>
      <c r="TCO133" s="388"/>
      <c r="TCP133" s="214"/>
      <c r="TCQ133" s="389"/>
      <c r="TCR133" s="390"/>
      <c r="TCS133" s="388"/>
      <c r="TCT133" s="214"/>
      <c r="TCU133" s="389"/>
      <c r="TCV133" s="390"/>
      <c r="TCW133" s="388"/>
      <c r="TCX133" s="214"/>
      <c r="TCY133" s="389"/>
      <c r="TCZ133" s="390"/>
      <c r="TDA133" s="388"/>
      <c r="TDB133" s="214"/>
      <c r="TDC133" s="389"/>
      <c r="TDD133" s="390"/>
      <c r="TDE133" s="388"/>
      <c r="TDF133" s="214"/>
      <c r="TDG133" s="389"/>
      <c r="TDH133" s="390"/>
      <c r="TDI133" s="388"/>
      <c r="TDJ133" s="214"/>
      <c r="TDK133" s="389"/>
      <c r="TDL133" s="390"/>
      <c r="TDM133" s="388"/>
      <c r="TDN133" s="214"/>
      <c r="TDO133" s="389"/>
      <c r="TDP133" s="390"/>
      <c r="TDQ133" s="388"/>
      <c r="TDR133" s="214"/>
      <c r="TDS133" s="389"/>
      <c r="TDT133" s="390"/>
      <c r="TDU133" s="388"/>
      <c r="TDV133" s="214"/>
      <c r="TDW133" s="389"/>
      <c r="TDX133" s="390"/>
      <c r="TDY133" s="388"/>
      <c r="TDZ133" s="214"/>
      <c r="TEA133" s="389"/>
      <c r="TEB133" s="390"/>
      <c r="TEC133" s="388"/>
      <c r="TED133" s="214"/>
      <c r="TEE133" s="389"/>
      <c r="TEF133" s="390"/>
      <c r="TEG133" s="388"/>
      <c r="TEH133" s="214"/>
      <c r="TEI133" s="389"/>
      <c r="TEJ133" s="390"/>
      <c r="TEK133" s="388"/>
      <c r="TEL133" s="214"/>
      <c r="TEM133" s="389"/>
      <c r="TEN133" s="390"/>
      <c r="TEO133" s="388"/>
      <c r="TEP133" s="214"/>
      <c r="TEQ133" s="389"/>
      <c r="TER133" s="390"/>
      <c r="TES133" s="388"/>
      <c r="TET133" s="214"/>
      <c r="TEU133" s="389"/>
      <c r="TEV133" s="390"/>
      <c r="TEW133" s="388"/>
      <c r="TEX133" s="214"/>
      <c r="TEY133" s="389"/>
      <c r="TEZ133" s="390"/>
      <c r="TFA133" s="388"/>
      <c r="TFB133" s="214"/>
      <c r="TFC133" s="389"/>
      <c r="TFD133" s="390"/>
      <c r="TFE133" s="388"/>
      <c r="TFF133" s="214"/>
      <c r="TFG133" s="389"/>
      <c r="TFH133" s="390"/>
      <c r="TFI133" s="388"/>
      <c r="TFJ133" s="214"/>
      <c r="TFK133" s="389"/>
      <c r="TFL133" s="390"/>
      <c r="TFM133" s="388"/>
      <c r="TFN133" s="214"/>
      <c r="TFO133" s="389"/>
      <c r="TFP133" s="390"/>
      <c r="TFQ133" s="388"/>
      <c r="TFR133" s="214"/>
      <c r="TFS133" s="389"/>
      <c r="TFT133" s="390"/>
      <c r="TFU133" s="388"/>
      <c r="TFV133" s="214"/>
      <c r="TFW133" s="389"/>
      <c r="TFX133" s="390"/>
      <c r="TFY133" s="388"/>
      <c r="TFZ133" s="214"/>
      <c r="TGA133" s="389"/>
      <c r="TGB133" s="390"/>
      <c r="TGC133" s="388"/>
      <c r="TGD133" s="214"/>
      <c r="TGE133" s="389"/>
      <c r="TGF133" s="390"/>
      <c r="TGG133" s="388"/>
      <c r="TGH133" s="214"/>
      <c r="TGI133" s="389"/>
      <c r="TGJ133" s="390"/>
      <c r="TGK133" s="388"/>
      <c r="TGL133" s="214"/>
      <c r="TGM133" s="389"/>
      <c r="TGN133" s="390"/>
      <c r="TGO133" s="388"/>
      <c r="TGP133" s="214"/>
      <c r="TGQ133" s="389"/>
      <c r="TGR133" s="390"/>
      <c r="TGS133" s="388"/>
      <c r="TGT133" s="214"/>
      <c r="TGU133" s="389"/>
      <c r="TGV133" s="390"/>
      <c r="TGW133" s="388"/>
      <c r="TGX133" s="214"/>
      <c r="TGY133" s="389"/>
      <c r="TGZ133" s="390"/>
      <c r="THA133" s="388"/>
      <c r="THB133" s="214"/>
      <c r="THC133" s="389"/>
      <c r="THD133" s="390"/>
      <c r="THE133" s="388"/>
      <c r="THF133" s="214"/>
      <c r="THG133" s="389"/>
      <c r="THH133" s="390"/>
      <c r="THI133" s="388"/>
      <c r="THJ133" s="214"/>
      <c r="THK133" s="389"/>
      <c r="THL133" s="390"/>
      <c r="THM133" s="388"/>
      <c r="THN133" s="214"/>
      <c r="THO133" s="389"/>
      <c r="THP133" s="390"/>
      <c r="THQ133" s="388"/>
      <c r="THR133" s="214"/>
      <c r="THS133" s="389"/>
      <c r="THT133" s="390"/>
      <c r="THU133" s="388"/>
      <c r="THV133" s="214"/>
      <c r="THW133" s="389"/>
      <c r="THX133" s="390"/>
      <c r="THY133" s="388"/>
      <c r="THZ133" s="214"/>
      <c r="TIA133" s="389"/>
      <c r="TIB133" s="390"/>
      <c r="TIC133" s="388"/>
      <c r="TID133" s="214"/>
      <c r="TIE133" s="389"/>
      <c r="TIF133" s="390"/>
      <c r="TIG133" s="388"/>
      <c r="TIH133" s="214"/>
      <c r="TII133" s="389"/>
      <c r="TIJ133" s="390"/>
      <c r="TIK133" s="388"/>
      <c r="TIL133" s="214"/>
      <c r="TIM133" s="389"/>
      <c r="TIN133" s="390"/>
      <c r="TIO133" s="388"/>
      <c r="TIP133" s="214"/>
      <c r="TIQ133" s="389"/>
      <c r="TIR133" s="390"/>
      <c r="TIS133" s="388"/>
      <c r="TIT133" s="214"/>
      <c r="TIU133" s="389"/>
      <c r="TIV133" s="390"/>
      <c r="TIW133" s="388"/>
      <c r="TIX133" s="214"/>
      <c r="TIY133" s="389"/>
      <c r="TIZ133" s="390"/>
      <c r="TJA133" s="388"/>
      <c r="TJB133" s="214"/>
      <c r="TJC133" s="389"/>
      <c r="TJD133" s="390"/>
      <c r="TJE133" s="388"/>
      <c r="TJF133" s="214"/>
      <c r="TJG133" s="389"/>
      <c r="TJH133" s="390"/>
      <c r="TJI133" s="388"/>
      <c r="TJJ133" s="214"/>
      <c r="TJK133" s="389"/>
      <c r="TJL133" s="390"/>
      <c r="TJM133" s="388"/>
      <c r="TJN133" s="214"/>
      <c r="TJO133" s="389"/>
      <c r="TJP133" s="390"/>
      <c r="TJQ133" s="388"/>
      <c r="TJR133" s="214"/>
      <c r="TJS133" s="389"/>
      <c r="TJT133" s="390"/>
      <c r="TJU133" s="388"/>
      <c r="TJV133" s="214"/>
      <c r="TJW133" s="389"/>
      <c r="TJX133" s="390"/>
      <c r="TJY133" s="388"/>
      <c r="TJZ133" s="214"/>
      <c r="TKA133" s="389"/>
      <c r="TKB133" s="390"/>
      <c r="TKC133" s="388"/>
      <c r="TKD133" s="214"/>
      <c r="TKE133" s="389"/>
      <c r="TKF133" s="390"/>
      <c r="TKG133" s="388"/>
      <c r="TKH133" s="214"/>
      <c r="TKI133" s="389"/>
      <c r="TKJ133" s="390"/>
      <c r="TKK133" s="388"/>
      <c r="TKL133" s="214"/>
      <c r="TKM133" s="389"/>
      <c r="TKN133" s="390"/>
      <c r="TKO133" s="388"/>
      <c r="TKP133" s="214"/>
      <c r="TKQ133" s="389"/>
      <c r="TKR133" s="390"/>
      <c r="TKS133" s="388"/>
      <c r="TKT133" s="214"/>
      <c r="TKU133" s="389"/>
      <c r="TKV133" s="390"/>
      <c r="TKW133" s="388"/>
      <c r="TKX133" s="214"/>
      <c r="TKY133" s="389"/>
      <c r="TKZ133" s="390"/>
      <c r="TLA133" s="388"/>
      <c r="TLB133" s="214"/>
      <c r="TLC133" s="389"/>
      <c r="TLD133" s="390"/>
      <c r="TLE133" s="388"/>
      <c r="TLF133" s="214"/>
      <c r="TLG133" s="389"/>
      <c r="TLH133" s="390"/>
      <c r="TLI133" s="388"/>
      <c r="TLJ133" s="214"/>
      <c r="TLK133" s="389"/>
      <c r="TLL133" s="390"/>
      <c r="TLM133" s="388"/>
      <c r="TLN133" s="214"/>
      <c r="TLO133" s="389"/>
      <c r="TLP133" s="390"/>
      <c r="TLQ133" s="388"/>
      <c r="TLR133" s="214"/>
      <c r="TLS133" s="389"/>
      <c r="TLT133" s="390"/>
      <c r="TLU133" s="388"/>
      <c r="TLV133" s="214"/>
      <c r="TLW133" s="389"/>
      <c r="TLX133" s="390"/>
      <c r="TLY133" s="388"/>
      <c r="TLZ133" s="214"/>
      <c r="TMA133" s="389"/>
      <c r="TMB133" s="390"/>
      <c r="TMC133" s="388"/>
      <c r="TMD133" s="214"/>
      <c r="TME133" s="389"/>
      <c r="TMF133" s="390"/>
      <c r="TMG133" s="388"/>
      <c r="TMH133" s="214"/>
      <c r="TMI133" s="389"/>
      <c r="TMJ133" s="390"/>
      <c r="TMK133" s="388"/>
      <c r="TML133" s="214"/>
      <c r="TMM133" s="389"/>
      <c r="TMN133" s="390"/>
      <c r="TMO133" s="388"/>
      <c r="TMP133" s="214"/>
      <c r="TMQ133" s="389"/>
      <c r="TMR133" s="390"/>
      <c r="TMS133" s="388"/>
      <c r="TMT133" s="214"/>
      <c r="TMU133" s="389"/>
      <c r="TMV133" s="390"/>
      <c r="TMW133" s="388"/>
      <c r="TMX133" s="214"/>
      <c r="TMY133" s="389"/>
      <c r="TMZ133" s="390"/>
      <c r="TNA133" s="388"/>
      <c r="TNB133" s="214"/>
      <c r="TNC133" s="389"/>
      <c r="TND133" s="390"/>
      <c r="TNE133" s="388"/>
      <c r="TNF133" s="214"/>
      <c r="TNG133" s="389"/>
      <c r="TNH133" s="390"/>
      <c r="TNI133" s="388"/>
      <c r="TNJ133" s="214"/>
      <c r="TNK133" s="389"/>
      <c r="TNL133" s="390"/>
      <c r="TNM133" s="388"/>
      <c r="TNN133" s="214"/>
      <c r="TNO133" s="389"/>
      <c r="TNP133" s="390"/>
      <c r="TNQ133" s="388"/>
      <c r="TNR133" s="214"/>
      <c r="TNS133" s="389"/>
      <c r="TNT133" s="390"/>
      <c r="TNU133" s="388"/>
      <c r="TNV133" s="214"/>
      <c r="TNW133" s="389"/>
      <c r="TNX133" s="390"/>
      <c r="TNY133" s="388"/>
      <c r="TNZ133" s="214"/>
      <c r="TOA133" s="389"/>
      <c r="TOB133" s="390"/>
      <c r="TOC133" s="388"/>
      <c r="TOD133" s="214"/>
      <c r="TOE133" s="389"/>
      <c r="TOF133" s="390"/>
      <c r="TOG133" s="388"/>
      <c r="TOH133" s="214"/>
      <c r="TOI133" s="389"/>
      <c r="TOJ133" s="390"/>
      <c r="TOK133" s="388"/>
      <c r="TOL133" s="214"/>
      <c r="TOM133" s="389"/>
      <c r="TON133" s="390"/>
      <c r="TOO133" s="388"/>
      <c r="TOP133" s="214"/>
      <c r="TOQ133" s="389"/>
      <c r="TOR133" s="390"/>
      <c r="TOS133" s="388"/>
      <c r="TOT133" s="214"/>
      <c r="TOU133" s="389"/>
      <c r="TOV133" s="390"/>
      <c r="TOW133" s="388"/>
      <c r="TOX133" s="214"/>
      <c r="TOY133" s="389"/>
      <c r="TOZ133" s="390"/>
      <c r="TPA133" s="388"/>
      <c r="TPB133" s="214"/>
      <c r="TPC133" s="389"/>
      <c r="TPD133" s="390"/>
      <c r="TPE133" s="388"/>
      <c r="TPF133" s="214"/>
      <c r="TPG133" s="389"/>
      <c r="TPH133" s="390"/>
      <c r="TPI133" s="388"/>
      <c r="TPJ133" s="214"/>
      <c r="TPK133" s="389"/>
      <c r="TPL133" s="390"/>
      <c r="TPM133" s="388"/>
      <c r="TPN133" s="214"/>
      <c r="TPO133" s="389"/>
      <c r="TPP133" s="390"/>
      <c r="TPQ133" s="388"/>
      <c r="TPR133" s="214"/>
      <c r="TPS133" s="389"/>
      <c r="TPT133" s="390"/>
      <c r="TPU133" s="388"/>
      <c r="TPV133" s="214"/>
      <c r="TPW133" s="389"/>
      <c r="TPX133" s="390"/>
      <c r="TPY133" s="388"/>
      <c r="TPZ133" s="214"/>
      <c r="TQA133" s="389"/>
      <c r="TQB133" s="390"/>
      <c r="TQC133" s="388"/>
      <c r="TQD133" s="214"/>
      <c r="TQE133" s="389"/>
      <c r="TQF133" s="390"/>
      <c r="TQG133" s="388"/>
      <c r="TQH133" s="214"/>
      <c r="TQI133" s="389"/>
      <c r="TQJ133" s="390"/>
      <c r="TQK133" s="388"/>
      <c r="TQL133" s="214"/>
      <c r="TQM133" s="389"/>
      <c r="TQN133" s="390"/>
      <c r="TQO133" s="388"/>
      <c r="TQP133" s="214"/>
      <c r="TQQ133" s="389"/>
      <c r="TQR133" s="390"/>
      <c r="TQS133" s="388"/>
      <c r="TQT133" s="214"/>
      <c r="TQU133" s="389"/>
      <c r="TQV133" s="390"/>
      <c r="TQW133" s="388"/>
      <c r="TQX133" s="214"/>
      <c r="TQY133" s="389"/>
      <c r="TQZ133" s="390"/>
      <c r="TRA133" s="388"/>
      <c r="TRB133" s="214"/>
      <c r="TRC133" s="389"/>
      <c r="TRD133" s="390"/>
      <c r="TRE133" s="388"/>
      <c r="TRF133" s="214"/>
      <c r="TRG133" s="389"/>
      <c r="TRH133" s="390"/>
      <c r="TRI133" s="388"/>
      <c r="TRJ133" s="214"/>
      <c r="TRK133" s="389"/>
      <c r="TRL133" s="390"/>
      <c r="TRM133" s="388"/>
      <c r="TRN133" s="214"/>
      <c r="TRO133" s="389"/>
      <c r="TRP133" s="390"/>
      <c r="TRQ133" s="388"/>
      <c r="TRR133" s="214"/>
      <c r="TRS133" s="389"/>
      <c r="TRT133" s="390"/>
      <c r="TRU133" s="388"/>
      <c r="TRV133" s="214"/>
      <c r="TRW133" s="389"/>
      <c r="TRX133" s="390"/>
      <c r="TRY133" s="388"/>
      <c r="TRZ133" s="214"/>
      <c r="TSA133" s="389"/>
      <c r="TSB133" s="390"/>
      <c r="TSC133" s="388"/>
      <c r="TSD133" s="214"/>
      <c r="TSE133" s="389"/>
      <c r="TSF133" s="390"/>
      <c r="TSG133" s="388"/>
      <c r="TSH133" s="214"/>
      <c r="TSI133" s="389"/>
      <c r="TSJ133" s="390"/>
      <c r="TSK133" s="388"/>
      <c r="TSL133" s="214"/>
      <c r="TSM133" s="389"/>
      <c r="TSN133" s="390"/>
      <c r="TSO133" s="388"/>
      <c r="TSP133" s="214"/>
      <c r="TSQ133" s="389"/>
      <c r="TSR133" s="390"/>
      <c r="TSS133" s="388"/>
      <c r="TST133" s="214"/>
      <c r="TSU133" s="389"/>
      <c r="TSV133" s="390"/>
      <c r="TSW133" s="388"/>
      <c r="TSX133" s="214"/>
      <c r="TSY133" s="389"/>
      <c r="TSZ133" s="390"/>
      <c r="TTA133" s="388"/>
      <c r="TTB133" s="214"/>
      <c r="TTC133" s="389"/>
      <c r="TTD133" s="390"/>
      <c r="TTE133" s="388"/>
      <c r="TTF133" s="214"/>
      <c r="TTG133" s="389"/>
      <c r="TTH133" s="390"/>
      <c r="TTI133" s="388"/>
      <c r="TTJ133" s="214"/>
      <c r="TTK133" s="389"/>
      <c r="TTL133" s="390"/>
      <c r="TTM133" s="388"/>
      <c r="TTN133" s="214"/>
      <c r="TTO133" s="389"/>
      <c r="TTP133" s="390"/>
      <c r="TTQ133" s="388"/>
      <c r="TTR133" s="214"/>
      <c r="TTS133" s="389"/>
      <c r="TTT133" s="390"/>
      <c r="TTU133" s="388"/>
      <c r="TTV133" s="214"/>
      <c r="TTW133" s="389"/>
      <c r="TTX133" s="390"/>
      <c r="TTY133" s="388"/>
      <c r="TTZ133" s="214"/>
      <c r="TUA133" s="389"/>
      <c r="TUB133" s="390"/>
      <c r="TUC133" s="388"/>
      <c r="TUD133" s="214"/>
      <c r="TUE133" s="389"/>
      <c r="TUF133" s="390"/>
      <c r="TUG133" s="388"/>
      <c r="TUH133" s="214"/>
      <c r="TUI133" s="389"/>
      <c r="TUJ133" s="390"/>
      <c r="TUK133" s="388"/>
      <c r="TUL133" s="214"/>
      <c r="TUM133" s="389"/>
      <c r="TUN133" s="390"/>
      <c r="TUO133" s="388"/>
      <c r="TUP133" s="214"/>
      <c r="TUQ133" s="389"/>
      <c r="TUR133" s="390"/>
      <c r="TUS133" s="388"/>
      <c r="TUT133" s="214"/>
      <c r="TUU133" s="389"/>
      <c r="TUV133" s="390"/>
      <c r="TUW133" s="388"/>
      <c r="TUX133" s="214"/>
      <c r="TUY133" s="389"/>
      <c r="TUZ133" s="390"/>
      <c r="TVA133" s="388"/>
      <c r="TVB133" s="214"/>
      <c r="TVC133" s="389"/>
      <c r="TVD133" s="390"/>
      <c r="TVE133" s="388"/>
      <c r="TVF133" s="214"/>
      <c r="TVG133" s="389"/>
      <c r="TVH133" s="390"/>
      <c r="TVI133" s="388"/>
      <c r="TVJ133" s="214"/>
      <c r="TVK133" s="389"/>
      <c r="TVL133" s="390"/>
      <c r="TVM133" s="388"/>
      <c r="TVN133" s="214"/>
      <c r="TVO133" s="389"/>
      <c r="TVP133" s="390"/>
      <c r="TVQ133" s="388"/>
      <c r="TVR133" s="214"/>
      <c r="TVS133" s="389"/>
      <c r="TVT133" s="390"/>
      <c r="TVU133" s="388"/>
      <c r="TVV133" s="214"/>
      <c r="TVW133" s="389"/>
      <c r="TVX133" s="390"/>
      <c r="TVY133" s="388"/>
      <c r="TVZ133" s="214"/>
      <c r="TWA133" s="389"/>
      <c r="TWB133" s="390"/>
      <c r="TWC133" s="388"/>
      <c r="TWD133" s="214"/>
      <c r="TWE133" s="389"/>
      <c r="TWF133" s="390"/>
      <c r="TWG133" s="388"/>
      <c r="TWH133" s="214"/>
      <c r="TWI133" s="389"/>
      <c r="TWJ133" s="390"/>
      <c r="TWK133" s="388"/>
      <c r="TWL133" s="214"/>
      <c r="TWM133" s="389"/>
      <c r="TWN133" s="390"/>
      <c r="TWO133" s="388"/>
      <c r="TWP133" s="214"/>
      <c r="TWQ133" s="389"/>
      <c r="TWR133" s="390"/>
      <c r="TWS133" s="388"/>
      <c r="TWT133" s="214"/>
      <c r="TWU133" s="389"/>
      <c r="TWV133" s="390"/>
      <c r="TWW133" s="388"/>
      <c r="TWX133" s="214"/>
      <c r="TWY133" s="389"/>
      <c r="TWZ133" s="390"/>
      <c r="TXA133" s="388"/>
      <c r="TXB133" s="214"/>
      <c r="TXC133" s="389"/>
      <c r="TXD133" s="390"/>
      <c r="TXE133" s="388"/>
      <c r="TXF133" s="214"/>
      <c r="TXG133" s="389"/>
      <c r="TXH133" s="390"/>
      <c r="TXI133" s="388"/>
      <c r="TXJ133" s="214"/>
      <c r="TXK133" s="389"/>
      <c r="TXL133" s="390"/>
      <c r="TXM133" s="388"/>
      <c r="TXN133" s="214"/>
      <c r="TXO133" s="389"/>
      <c r="TXP133" s="390"/>
      <c r="TXQ133" s="388"/>
      <c r="TXR133" s="214"/>
      <c r="TXS133" s="389"/>
      <c r="TXT133" s="390"/>
      <c r="TXU133" s="388"/>
      <c r="TXV133" s="214"/>
      <c r="TXW133" s="389"/>
      <c r="TXX133" s="390"/>
      <c r="TXY133" s="388"/>
      <c r="TXZ133" s="214"/>
      <c r="TYA133" s="389"/>
      <c r="TYB133" s="390"/>
      <c r="TYC133" s="388"/>
      <c r="TYD133" s="214"/>
      <c r="TYE133" s="389"/>
      <c r="TYF133" s="390"/>
      <c r="TYG133" s="388"/>
      <c r="TYH133" s="214"/>
      <c r="TYI133" s="389"/>
      <c r="TYJ133" s="390"/>
      <c r="TYK133" s="388"/>
      <c r="TYL133" s="214"/>
      <c r="TYM133" s="389"/>
      <c r="TYN133" s="390"/>
      <c r="TYO133" s="388"/>
      <c r="TYP133" s="214"/>
      <c r="TYQ133" s="389"/>
      <c r="TYR133" s="390"/>
      <c r="TYS133" s="388"/>
      <c r="TYT133" s="214"/>
      <c r="TYU133" s="389"/>
      <c r="TYV133" s="390"/>
      <c r="TYW133" s="388"/>
      <c r="TYX133" s="214"/>
      <c r="TYY133" s="389"/>
      <c r="TYZ133" s="390"/>
      <c r="TZA133" s="388"/>
      <c r="TZB133" s="214"/>
      <c r="TZC133" s="389"/>
      <c r="TZD133" s="390"/>
      <c r="TZE133" s="388"/>
      <c r="TZF133" s="214"/>
      <c r="TZG133" s="389"/>
      <c r="TZH133" s="390"/>
      <c r="TZI133" s="388"/>
      <c r="TZJ133" s="214"/>
      <c r="TZK133" s="389"/>
      <c r="TZL133" s="390"/>
      <c r="TZM133" s="388"/>
      <c r="TZN133" s="214"/>
      <c r="TZO133" s="389"/>
      <c r="TZP133" s="390"/>
      <c r="TZQ133" s="388"/>
      <c r="TZR133" s="214"/>
      <c r="TZS133" s="389"/>
      <c r="TZT133" s="390"/>
      <c r="TZU133" s="388"/>
      <c r="TZV133" s="214"/>
      <c r="TZW133" s="389"/>
      <c r="TZX133" s="390"/>
      <c r="TZY133" s="388"/>
      <c r="TZZ133" s="214"/>
      <c r="UAA133" s="389"/>
      <c r="UAB133" s="390"/>
      <c r="UAC133" s="388"/>
      <c r="UAD133" s="214"/>
      <c r="UAE133" s="389"/>
      <c r="UAF133" s="390"/>
      <c r="UAG133" s="388"/>
      <c r="UAH133" s="214"/>
      <c r="UAI133" s="389"/>
      <c r="UAJ133" s="390"/>
      <c r="UAK133" s="388"/>
      <c r="UAL133" s="214"/>
      <c r="UAM133" s="389"/>
      <c r="UAN133" s="390"/>
      <c r="UAO133" s="388"/>
      <c r="UAP133" s="214"/>
      <c r="UAQ133" s="389"/>
      <c r="UAR133" s="390"/>
      <c r="UAS133" s="388"/>
      <c r="UAT133" s="214"/>
      <c r="UAU133" s="389"/>
      <c r="UAV133" s="390"/>
      <c r="UAW133" s="388"/>
      <c r="UAX133" s="214"/>
      <c r="UAY133" s="389"/>
      <c r="UAZ133" s="390"/>
      <c r="UBA133" s="388"/>
      <c r="UBB133" s="214"/>
      <c r="UBC133" s="389"/>
      <c r="UBD133" s="390"/>
      <c r="UBE133" s="388"/>
      <c r="UBF133" s="214"/>
      <c r="UBG133" s="389"/>
      <c r="UBH133" s="390"/>
      <c r="UBI133" s="388"/>
      <c r="UBJ133" s="214"/>
      <c r="UBK133" s="389"/>
      <c r="UBL133" s="390"/>
      <c r="UBM133" s="388"/>
      <c r="UBN133" s="214"/>
      <c r="UBO133" s="389"/>
      <c r="UBP133" s="390"/>
      <c r="UBQ133" s="388"/>
      <c r="UBR133" s="214"/>
      <c r="UBS133" s="389"/>
      <c r="UBT133" s="390"/>
      <c r="UBU133" s="388"/>
      <c r="UBV133" s="214"/>
      <c r="UBW133" s="389"/>
      <c r="UBX133" s="390"/>
      <c r="UBY133" s="388"/>
      <c r="UBZ133" s="214"/>
      <c r="UCA133" s="389"/>
      <c r="UCB133" s="390"/>
      <c r="UCC133" s="388"/>
      <c r="UCD133" s="214"/>
      <c r="UCE133" s="389"/>
      <c r="UCF133" s="390"/>
      <c r="UCG133" s="388"/>
      <c r="UCH133" s="214"/>
      <c r="UCI133" s="389"/>
      <c r="UCJ133" s="390"/>
      <c r="UCK133" s="388"/>
      <c r="UCL133" s="214"/>
      <c r="UCM133" s="389"/>
      <c r="UCN133" s="390"/>
      <c r="UCO133" s="388"/>
      <c r="UCP133" s="214"/>
      <c r="UCQ133" s="389"/>
      <c r="UCR133" s="390"/>
      <c r="UCS133" s="388"/>
      <c r="UCT133" s="214"/>
      <c r="UCU133" s="389"/>
      <c r="UCV133" s="390"/>
      <c r="UCW133" s="388"/>
      <c r="UCX133" s="214"/>
      <c r="UCY133" s="389"/>
      <c r="UCZ133" s="390"/>
      <c r="UDA133" s="388"/>
      <c r="UDB133" s="214"/>
      <c r="UDC133" s="389"/>
      <c r="UDD133" s="390"/>
      <c r="UDE133" s="388"/>
      <c r="UDF133" s="214"/>
      <c r="UDG133" s="389"/>
      <c r="UDH133" s="390"/>
      <c r="UDI133" s="388"/>
      <c r="UDJ133" s="214"/>
      <c r="UDK133" s="389"/>
      <c r="UDL133" s="390"/>
      <c r="UDM133" s="388"/>
      <c r="UDN133" s="214"/>
      <c r="UDO133" s="389"/>
      <c r="UDP133" s="390"/>
      <c r="UDQ133" s="388"/>
      <c r="UDR133" s="214"/>
      <c r="UDS133" s="389"/>
      <c r="UDT133" s="390"/>
      <c r="UDU133" s="388"/>
      <c r="UDV133" s="214"/>
      <c r="UDW133" s="389"/>
      <c r="UDX133" s="390"/>
      <c r="UDY133" s="388"/>
      <c r="UDZ133" s="214"/>
      <c r="UEA133" s="389"/>
      <c r="UEB133" s="390"/>
      <c r="UEC133" s="388"/>
      <c r="UED133" s="214"/>
      <c r="UEE133" s="389"/>
      <c r="UEF133" s="390"/>
      <c r="UEG133" s="388"/>
      <c r="UEH133" s="214"/>
      <c r="UEI133" s="389"/>
      <c r="UEJ133" s="390"/>
      <c r="UEK133" s="388"/>
      <c r="UEL133" s="214"/>
      <c r="UEM133" s="389"/>
      <c r="UEN133" s="390"/>
      <c r="UEO133" s="388"/>
      <c r="UEP133" s="214"/>
      <c r="UEQ133" s="389"/>
      <c r="UER133" s="390"/>
      <c r="UES133" s="388"/>
      <c r="UET133" s="214"/>
      <c r="UEU133" s="389"/>
      <c r="UEV133" s="390"/>
      <c r="UEW133" s="388"/>
      <c r="UEX133" s="214"/>
      <c r="UEY133" s="389"/>
      <c r="UEZ133" s="390"/>
      <c r="UFA133" s="388"/>
      <c r="UFB133" s="214"/>
      <c r="UFC133" s="389"/>
      <c r="UFD133" s="390"/>
      <c r="UFE133" s="388"/>
      <c r="UFF133" s="214"/>
      <c r="UFG133" s="389"/>
      <c r="UFH133" s="390"/>
      <c r="UFI133" s="388"/>
      <c r="UFJ133" s="214"/>
      <c r="UFK133" s="389"/>
      <c r="UFL133" s="390"/>
      <c r="UFM133" s="388"/>
      <c r="UFN133" s="214"/>
      <c r="UFO133" s="389"/>
      <c r="UFP133" s="390"/>
      <c r="UFQ133" s="388"/>
      <c r="UFR133" s="214"/>
      <c r="UFS133" s="389"/>
      <c r="UFT133" s="390"/>
      <c r="UFU133" s="388"/>
      <c r="UFV133" s="214"/>
      <c r="UFW133" s="389"/>
      <c r="UFX133" s="390"/>
      <c r="UFY133" s="388"/>
      <c r="UFZ133" s="214"/>
      <c r="UGA133" s="389"/>
      <c r="UGB133" s="390"/>
      <c r="UGC133" s="388"/>
      <c r="UGD133" s="214"/>
      <c r="UGE133" s="389"/>
      <c r="UGF133" s="390"/>
      <c r="UGG133" s="388"/>
      <c r="UGH133" s="214"/>
      <c r="UGI133" s="389"/>
      <c r="UGJ133" s="390"/>
      <c r="UGK133" s="388"/>
      <c r="UGL133" s="214"/>
      <c r="UGM133" s="389"/>
      <c r="UGN133" s="390"/>
      <c r="UGO133" s="388"/>
      <c r="UGP133" s="214"/>
      <c r="UGQ133" s="389"/>
      <c r="UGR133" s="390"/>
      <c r="UGS133" s="388"/>
      <c r="UGT133" s="214"/>
      <c r="UGU133" s="389"/>
      <c r="UGV133" s="390"/>
      <c r="UGW133" s="388"/>
      <c r="UGX133" s="214"/>
      <c r="UGY133" s="389"/>
      <c r="UGZ133" s="390"/>
      <c r="UHA133" s="388"/>
      <c r="UHB133" s="214"/>
      <c r="UHC133" s="389"/>
      <c r="UHD133" s="390"/>
      <c r="UHE133" s="388"/>
      <c r="UHF133" s="214"/>
      <c r="UHG133" s="389"/>
      <c r="UHH133" s="390"/>
      <c r="UHI133" s="388"/>
      <c r="UHJ133" s="214"/>
      <c r="UHK133" s="389"/>
      <c r="UHL133" s="390"/>
      <c r="UHM133" s="388"/>
      <c r="UHN133" s="214"/>
      <c r="UHO133" s="389"/>
      <c r="UHP133" s="390"/>
      <c r="UHQ133" s="388"/>
      <c r="UHR133" s="214"/>
      <c r="UHS133" s="389"/>
      <c r="UHT133" s="390"/>
      <c r="UHU133" s="388"/>
      <c r="UHV133" s="214"/>
      <c r="UHW133" s="389"/>
      <c r="UHX133" s="390"/>
      <c r="UHY133" s="388"/>
      <c r="UHZ133" s="214"/>
      <c r="UIA133" s="389"/>
      <c r="UIB133" s="390"/>
      <c r="UIC133" s="388"/>
      <c r="UID133" s="214"/>
      <c r="UIE133" s="389"/>
      <c r="UIF133" s="390"/>
      <c r="UIG133" s="388"/>
      <c r="UIH133" s="214"/>
      <c r="UII133" s="389"/>
      <c r="UIJ133" s="390"/>
      <c r="UIK133" s="388"/>
      <c r="UIL133" s="214"/>
      <c r="UIM133" s="389"/>
      <c r="UIN133" s="390"/>
      <c r="UIO133" s="388"/>
      <c r="UIP133" s="214"/>
      <c r="UIQ133" s="389"/>
      <c r="UIR133" s="390"/>
      <c r="UIS133" s="388"/>
      <c r="UIT133" s="214"/>
      <c r="UIU133" s="389"/>
      <c r="UIV133" s="390"/>
      <c r="UIW133" s="388"/>
      <c r="UIX133" s="214"/>
      <c r="UIY133" s="389"/>
      <c r="UIZ133" s="390"/>
      <c r="UJA133" s="388"/>
      <c r="UJB133" s="214"/>
      <c r="UJC133" s="389"/>
      <c r="UJD133" s="390"/>
      <c r="UJE133" s="388"/>
      <c r="UJF133" s="214"/>
      <c r="UJG133" s="389"/>
      <c r="UJH133" s="390"/>
      <c r="UJI133" s="388"/>
      <c r="UJJ133" s="214"/>
      <c r="UJK133" s="389"/>
      <c r="UJL133" s="390"/>
      <c r="UJM133" s="388"/>
      <c r="UJN133" s="214"/>
      <c r="UJO133" s="389"/>
      <c r="UJP133" s="390"/>
      <c r="UJQ133" s="388"/>
      <c r="UJR133" s="214"/>
      <c r="UJS133" s="389"/>
      <c r="UJT133" s="390"/>
      <c r="UJU133" s="388"/>
      <c r="UJV133" s="214"/>
      <c r="UJW133" s="389"/>
      <c r="UJX133" s="390"/>
      <c r="UJY133" s="388"/>
      <c r="UJZ133" s="214"/>
      <c r="UKA133" s="389"/>
      <c r="UKB133" s="390"/>
      <c r="UKC133" s="388"/>
      <c r="UKD133" s="214"/>
      <c r="UKE133" s="389"/>
      <c r="UKF133" s="390"/>
      <c r="UKG133" s="388"/>
      <c r="UKH133" s="214"/>
      <c r="UKI133" s="389"/>
      <c r="UKJ133" s="390"/>
      <c r="UKK133" s="388"/>
      <c r="UKL133" s="214"/>
      <c r="UKM133" s="389"/>
      <c r="UKN133" s="390"/>
      <c r="UKO133" s="388"/>
      <c r="UKP133" s="214"/>
      <c r="UKQ133" s="389"/>
      <c r="UKR133" s="390"/>
      <c r="UKS133" s="388"/>
      <c r="UKT133" s="214"/>
      <c r="UKU133" s="389"/>
      <c r="UKV133" s="390"/>
      <c r="UKW133" s="388"/>
      <c r="UKX133" s="214"/>
      <c r="UKY133" s="389"/>
      <c r="UKZ133" s="390"/>
      <c r="ULA133" s="388"/>
      <c r="ULB133" s="214"/>
      <c r="ULC133" s="389"/>
      <c r="ULD133" s="390"/>
      <c r="ULE133" s="388"/>
      <c r="ULF133" s="214"/>
      <c r="ULG133" s="389"/>
      <c r="ULH133" s="390"/>
      <c r="ULI133" s="388"/>
      <c r="ULJ133" s="214"/>
      <c r="ULK133" s="389"/>
      <c r="ULL133" s="390"/>
      <c r="ULM133" s="388"/>
      <c r="ULN133" s="214"/>
      <c r="ULO133" s="389"/>
      <c r="ULP133" s="390"/>
      <c r="ULQ133" s="388"/>
      <c r="ULR133" s="214"/>
      <c r="ULS133" s="389"/>
      <c r="ULT133" s="390"/>
      <c r="ULU133" s="388"/>
      <c r="ULV133" s="214"/>
      <c r="ULW133" s="389"/>
      <c r="ULX133" s="390"/>
      <c r="ULY133" s="388"/>
      <c r="ULZ133" s="214"/>
      <c r="UMA133" s="389"/>
      <c r="UMB133" s="390"/>
      <c r="UMC133" s="388"/>
      <c r="UMD133" s="214"/>
      <c r="UME133" s="389"/>
      <c r="UMF133" s="390"/>
      <c r="UMG133" s="388"/>
      <c r="UMH133" s="214"/>
      <c r="UMI133" s="389"/>
      <c r="UMJ133" s="390"/>
      <c r="UMK133" s="388"/>
      <c r="UML133" s="214"/>
      <c r="UMM133" s="389"/>
      <c r="UMN133" s="390"/>
      <c r="UMO133" s="388"/>
      <c r="UMP133" s="214"/>
      <c r="UMQ133" s="389"/>
      <c r="UMR133" s="390"/>
      <c r="UMS133" s="388"/>
      <c r="UMT133" s="214"/>
      <c r="UMU133" s="389"/>
      <c r="UMV133" s="390"/>
      <c r="UMW133" s="388"/>
      <c r="UMX133" s="214"/>
      <c r="UMY133" s="389"/>
      <c r="UMZ133" s="390"/>
      <c r="UNA133" s="388"/>
      <c r="UNB133" s="214"/>
      <c r="UNC133" s="389"/>
      <c r="UND133" s="390"/>
      <c r="UNE133" s="388"/>
      <c r="UNF133" s="214"/>
      <c r="UNG133" s="389"/>
      <c r="UNH133" s="390"/>
      <c r="UNI133" s="388"/>
      <c r="UNJ133" s="214"/>
      <c r="UNK133" s="389"/>
      <c r="UNL133" s="390"/>
      <c r="UNM133" s="388"/>
      <c r="UNN133" s="214"/>
      <c r="UNO133" s="389"/>
      <c r="UNP133" s="390"/>
      <c r="UNQ133" s="388"/>
      <c r="UNR133" s="214"/>
      <c r="UNS133" s="389"/>
      <c r="UNT133" s="390"/>
      <c r="UNU133" s="388"/>
      <c r="UNV133" s="214"/>
      <c r="UNW133" s="389"/>
      <c r="UNX133" s="390"/>
      <c r="UNY133" s="388"/>
      <c r="UNZ133" s="214"/>
      <c r="UOA133" s="389"/>
      <c r="UOB133" s="390"/>
      <c r="UOC133" s="388"/>
      <c r="UOD133" s="214"/>
      <c r="UOE133" s="389"/>
      <c r="UOF133" s="390"/>
      <c r="UOG133" s="388"/>
      <c r="UOH133" s="214"/>
      <c r="UOI133" s="389"/>
      <c r="UOJ133" s="390"/>
      <c r="UOK133" s="388"/>
      <c r="UOL133" s="214"/>
      <c r="UOM133" s="389"/>
      <c r="UON133" s="390"/>
      <c r="UOO133" s="388"/>
      <c r="UOP133" s="214"/>
      <c r="UOQ133" s="389"/>
      <c r="UOR133" s="390"/>
      <c r="UOS133" s="388"/>
      <c r="UOT133" s="214"/>
      <c r="UOU133" s="389"/>
      <c r="UOV133" s="390"/>
      <c r="UOW133" s="388"/>
      <c r="UOX133" s="214"/>
      <c r="UOY133" s="389"/>
      <c r="UOZ133" s="390"/>
      <c r="UPA133" s="388"/>
      <c r="UPB133" s="214"/>
      <c r="UPC133" s="389"/>
      <c r="UPD133" s="390"/>
      <c r="UPE133" s="388"/>
      <c r="UPF133" s="214"/>
      <c r="UPG133" s="389"/>
      <c r="UPH133" s="390"/>
      <c r="UPI133" s="388"/>
      <c r="UPJ133" s="214"/>
      <c r="UPK133" s="389"/>
      <c r="UPL133" s="390"/>
      <c r="UPM133" s="388"/>
      <c r="UPN133" s="214"/>
      <c r="UPO133" s="389"/>
      <c r="UPP133" s="390"/>
      <c r="UPQ133" s="388"/>
      <c r="UPR133" s="214"/>
      <c r="UPS133" s="389"/>
      <c r="UPT133" s="390"/>
      <c r="UPU133" s="388"/>
      <c r="UPV133" s="214"/>
      <c r="UPW133" s="389"/>
      <c r="UPX133" s="390"/>
      <c r="UPY133" s="388"/>
      <c r="UPZ133" s="214"/>
      <c r="UQA133" s="389"/>
      <c r="UQB133" s="390"/>
      <c r="UQC133" s="388"/>
      <c r="UQD133" s="214"/>
      <c r="UQE133" s="389"/>
      <c r="UQF133" s="390"/>
      <c r="UQG133" s="388"/>
      <c r="UQH133" s="214"/>
      <c r="UQI133" s="389"/>
      <c r="UQJ133" s="390"/>
      <c r="UQK133" s="388"/>
      <c r="UQL133" s="214"/>
      <c r="UQM133" s="389"/>
      <c r="UQN133" s="390"/>
      <c r="UQO133" s="388"/>
      <c r="UQP133" s="214"/>
      <c r="UQQ133" s="389"/>
      <c r="UQR133" s="390"/>
      <c r="UQS133" s="388"/>
      <c r="UQT133" s="214"/>
      <c r="UQU133" s="389"/>
      <c r="UQV133" s="390"/>
      <c r="UQW133" s="388"/>
      <c r="UQX133" s="214"/>
      <c r="UQY133" s="389"/>
      <c r="UQZ133" s="390"/>
      <c r="URA133" s="388"/>
      <c r="URB133" s="214"/>
      <c r="URC133" s="389"/>
      <c r="URD133" s="390"/>
      <c r="URE133" s="388"/>
      <c r="URF133" s="214"/>
      <c r="URG133" s="389"/>
      <c r="URH133" s="390"/>
      <c r="URI133" s="388"/>
      <c r="URJ133" s="214"/>
      <c r="URK133" s="389"/>
      <c r="URL133" s="390"/>
      <c r="URM133" s="388"/>
      <c r="URN133" s="214"/>
      <c r="URO133" s="389"/>
      <c r="URP133" s="390"/>
      <c r="URQ133" s="388"/>
      <c r="URR133" s="214"/>
      <c r="URS133" s="389"/>
      <c r="URT133" s="390"/>
      <c r="URU133" s="388"/>
      <c r="URV133" s="214"/>
      <c r="URW133" s="389"/>
      <c r="URX133" s="390"/>
      <c r="URY133" s="388"/>
      <c r="URZ133" s="214"/>
      <c r="USA133" s="389"/>
      <c r="USB133" s="390"/>
      <c r="USC133" s="388"/>
      <c r="USD133" s="214"/>
      <c r="USE133" s="389"/>
      <c r="USF133" s="390"/>
      <c r="USG133" s="388"/>
      <c r="USH133" s="214"/>
      <c r="USI133" s="389"/>
      <c r="USJ133" s="390"/>
      <c r="USK133" s="388"/>
      <c r="USL133" s="214"/>
      <c r="USM133" s="389"/>
      <c r="USN133" s="390"/>
      <c r="USO133" s="388"/>
      <c r="USP133" s="214"/>
      <c r="USQ133" s="389"/>
      <c r="USR133" s="390"/>
      <c r="USS133" s="388"/>
      <c r="UST133" s="214"/>
      <c r="USU133" s="389"/>
      <c r="USV133" s="390"/>
      <c r="USW133" s="388"/>
      <c r="USX133" s="214"/>
      <c r="USY133" s="389"/>
      <c r="USZ133" s="390"/>
      <c r="UTA133" s="388"/>
      <c r="UTB133" s="214"/>
      <c r="UTC133" s="389"/>
      <c r="UTD133" s="390"/>
      <c r="UTE133" s="388"/>
      <c r="UTF133" s="214"/>
      <c r="UTG133" s="389"/>
      <c r="UTH133" s="390"/>
      <c r="UTI133" s="388"/>
      <c r="UTJ133" s="214"/>
      <c r="UTK133" s="389"/>
      <c r="UTL133" s="390"/>
      <c r="UTM133" s="388"/>
      <c r="UTN133" s="214"/>
      <c r="UTO133" s="389"/>
      <c r="UTP133" s="390"/>
      <c r="UTQ133" s="388"/>
      <c r="UTR133" s="214"/>
      <c r="UTS133" s="389"/>
      <c r="UTT133" s="390"/>
      <c r="UTU133" s="388"/>
      <c r="UTV133" s="214"/>
      <c r="UTW133" s="389"/>
      <c r="UTX133" s="390"/>
      <c r="UTY133" s="388"/>
      <c r="UTZ133" s="214"/>
      <c r="UUA133" s="389"/>
      <c r="UUB133" s="390"/>
      <c r="UUC133" s="388"/>
      <c r="UUD133" s="214"/>
      <c r="UUE133" s="389"/>
      <c r="UUF133" s="390"/>
      <c r="UUG133" s="388"/>
      <c r="UUH133" s="214"/>
      <c r="UUI133" s="389"/>
      <c r="UUJ133" s="390"/>
      <c r="UUK133" s="388"/>
      <c r="UUL133" s="214"/>
      <c r="UUM133" s="389"/>
      <c r="UUN133" s="390"/>
      <c r="UUO133" s="388"/>
      <c r="UUP133" s="214"/>
      <c r="UUQ133" s="389"/>
      <c r="UUR133" s="390"/>
      <c r="UUS133" s="388"/>
      <c r="UUT133" s="214"/>
      <c r="UUU133" s="389"/>
      <c r="UUV133" s="390"/>
      <c r="UUW133" s="388"/>
      <c r="UUX133" s="214"/>
      <c r="UUY133" s="389"/>
      <c r="UUZ133" s="390"/>
      <c r="UVA133" s="388"/>
      <c r="UVB133" s="214"/>
      <c r="UVC133" s="389"/>
      <c r="UVD133" s="390"/>
      <c r="UVE133" s="388"/>
      <c r="UVF133" s="214"/>
      <c r="UVG133" s="389"/>
      <c r="UVH133" s="390"/>
      <c r="UVI133" s="388"/>
      <c r="UVJ133" s="214"/>
      <c r="UVK133" s="389"/>
      <c r="UVL133" s="390"/>
      <c r="UVM133" s="388"/>
      <c r="UVN133" s="214"/>
      <c r="UVO133" s="389"/>
      <c r="UVP133" s="390"/>
      <c r="UVQ133" s="388"/>
      <c r="UVR133" s="214"/>
      <c r="UVS133" s="389"/>
      <c r="UVT133" s="390"/>
      <c r="UVU133" s="388"/>
      <c r="UVV133" s="214"/>
      <c r="UVW133" s="389"/>
      <c r="UVX133" s="390"/>
      <c r="UVY133" s="388"/>
      <c r="UVZ133" s="214"/>
      <c r="UWA133" s="389"/>
      <c r="UWB133" s="390"/>
      <c r="UWC133" s="388"/>
      <c r="UWD133" s="214"/>
      <c r="UWE133" s="389"/>
      <c r="UWF133" s="390"/>
      <c r="UWG133" s="388"/>
      <c r="UWH133" s="214"/>
      <c r="UWI133" s="389"/>
      <c r="UWJ133" s="390"/>
      <c r="UWK133" s="388"/>
      <c r="UWL133" s="214"/>
      <c r="UWM133" s="389"/>
      <c r="UWN133" s="390"/>
      <c r="UWO133" s="388"/>
      <c r="UWP133" s="214"/>
      <c r="UWQ133" s="389"/>
      <c r="UWR133" s="390"/>
      <c r="UWS133" s="388"/>
      <c r="UWT133" s="214"/>
      <c r="UWU133" s="389"/>
      <c r="UWV133" s="390"/>
      <c r="UWW133" s="388"/>
      <c r="UWX133" s="214"/>
      <c r="UWY133" s="389"/>
      <c r="UWZ133" s="390"/>
      <c r="UXA133" s="388"/>
      <c r="UXB133" s="214"/>
      <c r="UXC133" s="389"/>
      <c r="UXD133" s="390"/>
      <c r="UXE133" s="388"/>
      <c r="UXF133" s="214"/>
      <c r="UXG133" s="389"/>
      <c r="UXH133" s="390"/>
      <c r="UXI133" s="388"/>
      <c r="UXJ133" s="214"/>
      <c r="UXK133" s="389"/>
      <c r="UXL133" s="390"/>
      <c r="UXM133" s="388"/>
      <c r="UXN133" s="214"/>
      <c r="UXO133" s="389"/>
      <c r="UXP133" s="390"/>
      <c r="UXQ133" s="388"/>
      <c r="UXR133" s="214"/>
      <c r="UXS133" s="389"/>
      <c r="UXT133" s="390"/>
      <c r="UXU133" s="388"/>
      <c r="UXV133" s="214"/>
      <c r="UXW133" s="389"/>
      <c r="UXX133" s="390"/>
      <c r="UXY133" s="388"/>
      <c r="UXZ133" s="214"/>
      <c r="UYA133" s="389"/>
      <c r="UYB133" s="390"/>
      <c r="UYC133" s="388"/>
      <c r="UYD133" s="214"/>
      <c r="UYE133" s="389"/>
      <c r="UYF133" s="390"/>
      <c r="UYG133" s="388"/>
      <c r="UYH133" s="214"/>
      <c r="UYI133" s="389"/>
      <c r="UYJ133" s="390"/>
      <c r="UYK133" s="388"/>
      <c r="UYL133" s="214"/>
      <c r="UYM133" s="389"/>
      <c r="UYN133" s="390"/>
      <c r="UYO133" s="388"/>
      <c r="UYP133" s="214"/>
      <c r="UYQ133" s="389"/>
      <c r="UYR133" s="390"/>
      <c r="UYS133" s="388"/>
      <c r="UYT133" s="214"/>
      <c r="UYU133" s="389"/>
      <c r="UYV133" s="390"/>
      <c r="UYW133" s="388"/>
      <c r="UYX133" s="214"/>
      <c r="UYY133" s="389"/>
      <c r="UYZ133" s="390"/>
      <c r="UZA133" s="388"/>
      <c r="UZB133" s="214"/>
      <c r="UZC133" s="389"/>
      <c r="UZD133" s="390"/>
      <c r="UZE133" s="388"/>
      <c r="UZF133" s="214"/>
      <c r="UZG133" s="389"/>
      <c r="UZH133" s="390"/>
      <c r="UZI133" s="388"/>
      <c r="UZJ133" s="214"/>
      <c r="UZK133" s="389"/>
      <c r="UZL133" s="390"/>
      <c r="UZM133" s="388"/>
      <c r="UZN133" s="214"/>
      <c r="UZO133" s="389"/>
      <c r="UZP133" s="390"/>
      <c r="UZQ133" s="388"/>
      <c r="UZR133" s="214"/>
      <c r="UZS133" s="389"/>
      <c r="UZT133" s="390"/>
      <c r="UZU133" s="388"/>
      <c r="UZV133" s="214"/>
      <c r="UZW133" s="389"/>
      <c r="UZX133" s="390"/>
      <c r="UZY133" s="388"/>
      <c r="UZZ133" s="214"/>
      <c r="VAA133" s="389"/>
      <c r="VAB133" s="390"/>
      <c r="VAC133" s="388"/>
      <c r="VAD133" s="214"/>
      <c r="VAE133" s="389"/>
      <c r="VAF133" s="390"/>
      <c r="VAG133" s="388"/>
      <c r="VAH133" s="214"/>
      <c r="VAI133" s="389"/>
      <c r="VAJ133" s="390"/>
      <c r="VAK133" s="388"/>
      <c r="VAL133" s="214"/>
      <c r="VAM133" s="389"/>
      <c r="VAN133" s="390"/>
      <c r="VAO133" s="388"/>
      <c r="VAP133" s="214"/>
      <c r="VAQ133" s="389"/>
      <c r="VAR133" s="390"/>
      <c r="VAS133" s="388"/>
      <c r="VAT133" s="214"/>
      <c r="VAU133" s="389"/>
      <c r="VAV133" s="390"/>
      <c r="VAW133" s="388"/>
      <c r="VAX133" s="214"/>
      <c r="VAY133" s="389"/>
      <c r="VAZ133" s="390"/>
      <c r="VBA133" s="388"/>
      <c r="VBB133" s="214"/>
      <c r="VBC133" s="389"/>
      <c r="VBD133" s="390"/>
      <c r="VBE133" s="388"/>
      <c r="VBF133" s="214"/>
      <c r="VBG133" s="389"/>
      <c r="VBH133" s="390"/>
      <c r="VBI133" s="388"/>
      <c r="VBJ133" s="214"/>
      <c r="VBK133" s="389"/>
      <c r="VBL133" s="390"/>
      <c r="VBM133" s="388"/>
      <c r="VBN133" s="214"/>
      <c r="VBO133" s="389"/>
      <c r="VBP133" s="390"/>
      <c r="VBQ133" s="388"/>
      <c r="VBR133" s="214"/>
      <c r="VBS133" s="389"/>
      <c r="VBT133" s="390"/>
      <c r="VBU133" s="388"/>
      <c r="VBV133" s="214"/>
      <c r="VBW133" s="389"/>
      <c r="VBX133" s="390"/>
      <c r="VBY133" s="388"/>
      <c r="VBZ133" s="214"/>
      <c r="VCA133" s="389"/>
      <c r="VCB133" s="390"/>
      <c r="VCC133" s="388"/>
      <c r="VCD133" s="214"/>
      <c r="VCE133" s="389"/>
      <c r="VCF133" s="390"/>
      <c r="VCG133" s="388"/>
      <c r="VCH133" s="214"/>
      <c r="VCI133" s="389"/>
      <c r="VCJ133" s="390"/>
      <c r="VCK133" s="388"/>
      <c r="VCL133" s="214"/>
      <c r="VCM133" s="389"/>
      <c r="VCN133" s="390"/>
      <c r="VCO133" s="388"/>
      <c r="VCP133" s="214"/>
      <c r="VCQ133" s="389"/>
      <c r="VCR133" s="390"/>
      <c r="VCS133" s="388"/>
      <c r="VCT133" s="214"/>
      <c r="VCU133" s="389"/>
      <c r="VCV133" s="390"/>
      <c r="VCW133" s="388"/>
      <c r="VCX133" s="214"/>
      <c r="VCY133" s="389"/>
      <c r="VCZ133" s="390"/>
      <c r="VDA133" s="388"/>
      <c r="VDB133" s="214"/>
      <c r="VDC133" s="389"/>
      <c r="VDD133" s="390"/>
      <c r="VDE133" s="388"/>
      <c r="VDF133" s="214"/>
      <c r="VDG133" s="389"/>
      <c r="VDH133" s="390"/>
      <c r="VDI133" s="388"/>
      <c r="VDJ133" s="214"/>
      <c r="VDK133" s="389"/>
      <c r="VDL133" s="390"/>
      <c r="VDM133" s="388"/>
      <c r="VDN133" s="214"/>
      <c r="VDO133" s="389"/>
      <c r="VDP133" s="390"/>
      <c r="VDQ133" s="388"/>
      <c r="VDR133" s="214"/>
      <c r="VDS133" s="389"/>
      <c r="VDT133" s="390"/>
      <c r="VDU133" s="388"/>
      <c r="VDV133" s="214"/>
      <c r="VDW133" s="389"/>
      <c r="VDX133" s="390"/>
      <c r="VDY133" s="388"/>
      <c r="VDZ133" s="214"/>
      <c r="VEA133" s="389"/>
      <c r="VEB133" s="390"/>
      <c r="VEC133" s="388"/>
      <c r="VED133" s="214"/>
      <c r="VEE133" s="389"/>
      <c r="VEF133" s="390"/>
      <c r="VEG133" s="388"/>
      <c r="VEH133" s="214"/>
      <c r="VEI133" s="389"/>
      <c r="VEJ133" s="390"/>
      <c r="VEK133" s="388"/>
      <c r="VEL133" s="214"/>
      <c r="VEM133" s="389"/>
      <c r="VEN133" s="390"/>
      <c r="VEO133" s="388"/>
      <c r="VEP133" s="214"/>
      <c r="VEQ133" s="389"/>
      <c r="VER133" s="390"/>
      <c r="VES133" s="388"/>
      <c r="VET133" s="214"/>
      <c r="VEU133" s="389"/>
      <c r="VEV133" s="390"/>
      <c r="VEW133" s="388"/>
      <c r="VEX133" s="214"/>
      <c r="VEY133" s="389"/>
      <c r="VEZ133" s="390"/>
      <c r="VFA133" s="388"/>
      <c r="VFB133" s="214"/>
      <c r="VFC133" s="389"/>
      <c r="VFD133" s="390"/>
      <c r="VFE133" s="388"/>
      <c r="VFF133" s="214"/>
      <c r="VFG133" s="389"/>
      <c r="VFH133" s="390"/>
      <c r="VFI133" s="388"/>
      <c r="VFJ133" s="214"/>
      <c r="VFK133" s="389"/>
      <c r="VFL133" s="390"/>
      <c r="VFM133" s="388"/>
      <c r="VFN133" s="214"/>
      <c r="VFO133" s="389"/>
      <c r="VFP133" s="390"/>
      <c r="VFQ133" s="388"/>
      <c r="VFR133" s="214"/>
      <c r="VFS133" s="389"/>
      <c r="VFT133" s="390"/>
      <c r="VFU133" s="388"/>
      <c r="VFV133" s="214"/>
      <c r="VFW133" s="389"/>
      <c r="VFX133" s="390"/>
      <c r="VFY133" s="388"/>
      <c r="VFZ133" s="214"/>
      <c r="VGA133" s="389"/>
      <c r="VGB133" s="390"/>
      <c r="VGC133" s="388"/>
      <c r="VGD133" s="214"/>
      <c r="VGE133" s="389"/>
      <c r="VGF133" s="390"/>
      <c r="VGG133" s="388"/>
      <c r="VGH133" s="214"/>
      <c r="VGI133" s="389"/>
      <c r="VGJ133" s="390"/>
      <c r="VGK133" s="388"/>
      <c r="VGL133" s="214"/>
      <c r="VGM133" s="389"/>
      <c r="VGN133" s="390"/>
      <c r="VGO133" s="388"/>
      <c r="VGP133" s="214"/>
      <c r="VGQ133" s="389"/>
      <c r="VGR133" s="390"/>
      <c r="VGS133" s="388"/>
      <c r="VGT133" s="214"/>
      <c r="VGU133" s="389"/>
      <c r="VGV133" s="390"/>
      <c r="VGW133" s="388"/>
      <c r="VGX133" s="214"/>
      <c r="VGY133" s="389"/>
      <c r="VGZ133" s="390"/>
      <c r="VHA133" s="388"/>
      <c r="VHB133" s="214"/>
      <c r="VHC133" s="389"/>
      <c r="VHD133" s="390"/>
      <c r="VHE133" s="388"/>
      <c r="VHF133" s="214"/>
      <c r="VHG133" s="389"/>
      <c r="VHH133" s="390"/>
      <c r="VHI133" s="388"/>
      <c r="VHJ133" s="214"/>
      <c r="VHK133" s="389"/>
      <c r="VHL133" s="390"/>
      <c r="VHM133" s="388"/>
      <c r="VHN133" s="214"/>
      <c r="VHO133" s="389"/>
      <c r="VHP133" s="390"/>
      <c r="VHQ133" s="388"/>
      <c r="VHR133" s="214"/>
      <c r="VHS133" s="389"/>
      <c r="VHT133" s="390"/>
      <c r="VHU133" s="388"/>
      <c r="VHV133" s="214"/>
      <c r="VHW133" s="389"/>
      <c r="VHX133" s="390"/>
      <c r="VHY133" s="388"/>
      <c r="VHZ133" s="214"/>
      <c r="VIA133" s="389"/>
      <c r="VIB133" s="390"/>
      <c r="VIC133" s="388"/>
      <c r="VID133" s="214"/>
      <c r="VIE133" s="389"/>
      <c r="VIF133" s="390"/>
      <c r="VIG133" s="388"/>
      <c r="VIH133" s="214"/>
      <c r="VII133" s="389"/>
      <c r="VIJ133" s="390"/>
      <c r="VIK133" s="388"/>
      <c r="VIL133" s="214"/>
      <c r="VIM133" s="389"/>
      <c r="VIN133" s="390"/>
      <c r="VIO133" s="388"/>
      <c r="VIP133" s="214"/>
      <c r="VIQ133" s="389"/>
      <c r="VIR133" s="390"/>
      <c r="VIS133" s="388"/>
      <c r="VIT133" s="214"/>
      <c r="VIU133" s="389"/>
      <c r="VIV133" s="390"/>
      <c r="VIW133" s="388"/>
      <c r="VIX133" s="214"/>
      <c r="VIY133" s="389"/>
      <c r="VIZ133" s="390"/>
      <c r="VJA133" s="388"/>
      <c r="VJB133" s="214"/>
      <c r="VJC133" s="389"/>
      <c r="VJD133" s="390"/>
      <c r="VJE133" s="388"/>
      <c r="VJF133" s="214"/>
      <c r="VJG133" s="389"/>
      <c r="VJH133" s="390"/>
      <c r="VJI133" s="388"/>
      <c r="VJJ133" s="214"/>
      <c r="VJK133" s="389"/>
      <c r="VJL133" s="390"/>
      <c r="VJM133" s="388"/>
      <c r="VJN133" s="214"/>
      <c r="VJO133" s="389"/>
      <c r="VJP133" s="390"/>
      <c r="VJQ133" s="388"/>
      <c r="VJR133" s="214"/>
      <c r="VJS133" s="389"/>
      <c r="VJT133" s="390"/>
      <c r="VJU133" s="388"/>
      <c r="VJV133" s="214"/>
      <c r="VJW133" s="389"/>
      <c r="VJX133" s="390"/>
      <c r="VJY133" s="388"/>
      <c r="VJZ133" s="214"/>
      <c r="VKA133" s="389"/>
      <c r="VKB133" s="390"/>
      <c r="VKC133" s="388"/>
      <c r="VKD133" s="214"/>
      <c r="VKE133" s="389"/>
      <c r="VKF133" s="390"/>
      <c r="VKG133" s="388"/>
      <c r="VKH133" s="214"/>
      <c r="VKI133" s="389"/>
      <c r="VKJ133" s="390"/>
      <c r="VKK133" s="388"/>
      <c r="VKL133" s="214"/>
      <c r="VKM133" s="389"/>
      <c r="VKN133" s="390"/>
      <c r="VKO133" s="388"/>
      <c r="VKP133" s="214"/>
      <c r="VKQ133" s="389"/>
      <c r="VKR133" s="390"/>
      <c r="VKS133" s="388"/>
      <c r="VKT133" s="214"/>
      <c r="VKU133" s="389"/>
      <c r="VKV133" s="390"/>
      <c r="VKW133" s="388"/>
      <c r="VKX133" s="214"/>
      <c r="VKY133" s="389"/>
      <c r="VKZ133" s="390"/>
      <c r="VLA133" s="388"/>
      <c r="VLB133" s="214"/>
      <c r="VLC133" s="389"/>
      <c r="VLD133" s="390"/>
      <c r="VLE133" s="388"/>
      <c r="VLF133" s="214"/>
      <c r="VLG133" s="389"/>
      <c r="VLH133" s="390"/>
      <c r="VLI133" s="388"/>
      <c r="VLJ133" s="214"/>
      <c r="VLK133" s="389"/>
      <c r="VLL133" s="390"/>
      <c r="VLM133" s="388"/>
      <c r="VLN133" s="214"/>
      <c r="VLO133" s="389"/>
      <c r="VLP133" s="390"/>
      <c r="VLQ133" s="388"/>
      <c r="VLR133" s="214"/>
      <c r="VLS133" s="389"/>
      <c r="VLT133" s="390"/>
      <c r="VLU133" s="388"/>
      <c r="VLV133" s="214"/>
      <c r="VLW133" s="389"/>
      <c r="VLX133" s="390"/>
      <c r="VLY133" s="388"/>
      <c r="VLZ133" s="214"/>
      <c r="VMA133" s="389"/>
      <c r="VMB133" s="390"/>
      <c r="VMC133" s="388"/>
      <c r="VMD133" s="214"/>
      <c r="VME133" s="389"/>
      <c r="VMF133" s="390"/>
      <c r="VMG133" s="388"/>
      <c r="VMH133" s="214"/>
      <c r="VMI133" s="389"/>
      <c r="VMJ133" s="390"/>
      <c r="VMK133" s="388"/>
      <c r="VML133" s="214"/>
      <c r="VMM133" s="389"/>
      <c r="VMN133" s="390"/>
      <c r="VMO133" s="388"/>
      <c r="VMP133" s="214"/>
      <c r="VMQ133" s="389"/>
      <c r="VMR133" s="390"/>
      <c r="VMS133" s="388"/>
      <c r="VMT133" s="214"/>
      <c r="VMU133" s="389"/>
      <c r="VMV133" s="390"/>
      <c r="VMW133" s="388"/>
      <c r="VMX133" s="214"/>
      <c r="VMY133" s="389"/>
      <c r="VMZ133" s="390"/>
      <c r="VNA133" s="388"/>
      <c r="VNB133" s="214"/>
      <c r="VNC133" s="389"/>
      <c r="VND133" s="390"/>
      <c r="VNE133" s="388"/>
      <c r="VNF133" s="214"/>
      <c r="VNG133" s="389"/>
      <c r="VNH133" s="390"/>
      <c r="VNI133" s="388"/>
      <c r="VNJ133" s="214"/>
      <c r="VNK133" s="389"/>
      <c r="VNL133" s="390"/>
      <c r="VNM133" s="388"/>
      <c r="VNN133" s="214"/>
      <c r="VNO133" s="389"/>
      <c r="VNP133" s="390"/>
      <c r="VNQ133" s="388"/>
      <c r="VNR133" s="214"/>
      <c r="VNS133" s="389"/>
      <c r="VNT133" s="390"/>
      <c r="VNU133" s="388"/>
      <c r="VNV133" s="214"/>
      <c r="VNW133" s="389"/>
      <c r="VNX133" s="390"/>
      <c r="VNY133" s="388"/>
      <c r="VNZ133" s="214"/>
      <c r="VOA133" s="389"/>
      <c r="VOB133" s="390"/>
      <c r="VOC133" s="388"/>
      <c r="VOD133" s="214"/>
      <c r="VOE133" s="389"/>
      <c r="VOF133" s="390"/>
      <c r="VOG133" s="388"/>
      <c r="VOH133" s="214"/>
      <c r="VOI133" s="389"/>
      <c r="VOJ133" s="390"/>
      <c r="VOK133" s="388"/>
      <c r="VOL133" s="214"/>
      <c r="VOM133" s="389"/>
      <c r="VON133" s="390"/>
      <c r="VOO133" s="388"/>
      <c r="VOP133" s="214"/>
      <c r="VOQ133" s="389"/>
      <c r="VOR133" s="390"/>
      <c r="VOS133" s="388"/>
      <c r="VOT133" s="214"/>
      <c r="VOU133" s="389"/>
      <c r="VOV133" s="390"/>
      <c r="VOW133" s="388"/>
      <c r="VOX133" s="214"/>
      <c r="VOY133" s="389"/>
      <c r="VOZ133" s="390"/>
      <c r="VPA133" s="388"/>
      <c r="VPB133" s="214"/>
      <c r="VPC133" s="389"/>
      <c r="VPD133" s="390"/>
      <c r="VPE133" s="388"/>
      <c r="VPF133" s="214"/>
      <c r="VPG133" s="389"/>
      <c r="VPH133" s="390"/>
      <c r="VPI133" s="388"/>
      <c r="VPJ133" s="214"/>
      <c r="VPK133" s="389"/>
      <c r="VPL133" s="390"/>
      <c r="VPM133" s="388"/>
      <c r="VPN133" s="214"/>
      <c r="VPO133" s="389"/>
      <c r="VPP133" s="390"/>
      <c r="VPQ133" s="388"/>
      <c r="VPR133" s="214"/>
      <c r="VPS133" s="389"/>
      <c r="VPT133" s="390"/>
      <c r="VPU133" s="388"/>
      <c r="VPV133" s="214"/>
      <c r="VPW133" s="389"/>
      <c r="VPX133" s="390"/>
      <c r="VPY133" s="388"/>
      <c r="VPZ133" s="214"/>
      <c r="VQA133" s="389"/>
      <c r="VQB133" s="390"/>
      <c r="VQC133" s="388"/>
      <c r="VQD133" s="214"/>
      <c r="VQE133" s="389"/>
      <c r="VQF133" s="390"/>
      <c r="VQG133" s="388"/>
      <c r="VQH133" s="214"/>
      <c r="VQI133" s="389"/>
      <c r="VQJ133" s="390"/>
      <c r="VQK133" s="388"/>
      <c r="VQL133" s="214"/>
      <c r="VQM133" s="389"/>
      <c r="VQN133" s="390"/>
      <c r="VQO133" s="388"/>
      <c r="VQP133" s="214"/>
      <c r="VQQ133" s="389"/>
      <c r="VQR133" s="390"/>
      <c r="VQS133" s="388"/>
      <c r="VQT133" s="214"/>
      <c r="VQU133" s="389"/>
      <c r="VQV133" s="390"/>
      <c r="VQW133" s="388"/>
      <c r="VQX133" s="214"/>
      <c r="VQY133" s="389"/>
      <c r="VQZ133" s="390"/>
      <c r="VRA133" s="388"/>
      <c r="VRB133" s="214"/>
      <c r="VRC133" s="389"/>
      <c r="VRD133" s="390"/>
      <c r="VRE133" s="388"/>
      <c r="VRF133" s="214"/>
      <c r="VRG133" s="389"/>
      <c r="VRH133" s="390"/>
      <c r="VRI133" s="388"/>
      <c r="VRJ133" s="214"/>
      <c r="VRK133" s="389"/>
      <c r="VRL133" s="390"/>
      <c r="VRM133" s="388"/>
      <c r="VRN133" s="214"/>
      <c r="VRO133" s="389"/>
      <c r="VRP133" s="390"/>
      <c r="VRQ133" s="388"/>
      <c r="VRR133" s="214"/>
      <c r="VRS133" s="389"/>
      <c r="VRT133" s="390"/>
      <c r="VRU133" s="388"/>
      <c r="VRV133" s="214"/>
      <c r="VRW133" s="389"/>
      <c r="VRX133" s="390"/>
      <c r="VRY133" s="388"/>
      <c r="VRZ133" s="214"/>
      <c r="VSA133" s="389"/>
      <c r="VSB133" s="390"/>
      <c r="VSC133" s="388"/>
      <c r="VSD133" s="214"/>
      <c r="VSE133" s="389"/>
      <c r="VSF133" s="390"/>
      <c r="VSG133" s="388"/>
      <c r="VSH133" s="214"/>
      <c r="VSI133" s="389"/>
      <c r="VSJ133" s="390"/>
      <c r="VSK133" s="388"/>
      <c r="VSL133" s="214"/>
      <c r="VSM133" s="389"/>
      <c r="VSN133" s="390"/>
      <c r="VSO133" s="388"/>
      <c r="VSP133" s="214"/>
      <c r="VSQ133" s="389"/>
      <c r="VSR133" s="390"/>
      <c r="VSS133" s="388"/>
      <c r="VST133" s="214"/>
      <c r="VSU133" s="389"/>
      <c r="VSV133" s="390"/>
      <c r="VSW133" s="388"/>
      <c r="VSX133" s="214"/>
      <c r="VSY133" s="389"/>
      <c r="VSZ133" s="390"/>
      <c r="VTA133" s="388"/>
      <c r="VTB133" s="214"/>
      <c r="VTC133" s="389"/>
      <c r="VTD133" s="390"/>
      <c r="VTE133" s="388"/>
      <c r="VTF133" s="214"/>
      <c r="VTG133" s="389"/>
      <c r="VTH133" s="390"/>
      <c r="VTI133" s="388"/>
      <c r="VTJ133" s="214"/>
      <c r="VTK133" s="389"/>
      <c r="VTL133" s="390"/>
      <c r="VTM133" s="388"/>
      <c r="VTN133" s="214"/>
      <c r="VTO133" s="389"/>
      <c r="VTP133" s="390"/>
      <c r="VTQ133" s="388"/>
      <c r="VTR133" s="214"/>
      <c r="VTS133" s="389"/>
      <c r="VTT133" s="390"/>
      <c r="VTU133" s="388"/>
      <c r="VTV133" s="214"/>
      <c r="VTW133" s="389"/>
      <c r="VTX133" s="390"/>
      <c r="VTY133" s="388"/>
      <c r="VTZ133" s="214"/>
      <c r="VUA133" s="389"/>
      <c r="VUB133" s="390"/>
      <c r="VUC133" s="388"/>
      <c r="VUD133" s="214"/>
      <c r="VUE133" s="389"/>
      <c r="VUF133" s="390"/>
      <c r="VUG133" s="388"/>
      <c r="VUH133" s="214"/>
      <c r="VUI133" s="389"/>
      <c r="VUJ133" s="390"/>
      <c r="VUK133" s="388"/>
      <c r="VUL133" s="214"/>
      <c r="VUM133" s="389"/>
      <c r="VUN133" s="390"/>
      <c r="VUO133" s="388"/>
      <c r="VUP133" s="214"/>
      <c r="VUQ133" s="389"/>
      <c r="VUR133" s="390"/>
      <c r="VUS133" s="388"/>
      <c r="VUT133" s="214"/>
      <c r="VUU133" s="389"/>
      <c r="VUV133" s="390"/>
      <c r="VUW133" s="388"/>
      <c r="VUX133" s="214"/>
      <c r="VUY133" s="389"/>
      <c r="VUZ133" s="390"/>
      <c r="VVA133" s="388"/>
      <c r="VVB133" s="214"/>
      <c r="VVC133" s="389"/>
      <c r="VVD133" s="390"/>
      <c r="VVE133" s="388"/>
      <c r="VVF133" s="214"/>
      <c r="VVG133" s="389"/>
      <c r="VVH133" s="390"/>
      <c r="VVI133" s="388"/>
      <c r="VVJ133" s="214"/>
      <c r="VVK133" s="389"/>
      <c r="VVL133" s="390"/>
      <c r="VVM133" s="388"/>
      <c r="VVN133" s="214"/>
      <c r="VVO133" s="389"/>
      <c r="VVP133" s="390"/>
      <c r="VVQ133" s="388"/>
      <c r="VVR133" s="214"/>
      <c r="VVS133" s="389"/>
      <c r="VVT133" s="390"/>
      <c r="VVU133" s="388"/>
      <c r="VVV133" s="214"/>
      <c r="VVW133" s="389"/>
      <c r="VVX133" s="390"/>
      <c r="VVY133" s="388"/>
      <c r="VVZ133" s="214"/>
      <c r="VWA133" s="389"/>
      <c r="VWB133" s="390"/>
      <c r="VWC133" s="388"/>
      <c r="VWD133" s="214"/>
      <c r="VWE133" s="389"/>
      <c r="VWF133" s="390"/>
      <c r="VWG133" s="388"/>
      <c r="VWH133" s="214"/>
      <c r="VWI133" s="389"/>
      <c r="VWJ133" s="390"/>
      <c r="VWK133" s="388"/>
      <c r="VWL133" s="214"/>
      <c r="VWM133" s="389"/>
      <c r="VWN133" s="390"/>
      <c r="VWO133" s="388"/>
      <c r="VWP133" s="214"/>
      <c r="VWQ133" s="389"/>
      <c r="VWR133" s="390"/>
      <c r="VWS133" s="388"/>
      <c r="VWT133" s="214"/>
      <c r="VWU133" s="389"/>
      <c r="VWV133" s="390"/>
      <c r="VWW133" s="388"/>
      <c r="VWX133" s="214"/>
      <c r="VWY133" s="389"/>
      <c r="VWZ133" s="390"/>
      <c r="VXA133" s="388"/>
      <c r="VXB133" s="214"/>
      <c r="VXC133" s="389"/>
      <c r="VXD133" s="390"/>
      <c r="VXE133" s="388"/>
      <c r="VXF133" s="214"/>
      <c r="VXG133" s="389"/>
      <c r="VXH133" s="390"/>
      <c r="VXI133" s="388"/>
      <c r="VXJ133" s="214"/>
      <c r="VXK133" s="389"/>
      <c r="VXL133" s="390"/>
      <c r="VXM133" s="388"/>
      <c r="VXN133" s="214"/>
      <c r="VXO133" s="389"/>
      <c r="VXP133" s="390"/>
      <c r="VXQ133" s="388"/>
      <c r="VXR133" s="214"/>
      <c r="VXS133" s="389"/>
      <c r="VXT133" s="390"/>
      <c r="VXU133" s="388"/>
      <c r="VXV133" s="214"/>
      <c r="VXW133" s="389"/>
      <c r="VXX133" s="390"/>
      <c r="VXY133" s="388"/>
      <c r="VXZ133" s="214"/>
      <c r="VYA133" s="389"/>
      <c r="VYB133" s="390"/>
      <c r="VYC133" s="388"/>
      <c r="VYD133" s="214"/>
      <c r="VYE133" s="389"/>
      <c r="VYF133" s="390"/>
      <c r="VYG133" s="388"/>
      <c r="VYH133" s="214"/>
      <c r="VYI133" s="389"/>
      <c r="VYJ133" s="390"/>
      <c r="VYK133" s="388"/>
      <c r="VYL133" s="214"/>
      <c r="VYM133" s="389"/>
      <c r="VYN133" s="390"/>
      <c r="VYO133" s="388"/>
      <c r="VYP133" s="214"/>
      <c r="VYQ133" s="389"/>
      <c r="VYR133" s="390"/>
      <c r="VYS133" s="388"/>
      <c r="VYT133" s="214"/>
      <c r="VYU133" s="389"/>
      <c r="VYV133" s="390"/>
      <c r="VYW133" s="388"/>
      <c r="VYX133" s="214"/>
      <c r="VYY133" s="389"/>
      <c r="VYZ133" s="390"/>
      <c r="VZA133" s="388"/>
      <c r="VZB133" s="214"/>
      <c r="VZC133" s="389"/>
      <c r="VZD133" s="390"/>
      <c r="VZE133" s="388"/>
      <c r="VZF133" s="214"/>
      <c r="VZG133" s="389"/>
      <c r="VZH133" s="390"/>
      <c r="VZI133" s="388"/>
      <c r="VZJ133" s="214"/>
      <c r="VZK133" s="389"/>
      <c r="VZL133" s="390"/>
      <c r="VZM133" s="388"/>
      <c r="VZN133" s="214"/>
      <c r="VZO133" s="389"/>
      <c r="VZP133" s="390"/>
      <c r="VZQ133" s="388"/>
      <c r="VZR133" s="214"/>
      <c r="VZS133" s="389"/>
      <c r="VZT133" s="390"/>
      <c r="VZU133" s="388"/>
      <c r="VZV133" s="214"/>
      <c r="VZW133" s="389"/>
      <c r="VZX133" s="390"/>
      <c r="VZY133" s="388"/>
      <c r="VZZ133" s="214"/>
      <c r="WAA133" s="389"/>
      <c r="WAB133" s="390"/>
      <c r="WAC133" s="388"/>
      <c r="WAD133" s="214"/>
      <c r="WAE133" s="389"/>
      <c r="WAF133" s="390"/>
      <c r="WAG133" s="388"/>
      <c r="WAH133" s="214"/>
      <c r="WAI133" s="389"/>
      <c r="WAJ133" s="390"/>
      <c r="WAK133" s="388"/>
      <c r="WAL133" s="214"/>
      <c r="WAM133" s="389"/>
      <c r="WAN133" s="390"/>
      <c r="WAO133" s="388"/>
      <c r="WAP133" s="214"/>
      <c r="WAQ133" s="389"/>
      <c r="WAR133" s="390"/>
      <c r="WAS133" s="388"/>
      <c r="WAT133" s="214"/>
      <c r="WAU133" s="389"/>
      <c r="WAV133" s="390"/>
      <c r="WAW133" s="388"/>
      <c r="WAX133" s="214"/>
      <c r="WAY133" s="389"/>
      <c r="WAZ133" s="390"/>
      <c r="WBA133" s="388"/>
      <c r="WBB133" s="214"/>
      <c r="WBC133" s="389"/>
      <c r="WBD133" s="390"/>
      <c r="WBE133" s="388"/>
      <c r="WBF133" s="214"/>
      <c r="WBG133" s="389"/>
      <c r="WBH133" s="390"/>
      <c r="WBI133" s="388"/>
      <c r="WBJ133" s="214"/>
      <c r="WBK133" s="389"/>
      <c r="WBL133" s="390"/>
      <c r="WBM133" s="388"/>
      <c r="WBN133" s="214"/>
      <c r="WBO133" s="389"/>
      <c r="WBP133" s="390"/>
      <c r="WBQ133" s="388"/>
      <c r="WBR133" s="214"/>
      <c r="WBS133" s="389"/>
      <c r="WBT133" s="390"/>
      <c r="WBU133" s="388"/>
      <c r="WBV133" s="214"/>
      <c r="WBW133" s="389"/>
      <c r="WBX133" s="390"/>
      <c r="WBY133" s="388"/>
      <c r="WBZ133" s="214"/>
      <c r="WCA133" s="389"/>
      <c r="WCB133" s="390"/>
      <c r="WCC133" s="388"/>
      <c r="WCD133" s="214"/>
      <c r="WCE133" s="389"/>
      <c r="WCF133" s="390"/>
      <c r="WCG133" s="388"/>
      <c r="WCH133" s="214"/>
      <c r="WCI133" s="389"/>
      <c r="WCJ133" s="390"/>
      <c r="WCK133" s="388"/>
      <c r="WCL133" s="214"/>
      <c r="WCM133" s="389"/>
      <c r="WCN133" s="390"/>
      <c r="WCO133" s="388"/>
      <c r="WCP133" s="214"/>
      <c r="WCQ133" s="389"/>
      <c r="WCR133" s="390"/>
      <c r="WCS133" s="388"/>
      <c r="WCT133" s="214"/>
      <c r="WCU133" s="389"/>
      <c r="WCV133" s="390"/>
      <c r="WCW133" s="388"/>
      <c r="WCX133" s="214"/>
      <c r="WCY133" s="389"/>
      <c r="WCZ133" s="390"/>
      <c r="WDA133" s="388"/>
      <c r="WDB133" s="214"/>
      <c r="WDC133" s="389"/>
      <c r="WDD133" s="390"/>
      <c r="WDE133" s="388"/>
      <c r="WDF133" s="214"/>
      <c r="WDG133" s="389"/>
      <c r="WDH133" s="390"/>
      <c r="WDI133" s="388"/>
      <c r="WDJ133" s="214"/>
      <c r="WDK133" s="389"/>
      <c r="WDL133" s="390"/>
      <c r="WDM133" s="388"/>
      <c r="WDN133" s="214"/>
      <c r="WDO133" s="389"/>
      <c r="WDP133" s="390"/>
      <c r="WDQ133" s="388"/>
      <c r="WDR133" s="214"/>
      <c r="WDS133" s="389"/>
      <c r="WDT133" s="390"/>
      <c r="WDU133" s="388"/>
      <c r="WDV133" s="214"/>
      <c r="WDW133" s="389"/>
      <c r="WDX133" s="390"/>
      <c r="WDY133" s="388"/>
      <c r="WDZ133" s="214"/>
      <c r="WEA133" s="389"/>
      <c r="WEB133" s="390"/>
      <c r="WEC133" s="388"/>
      <c r="WED133" s="214"/>
      <c r="WEE133" s="389"/>
      <c r="WEF133" s="390"/>
      <c r="WEG133" s="388"/>
      <c r="WEH133" s="214"/>
      <c r="WEI133" s="389"/>
      <c r="WEJ133" s="390"/>
      <c r="WEK133" s="388"/>
      <c r="WEL133" s="214"/>
      <c r="WEM133" s="389"/>
      <c r="WEN133" s="390"/>
      <c r="WEO133" s="388"/>
      <c r="WEP133" s="214"/>
      <c r="WEQ133" s="389"/>
      <c r="WER133" s="390"/>
      <c r="WES133" s="388"/>
      <c r="WET133" s="214"/>
      <c r="WEU133" s="389"/>
      <c r="WEV133" s="390"/>
      <c r="WEW133" s="388"/>
      <c r="WEX133" s="214"/>
      <c r="WEY133" s="389"/>
      <c r="WEZ133" s="390"/>
      <c r="WFA133" s="388"/>
      <c r="WFB133" s="214"/>
      <c r="WFC133" s="389"/>
      <c r="WFD133" s="390"/>
      <c r="WFE133" s="388"/>
      <c r="WFF133" s="214"/>
      <c r="WFG133" s="389"/>
      <c r="WFH133" s="390"/>
      <c r="WFI133" s="388"/>
      <c r="WFJ133" s="214"/>
      <c r="WFK133" s="389"/>
      <c r="WFL133" s="390"/>
      <c r="WFM133" s="388"/>
      <c r="WFN133" s="214"/>
      <c r="WFO133" s="389"/>
      <c r="WFP133" s="390"/>
      <c r="WFQ133" s="388"/>
      <c r="WFR133" s="214"/>
      <c r="WFS133" s="389"/>
      <c r="WFT133" s="390"/>
      <c r="WFU133" s="388"/>
      <c r="WFV133" s="214"/>
      <c r="WFW133" s="389"/>
      <c r="WFX133" s="390"/>
      <c r="WFY133" s="388"/>
      <c r="WFZ133" s="214"/>
      <c r="WGA133" s="389"/>
      <c r="WGB133" s="390"/>
      <c r="WGC133" s="388"/>
      <c r="WGD133" s="214"/>
      <c r="WGE133" s="389"/>
      <c r="WGF133" s="390"/>
      <c r="WGG133" s="388"/>
      <c r="WGH133" s="214"/>
      <c r="WGI133" s="389"/>
      <c r="WGJ133" s="390"/>
      <c r="WGK133" s="388"/>
      <c r="WGL133" s="214"/>
      <c r="WGM133" s="389"/>
      <c r="WGN133" s="390"/>
      <c r="WGO133" s="388"/>
      <c r="WGP133" s="214"/>
      <c r="WGQ133" s="389"/>
      <c r="WGR133" s="390"/>
      <c r="WGS133" s="388"/>
      <c r="WGT133" s="214"/>
      <c r="WGU133" s="389"/>
      <c r="WGV133" s="390"/>
      <c r="WGW133" s="388"/>
      <c r="WGX133" s="214"/>
      <c r="WGY133" s="389"/>
      <c r="WGZ133" s="390"/>
      <c r="WHA133" s="388"/>
      <c r="WHB133" s="214"/>
      <c r="WHC133" s="389"/>
      <c r="WHD133" s="390"/>
      <c r="WHE133" s="388"/>
      <c r="WHF133" s="214"/>
      <c r="WHG133" s="389"/>
      <c r="WHH133" s="390"/>
      <c r="WHI133" s="388"/>
      <c r="WHJ133" s="214"/>
      <c r="WHK133" s="389"/>
      <c r="WHL133" s="390"/>
      <c r="WHM133" s="388"/>
      <c r="WHN133" s="214"/>
      <c r="WHO133" s="389"/>
      <c r="WHP133" s="390"/>
      <c r="WHQ133" s="388"/>
      <c r="WHR133" s="214"/>
      <c r="WHS133" s="389"/>
      <c r="WHT133" s="390"/>
      <c r="WHU133" s="388"/>
      <c r="WHV133" s="214"/>
      <c r="WHW133" s="389"/>
      <c r="WHX133" s="390"/>
      <c r="WHY133" s="388"/>
      <c r="WHZ133" s="214"/>
      <c r="WIA133" s="389"/>
      <c r="WIB133" s="390"/>
      <c r="WIC133" s="388"/>
      <c r="WID133" s="214"/>
      <c r="WIE133" s="389"/>
      <c r="WIF133" s="390"/>
      <c r="WIG133" s="388"/>
      <c r="WIH133" s="214"/>
      <c r="WII133" s="389"/>
      <c r="WIJ133" s="390"/>
      <c r="WIK133" s="388"/>
      <c r="WIL133" s="214"/>
      <c r="WIM133" s="389"/>
      <c r="WIN133" s="390"/>
      <c r="WIO133" s="388"/>
      <c r="WIP133" s="214"/>
      <c r="WIQ133" s="389"/>
      <c r="WIR133" s="390"/>
      <c r="WIS133" s="388"/>
      <c r="WIT133" s="214"/>
      <c r="WIU133" s="389"/>
      <c r="WIV133" s="390"/>
      <c r="WIW133" s="388"/>
      <c r="WIX133" s="214"/>
      <c r="WIY133" s="389"/>
      <c r="WIZ133" s="390"/>
      <c r="WJA133" s="388"/>
      <c r="WJB133" s="214"/>
      <c r="WJC133" s="389"/>
      <c r="WJD133" s="390"/>
      <c r="WJE133" s="388"/>
      <c r="WJF133" s="214"/>
      <c r="WJG133" s="389"/>
      <c r="WJH133" s="390"/>
      <c r="WJI133" s="388"/>
      <c r="WJJ133" s="214"/>
      <c r="WJK133" s="389"/>
      <c r="WJL133" s="390"/>
      <c r="WJM133" s="388"/>
      <c r="WJN133" s="214"/>
      <c r="WJO133" s="389"/>
      <c r="WJP133" s="390"/>
      <c r="WJQ133" s="388"/>
      <c r="WJR133" s="214"/>
      <c r="WJS133" s="389"/>
      <c r="WJT133" s="390"/>
      <c r="WJU133" s="388"/>
      <c r="WJV133" s="214"/>
      <c r="WJW133" s="389"/>
      <c r="WJX133" s="390"/>
      <c r="WJY133" s="388"/>
      <c r="WJZ133" s="214"/>
      <c r="WKA133" s="389"/>
      <c r="WKB133" s="390"/>
      <c r="WKC133" s="388"/>
      <c r="WKD133" s="214"/>
      <c r="WKE133" s="389"/>
      <c r="WKF133" s="390"/>
      <c r="WKG133" s="388"/>
      <c r="WKH133" s="214"/>
      <c r="WKI133" s="389"/>
      <c r="WKJ133" s="390"/>
      <c r="WKK133" s="388"/>
      <c r="WKL133" s="214"/>
      <c r="WKM133" s="389"/>
      <c r="WKN133" s="390"/>
      <c r="WKO133" s="388"/>
      <c r="WKP133" s="214"/>
      <c r="WKQ133" s="389"/>
      <c r="WKR133" s="390"/>
      <c r="WKS133" s="388"/>
      <c r="WKT133" s="214"/>
      <c r="WKU133" s="389"/>
      <c r="WKV133" s="390"/>
      <c r="WKW133" s="388"/>
      <c r="WKX133" s="214"/>
      <c r="WKY133" s="389"/>
      <c r="WKZ133" s="390"/>
      <c r="WLA133" s="388"/>
      <c r="WLB133" s="214"/>
      <c r="WLC133" s="389"/>
      <c r="WLD133" s="390"/>
      <c r="WLE133" s="388"/>
      <c r="WLF133" s="214"/>
      <c r="WLG133" s="389"/>
      <c r="WLH133" s="390"/>
      <c r="WLI133" s="388"/>
      <c r="WLJ133" s="214"/>
      <c r="WLK133" s="389"/>
      <c r="WLL133" s="390"/>
      <c r="WLM133" s="388"/>
      <c r="WLN133" s="214"/>
      <c r="WLO133" s="389"/>
      <c r="WLP133" s="390"/>
      <c r="WLQ133" s="388"/>
      <c r="WLR133" s="214"/>
      <c r="WLS133" s="389"/>
      <c r="WLT133" s="390"/>
      <c r="WLU133" s="388"/>
      <c r="WLV133" s="214"/>
      <c r="WLW133" s="389"/>
      <c r="WLX133" s="390"/>
      <c r="WLY133" s="388"/>
      <c r="WLZ133" s="214"/>
      <c r="WMA133" s="389"/>
      <c r="WMB133" s="390"/>
      <c r="WMC133" s="388"/>
      <c r="WMD133" s="214"/>
      <c r="WME133" s="389"/>
      <c r="WMF133" s="390"/>
      <c r="WMG133" s="388"/>
      <c r="WMH133" s="214"/>
      <c r="WMI133" s="389"/>
      <c r="WMJ133" s="390"/>
      <c r="WMK133" s="388"/>
      <c r="WML133" s="214"/>
      <c r="WMM133" s="389"/>
      <c r="WMN133" s="390"/>
      <c r="WMO133" s="388"/>
      <c r="WMP133" s="214"/>
      <c r="WMQ133" s="389"/>
      <c r="WMR133" s="390"/>
      <c r="WMS133" s="388"/>
      <c r="WMT133" s="214"/>
      <c r="WMU133" s="389"/>
      <c r="WMV133" s="390"/>
      <c r="WMW133" s="388"/>
      <c r="WMX133" s="214"/>
      <c r="WMY133" s="389"/>
      <c r="WMZ133" s="390"/>
      <c r="WNA133" s="388"/>
      <c r="WNB133" s="214"/>
      <c r="WNC133" s="389"/>
      <c r="WND133" s="390"/>
      <c r="WNE133" s="388"/>
      <c r="WNF133" s="214"/>
      <c r="WNG133" s="389"/>
      <c r="WNH133" s="390"/>
      <c r="WNI133" s="388"/>
      <c r="WNJ133" s="214"/>
      <c r="WNK133" s="389"/>
      <c r="WNL133" s="390"/>
      <c r="WNM133" s="388"/>
      <c r="WNN133" s="214"/>
      <c r="WNO133" s="389"/>
      <c r="WNP133" s="390"/>
      <c r="WNQ133" s="388"/>
      <c r="WNR133" s="214"/>
      <c r="WNS133" s="389"/>
      <c r="WNT133" s="390"/>
      <c r="WNU133" s="388"/>
      <c r="WNV133" s="214"/>
      <c r="WNW133" s="389"/>
      <c r="WNX133" s="390"/>
      <c r="WNY133" s="388"/>
      <c r="WNZ133" s="214"/>
      <c r="WOA133" s="389"/>
      <c r="WOB133" s="390"/>
      <c r="WOC133" s="388"/>
      <c r="WOD133" s="214"/>
      <c r="WOE133" s="389"/>
      <c r="WOF133" s="390"/>
      <c r="WOG133" s="388"/>
      <c r="WOH133" s="214"/>
      <c r="WOI133" s="389"/>
      <c r="WOJ133" s="390"/>
      <c r="WOK133" s="388"/>
      <c r="WOL133" s="214"/>
      <c r="WOM133" s="389"/>
      <c r="WON133" s="390"/>
      <c r="WOO133" s="388"/>
      <c r="WOP133" s="214"/>
      <c r="WOQ133" s="389"/>
      <c r="WOR133" s="390"/>
      <c r="WOS133" s="388"/>
      <c r="WOT133" s="214"/>
      <c r="WOU133" s="389"/>
      <c r="WOV133" s="390"/>
      <c r="WOW133" s="388"/>
      <c r="WOX133" s="214"/>
      <c r="WOY133" s="389"/>
      <c r="WOZ133" s="390"/>
      <c r="WPA133" s="388"/>
      <c r="WPB133" s="214"/>
      <c r="WPC133" s="389"/>
      <c r="WPD133" s="390"/>
      <c r="WPE133" s="388"/>
      <c r="WPF133" s="214"/>
      <c r="WPG133" s="389"/>
      <c r="WPH133" s="390"/>
      <c r="WPI133" s="388"/>
      <c r="WPJ133" s="214"/>
      <c r="WPK133" s="389"/>
      <c r="WPL133" s="390"/>
      <c r="WPM133" s="388"/>
      <c r="WPN133" s="214"/>
      <c r="WPO133" s="389"/>
      <c r="WPP133" s="390"/>
      <c r="WPQ133" s="388"/>
      <c r="WPR133" s="214"/>
      <c r="WPS133" s="389"/>
      <c r="WPT133" s="390"/>
      <c r="WPU133" s="388"/>
      <c r="WPV133" s="214"/>
      <c r="WPW133" s="389"/>
      <c r="WPX133" s="390"/>
      <c r="WPY133" s="388"/>
      <c r="WPZ133" s="214"/>
      <c r="WQA133" s="389"/>
      <c r="WQB133" s="390"/>
      <c r="WQC133" s="388"/>
      <c r="WQD133" s="214"/>
      <c r="WQE133" s="389"/>
      <c r="WQF133" s="390"/>
      <c r="WQG133" s="388"/>
      <c r="WQH133" s="214"/>
      <c r="WQI133" s="389"/>
      <c r="WQJ133" s="390"/>
      <c r="WQK133" s="388"/>
      <c r="WQL133" s="214"/>
      <c r="WQM133" s="389"/>
      <c r="WQN133" s="390"/>
      <c r="WQO133" s="388"/>
      <c r="WQP133" s="214"/>
      <c r="WQQ133" s="389"/>
      <c r="WQR133" s="390"/>
      <c r="WQS133" s="388"/>
      <c r="WQT133" s="214"/>
      <c r="WQU133" s="389"/>
      <c r="WQV133" s="390"/>
      <c r="WQW133" s="388"/>
      <c r="WQX133" s="214"/>
      <c r="WQY133" s="389"/>
      <c r="WQZ133" s="390"/>
      <c r="WRA133" s="388"/>
      <c r="WRB133" s="214"/>
      <c r="WRC133" s="389"/>
      <c r="WRD133" s="390"/>
      <c r="WRE133" s="388"/>
      <c r="WRF133" s="214"/>
      <c r="WRG133" s="389"/>
      <c r="WRH133" s="390"/>
      <c r="WRI133" s="388"/>
      <c r="WRJ133" s="214"/>
      <c r="WRK133" s="389"/>
      <c r="WRL133" s="390"/>
      <c r="WRM133" s="388"/>
      <c r="WRN133" s="214"/>
      <c r="WRO133" s="389"/>
      <c r="WRP133" s="390"/>
      <c r="WRQ133" s="388"/>
      <c r="WRR133" s="214"/>
      <c r="WRS133" s="389"/>
      <c r="WRT133" s="390"/>
      <c r="WRU133" s="388"/>
      <c r="WRV133" s="214"/>
      <c r="WRW133" s="389"/>
      <c r="WRX133" s="390"/>
      <c r="WRY133" s="388"/>
      <c r="WRZ133" s="214"/>
      <c r="WSA133" s="389"/>
      <c r="WSB133" s="390"/>
      <c r="WSC133" s="388"/>
      <c r="WSD133" s="214"/>
      <c r="WSE133" s="389"/>
      <c r="WSF133" s="390"/>
      <c r="WSG133" s="388"/>
      <c r="WSH133" s="214"/>
      <c r="WSI133" s="389"/>
      <c r="WSJ133" s="390"/>
      <c r="WSK133" s="388"/>
      <c r="WSL133" s="214"/>
      <c r="WSM133" s="389"/>
      <c r="WSN133" s="390"/>
      <c r="WSO133" s="388"/>
      <c r="WSP133" s="214"/>
      <c r="WSQ133" s="389"/>
      <c r="WSR133" s="390"/>
      <c r="WSS133" s="388"/>
      <c r="WST133" s="214"/>
      <c r="WSU133" s="389"/>
      <c r="WSV133" s="390"/>
      <c r="WSW133" s="388"/>
      <c r="WSX133" s="214"/>
      <c r="WSY133" s="389"/>
      <c r="WSZ133" s="390"/>
      <c r="WTA133" s="388"/>
      <c r="WTB133" s="214"/>
      <c r="WTC133" s="389"/>
      <c r="WTD133" s="390"/>
      <c r="WTE133" s="388"/>
      <c r="WTF133" s="214"/>
      <c r="WTG133" s="389"/>
      <c r="WTH133" s="390"/>
      <c r="WTI133" s="388"/>
      <c r="WTJ133" s="214"/>
      <c r="WTK133" s="389"/>
      <c r="WTL133" s="390"/>
      <c r="WTM133" s="388"/>
      <c r="WTN133" s="214"/>
      <c r="WTO133" s="389"/>
      <c r="WTP133" s="390"/>
      <c r="WTQ133" s="388"/>
      <c r="WTR133" s="214"/>
      <c r="WTS133" s="389"/>
      <c r="WTT133" s="390"/>
      <c r="WTU133" s="388"/>
      <c r="WTV133" s="214"/>
      <c r="WTW133" s="389"/>
      <c r="WTX133" s="390"/>
      <c r="WTY133" s="388"/>
      <c r="WTZ133" s="214"/>
      <c r="WUA133" s="389"/>
      <c r="WUB133" s="390"/>
      <c r="WUC133" s="388"/>
      <c r="WUD133" s="214"/>
      <c r="WUE133" s="389"/>
      <c r="WUF133" s="390"/>
      <c r="WUG133" s="388"/>
      <c r="WUH133" s="214"/>
      <c r="WUI133" s="389"/>
      <c r="WUJ133" s="390"/>
      <c r="WUK133" s="388"/>
      <c r="WUL133" s="214"/>
      <c r="WUM133" s="389"/>
      <c r="WUN133" s="390"/>
      <c r="WUO133" s="388"/>
      <c r="WUP133" s="214"/>
      <c r="WUQ133" s="389"/>
      <c r="WUR133" s="390"/>
      <c r="WUS133" s="388"/>
      <c r="WUT133" s="214"/>
      <c r="WUU133" s="389"/>
      <c r="WUV133" s="390"/>
      <c r="WUW133" s="388"/>
      <c r="WUX133" s="214"/>
      <c r="WUY133" s="389"/>
      <c r="WUZ133" s="390"/>
      <c r="WVA133" s="388"/>
      <c r="WVB133" s="214"/>
      <c r="WVC133" s="389"/>
      <c r="WVD133" s="390"/>
      <c r="WVE133" s="388"/>
      <c r="WVF133" s="214"/>
      <c r="WVG133" s="389"/>
      <c r="WVH133" s="390"/>
      <c r="WVI133" s="388"/>
      <c r="WVJ133" s="214"/>
      <c r="WVK133" s="389"/>
      <c r="WVL133" s="390"/>
      <c r="WVM133" s="388"/>
      <c r="WVN133" s="214"/>
      <c r="WVO133" s="389"/>
      <c r="WVP133" s="390"/>
      <c r="WVQ133" s="388"/>
      <c r="WVR133" s="214"/>
      <c r="WVS133" s="389"/>
      <c r="WVT133" s="390"/>
      <c r="WVU133" s="388"/>
      <c r="WVV133" s="214"/>
      <c r="WVW133" s="389"/>
      <c r="WVX133" s="390"/>
      <c r="WVY133" s="388"/>
      <c r="WVZ133" s="214"/>
      <c r="WWA133" s="389"/>
      <c r="WWB133" s="390"/>
      <c r="WWC133" s="388"/>
      <c r="WWD133" s="214"/>
      <c r="WWE133" s="389"/>
      <c r="WWF133" s="390"/>
      <c r="WWG133" s="388"/>
      <c r="WWH133" s="214"/>
      <c r="WWI133" s="389"/>
      <c r="WWJ133" s="390"/>
      <c r="WWK133" s="388"/>
      <c r="WWL133" s="214"/>
      <c r="WWM133" s="389"/>
      <c r="WWN133" s="390"/>
      <c r="WWO133" s="388"/>
      <c r="WWP133" s="214"/>
      <c r="WWQ133" s="389"/>
      <c r="WWR133" s="390"/>
      <c r="WWS133" s="388"/>
      <c r="WWT133" s="214"/>
      <c r="WWU133" s="389"/>
      <c r="WWV133" s="390"/>
      <c r="WWW133" s="388"/>
      <c r="WWX133" s="214"/>
      <c r="WWY133" s="389"/>
      <c r="WWZ133" s="390"/>
      <c r="WXA133" s="388"/>
      <c r="WXB133" s="214"/>
      <c r="WXC133" s="389"/>
      <c r="WXD133" s="390"/>
      <c r="WXE133" s="388"/>
      <c r="WXF133" s="214"/>
      <c r="WXG133" s="389"/>
      <c r="WXH133" s="390"/>
      <c r="WXI133" s="388"/>
      <c r="WXJ133" s="214"/>
      <c r="WXK133" s="389"/>
      <c r="WXL133" s="390"/>
      <c r="WXM133" s="388"/>
      <c r="WXN133" s="214"/>
      <c r="WXO133" s="389"/>
      <c r="WXP133" s="390"/>
      <c r="WXQ133" s="388"/>
      <c r="WXR133" s="214"/>
      <c r="WXS133" s="389"/>
      <c r="WXT133" s="390"/>
      <c r="WXU133" s="388"/>
      <c r="WXV133" s="214"/>
      <c r="WXW133" s="389"/>
      <c r="WXX133" s="390"/>
      <c r="WXY133" s="388"/>
      <c r="WXZ133" s="214"/>
      <c r="WYA133" s="389"/>
      <c r="WYB133" s="390"/>
      <c r="WYC133" s="388"/>
      <c r="WYD133" s="214"/>
      <c r="WYE133" s="389"/>
      <c r="WYF133" s="390"/>
      <c r="WYG133" s="388"/>
      <c r="WYH133" s="214"/>
      <c r="WYI133" s="389"/>
      <c r="WYJ133" s="390"/>
      <c r="WYK133" s="388"/>
      <c r="WYL133" s="214"/>
      <c r="WYM133" s="389"/>
      <c r="WYN133" s="390"/>
      <c r="WYO133" s="388"/>
      <c r="WYP133" s="214"/>
      <c r="WYQ133" s="389"/>
      <c r="WYR133" s="390"/>
      <c r="WYS133" s="388"/>
      <c r="WYT133" s="214"/>
      <c r="WYU133" s="389"/>
      <c r="WYV133" s="390"/>
      <c r="WYW133" s="388"/>
      <c r="WYX133" s="214"/>
      <c r="WYY133" s="389"/>
      <c r="WYZ133" s="390"/>
      <c r="WZA133" s="388"/>
      <c r="WZB133" s="214"/>
      <c r="WZC133" s="389"/>
      <c r="WZD133" s="390"/>
      <c r="WZE133" s="388"/>
      <c r="WZF133" s="214"/>
      <c r="WZG133" s="389"/>
      <c r="WZH133" s="390"/>
      <c r="WZI133" s="388"/>
      <c r="WZJ133" s="214"/>
      <c r="WZK133" s="389"/>
      <c r="WZL133" s="390"/>
      <c r="WZM133" s="388"/>
      <c r="WZN133" s="214"/>
      <c r="WZO133" s="389"/>
      <c r="WZP133" s="390"/>
      <c r="WZQ133" s="388"/>
      <c r="WZR133" s="214"/>
      <c r="WZS133" s="389"/>
      <c r="WZT133" s="390"/>
      <c r="WZU133" s="388"/>
      <c r="WZV133" s="214"/>
      <c r="WZW133" s="389"/>
      <c r="WZX133" s="390"/>
      <c r="WZY133" s="388"/>
      <c r="WZZ133" s="214"/>
      <c r="XAA133" s="389"/>
      <c r="XAB133" s="390"/>
      <c r="XAC133" s="388"/>
      <c r="XAD133" s="214"/>
      <c r="XAE133" s="389"/>
      <c r="XAF133" s="390"/>
      <c r="XAG133" s="388"/>
      <c r="XAH133" s="214"/>
      <c r="XAI133" s="389"/>
      <c r="XAJ133" s="390"/>
      <c r="XAK133" s="388"/>
      <c r="XAL133" s="214"/>
      <c r="XAM133" s="389"/>
      <c r="XAN133" s="390"/>
      <c r="XAO133" s="388"/>
      <c r="XAP133" s="214"/>
      <c r="XAQ133" s="389"/>
      <c r="XAR133" s="390"/>
      <c r="XAS133" s="388"/>
      <c r="XAT133" s="214"/>
      <c r="XAU133" s="389"/>
      <c r="XAV133" s="390"/>
      <c r="XAW133" s="388"/>
      <c r="XAX133" s="214"/>
      <c r="XAY133" s="389"/>
      <c r="XAZ133" s="390"/>
      <c r="XBA133" s="388"/>
      <c r="XBB133" s="214"/>
      <c r="XBC133" s="389"/>
      <c r="XBD133" s="390"/>
      <c r="XBE133" s="388"/>
      <c r="XBF133" s="214"/>
      <c r="XBG133" s="389"/>
      <c r="XBH133" s="390"/>
      <c r="XBI133" s="388"/>
      <c r="XBJ133" s="214"/>
      <c r="XBK133" s="389"/>
      <c r="XBL133" s="390"/>
      <c r="XBM133" s="388"/>
      <c r="XBN133" s="214"/>
      <c r="XBO133" s="389"/>
      <c r="XBP133" s="390"/>
      <c r="XBQ133" s="388"/>
      <c r="XBR133" s="214"/>
      <c r="XBS133" s="389"/>
      <c r="XBT133" s="390"/>
      <c r="XBU133" s="388"/>
      <c r="XBV133" s="214"/>
      <c r="XBW133" s="389"/>
      <c r="XBX133" s="390"/>
      <c r="XBY133" s="388"/>
      <c r="XBZ133" s="214"/>
      <c r="XCA133" s="389"/>
      <c r="XCB133" s="390"/>
      <c r="XCC133" s="388"/>
      <c r="XCD133" s="214"/>
      <c r="XCE133" s="389"/>
      <c r="XCF133" s="390"/>
      <c r="XCG133" s="388"/>
      <c r="XCH133" s="214"/>
      <c r="XCI133" s="389"/>
      <c r="XCJ133" s="390"/>
      <c r="XCK133" s="388"/>
      <c r="XCL133" s="214"/>
      <c r="XCM133" s="389"/>
      <c r="XCN133" s="390"/>
      <c r="XCO133" s="388"/>
      <c r="XCP133" s="214"/>
      <c r="XCQ133" s="389"/>
      <c r="XCR133" s="390"/>
      <c r="XCS133" s="388"/>
      <c r="XCT133" s="214"/>
      <c r="XCU133" s="389"/>
      <c r="XCV133" s="390"/>
      <c r="XCW133" s="388"/>
      <c r="XCX133" s="214"/>
      <c r="XCY133" s="389"/>
      <c r="XCZ133" s="390"/>
      <c r="XDA133" s="388"/>
      <c r="XDB133" s="214"/>
      <c r="XDC133" s="389"/>
      <c r="XDD133" s="390"/>
      <c r="XDE133" s="388"/>
      <c r="XDF133" s="214"/>
      <c r="XDG133" s="389"/>
      <c r="XDH133" s="390"/>
      <c r="XDI133" s="388"/>
      <c r="XDJ133" s="214"/>
      <c r="XDK133" s="389"/>
      <c r="XDL133" s="390"/>
      <c r="XDM133" s="388"/>
      <c r="XDN133" s="214"/>
      <c r="XDO133" s="389"/>
      <c r="XDP133" s="390"/>
      <c r="XDQ133" s="388"/>
      <c r="XDR133" s="214"/>
      <c r="XDS133" s="389"/>
      <c r="XDT133" s="390"/>
      <c r="XDU133" s="388"/>
      <c r="XDV133" s="214"/>
      <c r="XDW133" s="389"/>
      <c r="XDX133" s="390"/>
      <c r="XDY133" s="388"/>
      <c r="XDZ133" s="214"/>
      <c r="XEA133" s="389"/>
      <c r="XEB133" s="390"/>
      <c r="XEC133" s="388"/>
      <c r="XED133" s="214"/>
      <c r="XEE133" s="389"/>
      <c r="XEF133" s="390"/>
      <c r="XEG133" s="388"/>
      <c r="XEH133" s="214"/>
      <c r="XEI133" s="389"/>
      <c r="XEJ133" s="390"/>
      <c r="XEK133" s="388"/>
      <c r="XEL133" s="214"/>
      <c r="XEM133" s="389"/>
      <c r="XEN133" s="390"/>
      <c r="XEO133" s="388"/>
      <c r="XEP133" s="214"/>
      <c r="XEQ133" s="389"/>
      <c r="XER133" s="390"/>
      <c r="XES133" s="388"/>
      <c r="XET133" s="214"/>
      <c r="XEU133" s="389"/>
      <c r="XEV133" s="390"/>
      <c r="XEW133" s="388"/>
      <c r="XEX133" s="214"/>
      <c r="XEY133" s="389"/>
      <c r="XEZ133" s="390"/>
      <c r="XFA133" s="388"/>
      <c r="XFB133" s="214"/>
      <c r="XFC133" s="389"/>
      <c r="XFD133" s="390"/>
    </row>
    <row r="134" spans="1:16384" s="113" customFormat="1" x14ac:dyDescent="0.25">
      <c r="A134" s="51" t="s">
        <v>105</v>
      </c>
      <c r="B134" s="74" t="s">
        <v>95</v>
      </c>
      <c r="C134" s="138" t="s">
        <v>1377</v>
      </c>
      <c r="D134" s="201">
        <f>D135</f>
        <v>16593192</v>
      </c>
      <c r="E134" s="201">
        <f>E135</f>
        <v>6382948.7300000004</v>
      </c>
      <c r="F134" s="365">
        <f>D134-E134</f>
        <v>10210243.27</v>
      </c>
      <c r="G134" s="109"/>
      <c r="H134" s="110">
        <f>15412451-E134</f>
        <v>9029502.2699999996</v>
      </c>
      <c r="I134" s="111"/>
      <c r="J134" s="111"/>
      <c r="K134" s="479">
        <f t="shared" si="9"/>
        <v>10210243.27</v>
      </c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2"/>
      <c r="AM134" s="112"/>
      <c r="AN134" s="112"/>
      <c r="AO134" s="112"/>
      <c r="AP134" s="112"/>
      <c r="AQ134" s="112"/>
      <c r="AR134" s="112"/>
    </row>
    <row r="135" spans="1:16384" s="113" customFormat="1" ht="14.25" customHeight="1" x14ac:dyDescent="0.25">
      <c r="A135" s="50" t="s">
        <v>168</v>
      </c>
      <c r="B135" s="74" t="s">
        <v>95</v>
      </c>
      <c r="C135" s="142" t="s">
        <v>1378</v>
      </c>
      <c r="D135" s="202">
        <v>16593192</v>
      </c>
      <c r="E135" s="203">
        <f>3105664+3277284.73</f>
        <v>6382948.7300000004</v>
      </c>
      <c r="F135" s="366">
        <f>D135-E135</f>
        <v>10210243.27</v>
      </c>
      <c r="G135" s="109"/>
      <c r="H135" s="111"/>
      <c r="I135" s="111"/>
      <c r="J135" s="111"/>
      <c r="K135" s="479">
        <f t="shared" si="9"/>
        <v>10210243.27</v>
      </c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2"/>
      <c r="AM135" s="112"/>
      <c r="AN135" s="112"/>
      <c r="AO135" s="112"/>
      <c r="AP135" s="112"/>
      <c r="AQ135" s="112"/>
      <c r="AR135" s="112"/>
    </row>
    <row r="136" spans="1:16384" s="60" customFormat="1" ht="23.25" x14ac:dyDescent="0.25">
      <c r="A136" s="130" t="s">
        <v>1121</v>
      </c>
      <c r="B136" s="74" t="s">
        <v>95</v>
      </c>
      <c r="C136" s="137" t="s">
        <v>1379</v>
      </c>
      <c r="D136" s="207">
        <f>D139+D137</f>
        <v>902560</v>
      </c>
      <c r="E136" s="207">
        <f>E139+E137</f>
        <v>456560</v>
      </c>
      <c r="F136" s="372">
        <f>D136-E136</f>
        <v>446000</v>
      </c>
      <c r="G136" s="91"/>
      <c r="H136" s="58"/>
      <c r="I136" s="58"/>
      <c r="J136" s="58"/>
      <c r="K136" s="479">
        <f t="shared" si="9"/>
        <v>446000</v>
      </c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9"/>
      <c r="AM136" s="59"/>
      <c r="AN136" s="59"/>
      <c r="AO136" s="59"/>
      <c r="AP136" s="59"/>
      <c r="AQ136" s="59"/>
      <c r="AR136" s="59"/>
    </row>
    <row r="137" spans="1:16384" s="7" customFormat="1" ht="34.5" x14ac:dyDescent="0.25">
      <c r="A137" s="130" t="s">
        <v>106</v>
      </c>
      <c r="B137" s="74" t="s">
        <v>95</v>
      </c>
      <c r="C137" s="137" t="s">
        <v>1380</v>
      </c>
      <c r="D137" s="197">
        <f>D138</f>
        <v>10560</v>
      </c>
      <c r="E137" s="197">
        <f>E138</f>
        <v>10560</v>
      </c>
      <c r="F137" s="365">
        <f t="shared" ref="F137" si="12">D137-E137</f>
        <v>0</v>
      </c>
      <c r="G137" s="90"/>
      <c r="H137" s="5"/>
      <c r="I137" s="5"/>
      <c r="J137" s="5"/>
      <c r="K137" s="479">
        <f t="shared" si="9"/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6"/>
      <c r="AM137" s="6"/>
      <c r="AN137" s="6"/>
      <c r="AO137" s="6"/>
      <c r="AP137" s="6"/>
      <c r="AQ137" s="6"/>
      <c r="AR137" s="6"/>
    </row>
    <row r="138" spans="1:16384" s="7" customFormat="1" ht="33.75" customHeight="1" x14ac:dyDescent="0.25">
      <c r="A138" s="132" t="s">
        <v>165</v>
      </c>
      <c r="B138" s="74" t="s">
        <v>95</v>
      </c>
      <c r="C138" s="135" t="s">
        <v>1381</v>
      </c>
      <c r="D138" s="204">
        <v>10560</v>
      </c>
      <c r="E138" s="204">
        <v>10560</v>
      </c>
      <c r="F138" s="371">
        <f>D138-E138</f>
        <v>0</v>
      </c>
      <c r="G138" s="90"/>
      <c r="H138" s="5"/>
      <c r="I138" s="5"/>
      <c r="J138" s="5"/>
      <c r="K138" s="479">
        <f t="shared" si="9"/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6"/>
      <c r="AM138" s="6"/>
      <c r="AN138" s="6"/>
      <c r="AO138" s="6"/>
      <c r="AP138" s="6"/>
      <c r="AQ138" s="6"/>
      <c r="AR138" s="6"/>
    </row>
    <row r="139" spans="1:16384" s="7" customFormat="1" ht="38.25" customHeight="1" x14ac:dyDescent="0.25">
      <c r="A139" s="130" t="s">
        <v>223</v>
      </c>
      <c r="B139" s="74" t="s">
        <v>95</v>
      </c>
      <c r="C139" s="137" t="s">
        <v>1382</v>
      </c>
      <c r="D139" s="197">
        <f>D140</f>
        <v>892000</v>
      </c>
      <c r="E139" s="197">
        <f>E140</f>
        <v>446000</v>
      </c>
      <c r="F139" s="365">
        <f>D139-E139</f>
        <v>446000</v>
      </c>
      <c r="G139" s="90"/>
      <c r="H139" s="5"/>
      <c r="I139" s="5"/>
      <c r="J139" s="5"/>
      <c r="K139" s="479">
        <f t="shared" si="9"/>
        <v>446000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6"/>
      <c r="AM139" s="6"/>
      <c r="AN139" s="6"/>
      <c r="AO139" s="6"/>
      <c r="AP139" s="6"/>
      <c r="AQ139" s="6"/>
      <c r="AR139" s="6"/>
    </row>
    <row r="140" spans="1:16384" s="7" customFormat="1" ht="41.25" customHeight="1" x14ac:dyDescent="0.25">
      <c r="A140" s="132" t="s">
        <v>164</v>
      </c>
      <c r="B140" s="74" t="s">
        <v>95</v>
      </c>
      <c r="C140" s="135" t="s">
        <v>1383</v>
      </c>
      <c r="D140" s="204">
        <v>892000</v>
      </c>
      <c r="E140" s="204">
        <v>446000</v>
      </c>
      <c r="F140" s="371">
        <f>D140-E140</f>
        <v>446000</v>
      </c>
      <c r="G140" s="90"/>
      <c r="H140" s="5"/>
      <c r="I140" s="5"/>
      <c r="J140" s="5"/>
      <c r="K140" s="479">
        <f t="shared" si="9"/>
        <v>446000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6"/>
      <c r="AM140" s="6"/>
      <c r="AN140" s="6"/>
      <c r="AO140" s="6"/>
      <c r="AP140" s="6"/>
      <c r="AQ140" s="6"/>
      <c r="AR140" s="6"/>
    </row>
    <row r="141" spans="1:16384" s="39" customFormat="1" x14ac:dyDescent="0.25">
      <c r="A141" s="51" t="s">
        <v>1094</v>
      </c>
      <c r="B141" s="75"/>
      <c r="C141" s="138" t="s">
        <v>1482</v>
      </c>
      <c r="D141" s="201">
        <f>D143+D146</f>
        <v>100000</v>
      </c>
      <c r="E141" s="201">
        <f>E143+E146</f>
        <v>0</v>
      </c>
      <c r="F141" s="83">
        <f t="shared" ref="F141:F150" si="13">D141-E141</f>
        <v>100000</v>
      </c>
      <c r="G141" s="91"/>
      <c r="H141" s="37"/>
      <c r="I141" s="37"/>
      <c r="J141" s="37"/>
      <c r="K141" s="477">
        <f t="shared" si="9"/>
        <v>100000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8"/>
      <c r="AM141" s="38"/>
      <c r="AN141" s="38"/>
      <c r="AO141" s="38"/>
      <c r="AP141" s="38"/>
      <c r="AQ141" s="38"/>
      <c r="AR141" s="38"/>
    </row>
    <row r="142" spans="1:16384" s="192" customFormat="1" ht="45" hidden="1" x14ac:dyDescent="0.25">
      <c r="A142" s="380" t="s">
        <v>1502</v>
      </c>
      <c r="B142" s="381"/>
      <c r="C142" s="382" t="s">
        <v>1500</v>
      </c>
      <c r="D142" s="383">
        <f>D143+D144</f>
        <v>0</v>
      </c>
      <c r="E142" s="383">
        <f>E143+E144</f>
        <v>0</v>
      </c>
      <c r="F142" s="515">
        <f>D142-E142</f>
        <v>0</v>
      </c>
      <c r="G142" s="411"/>
      <c r="H142" s="520">
        <f>15412451-E142</f>
        <v>15412451</v>
      </c>
      <c r="I142" s="210"/>
      <c r="J142" s="210"/>
      <c r="K142" s="512">
        <f t="shared" ref="K142" si="14">D142-E142</f>
        <v>0</v>
      </c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1"/>
      <c r="AM142" s="211"/>
      <c r="AN142" s="211"/>
      <c r="AO142" s="211"/>
      <c r="AP142" s="211"/>
      <c r="AQ142" s="211"/>
      <c r="AR142" s="211"/>
    </row>
    <row r="143" spans="1:16384" s="192" customFormat="1" ht="45" hidden="1" x14ac:dyDescent="0.25">
      <c r="A143" s="342" t="s">
        <v>1620</v>
      </c>
      <c r="B143" s="381"/>
      <c r="C143" s="385" t="s">
        <v>1499</v>
      </c>
      <c r="D143" s="386">
        <f>D144+D145</f>
        <v>0</v>
      </c>
      <c r="E143" s="386">
        <v>0</v>
      </c>
      <c r="F143" s="493">
        <f>D143-E143</f>
        <v>0</v>
      </c>
      <c r="G143" s="411"/>
      <c r="H143" s="520">
        <f>15412451-E143</f>
        <v>15412451</v>
      </c>
      <c r="I143" s="210"/>
      <c r="J143" s="210"/>
      <c r="K143" s="512">
        <f t="shared" si="9"/>
        <v>0</v>
      </c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1"/>
      <c r="AM143" s="211"/>
      <c r="AN143" s="211"/>
      <c r="AO143" s="211"/>
      <c r="AP143" s="211"/>
      <c r="AQ143" s="211"/>
      <c r="AR143" s="211"/>
    </row>
    <row r="144" spans="1:16384" s="192" customFormat="1" ht="21.75" hidden="1" customHeight="1" x14ac:dyDescent="0.25">
      <c r="A144" s="342" t="s">
        <v>916</v>
      </c>
      <c r="B144" s="381"/>
      <c r="C144" s="385" t="s">
        <v>1484</v>
      </c>
      <c r="D144" s="537">
        <v>0</v>
      </c>
      <c r="E144" s="538"/>
      <c r="F144" s="539">
        <f>D144-E144</f>
        <v>0</v>
      </c>
      <c r="G144" s="411"/>
      <c r="H144" s="210"/>
      <c r="I144" s="210"/>
      <c r="J144" s="210"/>
      <c r="K144" s="512">
        <f t="shared" si="9"/>
        <v>0</v>
      </c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1"/>
      <c r="AM144" s="211"/>
      <c r="AN144" s="211"/>
      <c r="AO144" s="211"/>
      <c r="AP144" s="211"/>
      <c r="AQ144" s="211"/>
      <c r="AR144" s="211"/>
    </row>
    <row r="145" spans="1:44" s="192" customFormat="1" ht="48.75" hidden="1" customHeight="1" x14ac:dyDescent="0.25">
      <c r="A145" s="342" t="s">
        <v>1501</v>
      </c>
      <c r="B145" s="381"/>
      <c r="C145" s="385" t="s">
        <v>1499</v>
      </c>
      <c r="D145" s="386">
        <v>0</v>
      </c>
      <c r="E145" s="387">
        <v>0</v>
      </c>
      <c r="F145" s="493"/>
      <c r="G145" s="411"/>
      <c r="H145" s="210"/>
      <c r="I145" s="210"/>
      <c r="J145" s="210"/>
      <c r="K145" s="512">
        <f t="shared" si="9"/>
        <v>0</v>
      </c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1"/>
      <c r="AM145" s="211"/>
      <c r="AN145" s="211"/>
      <c r="AO145" s="211"/>
      <c r="AP145" s="211"/>
      <c r="AQ145" s="211"/>
      <c r="AR145" s="211"/>
    </row>
    <row r="146" spans="1:44" s="113" customFormat="1" x14ac:dyDescent="0.25">
      <c r="A146" s="51" t="s">
        <v>105</v>
      </c>
      <c r="B146" s="73"/>
      <c r="C146" s="138" t="s">
        <v>1479</v>
      </c>
      <c r="D146" s="201">
        <f>D147+D148</f>
        <v>100000</v>
      </c>
      <c r="E146" s="201">
        <f>E147+E148</f>
        <v>0</v>
      </c>
      <c r="F146" s="365">
        <f>D146-E146</f>
        <v>100000</v>
      </c>
      <c r="G146" s="109"/>
      <c r="H146" s="110">
        <f>15412451-E146</f>
        <v>15412451</v>
      </c>
      <c r="I146" s="111"/>
      <c r="J146" s="111"/>
      <c r="K146" s="479">
        <f t="shared" si="9"/>
        <v>100000</v>
      </c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2"/>
      <c r="AM146" s="112"/>
      <c r="AN146" s="112"/>
      <c r="AO146" s="112"/>
      <c r="AP146" s="112"/>
      <c r="AQ146" s="112"/>
      <c r="AR146" s="112"/>
    </row>
    <row r="147" spans="1:44" s="113" customFormat="1" ht="21.75" hidden="1" customHeight="1" x14ac:dyDescent="0.25">
      <c r="A147" s="50" t="s">
        <v>916</v>
      </c>
      <c r="B147" s="73"/>
      <c r="C147" s="142" t="s">
        <v>1484</v>
      </c>
      <c r="D147" s="205">
        <v>0</v>
      </c>
      <c r="E147" s="206"/>
      <c r="F147" s="373">
        <f>D147-E147</f>
        <v>0</v>
      </c>
      <c r="G147" s="109"/>
      <c r="H147" s="111"/>
      <c r="I147" s="111"/>
      <c r="J147" s="111"/>
      <c r="K147" s="479">
        <f t="shared" si="9"/>
        <v>0</v>
      </c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2"/>
      <c r="AM147" s="112"/>
      <c r="AN147" s="112"/>
      <c r="AO147" s="112"/>
      <c r="AP147" s="112"/>
      <c r="AQ147" s="112"/>
      <c r="AR147" s="112"/>
    </row>
    <row r="148" spans="1:44" s="113" customFormat="1" ht="14.25" customHeight="1" x14ac:dyDescent="0.25">
      <c r="A148" s="50" t="s">
        <v>168</v>
      </c>
      <c r="B148" s="73"/>
      <c r="C148" s="142" t="s">
        <v>1480</v>
      </c>
      <c r="D148" s="202">
        <v>100000</v>
      </c>
      <c r="E148" s="203">
        <v>0</v>
      </c>
      <c r="F148" s="366"/>
      <c r="G148" s="109"/>
      <c r="H148" s="111"/>
      <c r="I148" s="111"/>
      <c r="J148" s="111"/>
      <c r="K148" s="479">
        <f t="shared" ref="K148:K161" si="15">D148-E148</f>
        <v>100000</v>
      </c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2"/>
      <c r="AM148" s="112"/>
      <c r="AN148" s="112"/>
      <c r="AO148" s="112"/>
      <c r="AP148" s="112"/>
      <c r="AQ148" s="112"/>
      <c r="AR148" s="112"/>
    </row>
    <row r="149" spans="1:44" s="408" customFormat="1" ht="90" hidden="1" x14ac:dyDescent="0.25">
      <c r="A149" s="380" t="s">
        <v>1187</v>
      </c>
      <c r="B149" s="404"/>
      <c r="C149" s="382" t="s">
        <v>1126</v>
      </c>
      <c r="D149" s="383">
        <f>D150</f>
        <v>0</v>
      </c>
      <c r="E149" s="383">
        <f>E150</f>
        <v>0</v>
      </c>
      <c r="F149" s="405">
        <f t="shared" si="13"/>
        <v>0</v>
      </c>
      <c r="G149" s="406"/>
      <c r="H149" s="44"/>
      <c r="I149" s="44"/>
      <c r="J149" s="44"/>
      <c r="K149" s="479">
        <f t="shared" si="15"/>
        <v>0</v>
      </c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07"/>
      <c r="AM149" s="407"/>
      <c r="AN149" s="407"/>
      <c r="AO149" s="407"/>
      <c r="AP149" s="407"/>
      <c r="AQ149" s="407"/>
      <c r="AR149" s="407"/>
    </row>
    <row r="150" spans="1:44" s="42" customFormat="1" ht="100.5" hidden="1" customHeight="1" x14ac:dyDescent="0.25">
      <c r="A150" s="213" t="s">
        <v>1188</v>
      </c>
      <c r="B150" s="214"/>
      <c r="C150" s="385" t="s">
        <v>1127</v>
      </c>
      <c r="D150" s="338">
        <v>0</v>
      </c>
      <c r="E150" s="338">
        <v>0</v>
      </c>
      <c r="F150" s="405">
        <f t="shared" si="13"/>
        <v>0</v>
      </c>
      <c r="G150" s="409"/>
      <c r="H150" s="40"/>
      <c r="I150" s="40"/>
      <c r="J150" s="40"/>
      <c r="K150" s="479">
        <f t="shared" si="15"/>
        <v>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1"/>
      <c r="AM150" s="41"/>
      <c r="AN150" s="41"/>
      <c r="AO150" s="41"/>
      <c r="AP150" s="41"/>
      <c r="AQ150" s="41"/>
      <c r="AR150" s="41"/>
    </row>
    <row r="151" spans="1:44" s="408" customFormat="1" ht="45" hidden="1" x14ac:dyDescent="0.25">
      <c r="A151" s="380" t="s">
        <v>1313</v>
      </c>
      <c r="B151" s="404"/>
      <c r="C151" s="382" t="s">
        <v>1298</v>
      </c>
      <c r="D151" s="383">
        <f>D152</f>
        <v>0</v>
      </c>
      <c r="E151" s="383">
        <f>E152</f>
        <v>0</v>
      </c>
      <c r="F151" s="405">
        <f t="shared" ref="F151:F152" si="16">D151-E151</f>
        <v>0</v>
      </c>
      <c r="G151" s="406"/>
      <c r="H151" s="44"/>
      <c r="I151" s="44"/>
      <c r="J151" s="44"/>
      <c r="K151" s="479">
        <f t="shared" si="15"/>
        <v>0</v>
      </c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07"/>
      <c r="AM151" s="407"/>
      <c r="AN151" s="407"/>
      <c r="AO151" s="407"/>
      <c r="AP151" s="407"/>
      <c r="AQ151" s="407"/>
      <c r="AR151" s="407"/>
    </row>
    <row r="152" spans="1:44" s="42" customFormat="1" ht="68.25" hidden="1" customHeight="1" x14ac:dyDescent="0.25">
      <c r="A152" s="342" t="s">
        <v>1314</v>
      </c>
      <c r="B152" s="214"/>
      <c r="C152" s="385" t="s">
        <v>1299</v>
      </c>
      <c r="D152" s="338">
        <v>0</v>
      </c>
      <c r="E152" s="338">
        <v>0</v>
      </c>
      <c r="F152" s="405">
        <f t="shared" si="16"/>
        <v>0</v>
      </c>
      <c r="G152" s="409"/>
      <c r="H152" s="40"/>
      <c r="I152" s="40"/>
      <c r="J152" s="40"/>
      <c r="K152" s="479">
        <f t="shared" si="15"/>
        <v>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1"/>
      <c r="AM152" s="41"/>
      <c r="AN152" s="41"/>
      <c r="AO152" s="41"/>
      <c r="AP152" s="41"/>
      <c r="AQ152" s="41"/>
      <c r="AR152" s="41"/>
    </row>
    <row r="153" spans="1:44" s="192" customFormat="1" hidden="1" x14ac:dyDescent="0.25">
      <c r="A153" s="380" t="s">
        <v>107</v>
      </c>
      <c r="B153" s="381"/>
      <c r="C153" s="382" t="s">
        <v>1308</v>
      </c>
      <c r="D153" s="383">
        <f>D154</f>
        <v>0</v>
      </c>
      <c r="E153" s="383">
        <f>E154</f>
        <v>0</v>
      </c>
      <c r="F153" s="410">
        <f>F154</f>
        <v>0</v>
      </c>
      <c r="G153" s="411"/>
      <c r="H153" s="210"/>
      <c r="I153" s="210"/>
      <c r="J153" s="210"/>
      <c r="K153" s="479">
        <f t="shared" si="15"/>
        <v>0</v>
      </c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1"/>
      <c r="AM153" s="211"/>
      <c r="AN153" s="211"/>
      <c r="AO153" s="211"/>
      <c r="AP153" s="211"/>
      <c r="AQ153" s="211"/>
      <c r="AR153" s="211"/>
    </row>
    <row r="154" spans="1:44" s="192" customFormat="1" ht="30" hidden="1" customHeight="1" x14ac:dyDescent="0.25">
      <c r="A154" s="342" t="s">
        <v>326</v>
      </c>
      <c r="B154" s="381"/>
      <c r="C154" s="385" t="s">
        <v>325</v>
      </c>
      <c r="D154" s="387">
        <f>D155</f>
        <v>0</v>
      </c>
      <c r="E154" s="387">
        <f>E155</f>
        <v>0</v>
      </c>
      <c r="F154" s="412">
        <f>D154-E154</f>
        <v>0</v>
      </c>
      <c r="G154" s="411"/>
      <c r="H154" s="210"/>
      <c r="I154" s="210"/>
      <c r="J154" s="210"/>
      <c r="K154" s="479">
        <f t="shared" si="15"/>
        <v>0</v>
      </c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1"/>
      <c r="AM154" s="211"/>
      <c r="AN154" s="211"/>
      <c r="AO154" s="211"/>
      <c r="AP154" s="211"/>
      <c r="AQ154" s="211"/>
      <c r="AR154" s="211"/>
    </row>
    <row r="155" spans="1:44" s="192" customFormat="1" ht="28.5" hidden="1" customHeight="1" x14ac:dyDescent="0.25">
      <c r="A155" s="342" t="s">
        <v>326</v>
      </c>
      <c r="B155" s="381"/>
      <c r="C155" s="385" t="s">
        <v>1347</v>
      </c>
      <c r="D155" s="386">
        <v>0</v>
      </c>
      <c r="E155" s="387">
        <v>0</v>
      </c>
      <c r="F155" s="412">
        <f>D155-E155</f>
        <v>0</v>
      </c>
      <c r="G155" s="411"/>
      <c r="H155" s="210"/>
      <c r="I155" s="210"/>
      <c r="J155" s="210"/>
      <c r="K155" s="479">
        <f t="shared" si="15"/>
        <v>0</v>
      </c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1"/>
      <c r="AM155" s="211"/>
      <c r="AN155" s="211"/>
      <c r="AO155" s="211"/>
      <c r="AP155" s="211"/>
      <c r="AQ155" s="211"/>
      <c r="AR155" s="211"/>
    </row>
    <row r="156" spans="1:44" s="39" customFormat="1" ht="70.5" customHeight="1" x14ac:dyDescent="0.25">
      <c r="A156" s="130" t="s">
        <v>1487</v>
      </c>
      <c r="B156" s="56"/>
      <c r="C156" s="134" t="s">
        <v>1154</v>
      </c>
      <c r="D156" s="200">
        <f>D159</f>
        <v>0</v>
      </c>
      <c r="E156" s="200">
        <f>E159</f>
        <v>6100</v>
      </c>
      <c r="F156" s="413"/>
      <c r="G156" s="91"/>
      <c r="H156" s="37"/>
      <c r="I156" s="37"/>
      <c r="J156" s="37"/>
      <c r="K156" s="479">
        <f t="shared" si="15"/>
        <v>-6100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8"/>
      <c r="AM156" s="38"/>
      <c r="AN156" s="38"/>
      <c r="AO156" s="38"/>
      <c r="AP156" s="38"/>
      <c r="AQ156" s="38"/>
      <c r="AR156" s="38"/>
    </row>
    <row r="157" spans="1:44" s="39" customFormat="1" ht="84" customHeight="1" x14ac:dyDescent="0.25">
      <c r="A157" s="350" t="s">
        <v>1488</v>
      </c>
      <c r="B157" s="56"/>
      <c r="C157" s="134" t="s">
        <v>1485</v>
      </c>
      <c r="D157" s="200">
        <f>D159</f>
        <v>0</v>
      </c>
      <c r="E157" s="200">
        <f>E159</f>
        <v>6100</v>
      </c>
      <c r="F157" s="413"/>
      <c r="G157" s="91"/>
      <c r="H157" s="37"/>
      <c r="I157" s="37"/>
      <c r="J157" s="37"/>
      <c r="K157" s="479">
        <f t="shared" si="15"/>
        <v>-6100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8"/>
      <c r="AM157" s="38"/>
      <c r="AN157" s="38"/>
      <c r="AO157" s="38"/>
      <c r="AP157" s="38"/>
      <c r="AQ157" s="38"/>
      <c r="AR157" s="38"/>
    </row>
    <row r="158" spans="1:44" s="78" customFormat="1" ht="69" customHeight="1" x14ac:dyDescent="0.25">
      <c r="A158" s="132" t="s">
        <v>1490</v>
      </c>
      <c r="B158" s="72"/>
      <c r="C158" s="135" t="s">
        <v>1489</v>
      </c>
      <c r="D158" s="198">
        <v>0</v>
      </c>
      <c r="E158" s="414">
        <f>E159</f>
        <v>6100</v>
      </c>
      <c r="F158" s="83"/>
      <c r="G158" s="415"/>
      <c r="H158" s="416">
        <f>E114</f>
        <v>29381854.329999998</v>
      </c>
      <c r="I158" s="212">
        <f>I159+E158+E159</f>
        <v>-508477.41000000003</v>
      </c>
      <c r="J158" s="76"/>
      <c r="K158" s="479">
        <f t="shared" si="15"/>
        <v>-6100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7"/>
      <c r="AM158" s="77"/>
      <c r="AN158" s="77"/>
      <c r="AO158" s="77"/>
      <c r="AP158" s="77"/>
      <c r="AQ158" s="77"/>
      <c r="AR158" s="77"/>
    </row>
    <row r="159" spans="1:44" s="78" customFormat="1" ht="60" customHeight="1" x14ac:dyDescent="0.25">
      <c r="A159" s="132" t="s">
        <v>1156</v>
      </c>
      <c r="B159" s="72"/>
      <c r="C159" s="135" t="s">
        <v>1486</v>
      </c>
      <c r="D159" s="198">
        <v>0</v>
      </c>
      <c r="E159" s="414">
        <v>6100</v>
      </c>
      <c r="F159" s="83"/>
      <c r="G159" s="415"/>
      <c r="H159" s="416">
        <f>E115</f>
        <v>20721660</v>
      </c>
      <c r="I159" s="212">
        <f>I160+E159+E160</f>
        <v>-520677.41000000003</v>
      </c>
      <c r="J159" s="76"/>
      <c r="K159" s="479">
        <f t="shared" si="15"/>
        <v>-6100</v>
      </c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7"/>
      <c r="AM159" s="77"/>
      <c r="AN159" s="77"/>
      <c r="AO159" s="77"/>
      <c r="AP159" s="77"/>
      <c r="AQ159" s="77"/>
      <c r="AR159" s="77"/>
    </row>
    <row r="160" spans="1:44" s="39" customFormat="1" ht="39.75" customHeight="1" x14ac:dyDescent="0.25">
      <c r="A160" s="471" t="s">
        <v>224</v>
      </c>
      <c r="B160" s="472"/>
      <c r="C160" s="473" t="s">
        <v>1155</v>
      </c>
      <c r="D160" s="474">
        <f>D161</f>
        <v>0</v>
      </c>
      <c r="E160" s="474">
        <f>E161</f>
        <v>-526777.41</v>
      </c>
      <c r="F160" s="475"/>
      <c r="G160" s="91">
        <f>200946670.35+2519000+1168000</f>
        <v>204633670.34999999</v>
      </c>
      <c r="H160" s="476">
        <f>E151+E149+E139+E137+E134+E128+E126+E124+E131</f>
        <v>8660194.3300000001</v>
      </c>
      <c r="I160" s="477" t="b">
        <f>H157=H159+H160</f>
        <v>0</v>
      </c>
      <c r="J160" s="37"/>
      <c r="K160" s="479">
        <f t="shared" si="15"/>
        <v>526777.41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8"/>
      <c r="AM160" s="38"/>
      <c r="AN160" s="38"/>
      <c r="AO160" s="38"/>
      <c r="AP160" s="38"/>
      <c r="AQ160" s="38"/>
      <c r="AR160" s="38"/>
    </row>
    <row r="161" spans="1:44" s="78" customFormat="1" ht="60.75" customHeight="1" x14ac:dyDescent="0.25">
      <c r="A161" s="132" t="s">
        <v>225</v>
      </c>
      <c r="B161" s="73"/>
      <c r="C161" s="236" t="s">
        <v>1573</v>
      </c>
      <c r="D161" s="198">
        <v>0</v>
      </c>
      <c r="E161" s="414">
        <v>-526777.41</v>
      </c>
      <c r="F161" s="83"/>
      <c r="G161" s="415"/>
      <c r="H161" s="76"/>
      <c r="I161" s="76"/>
      <c r="J161" s="76"/>
      <c r="K161" s="479">
        <f t="shared" si="15"/>
        <v>526777.41</v>
      </c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7"/>
      <c r="AM161" s="77"/>
      <c r="AN161" s="77"/>
      <c r="AO161" s="77"/>
      <c r="AP161" s="77"/>
      <c r="AQ161" s="77"/>
      <c r="AR161" s="77"/>
    </row>
    <row r="162" spans="1:44" s="77" customFormat="1" ht="27.75" customHeight="1" x14ac:dyDescent="0.25">
      <c r="A162" s="234"/>
      <c r="B162" s="234"/>
      <c r="C162" s="235"/>
      <c r="D162" s="174"/>
      <c r="E162" s="174"/>
      <c r="G162" s="173"/>
      <c r="H162" s="98" t="e">
        <f>#REF!-214701560.85</f>
        <v>#REF!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</row>
    <row r="163" spans="1:44" ht="18" customHeight="1" x14ac:dyDescent="0.25">
      <c r="A163" s="558" t="s">
        <v>329</v>
      </c>
      <c r="B163" s="558"/>
      <c r="C163" s="558"/>
      <c r="D163" s="558"/>
      <c r="E163" s="570" t="s">
        <v>330</v>
      </c>
      <c r="F163" s="570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21.75" customHeight="1" thickBot="1" x14ac:dyDescent="0.3">
      <c r="A164" s="237"/>
      <c r="B164" s="238"/>
      <c r="C164" s="238"/>
      <c r="D164" s="239"/>
      <c r="E164" s="239"/>
      <c r="F164" s="239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5.75" customHeight="1" x14ac:dyDescent="0.25">
      <c r="A165" s="559" t="s">
        <v>82</v>
      </c>
      <c r="B165" s="562" t="s">
        <v>331</v>
      </c>
      <c r="C165" s="565" t="s">
        <v>332</v>
      </c>
      <c r="D165" s="567" t="s">
        <v>333</v>
      </c>
      <c r="E165" s="549" t="s">
        <v>86</v>
      </c>
      <c r="F165" s="552" t="s">
        <v>87</v>
      </c>
      <c r="G165" s="391">
        <f>215193032.51-D174</f>
        <v>-274982499.16000003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5.45" customHeight="1" x14ac:dyDescent="0.25">
      <c r="A166" s="560"/>
      <c r="B166" s="563"/>
      <c r="C166" s="566"/>
      <c r="D166" s="568"/>
      <c r="E166" s="550"/>
      <c r="F166" s="553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2.75" customHeight="1" x14ac:dyDescent="0.25">
      <c r="A167" s="560"/>
      <c r="B167" s="563"/>
      <c r="C167" s="566"/>
      <c r="D167" s="568"/>
      <c r="E167" s="550"/>
      <c r="F167" s="553"/>
      <c r="G167" s="18">
        <f>E174-86951132.98</f>
        <v>-24828993.420000009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3.5" customHeight="1" x14ac:dyDescent="0.25">
      <c r="A168" s="560"/>
      <c r="B168" s="563"/>
      <c r="C168" s="566"/>
      <c r="D168" s="568"/>
      <c r="E168" s="550"/>
      <c r="F168" s="553"/>
      <c r="G168" s="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6.6" customHeight="1" x14ac:dyDescent="0.25">
      <c r="A169" s="560"/>
      <c r="B169" s="563"/>
      <c r="C169" s="566"/>
      <c r="D169" s="568"/>
      <c r="E169" s="550"/>
      <c r="F169" s="553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7.5" customHeight="1" x14ac:dyDescent="0.25">
      <c r="A170" s="560"/>
      <c r="B170" s="563"/>
      <c r="C170" s="566"/>
      <c r="D170" s="568"/>
      <c r="E170" s="550"/>
      <c r="F170" s="553"/>
      <c r="G170" s="4"/>
      <c r="H170" s="152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4.1500000000000004" hidden="1" customHeight="1" x14ac:dyDescent="0.25">
      <c r="A171" s="560"/>
      <c r="B171" s="563"/>
      <c r="C171" s="240"/>
      <c r="D171" s="568"/>
      <c r="E171" s="241"/>
      <c r="F171" s="242"/>
      <c r="G171" s="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3.15" hidden="1" customHeight="1" x14ac:dyDescent="0.25">
      <c r="A172" s="561"/>
      <c r="B172" s="564"/>
      <c r="C172" s="243"/>
      <c r="D172" s="569"/>
      <c r="E172" s="244"/>
      <c r="F172" s="245"/>
      <c r="G172" s="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3.5" customHeight="1" thickBot="1" x14ac:dyDescent="0.3">
      <c r="A173" s="246">
        <v>1</v>
      </c>
      <c r="B173" s="247">
        <v>2</v>
      </c>
      <c r="C173" s="248">
        <v>3</v>
      </c>
      <c r="D173" s="249" t="s">
        <v>91</v>
      </c>
      <c r="E173" s="250" t="s">
        <v>92</v>
      </c>
      <c r="F173" s="251" t="s">
        <v>93</v>
      </c>
      <c r="G173" s="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x14ac:dyDescent="0.25">
      <c r="A174" s="252" t="s">
        <v>109</v>
      </c>
      <c r="B174" s="253" t="s">
        <v>110</v>
      </c>
      <c r="C174" s="254" t="s">
        <v>334</v>
      </c>
      <c r="D174" s="255">
        <f>D176+D1132</f>
        <v>490175531.67000002</v>
      </c>
      <c r="E174" s="255">
        <f>E176+E1132</f>
        <v>62122139.559999995</v>
      </c>
      <c r="F174" s="256">
        <f>IF(OR(D174="-",E174=D174),"-",D174-IF(E174="-",0,E174))</f>
        <v>428053392.11000001</v>
      </c>
      <c r="G174" s="4">
        <f>E174/D174*100</f>
        <v>12.67344768278282</v>
      </c>
      <c r="H174" s="152">
        <f>58963301.77-E174</f>
        <v>-3158837.7899999917</v>
      </c>
      <c r="I174" s="152">
        <f>D174-E174</f>
        <v>428053392.11000001</v>
      </c>
      <c r="J174" s="469"/>
      <c r="K174" s="46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x14ac:dyDescent="0.25">
      <c r="A175" s="257" t="s">
        <v>97</v>
      </c>
      <c r="B175" s="258"/>
      <c r="C175" s="259"/>
      <c r="D175" s="260"/>
      <c r="E175" s="261"/>
      <c r="F175" s="262"/>
      <c r="G175" s="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100" customFormat="1" ht="39" customHeight="1" x14ac:dyDescent="0.25">
      <c r="A176" s="120" t="s">
        <v>335</v>
      </c>
      <c r="B176" s="121" t="s">
        <v>110</v>
      </c>
      <c r="C176" s="143" t="s">
        <v>336</v>
      </c>
      <c r="D176" s="116">
        <f>D177+D331+D347+D430+D525+D861+D891+D963+D1040+D1124</f>
        <v>487790231.67000002</v>
      </c>
      <c r="E176" s="116">
        <f>E177+E331+E347+E430+E525+E861+E891+E963+E1040+E1124</f>
        <v>61521504.489999995</v>
      </c>
      <c r="F176" s="117">
        <f t="shared" ref="F176:F274" si="17">IF(OR(D176="-",E176=D176),"-",D176-IF(E176="-",0,E176))</f>
        <v>426268727.18000001</v>
      </c>
      <c r="G176" s="4">
        <f>E176/D176*100</f>
        <v>12.612287105335177</v>
      </c>
      <c r="I176" s="448">
        <f>185065369.6-D174</f>
        <v>-305110162.07000005</v>
      </c>
      <c r="J176" s="448">
        <f>911333.62-E174</f>
        <v>-61210805.939999998</v>
      </c>
    </row>
    <row r="177" spans="1:44" s="100" customFormat="1" x14ac:dyDescent="0.25">
      <c r="A177" s="120" t="s">
        <v>337</v>
      </c>
      <c r="B177" s="121" t="s">
        <v>110</v>
      </c>
      <c r="C177" s="143" t="s">
        <v>338</v>
      </c>
      <c r="D177" s="116">
        <f>D178+D230+D247+D254+D240</f>
        <v>39887119.670000002</v>
      </c>
      <c r="E177" s="116">
        <f>E178+E230+E247+E254+E240</f>
        <v>13432688.890000001</v>
      </c>
      <c r="F177" s="117">
        <f t="shared" si="17"/>
        <v>26454430.780000001</v>
      </c>
      <c r="G177" s="122"/>
    </row>
    <row r="178" spans="1:44" s="100" customFormat="1" ht="52.5" customHeight="1" x14ac:dyDescent="0.25">
      <c r="A178" s="120" t="s">
        <v>339</v>
      </c>
      <c r="B178" s="121" t="s">
        <v>110</v>
      </c>
      <c r="C178" s="143" t="s">
        <v>340</v>
      </c>
      <c r="D178" s="116">
        <f>D179</f>
        <v>28026767.329999998</v>
      </c>
      <c r="E178" s="116">
        <f>E179</f>
        <v>7219188.8900000006</v>
      </c>
      <c r="F178" s="117">
        <f t="shared" si="17"/>
        <v>20807578.439999998</v>
      </c>
      <c r="G178" s="122"/>
      <c r="I178" s="448">
        <f>E178-2689119.34</f>
        <v>4530069.5500000007</v>
      </c>
    </row>
    <row r="179" spans="1:44" s="100" customFormat="1" ht="23.25" x14ac:dyDescent="0.25">
      <c r="A179" s="120" t="s">
        <v>341</v>
      </c>
      <c r="B179" s="121" t="s">
        <v>110</v>
      </c>
      <c r="C179" s="143" t="s">
        <v>342</v>
      </c>
      <c r="D179" s="116">
        <f>D180</f>
        <v>28026767.329999998</v>
      </c>
      <c r="E179" s="116">
        <f>E180</f>
        <v>7219188.8900000006</v>
      </c>
      <c r="F179" s="117">
        <f t="shared" si="17"/>
        <v>20807578.439999998</v>
      </c>
      <c r="G179" s="122"/>
    </row>
    <row r="180" spans="1:44" s="100" customFormat="1" ht="23.25" x14ac:dyDescent="0.25">
      <c r="A180" s="120" t="s">
        <v>111</v>
      </c>
      <c r="B180" s="121" t="s">
        <v>110</v>
      </c>
      <c r="C180" s="143" t="s">
        <v>343</v>
      </c>
      <c r="D180" s="116">
        <f>D181+D207+D211+D197+D202</f>
        <v>28026767.329999998</v>
      </c>
      <c r="E180" s="116">
        <f>E181+E207+E211+E197+E202</f>
        <v>7219188.8900000006</v>
      </c>
      <c r="F180" s="117">
        <f t="shared" si="17"/>
        <v>20807578.439999998</v>
      </c>
      <c r="G180" s="218"/>
    </row>
    <row r="181" spans="1:44" s="100" customFormat="1" ht="45.75" x14ac:dyDescent="0.25">
      <c r="A181" s="120" t="s">
        <v>0</v>
      </c>
      <c r="B181" s="121" t="s">
        <v>110</v>
      </c>
      <c r="C181" s="143" t="s">
        <v>344</v>
      </c>
      <c r="D181" s="116">
        <f>D182+D187</f>
        <v>27733667.329999998</v>
      </c>
      <c r="E181" s="116">
        <f>E182+E187</f>
        <v>7096664.8900000006</v>
      </c>
      <c r="F181" s="117">
        <f t="shared" si="17"/>
        <v>20637002.439999998</v>
      </c>
      <c r="G181" s="122"/>
    </row>
    <row r="182" spans="1:44" x14ac:dyDescent="0.25">
      <c r="A182" s="120" t="s">
        <v>116</v>
      </c>
      <c r="B182" s="121" t="s">
        <v>110</v>
      </c>
      <c r="C182" s="143" t="s">
        <v>345</v>
      </c>
      <c r="D182" s="116">
        <f>D183</f>
        <v>2066700</v>
      </c>
      <c r="E182" s="116">
        <f>E183</f>
        <v>546454.23</v>
      </c>
      <c r="F182" s="117">
        <f t="shared" si="17"/>
        <v>1520245.77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60" customHeight="1" x14ac:dyDescent="0.25">
      <c r="A183" s="123" t="s">
        <v>117</v>
      </c>
      <c r="B183" s="124" t="s">
        <v>110</v>
      </c>
      <c r="C183" s="145" t="s">
        <v>346</v>
      </c>
      <c r="D183" s="118">
        <f>D184</f>
        <v>2066700</v>
      </c>
      <c r="E183" s="118">
        <f>E184</f>
        <v>546454.23</v>
      </c>
      <c r="F183" s="119">
        <f t="shared" si="17"/>
        <v>1520245.77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</v>
      </c>
      <c r="B184" s="124" t="s">
        <v>110</v>
      </c>
      <c r="C184" s="145" t="s">
        <v>347</v>
      </c>
      <c r="D184" s="118">
        <f>D185+D186</f>
        <v>2066700</v>
      </c>
      <c r="E184" s="118">
        <f>E185+E186</f>
        <v>546454.23</v>
      </c>
      <c r="F184" s="119">
        <f t="shared" si="17"/>
        <v>1520245.77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23.25" x14ac:dyDescent="0.25">
      <c r="A185" s="123" t="s">
        <v>1181</v>
      </c>
      <c r="B185" s="124" t="s">
        <v>110</v>
      </c>
      <c r="C185" s="145" t="s">
        <v>348</v>
      </c>
      <c r="D185" s="118">
        <v>1587400</v>
      </c>
      <c r="E185" s="125">
        <v>429232.24</v>
      </c>
      <c r="F185" s="119">
        <f t="shared" si="17"/>
        <v>1158167.76</v>
      </c>
      <c r="G185" s="4"/>
      <c r="H185"/>
      <c r="I185" s="152">
        <f>E185+E190</f>
        <v>4818202.790000001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50.25" customHeight="1" x14ac:dyDescent="0.25">
      <c r="A186" s="123" t="s">
        <v>248</v>
      </c>
      <c r="B186" s="124" t="s">
        <v>110</v>
      </c>
      <c r="C186" s="145" t="s">
        <v>349</v>
      </c>
      <c r="D186" s="118">
        <v>479300</v>
      </c>
      <c r="E186" s="125">
        <v>117221.99</v>
      </c>
      <c r="F186" s="119">
        <f t="shared" si="17"/>
        <v>362078.01</v>
      </c>
      <c r="G186" s="4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100" customFormat="1" x14ac:dyDescent="0.25">
      <c r="A187" s="120" t="s">
        <v>119</v>
      </c>
      <c r="B187" s="121" t="s">
        <v>110</v>
      </c>
      <c r="C187" s="143" t="s">
        <v>350</v>
      </c>
      <c r="D187" s="116">
        <f>D188+D193</f>
        <v>25666967.329999998</v>
      </c>
      <c r="E187" s="116">
        <f>E188+E193</f>
        <v>6550210.6600000011</v>
      </c>
      <c r="F187" s="117">
        <f t="shared" si="17"/>
        <v>19116756.669999998</v>
      </c>
      <c r="G187" s="122"/>
    </row>
    <row r="188" spans="1:44" ht="57" customHeight="1" x14ac:dyDescent="0.25">
      <c r="A188" s="123" t="s">
        <v>117</v>
      </c>
      <c r="B188" s="124" t="s">
        <v>110</v>
      </c>
      <c r="C188" s="145" t="s">
        <v>351</v>
      </c>
      <c r="D188" s="118">
        <f>D189</f>
        <v>22334600</v>
      </c>
      <c r="E188" s="118">
        <f>E189</f>
        <v>5544660.2600000007</v>
      </c>
      <c r="F188" s="119">
        <f t="shared" si="17"/>
        <v>16789939.739999998</v>
      </c>
      <c r="G188" s="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23.25" x14ac:dyDescent="0.25">
      <c r="A189" s="123" t="s">
        <v>118</v>
      </c>
      <c r="B189" s="124" t="s">
        <v>110</v>
      </c>
      <c r="C189" s="145" t="s">
        <v>352</v>
      </c>
      <c r="D189" s="118">
        <f>D190+D191+D192</f>
        <v>22334600</v>
      </c>
      <c r="E189" s="118">
        <f>E190+E191+E192</f>
        <v>5544660.2600000007</v>
      </c>
      <c r="F189" s="119">
        <f t="shared" si="17"/>
        <v>16789939.739999998</v>
      </c>
      <c r="G189" s="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23.25" x14ac:dyDescent="0.25">
      <c r="A190" s="123" t="s">
        <v>1182</v>
      </c>
      <c r="B190" s="124" t="s">
        <v>110</v>
      </c>
      <c r="C190" s="145" t="s">
        <v>353</v>
      </c>
      <c r="D190" s="118">
        <v>17104912</v>
      </c>
      <c r="E190" s="125">
        <f>4377318.4+11652.15</f>
        <v>4388970.5500000007</v>
      </c>
      <c r="F190" s="119">
        <f t="shared" si="17"/>
        <v>12715941.449999999</v>
      </c>
      <c r="G190" s="4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34.5" x14ac:dyDescent="0.25">
      <c r="A191" s="123" t="s">
        <v>354</v>
      </c>
      <c r="B191" s="124" t="s">
        <v>110</v>
      </c>
      <c r="C191" s="145" t="s">
        <v>355</v>
      </c>
      <c r="D191" s="118">
        <f>6000+62500+1000</f>
        <v>69500</v>
      </c>
      <c r="E191" s="125">
        <v>150</v>
      </c>
      <c r="F191" s="119">
        <f t="shared" si="17"/>
        <v>69350</v>
      </c>
      <c r="G191" s="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50.25" customHeight="1" x14ac:dyDescent="0.25">
      <c r="A192" s="123" t="s">
        <v>248</v>
      </c>
      <c r="B192" s="124" t="s">
        <v>110</v>
      </c>
      <c r="C192" s="145" t="s">
        <v>356</v>
      </c>
      <c r="D192" s="118">
        <v>5160188</v>
      </c>
      <c r="E192" s="125">
        <v>1155539.71</v>
      </c>
      <c r="F192" s="119">
        <f t="shared" si="17"/>
        <v>4004648.29</v>
      </c>
      <c r="G192" s="4"/>
      <c r="H192"/>
      <c r="I192" s="152">
        <f>E192+E186</f>
        <v>1272761.7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4" customFormat="1" ht="23.25" x14ac:dyDescent="0.25">
      <c r="A193" s="120" t="s">
        <v>113</v>
      </c>
      <c r="B193" s="121" t="s">
        <v>110</v>
      </c>
      <c r="C193" s="143" t="s">
        <v>357</v>
      </c>
      <c r="D193" s="116">
        <f>D194</f>
        <v>3332367.33</v>
      </c>
      <c r="E193" s="263">
        <f>E194</f>
        <v>1005550.4</v>
      </c>
      <c r="F193" s="117">
        <f t="shared" si="17"/>
        <v>2326816.9300000002</v>
      </c>
    </row>
    <row r="194" spans="1:44" s="4" customFormat="1" ht="34.5" x14ac:dyDescent="0.25">
      <c r="A194" s="120" t="s">
        <v>1164</v>
      </c>
      <c r="B194" s="121" t="s">
        <v>110</v>
      </c>
      <c r="C194" s="143" t="s">
        <v>359</v>
      </c>
      <c r="D194" s="116">
        <f>D195+D196</f>
        <v>3332367.33</v>
      </c>
      <c r="E194" s="116">
        <f>E195+E196</f>
        <v>1005550.4</v>
      </c>
      <c r="F194" s="117">
        <f t="shared" si="17"/>
        <v>2326816.9300000002</v>
      </c>
    </row>
    <row r="195" spans="1:44" x14ac:dyDescent="0.25">
      <c r="A195" s="123" t="s">
        <v>1285</v>
      </c>
      <c r="B195" s="124" t="s">
        <v>110</v>
      </c>
      <c r="C195" s="145" t="s">
        <v>360</v>
      </c>
      <c r="D195" s="118">
        <v>2577845.19</v>
      </c>
      <c r="E195" s="125">
        <v>571950.14</v>
      </c>
      <c r="F195" s="119">
        <f t="shared" si="17"/>
        <v>2005895.0499999998</v>
      </c>
      <c r="G195" s="4">
        <f>5131200-140000</f>
        <v>4991200</v>
      </c>
      <c r="H195"/>
      <c r="I195" s="152">
        <f>E195-512599.7</f>
        <v>59350.44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x14ac:dyDescent="0.25">
      <c r="A196" s="123" t="s">
        <v>1633</v>
      </c>
      <c r="B196" s="124" t="s">
        <v>110</v>
      </c>
      <c r="C196" s="145" t="s">
        <v>1640</v>
      </c>
      <c r="D196" s="118">
        <v>754522.14</v>
      </c>
      <c r="E196" s="125">
        <v>433600.26</v>
      </c>
      <c r="F196" s="119">
        <f t="shared" ref="F196" si="18">IF(OR(D196="-",E196=D196),"-",D196-IF(E196="-",0,E196))</f>
        <v>320921.88</v>
      </c>
      <c r="G196" s="4">
        <f>5131200-140000</f>
        <v>4991200</v>
      </c>
      <c r="H196"/>
      <c r="I196" s="152">
        <f>E196-512599.7</f>
        <v>-78999.44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122" customFormat="1" x14ac:dyDescent="0.25">
      <c r="A197" s="50" t="s">
        <v>112</v>
      </c>
      <c r="B197" s="121" t="s">
        <v>110</v>
      </c>
      <c r="C197" s="143" t="s">
        <v>1194</v>
      </c>
      <c r="D197" s="116">
        <f t="shared" ref="D197:E200" si="19">D198</f>
        <v>50000</v>
      </c>
      <c r="E197" s="116">
        <f t="shared" si="19"/>
        <v>0</v>
      </c>
      <c r="F197" s="117">
        <f t="shared" ref="F197:F206" si="20">IF(OR(D197="-",E197=D197),"-",D197-IF(E197="-",0,E197))</f>
        <v>50000</v>
      </c>
    </row>
    <row r="198" spans="1:44" s="4" customFormat="1" ht="33.75" x14ac:dyDescent="0.25">
      <c r="A198" s="264" t="s">
        <v>1199</v>
      </c>
      <c r="B198" s="121" t="s">
        <v>110</v>
      </c>
      <c r="C198" s="143" t="s">
        <v>1198</v>
      </c>
      <c r="D198" s="116">
        <f t="shared" si="19"/>
        <v>50000</v>
      </c>
      <c r="E198" s="116">
        <f t="shared" si="19"/>
        <v>0</v>
      </c>
      <c r="F198" s="117">
        <f t="shared" si="20"/>
        <v>50000</v>
      </c>
    </row>
    <row r="199" spans="1:44" s="4" customFormat="1" ht="23.25" x14ac:dyDescent="0.25">
      <c r="A199" s="120" t="s">
        <v>113</v>
      </c>
      <c r="B199" s="124" t="s">
        <v>110</v>
      </c>
      <c r="C199" s="145" t="s">
        <v>1197</v>
      </c>
      <c r="D199" s="118">
        <f t="shared" si="19"/>
        <v>50000</v>
      </c>
      <c r="E199" s="118">
        <f t="shared" si="19"/>
        <v>0</v>
      </c>
      <c r="F199" s="119">
        <f t="shared" si="20"/>
        <v>50000</v>
      </c>
    </row>
    <row r="200" spans="1:44" s="4" customFormat="1" ht="34.5" x14ac:dyDescent="0.25">
      <c r="A200" s="120" t="s">
        <v>1164</v>
      </c>
      <c r="B200" s="124" t="s">
        <v>110</v>
      </c>
      <c r="C200" s="145" t="s">
        <v>1196</v>
      </c>
      <c r="D200" s="118">
        <f t="shared" si="19"/>
        <v>50000</v>
      </c>
      <c r="E200" s="118">
        <f t="shared" si="19"/>
        <v>0</v>
      </c>
      <c r="F200" s="119">
        <f t="shared" si="20"/>
        <v>50000</v>
      </c>
    </row>
    <row r="201" spans="1:44" s="4" customFormat="1" x14ac:dyDescent="0.25">
      <c r="A201" s="123" t="s">
        <v>1285</v>
      </c>
      <c r="B201" s="124" t="s">
        <v>110</v>
      </c>
      <c r="C201" s="145" t="s">
        <v>1195</v>
      </c>
      <c r="D201" s="118">
        <v>50000</v>
      </c>
      <c r="E201" s="125">
        <v>0</v>
      </c>
      <c r="F201" s="119">
        <f t="shared" si="20"/>
        <v>50000</v>
      </c>
    </row>
    <row r="202" spans="1:44" s="115" customFormat="1" ht="57" hidden="1" customHeight="1" x14ac:dyDescent="0.25">
      <c r="A202" s="225" t="s">
        <v>318</v>
      </c>
      <c r="B202" s="226" t="s">
        <v>110</v>
      </c>
      <c r="C202" s="227" t="s">
        <v>1506</v>
      </c>
      <c r="D202" s="228">
        <f>D203</f>
        <v>0</v>
      </c>
      <c r="E202" s="228">
        <f>E203</f>
        <v>0</v>
      </c>
      <c r="F202" s="232" t="str">
        <f t="shared" si="20"/>
        <v>-</v>
      </c>
    </row>
    <row r="203" spans="1:44" s="115" customFormat="1" ht="48" hidden="1" customHeight="1" x14ac:dyDescent="0.25">
      <c r="A203" s="208" t="s">
        <v>1504</v>
      </c>
      <c r="B203" s="209"/>
      <c r="C203" s="229" t="s">
        <v>1602</v>
      </c>
      <c r="D203" s="230">
        <f>D204</f>
        <v>0</v>
      </c>
      <c r="E203" s="230">
        <f>E204</f>
        <v>0</v>
      </c>
      <c r="F203" s="233"/>
    </row>
    <row r="204" spans="1:44" s="115" customFormat="1" ht="72" hidden="1" customHeight="1" x14ac:dyDescent="0.25">
      <c r="A204" s="208" t="s">
        <v>117</v>
      </c>
      <c r="B204" s="209" t="s">
        <v>110</v>
      </c>
      <c r="C204" s="229" t="s">
        <v>1603</v>
      </c>
      <c r="D204" s="230">
        <f t="shared" ref="D204:E204" si="21">D205</f>
        <v>0</v>
      </c>
      <c r="E204" s="230">
        <f t="shared" si="21"/>
        <v>0</v>
      </c>
      <c r="F204" s="233" t="str">
        <f t="shared" si="20"/>
        <v>-</v>
      </c>
    </row>
    <row r="205" spans="1:44" s="115" customFormat="1" ht="23.25" hidden="1" x14ac:dyDescent="0.25">
      <c r="A205" s="208" t="s">
        <v>118</v>
      </c>
      <c r="B205" s="209" t="s">
        <v>110</v>
      </c>
      <c r="C205" s="229" t="s">
        <v>1604</v>
      </c>
      <c r="D205" s="230">
        <f>D206</f>
        <v>0</v>
      </c>
      <c r="E205" s="230">
        <f>E206</f>
        <v>0</v>
      </c>
      <c r="F205" s="233" t="str">
        <f t="shared" si="20"/>
        <v>-</v>
      </c>
    </row>
    <row r="206" spans="1:44" s="115" customFormat="1" ht="23.25" hidden="1" x14ac:dyDescent="0.25">
      <c r="A206" s="208" t="s">
        <v>1181</v>
      </c>
      <c r="B206" s="209" t="s">
        <v>110</v>
      </c>
      <c r="C206" s="229" t="s">
        <v>1605</v>
      </c>
      <c r="D206" s="230">
        <v>0</v>
      </c>
      <c r="E206" s="231">
        <v>0</v>
      </c>
      <c r="F206" s="233" t="str">
        <f t="shared" si="20"/>
        <v>-</v>
      </c>
    </row>
    <row r="207" spans="1:44" ht="48.75" customHeight="1" x14ac:dyDescent="0.25">
      <c r="A207" s="120" t="s">
        <v>361</v>
      </c>
      <c r="B207" s="121" t="s">
        <v>110</v>
      </c>
      <c r="C207" s="143" t="s">
        <v>362</v>
      </c>
      <c r="D207" s="116">
        <f t="shared" ref="D207:E209" si="22">D208</f>
        <v>6200</v>
      </c>
      <c r="E207" s="116">
        <f>E208</f>
        <v>2066</v>
      </c>
      <c r="F207" s="117">
        <f t="shared" si="17"/>
        <v>4134</v>
      </c>
      <c r="G207" s="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51" customHeight="1" x14ac:dyDescent="0.25">
      <c r="A208" s="123" t="s">
        <v>363</v>
      </c>
      <c r="B208" s="124" t="s">
        <v>110</v>
      </c>
      <c r="C208" s="145" t="s">
        <v>364</v>
      </c>
      <c r="D208" s="118">
        <f t="shared" si="22"/>
        <v>6200</v>
      </c>
      <c r="E208" s="118">
        <f t="shared" si="22"/>
        <v>2066</v>
      </c>
      <c r="F208" s="119">
        <f t="shared" si="17"/>
        <v>4134</v>
      </c>
      <c r="G208" s="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2" customHeight="1" x14ac:dyDescent="0.25">
      <c r="A209" s="123" t="s">
        <v>122</v>
      </c>
      <c r="B209" s="124" t="s">
        <v>110</v>
      </c>
      <c r="C209" s="145" t="s">
        <v>365</v>
      </c>
      <c r="D209" s="118">
        <f t="shared" si="22"/>
        <v>6200</v>
      </c>
      <c r="E209" s="118">
        <f t="shared" si="22"/>
        <v>2066</v>
      </c>
      <c r="F209" s="119">
        <f t="shared" si="17"/>
        <v>4134</v>
      </c>
      <c r="G209" s="4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3.5" customHeight="1" x14ac:dyDescent="0.25">
      <c r="A210" s="123" t="s">
        <v>123</v>
      </c>
      <c r="B210" s="124" t="s">
        <v>110</v>
      </c>
      <c r="C210" s="145" t="s">
        <v>366</v>
      </c>
      <c r="D210" s="118">
        <v>6200</v>
      </c>
      <c r="E210" s="125">
        <v>2066</v>
      </c>
      <c r="F210" s="119">
        <f t="shared" si="17"/>
        <v>4134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23.25" x14ac:dyDescent="0.25">
      <c r="A211" s="120" t="s">
        <v>11</v>
      </c>
      <c r="B211" s="121" t="s">
        <v>110</v>
      </c>
      <c r="C211" s="143" t="s">
        <v>367</v>
      </c>
      <c r="D211" s="116">
        <f>D220+D212</f>
        <v>236900</v>
      </c>
      <c r="E211" s="116">
        <f>E220+E212</f>
        <v>120458</v>
      </c>
      <c r="F211" s="117">
        <f t="shared" si="17"/>
        <v>116442</v>
      </c>
      <c r="G211" s="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s="122" customFormat="1" ht="13.5" customHeight="1" x14ac:dyDescent="0.25">
      <c r="A212" s="51" t="s">
        <v>255</v>
      </c>
      <c r="B212" s="121" t="s">
        <v>110</v>
      </c>
      <c r="C212" s="143" t="s">
        <v>1468</v>
      </c>
      <c r="D212" s="116">
        <f t="shared" ref="D212:E216" si="23">D213</f>
        <v>83000</v>
      </c>
      <c r="E212" s="116">
        <f t="shared" si="23"/>
        <v>83000</v>
      </c>
      <c r="F212" s="117" t="str">
        <f t="shared" ref="F212:F218" si="24">IF(OR(D212="-",E212=D212),"-",D212-IF(E212="-",0,E212))</f>
        <v>-</v>
      </c>
    </row>
    <row r="213" spans="1:44" s="4" customFormat="1" ht="13.5" customHeight="1" x14ac:dyDescent="0.25">
      <c r="A213" s="123" t="s">
        <v>120</v>
      </c>
      <c r="B213" s="124" t="s">
        <v>110</v>
      </c>
      <c r="C213" s="145" t="s">
        <v>1469</v>
      </c>
      <c r="D213" s="118">
        <f>D214+D216</f>
        <v>83000</v>
      </c>
      <c r="E213" s="118">
        <f>E214+E216</f>
        <v>83000</v>
      </c>
      <c r="F213" s="119" t="str">
        <f t="shared" si="24"/>
        <v>-</v>
      </c>
    </row>
    <row r="214" spans="1:44" s="4" customFormat="1" ht="12.75" customHeight="1" x14ac:dyDescent="0.25">
      <c r="A214" s="123" t="s">
        <v>256</v>
      </c>
      <c r="B214" s="124" t="s">
        <v>110</v>
      </c>
      <c r="C214" s="145" t="s">
        <v>1471</v>
      </c>
      <c r="D214" s="118">
        <f t="shared" si="23"/>
        <v>53000</v>
      </c>
      <c r="E214" s="118">
        <f t="shared" si="23"/>
        <v>53000</v>
      </c>
      <c r="F214" s="119" t="str">
        <f t="shared" si="24"/>
        <v>-</v>
      </c>
    </row>
    <row r="215" spans="1:44" s="4" customFormat="1" ht="43.5" customHeight="1" x14ac:dyDescent="0.25">
      <c r="A215" s="123" t="s">
        <v>1426</v>
      </c>
      <c r="B215" s="124" t="s">
        <v>110</v>
      </c>
      <c r="C215" s="145" t="s">
        <v>1470</v>
      </c>
      <c r="D215" s="118">
        <v>53000</v>
      </c>
      <c r="E215" s="125">
        <v>53000</v>
      </c>
      <c r="F215" s="119" t="str">
        <f t="shared" si="24"/>
        <v>-</v>
      </c>
    </row>
    <row r="216" spans="1:44" s="4" customFormat="1" ht="12.75" customHeight="1" x14ac:dyDescent="0.25">
      <c r="A216" s="123" t="s">
        <v>121</v>
      </c>
      <c r="B216" s="124" t="s">
        <v>110</v>
      </c>
      <c r="C216" s="145" t="s">
        <v>1660</v>
      </c>
      <c r="D216" s="118">
        <f t="shared" si="23"/>
        <v>30000</v>
      </c>
      <c r="E216" s="118">
        <f t="shared" si="23"/>
        <v>30000</v>
      </c>
      <c r="F216" s="119" t="str">
        <f t="shared" ref="F216:F217" si="25">IF(OR(D216="-",E216=D216),"-",D216-IF(E216="-",0,E216))</f>
        <v>-</v>
      </c>
    </row>
    <row r="217" spans="1:44" s="4" customFormat="1" ht="43.5" customHeight="1" x14ac:dyDescent="0.25">
      <c r="A217" s="449" t="s">
        <v>1531</v>
      </c>
      <c r="B217" s="124" t="s">
        <v>110</v>
      </c>
      <c r="C217" s="145" t="s">
        <v>1661</v>
      </c>
      <c r="D217" s="118">
        <v>30000</v>
      </c>
      <c r="E217" s="125">
        <v>30000</v>
      </c>
      <c r="F217" s="119" t="str">
        <f t="shared" si="25"/>
        <v>-</v>
      </c>
    </row>
    <row r="218" spans="1:44" s="115" customFormat="1" ht="12.75" hidden="1" customHeight="1" x14ac:dyDescent="0.25">
      <c r="A218" s="208" t="s">
        <v>121</v>
      </c>
      <c r="B218" s="209" t="s">
        <v>110</v>
      </c>
      <c r="C218" s="229" t="s">
        <v>1082</v>
      </c>
      <c r="D218" s="230">
        <f>D219</f>
        <v>0</v>
      </c>
      <c r="E218" s="230">
        <f>E219</f>
        <v>0</v>
      </c>
      <c r="F218" s="233" t="str">
        <f t="shared" si="24"/>
        <v>-</v>
      </c>
      <c r="G218" s="391">
        <f>SUM(D218:E218)</f>
        <v>0</v>
      </c>
    </row>
    <row r="219" spans="1:44" s="115" customFormat="1" ht="12" hidden="1" customHeight="1" x14ac:dyDescent="0.25">
      <c r="A219" s="208" t="s">
        <v>158</v>
      </c>
      <c r="B219" s="209" t="s">
        <v>110</v>
      </c>
      <c r="C219" s="229" t="s">
        <v>1606</v>
      </c>
      <c r="D219" s="230">
        <v>0</v>
      </c>
      <c r="E219" s="231">
        <v>0</v>
      </c>
      <c r="F219" s="233" t="str">
        <f t="shared" ref="F219" si="26">IF(OR(D219="-",E219=D219),"-",D219-IF(E219="-",0,E219))</f>
        <v>-</v>
      </c>
    </row>
    <row r="220" spans="1:44" s="100" customFormat="1" ht="13.5" customHeight="1" x14ac:dyDescent="0.25">
      <c r="A220" s="51" t="s">
        <v>61</v>
      </c>
      <c r="B220" s="121" t="s">
        <v>110</v>
      </c>
      <c r="C220" s="143" t="s">
        <v>1080</v>
      </c>
      <c r="D220" s="116">
        <f t="shared" ref="D220:E221" si="27">D221</f>
        <v>153900</v>
      </c>
      <c r="E220" s="116">
        <f t="shared" si="27"/>
        <v>37458</v>
      </c>
      <c r="F220" s="117">
        <f t="shared" si="17"/>
        <v>116442</v>
      </c>
      <c r="G220" s="122"/>
    </row>
    <row r="221" spans="1:44" ht="13.5" customHeight="1" x14ac:dyDescent="0.25">
      <c r="A221" s="123" t="s">
        <v>120</v>
      </c>
      <c r="B221" s="124" t="s">
        <v>110</v>
      </c>
      <c r="C221" s="145" t="s">
        <v>1081</v>
      </c>
      <c r="D221" s="118">
        <f t="shared" si="27"/>
        <v>153900</v>
      </c>
      <c r="E221" s="118">
        <f t="shared" si="27"/>
        <v>37458</v>
      </c>
      <c r="F221" s="119">
        <f t="shared" si="17"/>
        <v>116442</v>
      </c>
      <c r="G221" s="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2.75" customHeight="1" x14ac:dyDescent="0.25">
      <c r="A222" s="123" t="s">
        <v>121</v>
      </c>
      <c r="B222" s="124" t="s">
        <v>110</v>
      </c>
      <c r="C222" s="145" t="s">
        <v>1082</v>
      </c>
      <c r="D222" s="118">
        <f>D224+D225+D223</f>
        <v>153900</v>
      </c>
      <c r="E222" s="118">
        <f>E224+E225+E223</f>
        <v>37458</v>
      </c>
      <c r="F222" s="119">
        <f t="shared" si="17"/>
        <v>116442</v>
      </c>
      <c r="G222" s="18">
        <f>SUM(D222:E222)</f>
        <v>191358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27" customHeight="1" x14ac:dyDescent="0.25">
      <c r="A223" s="449" t="s">
        <v>1531</v>
      </c>
      <c r="B223" s="124" t="s">
        <v>110</v>
      </c>
      <c r="C223" s="145" t="s">
        <v>1507</v>
      </c>
      <c r="D223" s="118">
        <v>151900</v>
      </c>
      <c r="E223" s="125">
        <v>37458</v>
      </c>
      <c r="F223" s="119">
        <f t="shared" si="17"/>
        <v>114442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s="422" customFormat="1" ht="12" hidden="1" customHeight="1" x14ac:dyDescent="0.25">
      <c r="A224" s="423" t="s">
        <v>1481</v>
      </c>
      <c r="B224" s="424" t="s">
        <v>110</v>
      </c>
      <c r="C224" s="425" t="s">
        <v>1474</v>
      </c>
      <c r="D224" s="426">
        <v>0</v>
      </c>
      <c r="E224" s="428">
        <v>0</v>
      </c>
      <c r="F224" s="427" t="str">
        <f t="shared" ref="F224" si="28">IF(OR(D224="-",E224=D224),"-",D224-IF(E224="-",0,E224))</f>
        <v>-</v>
      </c>
    </row>
    <row r="225" spans="1:44" ht="12" customHeight="1" x14ac:dyDescent="0.25">
      <c r="A225" s="123" t="s">
        <v>158</v>
      </c>
      <c r="B225" s="124" t="s">
        <v>110</v>
      </c>
      <c r="C225" s="145" t="s">
        <v>1200</v>
      </c>
      <c r="D225" s="118">
        <v>2000</v>
      </c>
      <c r="E225" s="125">
        <v>0</v>
      </c>
      <c r="F225" s="119">
        <f t="shared" si="17"/>
        <v>2000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s="114" customFormat="1" ht="12" hidden="1" customHeight="1" x14ac:dyDescent="0.25">
      <c r="A226" s="225" t="s">
        <v>1085</v>
      </c>
      <c r="B226" s="226" t="s">
        <v>110</v>
      </c>
      <c r="C226" s="227" t="s">
        <v>920</v>
      </c>
      <c r="D226" s="228">
        <f t="shared" ref="D226:E228" si="29">D227</f>
        <v>0</v>
      </c>
      <c r="E226" s="228">
        <f t="shared" si="29"/>
        <v>0</v>
      </c>
      <c r="F226" s="232" t="str">
        <f t="shared" si="17"/>
        <v>-</v>
      </c>
      <c r="G226" s="122"/>
    </row>
    <row r="227" spans="1:44" s="115" customFormat="1" ht="12" hidden="1" customHeight="1" x14ac:dyDescent="0.25">
      <c r="A227" s="208" t="s">
        <v>120</v>
      </c>
      <c r="B227" s="209" t="s">
        <v>110</v>
      </c>
      <c r="C227" s="229" t="s">
        <v>919</v>
      </c>
      <c r="D227" s="230">
        <f t="shared" si="29"/>
        <v>0</v>
      </c>
      <c r="E227" s="230">
        <f t="shared" si="29"/>
        <v>0</v>
      </c>
      <c r="F227" s="233" t="str">
        <f t="shared" si="17"/>
        <v>-</v>
      </c>
      <c r="G227" s="4"/>
    </row>
    <row r="228" spans="1:44" s="115" customFormat="1" ht="13.5" hidden="1" customHeight="1" x14ac:dyDescent="0.25">
      <c r="A228" s="208" t="s">
        <v>121</v>
      </c>
      <c r="B228" s="209" t="s">
        <v>110</v>
      </c>
      <c r="C228" s="229" t="s">
        <v>918</v>
      </c>
      <c r="D228" s="230">
        <f t="shared" si="29"/>
        <v>0</v>
      </c>
      <c r="E228" s="230">
        <f t="shared" si="29"/>
        <v>0</v>
      </c>
      <c r="F228" s="233" t="str">
        <f t="shared" si="17"/>
        <v>-</v>
      </c>
      <c r="G228" s="4"/>
    </row>
    <row r="229" spans="1:44" s="115" customFormat="1" ht="12.75" hidden="1" customHeight="1" x14ac:dyDescent="0.25">
      <c r="A229" s="208" t="s">
        <v>158</v>
      </c>
      <c r="B229" s="209" t="s">
        <v>110</v>
      </c>
      <c r="C229" s="229" t="s">
        <v>917</v>
      </c>
      <c r="D229" s="230">
        <v>0</v>
      </c>
      <c r="E229" s="231">
        <v>0</v>
      </c>
      <c r="F229" s="233" t="str">
        <f t="shared" si="17"/>
        <v>-</v>
      </c>
      <c r="G229" s="4"/>
    </row>
    <row r="230" spans="1:44" s="100" customFormat="1" ht="42" customHeight="1" x14ac:dyDescent="0.25">
      <c r="A230" s="120" t="s">
        <v>124</v>
      </c>
      <c r="B230" s="121" t="s">
        <v>110</v>
      </c>
      <c r="C230" s="143" t="s">
        <v>369</v>
      </c>
      <c r="D230" s="116">
        <f t="shared" ref="D230:E232" si="30">D231</f>
        <v>412800</v>
      </c>
      <c r="E230" s="116">
        <f t="shared" si="30"/>
        <v>123832</v>
      </c>
      <c r="F230" s="117">
        <f t="shared" si="17"/>
        <v>288968</v>
      </c>
      <c r="G230" s="122"/>
    </row>
    <row r="231" spans="1:44" s="100" customFormat="1" ht="23.25" x14ac:dyDescent="0.25">
      <c r="A231" s="120" t="s">
        <v>341</v>
      </c>
      <c r="B231" s="121" t="s">
        <v>110</v>
      </c>
      <c r="C231" s="143" t="s">
        <v>370</v>
      </c>
      <c r="D231" s="116">
        <f t="shared" si="30"/>
        <v>412800</v>
      </c>
      <c r="E231" s="116">
        <f t="shared" si="30"/>
        <v>123832</v>
      </c>
      <c r="F231" s="117">
        <f t="shared" si="17"/>
        <v>288968</v>
      </c>
      <c r="G231" s="122"/>
    </row>
    <row r="232" spans="1:44" s="100" customFormat="1" ht="23.25" x14ac:dyDescent="0.25">
      <c r="A232" s="120" t="s">
        <v>111</v>
      </c>
      <c r="B232" s="121" t="s">
        <v>110</v>
      </c>
      <c r="C232" s="143" t="s">
        <v>371</v>
      </c>
      <c r="D232" s="116">
        <f t="shared" si="30"/>
        <v>412800</v>
      </c>
      <c r="E232" s="116">
        <f t="shared" si="30"/>
        <v>123832</v>
      </c>
      <c r="F232" s="117">
        <f t="shared" si="17"/>
        <v>288968</v>
      </c>
      <c r="G232" s="122"/>
    </row>
    <row r="233" spans="1:44" s="100" customFormat="1" ht="47.25" customHeight="1" x14ac:dyDescent="0.25">
      <c r="A233" s="120" t="s">
        <v>361</v>
      </c>
      <c r="B233" s="121" t="s">
        <v>110</v>
      </c>
      <c r="C233" s="143" t="s">
        <v>372</v>
      </c>
      <c r="D233" s="116">
        <f>D234+D237</f>
        <v>412800</v>
      </c>
      <c r="E233" s="116">
        <f>E234+E237</f>
        <v>123832</v>
      </c>
      <c r="F233" s="117">
        <f t="shared" si="17"/>
        <v>288968</v>
      </c>
      <c r="G233" s="122"/>
    </row>
    <row r="234" spans="1:44" ht="42.75" customHeight="1" x14ac:dyDescent="0.25">
      <c r="A234" s="123" t="s">
        <v>373</v>
      </c>
      <c r="B234" s="124" t="s">
        <v>110</v>
      </c>
      <c r="C234" s="145" t="s">
        <v>374</v>
      </c>
      <c r="D234" s="118">
        <f>D235</f>
        <v>330200</v>
      </c>
      <c r="E234" s="118">
        <f>E235</f>
        <v>110066</v>
      </c>
      <c r="F234" s="119">
        <f t="shared" si="17"/>
        <v>220134</v>
      </c>
      <c r="G234" s="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x14ac:dyDescent="0.25">
      <c r="A235" s="123" t="s">
        <v>122</v>
      </c>
      <c r="B235" s="124" t="s">
        <v>110</v>
      </c>
      <c r="C235" s="145" t="s">
        <v>375</v>
      </c>
      <c r="D235" s="118">
        <f>D236</f>
        <v>330200</v>
      </c>
      <c r="E235" s="118">
        <f>E236</f>
        <v>110066</v>
      </c>
      <c r="F235" s="119">
        <f t="shared" si="17"/>
        <v>220134</v>
      </c>
      <c r="G235" s="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x14ac:dyDescent="0.25">
      <c r="A236" s="123" t="s">
        <v>123</v>
      </c>
      <c r="B236" s="124" t="s">
        <v>110</v>
      </c>
      <c r="C236" s="145" t="s">
        <v>376</v>
      </c>
      <c r="D236" s="118">
        <v>330200</v>
      </c>
      <c r="E236" s="125">
        <v>110066</v>
      </c>
      <c r="F236" s="119">
        <f t="shared" si="17"/>
        <v>220134</v>
      </c>
      <c r="G236" s="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34.5" x14ac:dyDescent="0.25">
      <c r="A237" s="123" t="s">
        <v>377</v>
      </c>
      <c r="B237" s="124" t="s">
        <v>110</v>
      </c>
      <c r="C237" s="145" t="s">
        <v>378</v>
      </c>
      <c r="D237" s="118">
        <f>D238</f>
        <v>82600</v>
      </c>
      <c r="E237" s="118">
        <f>E238</f>
        <v>13766</v>
      </c>
      <c r="F237" s="119">
        <f t="shared" si="17"/>
        <v>68834</v>
      </c>
      <c r="G237" s="4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3.5" customHeight="1" x14ac:dyDescent="0.25">
      <c r="A238" s="123" t="s">
        <v>122</v>
      </c>
      <c r="B238" s="124" t="s">
        <v>110</v>
      </c>
      <c r="C238" s="145" t="s">
        <v>379</v>
      </c>
      <c r="D238" s="118">
        <f>D239</f>
        <v>82600</v>
      </c>
      <c r="E238" s="118">
        <f>E239</f>
        <v>13766</v>
      </c>
      <c r="F238" s="119">
        <f t="shared" si="17"/>
        <v>68834</v>
      </c>
      <c r="G238" s="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2.75" customHeight="1" x14ac:dyDescent="0.25">
      <c r="A239" s="123" t="s">
        <v>123</v>
      </c>
      <c r="B239" s="124" t="s">
        <v>110</v>
      </c>
      <c r="C239" s="145" t="s">
        <v>380</v>
      </c>
      <c r="D239" s="118">
        <v>82600</v>
      </c>
      <c r="E239" s="125">
        <v>13766</v>
      </c>
      <c r="F239" s="119">
        <f t="shared" si="17"/>
        <v>68834</v>
      </c>
      <c r="G239" s="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s="182" customFormat="1" ht="37.5" hidden="1" customHeight="1" x14ac:dyDescent="0.25">
      <c r="A240" s="364" t="s">
        <v>1369</v>
      </c>
      <c r="B240" s="352" t="s">
        <v>110</v>
      </c>
      <c r="C240" s="353" t="s">
        <v>1348</v>
      </c>
      <c r="D240" s="357">
        <f t="shared" ref="D240:E241" si="31">D241</f>
        <v>0</v>
      </c>
      <c r="E240" s="357">
        <f t="shared" si="31"/>
        <v>0</v>
      </c>
      <c r="F240" s="358" t="str">
        <f t="shared" ref="F240:F242" si="32">IF(OR(D240="-",E240=D240),"-",D240-IF(E240="-",0,E240))</f>
        <v>-</v>
      </c>
    </row>
    <row r="241" spans="1:7" s="182" customFormat="1" ht="37.5" hidden="1" customHeight="1" x14ac:dyDescent="0.25">
      <c r="A241" s="364" t="s">
        <v>341</v>
      </c>
      <c r="B241" s="352" t="s">
        <v>110</v>
      </c>
      <c r="C241" s="353" t="s">
        <v>1350</v>
      </c>
      <c r="D241" s="357">
        <f t="shared" si="31"/>
        <v>0</v>
      </c>
      <c r="E241" s="357">
        <f t="shared" si="31"/>
        <v>0</v>
      </c>
      <c r="F241" s="358" t="str">
        <f t="shared" si="32"/>
        <v>-</v>
      </c>
    </row>
    <row r="242" spans="1:7" s="182" customFormat="1" ht="37.5" hidden="1" customHeight="1" x14ac:dyDescent="0.25">
      <c r="A242" s="364" t="s">
        <v>111</v>
      </c>
      <c r="B242" s="352" t="s">
        <v>110</v>
      </c>
      <c r="C242" s="353" t="s">
        <v>1349</v>
      </c>
      <c r="D242" s="357">
        <f>D243</f>
        <v>0</v>
      </c>
      <c r="E242" s="357">
        <f>E243</f>
        <v>0</v>
      </c>
      <c r="F242" s="358" t="str">
        <f t="shared" si="32"/>
        <v>-</v>
      </c>
    </row>
    <row r="243" spans="1:7" s="181" customFormat="1" hidden="1" x14ac:dyDescent="0.25">
      <c r="A243" s="361" t="s">
        <v>112</v>
      </c>
      <c r="B243" s="354" t="s">
        <v>110</v>
      </c>
      <c r="C243" s="355" t="s">
        <v>1467</v>
      </c>
      <c r="D243" s="359">
        <f>D245</f>
        <v>0</v>
      </c>
      <c r="E243" s="359">
        <f>E245</f>
        <v>0</v>
      </c>
      <c r="F243" s="360" t="str">
        <f t="shared" si="17"/>
        <v>-</v>
      </c>
    </row>
    <row r="244" spans="1:7" s="181" customFormat="1" hidden="1" x14ac:dyDescent="0.25">
      <c r="A244" s="361" t="s">
        <v>1473</v>
      </c>
      <c r="B244" s="354" t="s">
        <v>110</v>
      </c>
      <c r="C244" s="355" t="s">
        <v>1472</v>
      </c>
      <c r="D244" s="359">
        <f>D246</f>
        <v>0</v>
      </c>
      <c r="E244" s="359">
        <f>E246</f>
        <v>0</v>
      </c>
      <c r="F244" s="360" t="str">
        <f t="shared" si="17"/>
        <v>-</v>
      </c>
    </row>
    <row r="245" spans="1:7" s="181" customFormat="1" ht="18" hidden="1" customHeight="1" x14ac:dyDescent="0.25">
      <c r="A245" s="361" t="s">
        <v>120</v>
      </c>
      <c r="B245" s="354" t="s">
        <v>110</v>
      </c>
      <c r="C245" s="355" t="s">
        <v>1456</v>
      </c>
      <c r="D245" s="359">
        <f t="shared" ref="D245:E245" si="33">D246</f>
        <v>0</v>
      </c>
      <c r="E245" s="359">
        <f t="shared" si="33"/>
        <v>0</v>
      </c>
      <c r="F245" s="360" t="str">
        <f t="shared" si="17"/>
        <v>-</v>
      </c>
    </row>
    <row r="246" spans="1:7" s="181" customFormat="1" hidden="1" x14ac:dyDescent="0.25">
      <c r="A246" s="361" t="s">
        <v>1458</v>
      </c>
      <c r="B246" s="354" t="s">
        <v>110</v>
      </c>
      <c r="C246" s="355" t="s">
        <v>1457</v>
      </c>
      <c r="D246" s="359">
        <v>0</v>
      </c>
      <c r="E246" s="363">
        <v>0</v>
      </c>
      <c r="F246" s="360" t="str">
        <f t="shared" si="17"/>
        <v>-</v>
      </c>
    </row>
    <row r="247" spans="1:7" s="122" customFormat="1" x14ac:dyDescent="0.25">
      <c r="A247" s="429" t="s">
        <v>1025</v>
      </c>
      <c r="B247" s="121" t="s">
        <v>110</v>
      </c>
      <c r="C247" s="143" t="s">
        <v>921</v>
      </c>
      <c r="D247" s="116">
        <f t="shared" ref="D247:E252" si="34">D248</f>
        <v>881100</v>
      </c>
      <c r="E247" s="116">
        <f t="shared" si="34"/>
        <v>0</v>
      </c>
      <c r="F247" s="117">
        <f t="shared" ref="F247:F253" si="35">IF(OR(D247="-",E247=D247),"-",D247-IF(E247="-",0,E247))</f>
        <v>881100</v>
      </c>
    </row>
    <row r="248" spans="1:7" s="122" customFormat="1" ht="23.25" x14ac:dyDescent="0.25">
      <c r="A248" s="120" t="s">
        <v>341</v>
      </c>
      <c r="B248" s="121" t="s">
        <v>110</v>
      </c>
      <c r="C248" s="143" t="s">
        <v>922</v>
      </c>
      <c r="D248" s="116">
        <f t="shared" si="34"/>
        <v>881100</v>
      </c>
      <c r="E248" s="116">
        <f t="shared" si="34"/>
        <v>0</v>
      </c>
      <c r="F248" s="117">
        <f t="shared" si="35"/>
        <v>881100</v>
      </c>
    </row>
    <row r="249" spans="1:7" s="122" customFormat="1" ht="23.25" x14ac:dyDescent="0.25">
      <c r="A249" s="120" t="s">
        <v>111</v>
      </c>
      <c r="B249" s="121" t="s">
        <v>110</v>
      </c>
      <c r="C249" s="143" t="s">
        <v>923</v>
      </c>
      <c r="D249" s="116">
        <f t="shared" si="34"/>
        <v>881100</v>
      </c>
      <c r="E249" s="116">
        <f t="shared" si="34"/>
        <v>0</v>
      </c>
      <c r="F249" s="117">
        <f t="shared" si="35"/>
        <v>881100</v>
      </c>
    </row>
    <row r="250" spans="1:7" s="122" customFormat="1" ht="23.25" x14ac:dyDescent="0.25">
      <c r="A250" s="120" t="s">
        <v>11</v>
      </c>
      <c r="B250" s="121" t="s">
        <v>110</v>
      </c>
      <c r="C250" s="150" t="s">
        <v>924</v>
      </c>
      <c r="D250" s="116">
        <f t="shared" si="34"/>
        <v>881100</v>
      </c>
      <c r="E250" s="116">
        <f t="shared" si="34"/>
        <v>0</v>
      </c>
      <c r="F250" s="117">
        <f t="shared" si="35"/>
        <v>881100</v>
      </c>
    </row>
    <row r="251" spans="1:7" s="122" customFormat="1" x14ac:dyDescent="0.25">
      <c r="A251" s="429" t="s">
        <v>1026</v>
      </c>
      <c r="B251" s="121" t="s">
        <v>110</v>
      </c>
      <c r="C251" s="150" t="s">
        <v>925</v>
      </c>
      <c r="D251" s="116">
        <f t="shared" si="34"/>
        <v>881100</v>
      </c>
      <c r="E251" s="116">
        <f t="shared" si="34"/>
        <v>0</v>
      </c>
      <c r="F251" s="117">
        <f t="shared" si="35"/>
        <v>881100</v>
      </c>
    </row>
    <row r="252" spans="1:7" s="122" customFormat="1" x14ac:dyDescent="0.25">
      <c r="A252" s="429" t="s">
        <v>120</v>
      </c>
      <c r="B252" s="121" t="s">
        <v>110</v>
      </c>
      <c r="C252" s="150" t="s">
        <v>926</v>
      </c>
      <c r="D252" s="116">
        <f t="shared" si="34"/>
        <v>881100</v>
      </c>
      <c r="E252" s="116">
        <f t="shared" si="34"/>
        <v>0</v>
      </c>
      <c r="F252" s="117">
        <f t="shared" si="35"/>
        <v>881100</v>
      </c>
    </row>
    <row r="253" spans="1:7" s="4" customFormat="1" x14ac:dyDescent="0.25">
      <c r="A253" s="126" t="s">
        <v>1027</v>
      </c>
      <c r="B253" s="124" t="s">
        <v>110</v>
      </c>
      <c r="C253" s="144" t="s">
        <v>927</v>
      </c>
      <c r="D253" s="118">
        <v>881100</v>
      </c>
      <c r="E253" s="118">
        <v>0</v>
      </c>
      <c r="F253" s="119">
        <f t="shared" si="35"/>
        <v>881100</v>
      </c>
    </row>
    <row r="254" spans="1:7" s="122" customFormat="1" x14ac:dyDescent="0.25">
      <c r="A254" s="120" t="s">
        <v>125</v>
      </c>
      <c r="B254" s="121" t="s">
        <v>110</v>
      </c>
      <c r="C254" s="143" t="s">
        <v>381</v>
      </c>
      <c r="D254" s="116">
        <f>D255+D276</f>
        <v>10566452.34</v>
      </c>
      <c r="E254" s="116">
        <f>E255+E276</f>
        <v>6089668</v>
      </c>
      <c r="F254" s="117">
        <f t="shared" si="17"/>
        <v>4476784.34</v>
      </c>
    </row>
    <row r="255" spans="1:7" s="100" customFormat="1" ht="48" customHeight="1" x14ac:dyDescent="0.25">
      <c r="A255" s="120" t="s">
        <v>1346</v>
      </c>
      <c r="B255" s="121" t="s">
        <v>110</v>
      </c>
      <c r="C255" s="143" t="s">
        <v>382</v>
      </c>
      <c r="D255" s="116">
        <f>D256+D270</f>
        <v>1264400</v>
      </c>
      <c r="E255" s="116">
        <f>E256+E270</f>
        <v>346702</v>
      </c>
      <c r="F255" s="117">
        <f t="shared" si="17"/>
        <v>917698</v>
      </c>
      <c r="G255" s="122"/>
    </row>
    <row r="256" spans="1:7" s="100" customFormat="1" ht="23.25" x14ac:dyDescent="0.25">
      <c r="A256" s="120" t="s">
        <v>247</v>
      </c>
      <c r="B256" s="121" t="s">
        <v>110</v>
      </c>
      <c r="C256" s="143" t="s">
        <v>383</v>
      </c>
      <c r="D256" s="116">
        <f>D257</f>
        <v>1214400</v>
      </c>
      <c r="E256" s="116">
        <f>E257</f>
        <v>346702</v>
      </c>
      <c r="F256" s="117">
        <f t="shared" si="17"/>
        <v>867698</v>
      </c>
      <c r="G256" s="122"/>
    </row>
    <row r="257" spans="1:44" x14ac:dyDescent="0.25">
      <c r="A257" s="120" t="s">
        <v>112</v>
      </c>
      <c r="B257" s="121" t="s">
        <v>110</v>
      </c>
      <c r="C257" s="143" t="s">
        <v>384</v>
      </c>
      <c r="D257" s="116">
        <f>D258+D262+D266</f>
        <v>1214400</v>
      </c>
      <c r="E257" s="116">
        <f>E258+E262+E266</f>
        <v>346702</v>
      </c>
      <c r="F257" s="117">
        <f t="shared" si="17"/>
        <v>867698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100" customFormat="1" ht="23.25" x14ac:dyDescent="0.25">
      <c r="A258" s="120" t="s">
        <v>126</v>
      </c>
      <c r="B258" s="121" t="s">
        <v>110</v>
      </c>
      <c r="C258" s="143" t="s">
        <v>385</v>
      </c>
      <c r="D258" s="116">
        <f t="shared" ref="D258:E260" si="36">D259</f>
        <v>830000</v>
      </c>
      <c r="E258" s="116">
        <f t="shared" si="36"/>
        <v>242600</v>
      </c>
      <c r="F258" s="117">
        <f t="shared" si="17"/>
        <v>587400</v>
      </c>
      <c r="G258" s="122"/>
    </row>
    <row r="259" spans="1:44" s="100" customFormat="1" ht="23.25" x14ac:dyDescent="0.25">
      <c r="A259" s="120" t="s">
        <v>113</v>
      </c>
      <c r="B259" s="121" t="s">
        <v>110</v>
      </c>
      <c r="C259" s="143" t="s">
        <v>386</v>
      </c>
      <c r="D259" s="116">
        <f t="shared" si="36"/>
        <v>830000</v>
      </c>
      <c r="E259" s="116">
        <f t="shared" si="36"/>
        <v>242600</v>
      </c>
      <c r="F259" s="117">
        <f t="shared" si="17"/>
        <v>587400</v>
      </c>
      <c r="G259" s="122"/>
    </row>
    <row r="260" spans="1:44" s="100" customFormat="1" ht="40.5" customHeight="1" x14ac:dyDescent="0.25">
      <c r="A260" s="120" t="s">
        <v>1164</v>
      </c>
      <c r="B260" s="121" t="s">
        <v>110</v>
      </c>
      <c r="C260" s="143" t="s">
        <v>387</v>
      </c>
      <c r="D260" s="116">
        <f t="shared" si="36"/>
        <v>830000</v>
      </c>
      <c r="E260" s="116">
        <f t="shared" si="36"/>
        <v>242600</v>
      </c>
      <c r="F260" s="117">
        <f t="shared" si="17"/>
        <v>587400</v>
      </c>
      <c r="G260" s="122"/>
    </row>
    <row r="261" spans="1:44" x14ac:dyDescent="0.25">
      <c r="A261" s="123" t="s">
        <v>1285</v>
      </c>
      <c r="B261" s="124" t="s">
        <v>110</v>
      </c>
      <c r="C261" s="145" t="s">
        <v>388</v>
      </c>
      <c r="D261" s="118">
        <v>830000</v>
      </c>
      <c r="E261" s="125">
        <v>242600</v>
      </c>
      <c r="F261" s="119">
        <f t="shared" si="17"/>
        <v>587400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s="100" customFormat="1" ht="23.25" x14ac:dyDescent="0.25">
      <c r="A262" s="120" t="s">
        <v>128</v>
      </c>
      <c r="B262" s="121" t="s">
        <v>110</v>
      </c>
      <c r="C262" s="143" t="s">
        <v>389</v>
      </c>
      <c r="D262" s="116">
        <f t="shared" ref="D262:E264" si="37">D263</f>
        <v>100000</v>
      </c>
      <c r="E262" s="116">
        <f>E263</f>
        <v>24102</v>
      </c>
      <c r="F262" s="117">
        <f t="shared" si="17"/>
        <v>75898</v>
      </c>
      <c r="G262" s="122"/>
    </row>
    <row r="263" spans="1:44" s="100" customFormat="1" ht="30.75" customHeight="1" x14ac:dyDescent="0.25">
      <c r="A263" s="120" t="s">
        <v>113</v>
      </c>
      <c r="B263" s="121" t="s">
        <v>110</v>
      </c>
      <c r="C263" s="143" t="s">
        <v>390</v>
      </c>
      <c r="D263" s="116">
        <f t="shared" si="37"/>
        <v>100000</v>
      </c>
      <c r="E263" s="116">
        <f t="shared" si="37"/>
        <v>24102</v>
      </c>
      <c r="F263" s="117">
        <f t="shared" si="17"/>
        <v>75898</v>
      </c>
      <c r="G263" s="122"/>
    </row>
    <row r="264" spans="1:44" s="100" customFormat="1" ht="38.25" customHeight="1" x14ac:dyDescent="0.25">
      <c r="A264" s="120" t="s">
        <v>1164</v>
      </c>
      <c r="B264" s="121" t="s">
        <v>110</v>
      </c>
      <c r="C264" s="143" t="s">
        <v>391</v>
      </c>
      <c r="D264" s="116">
        <f t="shared" si="37"/>
        <v>100000</v>
      </c>
      <c r="E264" s="116">
        <f t="shared" si="37"/>
        <v>24102</v>
      </c>
      <c r="F264" s="117">
        <f t="shared" si="17"/>
        <v>75898</v>
      </c>
      <c r="G264" s="122"/>
    </row>
    <row r="265" spans="1:44" x14ac:dyDescent="0.25">
      <c r="A265" s="123" t="s">
        <v>1285</v>
      </c>
      <c r="B265" s="124" t="s">
        <v>110</v>
      </c>
      <c r="C265" s="145" t="s">
        <v>392</v>
      </c>
      <c r="D265" s="118">
        <v>100000</v>
      </c>
      <c r="E265" s="125">
        <v>24102</v>
      </c>
      <c r="F265" s="119">
        <f t="shared" si="17"/>
        <v>75898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s="100" customFormat="1" ht="14.25" customHeight="1" x14ac:dyDescent="0.25">
      <c r="A266" s="120" t="s">
        <v>129</v>
      </c>
      <c r="B266" s="121" t="s">
        <v>110</v>
      </c>
      <c r="C266" s="143" t="s">
        <v>393</v>
      </c>
      <c r="D266" s="116">
        <f t="shared" ref="D266:E267" si="38">D267</f>
        <v>284400</v>
      </c>
      <c r="E266" s="116">
        <f t="shared" si="38"/>
        <v>80000</v>
      </c>
      <c r="F266" s="117">
        <f t="shared" si="17"/>
        <v>204400</v>
      </c>
      <c r="G266" s="122"/>
    </row>
    <row r="267" spans="1:44" s="100" customFormat="1" ht="23.25" x14ac:dyDescent="0.25">
      <c r="A267" s="120" t="s">
        <v>113</v>
      </c>
      <c r="B267" s="121" t="s">
        <v>110</v>
      </c>
      <c r="C267" s="143" t="s">
        <v>394</v>
      </c>
      <c r="D267" s="116">
        <f t="shared" si="38"/>
        <v>284400</v>
      </c>
      <c r="E267" s="116">
        <f t="shared" si="38"/>
        <v>80000</v>
      </c>
      <c r="F267" s="117">
        <f t="shared" si="17"/>
        <v>204400</v>
      </c>
      <c r="G267" s="122"/>
    </row>
    <row r="268" spans="1:44" s="100" customFormat="1" ht="40.5" customHeight="1" x14ac:dyDescent="0.25">
      <c r="A268" s="120" t="s">
        <v>1164</v>
      </c>
      <c r="B268" s="121" t="s">
        <v>110</v>
      </c>
      <c r="C268" s="143" t="s">
        <v>395</v>
      </c>
      <c r="D268" s="116">
        <f>D269</f>
        <v>284400</v>
      </c>
      <c r="E268" s="116">
        <f>E269</f>
        <v>80000</v>
      </c>
      <c r="F268" s="117">
        <f t="shared" si="17"/>
        <v>204400</v>
      </c>
      <c r="G268" s="122"/>
    </row>
    <row r="269" spans="1:44" x14ac:dyDescent="0.25">
      <c r="A269" s="123" t="s">
        <v>1285</v>
      </c>
      <c r="B269" s="124" t="s">
        <v>110</v>
      </c>
      <c r="C269" s="145" t="s">
        <v>396</v>
      </c>
      <c r="D269" s="118">
        <v>284400</v>
      </c>
      <c r="E269" s="125">
        <v>80000</v>
      </c>
      <c r="F269" s="119">
        <f t="shared" si="17"/>
        <v>204400</v>
      </c>
      <c r="G269" s="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45.75" x14ac:dyDescent="0.25">
      <c r="A270" s="120" t="s">
        <v>397</v>
      </c>
      <c r="B270" s="121" t="s">
        <v>110</v>
      </c>
      <c r="C270" s="143" t="s">
        <v>398</v>
      </c>
      <c r="D270" s="116">
        <f t="shared" ref="D270:E274" si="39">D271</f>
        <v>50000</v>
      </c>
      <c r="E270" s="116">
        <f t="shared" si="39"/>
        <v>0</v>
      </c>
      <c r="F270" s="117">
        <f t="shared" si="17"/>
        <v>50000</v>
      </c>
      <c r="G270" s="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s="100" customFormat="1" x14ac:dyDescent="0.25">
      <c r="A271" s="172" t="s">
        <v>112</v>
      </c>
      <c r="B271" s="121" t="s">
        <v>110</v>
      </c>
      <c r="C271" s="143" t="s">
        <v>399</v>
      </c>
      <c r="D271" s="116">
        <f t="shared" si="39"/>
        <v>50000</v>
      </c>
      <c r="E271" s="116">
        <f t="shared" si="39"/>
        <v>0</v>
      </c>
      <c r="F271" s="117">
        <f t="shared" si="17"/>
        <v>50000</v>
      </c>
      <c r="G271" s="122"/>
    </row>
    <row r="272" spans="1:44" s="100" customFormat="1" ht="99" customHeight="1" x14ac:dyDescent="0.25">
      <c r="A272" s="159" t="s">
        <v>159</v>
      </c>
      <c r="B272" s="121" t="s">
        <v>110</v>
      </c>
      <c r="C272" s="143" t="s">
        <v>400</v>
      </c>
      <c r="D272" s="116">
        <f t="shared" si="39"/>
        <v>50000</v>
      </c>
      <c r="E272" s="116">
        <f t="shared" si="39"/>
        <v>0</v>
      </c>
      <c r="F272" s="117">
        <f t="shared" si="17"/>
        <v>50000</v>
      </c>
      <c r="G272" s="122"/>
    </row>
    <row r="273" spans="1:44" s="100" customFormat="1" ht="29.25" customHeight="1" x14ac:dyDescent="0.25">
      <c r="A273" s="120" t="s">
        <v>113</v>
      </c>
      <c r="B273" s="121" t="s">
        <v>110</v>
      </c>
      <c r="C273" s="143" t="s">
        <v>401</v>
      </c>
      <c r="D273" s="116">
        <f t="shared" si="39"/>
        <v>50000</v>
      </c>
      <c r="E273" s="116">
        <f t="shared" si="39"/>
        <v>0</v>
      </c>
      <c r="F273" s="117">
        <f t="shared" si="17"/>
        <v>50000</v>
      </c>
      <c r="G273" s="122"/>
    </row>
    <row r="274" spans="1:44" s="100" customFormat="1" ht="45.75" customHeight="1" x14ac:dyDescent="0.25">
      <c r="A274" s="120" t="s">
        <v>1164</v>
      </c>
      <c r="B274" s="121" t="s">
        <v>110</v>
      </c>
      <c r="C274" s="143" t="s">
        <v>402</v>
      </c>
      <c r="D274" s="116">
        <f t="shared" si="39"/>
        <v>50000</v>
      </c>
      <c r="E274" s="116">
        <f t="shared" si="39"/>
        <v>0</v>
      </c>
      <c r="F274" s="117">
        <f t="shared" si="17"/>
        <v>50000</v>
      </c>
      <c r="G274" s="122"/>
    </row>
    <row r="275" spans="1:44" x14ac:dyDescent="0.25">
      <c r="A275" s="123" t="s">
        <v>1285</v>
      </c>
      <c r="B275" s="124" t="s">
        <v>110</v>
      </c>
      <c r="C275" s="145" t="s">
        <v>403</v>
      </c>
      <c r="D275" s="118">
        <v>50000</v>
      </c>
      <c r="E275" s="125">
        <v>0</v>
      </c>
      <c r="F275" s="119">
        <f t="shared" ref="F275:F360" si="40">IF(OR(D275="-",E275=D275),"-",D275-IF(E275="-",0,E275))</f>
        <v>50000</v>
      </c>
      <c r="G275" s="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s="100" customFormat="1" ht="29.25" customHeight="1" x14ac:dyDescent="0.25">
      <c r="A276" s="120" t="s">
        <v>341</v>
      </c>
      <c r="B276" s="121" t="s">
        <v>110</v>
      </c>
      <c r="C276" s="143" t="s">
        <v>404</v>
      </c>
      <c r="D276" s="116">
        <f>D277</f>
        <v>9302052.3399999999</v>
      </c>
      <c r="E276" s="116">
        <f>E277</f>
        <v>5742966</v>
      </c>
      <c r="F276" s="117">
        <f t="shared" si="40"/>
        <v>3559086.34</v>
      </c>
      <c r="G276" s="122"/>
    </row>
    <row r="277" spans="1:44" s="100" customFormat="1" ht="23.25" x14ac:dyDescent="0.25">
      <c r="A277" s="120" t="s">
        <v>111</v>
      </c>
      <c r="B277" s="121" t="s">
        <v>110</v>
      </c>
      <c r="C277" s="143" t="s">
        <v>405</v>
      </c>
      <c r="D277" s="116">
        <f>D278+D295+D305+D310</f>
        <v>9302052.3399999999</v>
      </c>
      <c r="E277" s="116">
        <f>E278+E295+E305+E310</f>
        <v>5742966</v>
      </c>
      <c r="F277" s="117">
        <f t="shared" si="40"/>
        <v>3559086.34</v>
      </c>
      <c r="G277" s="122"/>
    </row>
    <row r="278" spans="1:44" s="122" customFormat="1" x14ac:dyDescent="0.25">
      <c r="A278" s="120" t="s">
        <v>112</v>
      </c>
      <c r="B278" s="121" t="s">
        <v>110</v>
      </c>
      <c r="C278" s="143" t="s">
        <v>406</v>
      </c>
      <c r="D278" s="116">
        <f>D279+D283+D287+D291</f>
        <v>37500</v>
      </c>
      <c r="E278" s="116">
        <f>E279+E283+E287+E291</f>
        <v>0</v>
      </c>
      <c r="F278" s="117">
        <f t="shared" si="40"/>
        <v>37500</v>
      </c>
    </row>
    <row r="279" spans="1:44" s="4" customFormat="1" hidden="1" x14ac:dyDescent="0.25">
      <c r="A279" s="297" t="s">
        <v>1320</v>
      </c>
      <c r="B279" s="298" t="s">
        <v>110</v>
      </c>
      <c r="C279" s="299" t="s">
        <v>1321</v>
      </c>
      <c r="D279" s="300">
        <f t="shared" ref="D279:E281" si="41">D280</f>
        <v>0</v>
      </c>
      <c r="E279" s="300">
        <f t="shared" si="41"/>
        <v>0</v>
      </c>
      <c r="F279" s="301" t="str">
        <f t="shared" si="40"/>
        <v>-</v>
      </c>
    </row>
    <row r="280" spans="1:44" s="4" customFormat="1" ht="23.25" hidden="1" x14ac:dyDescent="0.25">
      <c r="A280" s="297" t="s">
        <v>113</v>
      </c>
      <c r="B280" s="298" t="s">
        <v>110</v>
      </c>
      <c r="C280" s="299" t="s">
        <v>1322</v>
      </c>
      <c r="D280" s="300">
        <f t="shared" si="41"/>
        <v>0</v>
      </c>
      <c r="E280" s="300">
        <f t="shared" si="41"/>
        <v>0</v>
      </c>
      <c r="F280" s="301" t="str">
        <f t="shared" si="40"/>
        <v>-</v>
      </c>
    </row>
    <row r="281" spans="1:44" s="4" customFormat="1" ht="34.5" hidden="1" x14ac:dyDescent="0.25">
      <c r="A281" s="297" t="s">
        <v>1164</v>
      </c>
      <c r="B281" s="298" t="s">
        <v>110</v>
      </c>
      <c r="C281" s="299" t="s">
        <v>1323</v>
      </c>
      <c r="D281" s="300">
        <f t="shared" si="41"/>
        <v>0</v>
      </c>
      <c r="E281" s="300">
        <f t="shared" si="41"/>
        <v>0</v>
      </c>
      <c r="F281" s="301" t="str">
        <f t="shared" si="40"/>
        <v>-</v>
      </c>
    </row>
    <row r="282" spans="1:44" s="4" customFormat="1" hidden="1" x14ac:dyDescent="0.25">
      <c r="A282" s="297" t="s">
        <v>1285</v>
      </c>
      <c r="B282" s="298" t="s">
        <v>110</v>
      </c>
      <c r="C282" s="299" t="s">
        <v>1324</v>
      </c>
      <c r="D282" s="300">
        <v>0</v>
      </c>
      <c r="E282" s="302">
        <v>0</v>
      </c>
      <c r="F282" s="301" t="str">
        <f t="shared" si="40"/>
        <v>-</v>
      </c>
    </row>
    <row r="283" spans="1:44" s="4" customFormat="1" ht="23.25" hidden="1" x14ac:dyDescent="0.25">
      <c r="A283" s="123" t="s">
        <v>407</v>
      </c>
      <c r="B283" s="124" t="s">
        <v>110</v>
      </c>
      <c r="C283" s="145" t="s">
        <v>408</v>
      </c>
      <c r="D283" s="118">
        <f t="shared" ref="D283:E285" si="42">D284</f>
        <v>0</v>
      </c>
      <c r="E283" s="118">
        <f t="shared" si="42"/>
        <v>0</v>
      </c>
      <c r="F283" s="119" t="str">
        <f t="shared" si="40"/>
        <v>-</v>
      </c>
    </row>
    <row r="284" spans="1:44" s="4" customFormat="1" ht="23.25" hidden="1" x14ac:dyDescent="0.25">
      <c r="A284" s="123" t="s">
        <v>113</v>
      </c>
      <c r="B284" s="124" t="s">
        <v>110</v>
      </c>
      <c r="C284" s="145" t="s">
        <v>409</v>
      </c>
      <c r="D284" s="118">
        <f t="shared" si="42"/>
        <v>0</v>
      </c>
      <c r="E284" s="118">
        <f t="shared" si="42"/>
        <v>0</v>
      </c>
      <c r="F284" s="119" t="str">
        <f t="shared" si="40"/>
        <v>-</v>
      </c>
    </row>
    <row r="285" spans="1:44" s="4" customFormat="1" ht="23.25" hidden="1" x14ac:dyDescent="0.25">
      <c r="A285" s="123" t="s">
        <v>358</v>
      </c>
      <c r="B285" s="124" t="s">
        <v>110</v>
      </c>
      <c r="C285" s="145" t="s">
        <v>410</v>
      </c>
      <c r="D285" s="118">
        <f t="shared" si="42"/>
        <v>0</v>
      </c>
      <c r="E285" s="118">
        <f t="shared" si="42"/>
        <v>0</v>
      </c>
      <c r="F285" s="119" t="str">
        <f t="shared" si="40"/>
        <v>-</v>
      </c>
    </row>
    <row r="286" spans="1:44" s="4" customFormat="1" ht="34.5" hidden="1" x14ac:dyDescent="0.25">
      <c r="A286" s="123" t="s">
        <v>114</v>
      </c>
      <c r="B286" s="124" t="s">
        <v>110</v>
      </c>
      <c r="C286" s="145" t="s">
        <v>411</v>
      </c>
      <c r="D286" s="118"/>
      <c r="E286" s="125"/>
      <c r="F286" s="119" t="str">
        <f t="shared" si="40"/>
        <v>-</v>
      </c>
    </row>
    <row r="287" spans="1:44" s="122" customFormat="1" ht="23.25" x14ac:dyDescent="0.25">
      <c r="A287" s="120" t="s">
        <v>160</v>
      </c>
      <c r="B287" s="121" t="s">
        <v>110</v>
      </c>
      <c r="C287" s="143" t="s">
        <v>928</v>
      </c>
      <c r="D287" s="116">
        <f t="shared" ref="D287:E293" si="43">D288</f>
        <v>37500</v>
      </c>
      <c r="E287" s="116">
        <f t="shared" si="43"/>
        <v>0</v>
      </c>
      <c r="F287" s="117">
        <f t="shared" ref="F287:F292" si="44">IF(OR(D287="-",E287=D287),"-",D287-IF(E287="-",0,E287))</f>
        <v>37500</v>
      </c>
    </row>
    <row r="288" spans="1:44" s="100" customFormat="1" ht="23.25" x14ac:dyDescent="0.25">
      <c r="A288" s="120" t="s">
        <v>113</v>
      </c>
      <c r="B288" s="121" t="s">
        <v>110</v>
      </c>
      <c r="C288" s="143" t="s">
        <v>929</v>
      </c>
      <c r="D288" s="116">
        <f t="shared" si="43"/>
        <v>37500</v>
      </c>
      <c r="E288" s="116">
        <f t="shared" si="43"/>
        <v>0</v>
      </c>
      <c r="F288" s="117">
        <f t="shared" si="44"/>
        <v>37500</v>
      </c>
      <c r="G288" s="122"/>
    </row>
    <row r="289" spans="1:44" s="100" customFormat="1" ht="27" customHeight="1" x14ac:dyDescent="0.25">
      <c r="A289" s="120" t="s">
        <v>1164</v>
      </c>
      <c r="B289" s="121" t="s">
        <v>110</v>
      </c>
      <c r="C289" s="143" t="s">
        <v>930</v>
      </c>
      <c r="D289" s="116">
        <f t="shared" si="43"/>
        <v>37500</v>
      </c>
      <c r="E289" s="116">
        <f t="shared" si="43"/>
        <v>0</v>
      </c>
      <c r="F289" s="117">
        <f t="shared" si="44"/>
        <v>37500</v>
      </c>
      <c r="G289" s="122"/>
    </row>
    <row r="290" spans="1:44" x14ac:dyDescent="0.25">
      <c r="A290" s="123" t="s">
        <v>1285</v>
      </c>
      <c r="B290" s="124" t="s">
        <v>110</v>
      </c>
      <c r="C290" s="145" t="s">
        <v>931</v>
      </c>
      <c r="D290" s="118">
        <v>37500</v>
      </c>
      <c r="E290" s="125">
        <v>0</v>
      </c>
      <c r="F290" s="119">
        <f t="shared" si="44"/>
        <v>37500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s="188" customFormat="1" ht="22.5" hidden="1" x14ac:dyDescent="0.2">
      <c r="A291" s="303" t="s">
        <v>1250</v>
      </c>
      <c r="B291" s="304" t="s">
        <v>110</v>
      </c>
      <c r="C291" s="305" t="s">
        <v>1249</v>
      </c>
      <c r="D291" s="306">
        <f t="shared" si="43"/>
        <v>0</v>
      </c>
      <c r="E291" s="307">
        <f t="shared" si="43"/>
        <v>0</v>
      </c>
      <c r="F291" s="308" t="str">
        <f t="shared" ref="F291" si="45">IF(OR(D291="-",E291=D291),"-",D291-IF(E291="-",0,E291))</f>
        <v>-</v>
      </c>
      <c r="G291" s="219"/>
    </row>
    <row r="292" spans="1:44" s="188" customFormat="1" ht="22.5" hidden="1" x14ac:dyDescent="0.2">
      <c r="A292" s="303" t="s">
        <v>1251</v>
      </c>
      <c r="B292" s="304" t="s">
        <v>110</v>
      </c>
      <c r="C292" s="305" t="s">
        <v>1248</v>
      </c>
      <c r="D292" s="306">
        <f t="shared" si="43"/>
        <v>0</v>
      </c>
      <c r="E292" s="307">
        <f t="shared" si="43"/>
        <v>0</v>
      </c>
      <c r="F292" s="308" t="str">
        <f t="shared" si="44"/>
        <v>-</v>
      </c>
      <c r="G292" s="219"/>
    </row>
    <row r="293" spans="1:44" s="188" customFormat="1" ht="33.75" hidden="1" x14ac:dyDescent="0.2">
      <c r="A293" s="297" t="s">
        <v>1164</v>
      </c>
      <c r="B293" s="304" t="s">
        <v>110</v>
      </c>
      <c r="C293" s="305" t="s">
        <v>1247</v>
      </c>
      <c r="D293" s="306">
        <f t="shared" si="43"/>
        <v>0</v>
      </c>
      <c r="E293" s="307">
        <f t="shared" si="43"/>
        <v>0</v>
      </c>
      <c r="F293" s="308" t="str">
        <f t="shared" ref="F293" si="46">IF(OR(D293="-",E293=D293),"-",D293-IF(E293="-",0,E293))</f>
        <v>-</v>
      </c>
      <c r="G293" s="219"/>
    </row>
    <row r="294" spans="1:44" s="191" customFormat="1" hidden="1" x14ac:dyDescent="0.25">
      <c r="A294" s="297" t="s">
        <v>1285</v>
      </c>
      <c r="B294" s="298" t="s">
        <v>110</v>
      </c>
      <c r="C294" s="299" t="s">
        <v>1246</v>
      </c>
      <c r="D294" s="300">
        <v>0</v>
      </c>
      <c r="E294" s="302">
        <v>0</v>
      </c>
      <c r="F294" s="301" t="str">
        <f t="shared" ref="F294" si="47">IF(OR(D294="-",E294=D294),"-",D294-IF(E294="-",0,E294))</f>
        <v>-</v>
      </c>
      <c r="G294" s="4"/>
    </row>
    <row r="295" spans="1:44" s="100" customFormat="1" ht="51" customHeight="1" x14ac:dyDescent="0.25">
      <c r="A295" s="120" t="s">
        <v>361</v>
      </c>
      <c r="B295" s="121" t="s">
        <v>110</v>
      </c>
      <c r="C295" s="143" t="s">
        <v>412</v>
      </c>
      <c r="D295" s="116">
        <f>D296+D302+D299</f>
        <v>5075000</v>
      </c>
      <c r="E295" s="116">
        <f>E296+E302+E299</f>
        <v>1605466</v>
      </c>
      <c r="F295" s="117">
        <f t="shared" si="40"/>
        <v>3469534</v>
      </c>
      <c r="G295" s="122"/>
    </row>
    <row r="296" spans="1:44" s="100" customFormat="1" ht="50.25" customHeight="1" x14ac:dyDescent="0.25">
      <c r="A296" s="120" t="s">
        <v>1245</v>
      </c>
      <c r="B296" s="121" t="s">
        <v>110</v>
      </c>
      <c r="C296" s="143" t="s">
        <v>413</v>
      </c>
      <c r="D296" s="116">
        <f>D297</f>
        <v>4260800</v>
      </c>
      <c r="E296" s="116">
        <f>E297</f>
        <v>1420266</v>
      </c>
      <c r="F296" s="117">
        <f t="shared" si="40"/>
        <v>2840534</v>
      </c>
      <c r="G296" s="122"/>
    </row>
    <row r="297" spans="1:44" s="100" customFormat="1" x14ac:dyDescent="0.25">
      <c r="A297" s="120" t="s">
        <v>122</v>
      </c>
      <c r="B297" s="121" t="s">
        <v>110</v>
      </c>
      <c r="C297" s="143" t="s">
        <v>414</v>
      </c>
      <c r="D297" s="116">
        <f>D298</f>
        <v>4260800</v>
      </c>
      <c r="E297" s="116">
        <f>E298</f>
        <v>1420266</v>
      </c>
      <c r="F297" s="117">
        <f t="shared" si="40"/>
        <v>2840534</v>
      </c>
      <c r="G297" s="122"/>
    </row>
    <row r="298" spans="1:44" x14ac:dyDescent="0.25">
      <c r="A298" s="123" t="s">
        <v>123</v>
      </c>
      <c r="B298" s="124" t="s">
        <v>110</v>
      </c>
      <c r="C298" s="145" t="s">
        <v>415</v>
      </c>
      <c r="D298" s="118">
        <v>4260800</v>
      </c>
      <c r="E298" s="125">
        <v>1420266</v>
      </c>
      <c r="F298" s="119">
        <f t="shared" si="40"/>
        <v>2840534</v>
      </c>
      <c r="G298" s="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s="100" customFormat="1" ht="45.75" x14ac:dyDescent="0.25">
      <c r="A299" s="120" t="s">
        <v>1631</v>
      </c>
      <c r="B299" s="121" t="s">
        <v>110</v>
      </c>
      <c r="C299" s="143" t="s">
        <v>1630</v>
      </c>
      <c r="D299" s="116">
        <f>D300</f>
        <v>646500</v>
      </c>
      <c r="E299" s="116">
        <f>E300</f>
        <v>129300</v>
      </c>
      <c r="F299" s="117">
        <f t="shared" ref="F299:F301" si="48">IF(OR(D299="-",E299=D299),"-",D299-IF(E299="-",0,E299))</f>
        <v>517200</v>
      </c>
      <c r="G299" s="122"/>
    </row>
    <row r="300" spans="1:44" s="100" customFormat="1" ht="12.75" customHeight="1" x14ac:dyDescent="0.25">
      <c r="A300" s="120" t="s">
        <v>122</v>
      </c>
      <c r="B300" s="121" t="s">
        <v>110</v>
      </c>
      <c r="C300" s="143" t="s">
        <v>1629</v>
      </c>
      <c r="D300" s="116">
        <f>D301</f>
        <v>646500</v>
      </c>
      <c r="E300" s="116">
        <f>E301</f>
        <v>129300</v>
      </c>
      <c r="F300" s="117">
        <f t="shared" si="48"/>
        <v>517200</v>
      </c>
      <c r="G300" s="122"/>
    </row>
    <row r="301" spans="1:44" ht="12.75" customHeight="1" x14ac:dyDescent="0.25">
      <c r="A301" s="123" t="s">
        <v>123</v>
      </c>
      <c r="B301" s="124" t="s">
        <v>110</v>
      </c>
      <c r="C301" s="145" t="s">
        <v>1628</v>
      </c>
      <c r="D301" s="118">
        <v>646500</v>
      </c>
      <c r="E301" s="125">
        <v>129300</v>
      </c>
      <c r="F301" s="119">
        <f t="shared" si="48"/>
        <v>517200</v>
      </c>
      <c r="G301" s="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s="100" customFormat="1" ht="45.75" x14ac:dyDescent="0.25">
      <c r="A302" s="120" t="s">
        <v>416</v>
      </c>
      <c r="B302" s="121" t="s">
        <v>110</v>
      </c>
      <c r="C302" s="143" t="s">
        <v>417</v>
      </c>
      <c r="D302" s="116">
        <f>D303</f>
        <v>167700</v>
      </c>
      <c r="E302" s="116">
        <f>E303</f>
        <v>55900</v>
      </c>
      <c r="F302" s="117">
        <f t="shared" si="40"/>
        <v>111800</v>
      </c>
      <c r="G302" s="122"/>
    </row>
    <row r="303" spans="1:44" s="100" customFormat="1" ht="12.75" customHeight="1" x14ac:dyDescent="0.25">
      <c r="A303" s="120" t="s">
        <v>122</v>
      </c>
      <c r="B303" s="121" t="s">
        <v>110</v>
      </c>
      <c r="C303" s="143" t="s">
        <v>418</v>
      </c>
      <c r="D303" s="116">
        <f>D304</f>
        <v>167700</v>
      </c>
      <c r="E303" s="116">
        <f>E304</f>
        <v>55900</v>
      </c>
      <c r="F303" s="117">
        <f t="shared" si="40"/>
        <v>111800</v>
      </c>
      <c r="G303" s="122"/>
    </row>
    <row r="304" spans="1:44" ht="12.75" customHeight="1" x14ac:dyDescent="0.25">
      <c r="A304" s="123" t="s">
        <v>123</v>
      </c>
      <c r="B304" s="124" t="s">
        <v>110</v>
      </c>
      <c r="C304" s="145" t="s">
        <v>419</v>
      </c>
      <c r="D304" s="118">
        <v>167700</v>
      </c>
      <c r="E304" s="125">
        <v>55900</v>
      </c>
      <c r="F304" s="119">
        <f t="shared" si="40"/>
        <v>111800</v>
      </c>
      <c r="G304" s="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7" s="114" customFormat="1" ht="45.75" hidden="1" x14ac:dyDescent="0.25">
      <c r="A305" s="120" t="s">
        <v>169</v>
      </c>
      <c r="B305" s="121" t="s">
        <v>110</v>
      </c>
      <c r="C305" s="143" t="s">
        <v>420</v>
      </c>
      <c r="D305" s="116">
        <f t="shared" ref="D305:E308" si="49">D306</f>
        <v>0</v>
      </c>
      <c r="E305" s="116">
        <f t="shared" si="49"/>
        <v>0</v>
      </c>
      <c r="F305" s="117" t="str">
        <f t="shared" si="40"/>
        <v>-</v>
      </c>
      <c r="G305" s="122"/>
    </row>
    <row r="306" spans="1:7" s="115" customFormat="1" ht="23.25" hidden="1" x14ac:dyDescent="0.25">
      <c r="A306" s="123" t="s">
        <v>115</v>
      </c>
      <c r="B306" s="124" t="s">
        <v>110</v>
      </c>
      <c r="C306" s="145" t="s">
        <v>421</v>
      </c>
      <c r="D306" s="118">
        <f t="shared" si="49"/>
        <v>0</v>
      </c>
      <c r="E306" s="118">
        <f t="shared" si="49"/>
        <v>0</v>
      </c>
      <c r="F306" s="119" t="str">
        <f t="shared" si="40"/>
        <v>-</v>
      </c>
      <c r="G306" s="4"/>
    </row>
    <row r="307" spans="1:7" s="115" customFormat="1" ht="23.25" hidden="1" x14ac:dyDescent="0.25">
      <c r="A307" s="123" t="s">
        <v>113</v>
      </c>
      <c r="B307" s="124" t="s">
        <v>110</v>
      </c>
      <c r="C307" s="145" t="s">
        <v>422</v>
      </c>
      <c r="D307" s="118">
        <f t="shared" si="49"/>
        <v>0</v>
      </c>
      <c r="E307" s="118">
        <f t="shared" si="49"/>
        <v>0</v>
      </c>
      <c r="F307" s="119" t="str">
        <f t="shared" si="40"/>
        <v>-</v>
      </c>
      <c r="G307" s="4"/>
    </row>
    <row r="308" spans="1:7" s="115" customFormat="1" ht="23.25" hidden="1" x14ac:dyDescent="0.25">
      <c r="A308" s="123" t="s">
        <v>358</v>
      </c>
      <c r="B308" s="124" t="s">
        <v>110</v>
      </c>
      <c r="C308" s="145" t="s">
        <v>423</v>
      </c>
      <c r="D308" s="118">
        <f t="shared" si="49"/>
        <v>0</v>
      </c>
      <c r="E308" s="118">
        <f t="shared" si="49"/>
        <v>0</v>
      </c>
      <c r="F308" s="119" t="str">
        <f t="shared" si="40"/>
        <v>-</v>
      </c>
      <c r="G308" s="4"/>
    </row>
    <row r="309" spans="1:7" s="115" customFormat="1" ht="34.5" hidden="1" x14ac:dyDescent="0.25">
      <c r="A309" s="123" t="s">
        <v>114</v>
      </c>
      <c r="B309" s="124" t="s">
        <v>110</v>
      </c>
      <c r="C309" s="145" t="s">
        <v>424</v>
      </c>
      <c r="D309" s="118"/>
      <c r="E309" s="125"/>
      <c r="F309" s="119" t="str">
        <f t="shared" si="40"/>
        <v>-</v>
      </c>
      <c r="G309" s="4"/>
    </row>
    <row r="310" spans="1:7" s="100" customFormat="1" ht="23.25" x14ac:dyDescent="0.25">
      <c r="A310" s="120" t="s">
        <v>11</v>
      </c>
      <c r="B310" s="121" t="s">
        <v>110</v>
      </c>
      <c r="C310" s="143" t="s">
        <v>425</v>
      </c>
      <c r="D310" s="116">
        <f>D311+D326+D317+D320</f>
        <v>4189552.3400000003</v>
      </c>
      <c r="E310" s="116">
        <f>E311+E326+E317+E320</f>
        <v>4137500</v>
      </c>
      <c r="F310" s="117">
        <f t="shared" si="40"/>
        <v>52052.340000000317</v>
      </c>
      <c r="G310" s="122"/>
    </row>
    <row r="311" spans="1:7" s="122" customFormat="1" x14ac:dyDescent="0.25">
      <c r="A311" s="120" t="s">
        <v>255</v>
      </c>
      <c r="B311" s="121" t="s">
        <v>110</v>
      </c>
      <c r="C311" s="143" t="s">
        <v>426</v>
      </c>
      <c r="D311" s="116">
        <f t="shared" ref="D311:E311" si="50">D312</f>
        <v>4137536.74</v>
      </c>
      <c r="E311" s="116">
        <f t="shared" si="50"/>
        <v>4137500</v>
      </c>
      <c r="F311" s="117">
        <f t="shared" si="40"/>
        <v>36.740000000223517</v>
      </c>
    </row>
    <row r="312" spans="1:7" s="122" customFormat="1" x14ac:dyDescent="0.25">
      <c r="A312" s="120" t="s">
        <v>120</v>
      </c>
      <c r="B312" s="121" t="s">
        <v>110</v>
      </c>
      <c r="C312" s="143" t="s">
        <v>427</v>
      </c>
      <c r="D312" s="116">
        <f>D313+D315</f>
        <v>4137536.74</v>
      </c>
      <c r="E312" s="116">
        <f>E313+E315</f>
        <v>4137500</v>
      </c>
      <c r="F312" s="117">
        <f t="shared" si="40"/>
        <v>36.740000000223517</v>
      </c>
    </row>
    <row r="313" spans="1:7" s="114" customFormat="1" hidden="1" x14ac:dyDescent="0.25">
      <c r="A313" s="310" t="s">
        <v>256</v>
      </c>
      <c r="B313" s="311" t="s">
        <v>110</v>
      </c>
      <c r="C313" s="312" t="s">
        <v>428</v>
      </c>
      <c r="D313" s="313">
        <f>D314</f>
        <v>0</v>
      </c>
      <c r="E313" s="313">
        <f>E314</f>
        <v>0</v>
      </c>
      <c r="F313" s="314" t="str">
        <f t="shared" si="40"/>
        <v>-</v>
      </c>
      <c r="G313" s="122"/>
    </row>
    <row r="314" spans="1:7" s="114" customFormat="1" ht="90.75" hidden="1" x14ac:dyDescent="0.25">
      <c r="A314" s="535" t="s">
        <v>368</v>
      </c>
      <c r="B314" s="311" t="s">
        <v>110</v>
      </c>
      <c r="C314" s="312" t="s">
        <v>429</v>
      </c>
      <c r="D314" s="313">
        <v>0</v>
      </c>
      <c r="E314" s="536">
        <v>0</v>
      </c>
      <c r="F314" s="314" t="str">
        <f>IF(OR(D314="-",E314=D314),"-",D314-IF(E314="-",0,E314))</f>
        <v>-</v>
      </c>
      <c r="G314" s="122"/>
    </row>
    <row r="315" spans="1:7" s="122" customFormat="1" x14ac:dyDescent="0.25">
      <c r="A315" s="120" t="s">
        <v>121</v>
      </c>
      <c r="B315" s="121" t="s">
        <v>110</v>
      </c>
      <c r="C315" s="143" t="s">
        <v>1626</v>
      </c>
      <c r="D315" s="116">
        <f>D316</f>
        <v>4137536.74</v>
      </c>
      <c r="E315" s="116">
        <f>E316</f>
        <v>4137500</v>
      </c>
      <c r="F315" s="117">
        <f t="shared" ref="F315" si="51">IF(OR(D315="-",E315=D315),"-",D315-IF(E315="-",0,E315))</f>
        <v>36.740000000223517</v>
      </c>
    </row>
    <row r="316" spans="1:7" s="4" customFormat="1" x14ac:dyDescent="0.25">
      <c r="A316" s="123" t="s">
        <v>1083</v>
      </c>
      <c r="B316" s="124" t="s">
        <v>110</v>
      </c>
      <c r="C316" s="145" t="s">
        <v>1627</v>
      </c>
      <c r="D316" s="118">
        <f>1620000+2517536.74</f>
        <v>4137536.74</v>
      </c>
      <c r="E316" s="118">
        <f>1620000+2517500</f>
        <v>4137500</v>
      </c>
      <c r="F316" s="119">
        <f t="shared" ref="F316" si="52">IF(OR(D316="-",E316=D316),"-",D316-IF(E316="-",0,E316))</f>
        <v>36.740000000223517</v>
      </c>
    </row>
    <row r="317" spans="1:7" s="115" customFormat="1" ht="45.75" hidden="1" x14ac:dyDescent="0.25">
      <c r="A317" s="208" t="s">
        <v>132</v>
      </c>
      <c r="B317" s="209" t="s">
        <v>110</v>
      </c>
      <c r="C317" s="229" t="s">
        <v>430</v>
      </c>
      <c r="D317" s="230">
        <f>D318</f>
        <v>0</v>
      </c>
      <c r="E317" s="230">
        <f>E318</f>
        <v>0</v>
      </c>
      <c r="F317" s="233" t="str">
        <f>IF(OR(D317="-",E317=D317),"-",D317-IF(E317="-",0,E317))</f>
        <v>-</v>
      </c>
    </row>
    <row r="318" spans="1:7" s="115" customFormat="1" hidden="1" x14ac:dyDescent="0.25">
      <c r="A318" s="208" t="s">
        <v>130</v>
      </c>
      <c r="B318" s="209" t="s">
        <v>110</v>
      </c>
      <c r="C318" s="229" t="s">
        <v>431</v>
      </c>
      <c r="D318" s="230">
        <f>D319</f>
        <v>0</v>
      </c>
      <c r="E318" s="230">
        <f>E319</f>
        <v>0</v>
      </c>
      <c r="F318" s="233" t="str">
        <f>IF(OR(D318="-",E318=D318),"-",D318-IF(E318="-",0,E318))</f>
        <v>-</v>
      </c>
    </row>
    <row r="319" spans="1:7" s="115" customFormat="1" hidden="1" x14ac:dyDescent="0.25">
      <c r="A319" s="208" t="s">
        <v>131</v>
      </c>
      <c r="B319" s="209" t="s">
        <v>110</v>
      </c>
      <c r="C319" s="229" t="s">
        <v>432</v>
      </c>
      <c r="D319" s="230">
        <v>0</v>
      </c>
      <c r="E319" s="231"/>
      <c r="F319" s="233" t="str">
        <f>IF(OR(D319="-",E319=D319),"-",D319-IF(E319="-",0,E319))</f>
        <v>-</v>
      </c>
    </row>
    <row r="320" spans="1:7" s="115" customFormat="1" ht="12" hidden="1" customHeight="1" x14ac:dyDescent="0.25">
      <c r="A320" s="342" t="s">
        <v>61</v>
      </c>
      <c r="B320" s="209" t="s">
        <v>110</v>
      </c>
      <c r="C320" s="229" t="s">
        <v>1100</v>
      </c>
      <c r="D320" s="230">
        <f t="shared" ref="D320:E320" si="53">D321</f>
        <v>0</v>
      </c>
      <c r="E320" s="230">
        <f t="shared" si="53"/>
        <v>0</v>
      </c>
      <c r="F320" s="233" t="str">
        <f t="shared" ref="F320:F323" si="54">IF(OR(D320="-",E320=D320),"-",D320-IF(E320="-",0,E320))</f>
        <v>-</v>
      </c>
    </row>
    <row r="321" spans="1:44" s="115" customFormat="1" ht="12" hidden="1" customHeight="1" x14ac:dyDescent="0.25">
      <c r="A321" s="208" t="s">
        <v>120</v>
      </c>
      <c r="B321" s="209" t="s">
        <v>110</v>
      </c>
      <c r="C321" s="229" t="s">
        <v>1099</v>
      </c>
      <c r="D321" s="230">
        <f>D322</f>
        <v>0</v>
      </c>
      <c r="E321" s="230">
        <f>E322</f>
        <v>0</v>
      </c>
      <c r="F321" s="233" t="str">
        <f t="shared" si="54"/>
        <v>-</v>
      </c>
    </row>
    <row r="322" spans="1:44" s="115" customFormat="1" ht="12" hidden="1" customHeight="1" x14ac:dyDescent="0.25">
      <c r="A322" s="208" t="s">
        <v>121</v>
      </c>
      <c r="B322" s="209" t="s">
        <v>110</v>
      </c>
      <c r="C322" s="229" t="s">
        <v>1098</v>
      </c>
      <c r="D322" s="230">
        <f>D323+D324</f>
        <v>0</v>
      </c>
      <c r="E322" s="230">
        <f>E323+E324</f>
        <v>0</v>
      </c>
      <c r="F322" s="233" t="str">
        <f t="shared" si="54"/>
        <v>-</v>
      </c>
    </row>
    <row r="323" spans="1:44" s="115" customFormat="1" ht="12" hidden="1" customHeight="1" x14ac:dyDescent="0.25">
      <c r="A323" s="158" t="s">
        <v>1083</v>
      </c>
      <c r="B323" s="124" t="s">
        <v>110</v>
      </c>
      <c r="C323" s="145" t="s">
        <v>1097</v>
      </c>
      <c r="D323" s="118">
        <v>0</v>
      </c>
      <c r="E323" s="125"/>
      <c r="F323" s="119" t="str">
        <f t="shared" si="54"/>
        <v>-</v>
      </c>
      <c r="G323" s="4"/>
    </row>
    <row r="324" spans="1:44" s="115" customFormat="1" ht="12" hidden="1" customHeight="1" x14ac:dyDescent="0.25">
      <c r="A324" s="430" t="s">
        <v>1083</v>
      </c>
      <c r="B324" s="209" t="s">
        <v>110</v>
      </c>
      <c r="C324" s="229" t="s">
        <v>1157</v>
      </c>
      <c r="D324" s="230">
        <v>0</v>
      </c>
      <c r="E324" s="231">
        <v>0</v>
      </c>
      <c r="F324" s="233" t="str">
        <f t="shared" ref="F324" si="55">IF(OR(D324="-",E324=D324),"-",D324-IF(E324="-",0,E324))</f>
        <v>-</v>
      </c>
    </row>
    <row r="325" spans="1:44" s="100" customFormat="1" ht="16.5" customHeight="1" x14ac:dyDescent="0.25">
      <c r="A325" s="120" t="s">
        <v>1085</v>
      </c>
      <c r="B325" s="121" t="s">
        <v>110</v>
      </c>
      <c r="C325" s="143" t="s">
        <v>1084</v>
      </c>
      <c r="D325" s="116">
        <f t="shared" ref="D325:E329" si="56">D326</f>
        <v>52015.6</v>
      </c>
      <c r="E325" s="116">
        <f t="shared" si="56"/>
        <v>0</v>
      </c>
      <c r="F325" s="117">
        <f t="shared" si="40"/>
        <v>52015.6</v>
      </c>
      <c r="G325" s="122"/>
    </row>
    <row r="326" spans="1:44" s="100" customFormat="1" x14ac:dyDescent="0.25">
      <c r="A326" s="120" t="s">
        <v>120</v>
      </c>
      <c r="B326" s="121" t="s">
        <v>110</v>
      </c>
      <c r="C326" s="143" t="s">
        <v>1086</v>
      </c>
      <c r="D326" s="116">
        <f>D329+D327</f>
        <v>52015.6</v>
      </c>
      <c r="E326" s="116">
        <f>E329+E327</f>
        <v>0</v>
      </c>
      <c r="F326" s="117">
        <f t="shared" si="40"/>
        <v>52015.6</v>
      </c>
      <c r="G326" s="122"/>
    </row>
    <row r="327" spans="1:44" s="114" customFormat="1" ht="13.5" hidden="1" customHeight="1" x14ac:dyDescent="0.25">
      <c r="A327" s="225" t="s">
        <v>256</v>
      </c>
      <c r="B327" s="226" t="s">
        <v>110</v>
      </c>
      <c r="C327" s="227" t="s">
        <v>1433</v>
      </c>
      <c r="D327" s="228">
        <f>D328</f>
        <v>0</v>
      </c>
      <c r="E327" s="228">
        <f>E328</f>
        <v>0</v>
      </c>
      <c r="F327" s="232" t="str">
        <f t="shared" ref="F327" si="57">IF(OR(D327="-",E327=D327),"-",D327-IF(E327="-",0,E327))</f>
        <v>-</v>
      </c>
    </row>
    <row r="328" spans="1:44" s="114" customFormat="1" ht="25.5" hidden="1" customHeight="1" x14ac:dyDescent="0.25">
      <c r="A328" s="225" t="s">
        <v>1426</v>
      </c>
      <c r="B328" s="226" t="s">
        <v>110</v>
      </c>
      <c r="C328" s="227" t="s">
        <v>1432</v>
      </c>
      <c r="D328" s="228">
        <v>0</v>
      </c>
      <c r="E328" s="228">
        <v>0</v>
      </c>
      <c r="F328" s="232" t="str">
        <f t="shared" ref="F328" si="58">IF(OR(D328="-",E328=D328),"-",D328-IF(E328="-",0,E328))</f>
        <v>-</v>
      </c>
    </row>
    <row r="329" spans="1:44" s="100" customFormat="1" x14ac:dyDescent="0.25">
      <c r="A329" s="120" t="s">
        <v>121</v>
      </c>
      <c r="B329" s="121" t="s">
        <v>110</v>
      </c>
      <c r="C329" s="143" t="s">
        <v>1087</v>
      </c>
      <c r="D329" s="116">
        <f t="shared" si="56"/>
        <v>52015.6</v>
      </c>
      <c r="E329" s="116">
        <f t="shared" si="56"/>
        <v>0</v>
      </c>
      <c r="F329" s="117">
        <f t="shared" si="40"/>
        <v>52015.6</v>
      </c>
      <c r="G329" s="122"/>
    </row>
    <row r="330" spans="1:44" x14ac:dyDescent="0.25">
      <c r="A330" s="50" t="s">
        <v>158</v>
      </c>
      <c r="B330" s="124" t="s">
        <v>110</v>
      </c>
      <c r="C330" s="145" t="s">
        <v>1088</v>
      </c>
      <c r="D330" s="118">
        <v>52015.6</v>
      </c>
      <c r="E330" s="125">
        <v>0</v>
      </c>
      <c r="F330" s="119">
        <f t="shared" si="40"/>
        <v>52015.6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00" customFormat="1" x14ac:dyDescent="0.25">
      <c r="A331" s="120" t="s">
        <v>433</v>
      </c>
      <c r="B331" s="121" t="s">
        <v>110</v>
      </c>
      <c r="C331" s="143" t="s">
        <v>434</v>
      </c>
      <c r="D331" s="116">
        <f t="shared" ref="D331:E335" si="59">D332</f>
        <v>892000</v>
      </c>
      <c r="E331" s="116">
        <f t="shared" si="59"/>
        <v>195795.26</v>
      </c>
      <c r="F331" s="117">
        <f t="shared" si="40"/>
        <v>696204.74</v>
      </c>
      <c r="G331" s="122"/>
    </row>
    <row r="332" spans="1:44" s="100" customFormat="1" ht="12.75" customHeight="1" x14ac:dyDescent="0.25">
      <c r="A332" s="120" t="s">
        <v>133</v>
      </c>
      <c r="B332" s="121" t="s">
        <v>110</v>
      </c>
      <c r="C332" s="143" t="s">
        <v>435</v>
      </c>
      <c r="D332" s="116">
        <f t="shared" si="59"/>
        <v>892000</v>
      </c>
      <c r="E332" s="116">
        <f t="shared" si="59"/>
        <v>195795.26</v>
      </c>
      <c r="F332" s="117">
        <f t="shared" si="40"/>
        <v>696204.74</v>
      </c>
      <c r="G332" s="122"/>
    </row>
    <row r="333" spans="1:44" s="100" customFormat="1" ht="23.25" x14ac:dyDescent="0.25">
      <c r="A333" s="120" t="s">
        <v>341</v>
      </c>
      <c r="B333" s="121" t="s">
        <v>110</v>
      </c>
      <c r="C333" s="143" t="s">
        <v>436</v>
      </c>
      <c r="D333" s="116">
        <f t="shared" si="59"/>
        <v>892000</v>
      </c>
      <c r="E333" s="116">
        <f t="shared" si="59"/>
        <v>195795.26</v>
      </c>
      <c r="F333" s="117">
        <f t="shared" si="40"/>
        <v>696204.74</v>
      </c>
      <c r="G333" s="122"/>
    </row>
    <row r="334" spans="1:44" s="100" customFormat="1" ht="23.25" x14ac:dyDescent="0.25">
      <c r="A334" s="120" t="s">
        <v>111</v>
      </c>
      <c r="B334" s="121" t="s">
        <v>110</v>
      </c>
      <c r="C334" s="143" t="s">
        <v>437</v>
      </c>
      <c r="D334" s="116">
        <f t="shared" si="59"/>
        <v>892000</v>
      </c>
      <c r="E334" s="116">
        <f t="shared" si="59"/>
        <v>195795.26</v>
      </c>
      <c r="F334" s="117">
        <f t="shared" si="40"/>
        <v>696204.74</v>
      </c>
      <c r="G334" s="122"/>
    </row>
    <row r="335" spans="1:44" s="100" customFormat="1" ht="45" customHeight="1" x14ac:dyDescent="0.25">
      <c r="A335" s="120" t="s">
        <v>318</v>
      </c>
      <c r="B335" s="121" t="s">
        <v>110</v>
      </c>
      <c r="C335" s="143" t="s">
        <v>438</v>
      </c>
      <c r="D335" s="116">
        <f t="shared" si="59"/>
        <v>892000</v>
      </c>
      <c r="E335" s="116">
        <f t="shared" si="59"/>
        <v>195795.26</v>
      </c>
      <c r="F335" s="117">
        <f t="shared" si="40"/>
        <v>696204.74</v>
      </c>
      <c r="G335" s="122"/>
    </row>
    <row r="336" spans="1:44" s="100" customFormat="1" ht="42.75" customHeight="1" x14ac:dyDescent="0.25">
      <c r="A336" s="120" t="s">
        <v>134</v>
      </c>
      <c r="B336" s="121" t="s">
        <v>110</v>
      </c>
      <c r="C336" s="143" t="s">
        <v>439</v>
      </c>
      <c r="D336" s="116">
        <f>D337+D344</f>
        <v>892000</v>
      </c>
      <c r="E336" s="116">
        <f>E337+E344</f>
        <v>195795.26</v>
      </c>
      <c r="F336" s="117">
        <f t="shared" si="40"/>
        <v>696204.74</v>
      </c>
      <c r="G336" s="122"/>
    </row>
    <row r="337" spans="1:44" s="100" customFormat="1" ht="64.5" customHeight="1" x14ac:dyDescent="0.25">
      <c r="A337" s="120" t="s">
        <v>117</v>
      </c>
      <c r="B337" s="121" t="s">
        <v>110</v>
      </c>
      <c r="C337" s="143" t="s">
        <v>440</v>
      </c>
      <c r="D337" s="116">
        <f>D340+D338</f>
        <v>892000</v>
      </c>
      <c r="E337" s="116">
        <f>E340+E339</f>
        <v>195795.26</v>
      </c>
      <c r="F337" s="117">
        <f t="shared" si="40"/>
        <v>696204.74</v>
      </c>
      <c r="G337" s="122"/>
    </row>
    <row r="338" spans="1:44" s="486" customFormat="1" ht="23.25" hidden="1" x14ac:dyDescent="0.25">
      <c r="A338" s="120" t="s">
        <v>1368</v>
      </c>
      <c r="B338" s="121" t="s">
        <v>110</v>
      </c>
      <c r="C338" s="143" t="s">
        <v>1352</v>
      </c>
      <c r="D338" s="532">
        <f>D339</f>
        <v>0</v>
      </c>
      <c r="E338" s="532">
        <f>E339</f>
        <v>0</v>
      </c>
      <c r="F338" s="533" t="str">
        <f t="shared" si="40"/>
        <v>-</v>
      </c>
      <c r="G338" s="485"/>
    </row>
    <row r="339" spans="1:44" s="486" customFormat="1" ht="23.25" hidden="1" x14ac:dyDescent="0.25">
      <c r="A339" s="120" t="s">
        <v>1370</v>
      </c>
      <c r="B339" s="121" t="s">
        <v>110</v>
      </c>
      <c r="C339" s="143" t="s">
        <v>1351</v>
      </c>
      <c r="D339" s="532">
        <v>0</v>
      </c>
      <c r="E339" s="534">
        <v>0</v>
      </c>
      <c r="F339" s="533" t="str">
        <f t="shared" ref="F339" si="60">IF(OR(D339="-",E339=D339),"-",D339-IF(E339="-",0,E339))</f>
        <v>-</v>
      </c>
      <c r="G339" s="485"/>
    </row>
    <row r="340" spans="1:44" s="100" customFormat="1" ht="23.25" x14ac:dyDescent="0.25">
      <c r="A340" s="120" t="s">
        <v>118</v>
      </c>
      <c r="B340" s="121" t="s">
        <v>110</v>
      </c>
      <c r="C340" s="143" t="s">
        <v>441</v>
      </c>
      <c r="D340" s="116">
        <f>D341+D342+D343</f>
        <v>892000</v>
      </c>
      <c r="E340" s="116">
        <f>E341+E342+E343</f>
        <v>195795.26</v>
      </c>
      <c r="F340" s="117">
        <f t="shared" si="40"/>
        <v>696204.74</v>
      </c>
      <c r="G340" s="122"/>
    </row>
    <row r="341" spans="1:44" ht="23.25" x14ac:dyDescent="0.25">
      <c r="A341" s="123" t="s">
        <v>1181</v>
      </c>
      <c r="B341" s="124" t="s">
        <v>110</v>
      </c>
      <c r="C341" s="145" t="s">
        <v>442</v>
      </c>
      <c r="D341" s="118">
        <v>685100</v>
      </c>
      <c r="E341" s="125">
        <v>153071</v>
      </c>
      <c r="F341" s="119">
        <f t="shared" si="40"/>
        <v>532029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s="113" customFormat="1" ht="34.5" hidden="1" x14ac:dyDescent="0.25">
      <c r="A342" s="123" t="s">
        <v>354</v>
      </c>
      <c r="B342" s="124" t="s">
        <v>110</v>
      </c>
      <c r="C342" s="145" t="s">
        <v>443</v>
      </c>
      <c r="D342" s="215"/>
      <c r="E342" s="216"/>
      <c r="F342" s="217" t="str">
        <f t="shared" si="40"/>
        <v>-</v>
      </c>
    </row>
    <row r="343" spans="1:44" ht="48.75" customHeight="1" x14ac:dyDescent="0.25">
      <c r="A343" s="123" t="s">
        <v>248</v>
      </c>
      <c r="B343" s="124" t="s">
        <v>110</v>
      </c>
      <c r="C343" s="145" t="s">
        <v>444</v>
      </c>
      <c r="D343" s="118">
        <v>206900</v>
      </c>
      <c r="E343" s="125">
        <v>42724.26</v>
      </c>
      <c r="F343" s="119">
        <f t="shared" si="40"/>
        <v>164175.74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s="115" customFormat="1" ht="23.25" hidden="1" x14ac:dyDescent="0.25">
      <c r="A344" s="208" t="s">
        <v>113</v>
      </c>
      <c r="B344" s="209" t="s">
        <v>110</v>
      </c>
      <c r="C344" s="229" t="s">
        <v>445</v>
      </c>
      <c r="D344" s="230">
        <f>D345</f>
        <v>0</v>
      </c>
      <c r="E344" s="230">
        <f>E345</f>
        <v>0</v>
      </c>
      <c r="F344" s="233" t="str">
        <f t="shared" si="40"/>
        <v>-</v>
      </c>
    </row>
    <row r="345" spans="1:44" s="115" customFormat="1" ht="27" hidden="1" customHeight="1" x14ac:dyDescent="0.25">
      <c r="A345" s="208" t="s">
        <v>1164</v>
      </c>
      <c r="B345" s="209" t="s">
        <v>110</v>
      </c>
      <c r="C345" s="229" t="s">
        <v>446</v>
      </c>
      <c r="D345" s="230">
        <f>D346</f>
        <v>0</v>
      </c>
      <c r="E345" s="230">
        <f>E346</f>
        <v>0</v>
      </c>
      <c r="F345" s="233" t="str">
        <f t="shared" si="40"/>
        <v>-</v>
      </c>
    </row>
    <row r="346" spans="1:44" s="115" customFormat="1" hidden="1" x14ac:dyDescent="0.25">
      <c r="A346" s="208" t="s">
        <v>1285</v>
      </c>
      <c r="B346" s="209" t="s">
        <v>110</v>
      </c>
      <c r="C346" s="229" t="s">
        <v>447</v>
      </c>
      <c r="D346" s="230">
        <v>0</v>
      </c>
      <c r="E346" s="231">
        <v>0</v>
      </c>
      <c r="F346" s="233" t="str">
        <f t="shared" si="40"/>
        <v>-</v>
      </c>
    </row>
    <row r="347" spans="1:44" s="100" customFormat="1" ht="23.25" x14ac:dyDescent="0.25">
      <c r="A347" s="120" t="s">
        <v>448</v>
      </c>
      <c r="B347" s="121" t="s">
        <v>110</v>
      </c>
      <c r="C347" s="143" t="s">
        <v>449</v>
      </c>
      <c r="D347" s="116">
        <f>D348+D367+D404</f>
        <v>4492060</v>
      </c>
      <c r="E347" s="116">
        <f>E348+E367+E404</f>
        <v>415253</v>
      </c>
      <c r="F347" s="117">
        <f t="shared" si="40"/>
        <v>4076807</v>
      </c>
      <c r="G347" s="122"/>
    </row>
    <row r="348" spans="1:44" s="114" customFormat="1" ht="39.75" hidden="1" customHeight="1" x14ac:dyDescent="0.25">
      <c r="A348" s="225" t="s">
        <v>450</v>
      </c>
      <c r="B348" s="226" t="s">
        <v>110</v>
      </c>
      <c r="C348" s="227" t="s">
        <v>451</v>
      </c>
      <c r="D348" s="228">
        <f>D349+D361</f>
        <v>0</v>
      </c>
      <c r="E348" s="228">
        <f>E349+E361</f>
        <v>0</v>
      </c>
      <c r="F348" s="232" t="str">
        <f t="shared" si="40"/>
        <v>-</v>
      </c>
    </row>
    <row r="349" spans="1:44" s="114" customFormat="1" ht="45.75" hidden="1" x14ac:dyDescent="0.25">
      <c r="A349" s="225" t="s">
        <v>452</v>
      </c>
      <c r="B349" s="226" t="s">
        <v>110</v>
      </c>
      <c r="C349" s="227" t="s">
        <v>453</v>
      </c>
      <c r="D349" s="228">
        <f t="shared" ref="D349:E351" si="61">D350</f>
        <v>0</v>
      </c>
      <c r="E349" s="228">
        <f t="shared" si="61"/>
        <v>0</v>
      </c>
      <c r="F349" s="232" t="str">
        <f t="shared" si="40"/>
        <v>-</v>
      </c>
    </row>
    <row r="350" spans="1:44" s="114" customFormat="1" ht="81" hidden="1" customHeight="1" x14ac:dyDescent="0.25">
      <c r="A350" s="540" t="s">
        <v>1028</v>
      </c>
      <c r="B350" s="226" t="s">
        <v>110</v>
      </c>
      <c r="C350" s="227" t="s">
        <v>454</v>
      </c>
      <c r="D350" s="228">
        <f t="shared" si="61"/>
        <v>0</v>
      </c>
      <c r="E350" s="228">
        <f t="shared" si="61"/>
        <v>0</v>
      </c>
      <c r="F350" s="232" t="str">
        <f t="shared" si="40"/>
        <v>-</v>
      </c>
    </row>
    <row r="351" spans="1:44" s="114" customFormat="1" ht="57" hidden="1" x14ac:dyDescent="0.25">
      <c r="A351" s="225" t="s">
        <v>230</v>
      </c>
      <c r="B351" s="226" t="s">
        <v>110</v>
      </c>
      <c r="C351" s="227" t="s">
        <v>455</v>
      </c>
      <c r="D351" s="228">
        <f t="shared" si="61"/>
        <v>0</v>
      </c>
      <c r="E351" s="228">
        <f t="shared" si="61"/>
        <v>0</v>
      </c>
      <c r="F351" s="232" t="str">
        <f t="shared" si="40"/>
        <v>-</v>
      </c>
    </row>
    <row r="352" spans="1:44" s="114" customFormat="1" hidden="1" x14ac:dyDescent="0.25">
      <c r="A352" s="225" t="s">
        <v>112</v>
      </c>
      <c r="B352" s="226" t="s">
        <v>110</v>
      </c>
      <c r="C352" s="227" t="s">
        <v>456</v>
      </c>
      <c r="D352" s="228">
        <f>D353+D357</f>
        <v>0</v>
      </c>
      <c r="E352" s="228">
        <f>E353+E357</f>
        <v>0</v>
      </c>
      <c r="F352" s="232" t="str">
        <f t="shared" si="40"/>
        <v>-</v>
      </c>
    </row>
    <row r="353" spans="1:7" s="114" customFormat="1" hidden="1" x14ac:dyDescent="0.25">
      <c r="A353" s="225" t="s">
        <v>135</v>
      </c>
      <c r="B353" s="226" t="s">
        <v>110</v>
      </c>
      <c r="C353" s="227" t="s">
        <v>457</v>
      </c>
      <c r="D353" s="228">
        <f t="shared" ref="D353:E355" si="62">D354</f>
        <v>0</v>
      </c>
      <c r="E353" s="228">
        <f t="shared" si="62"/>
        <v>0</v>
      </c>
      <c r="F353" s="232" t="str">
        <f t="shared" si="40"/>
        <v>-</v>
      </c>
    </row>
    <row r="354" spans="1:7" s="114" customFormat="1" ht="23.25" hidden="1" x14ac:dyDescent="0.25">
      <c r="A354" s="225" t="s">
        <v>113</v>
      </c>
      <c r="B354" s="226" t="s">
        <v>110</v>
      </c>
      <c r="C354" s="227" t="s">
        <v>458</v>
      </c>
      <c r="D354" s="228">
        <f t="shared" si="62"/>
        <v>0</v>
      </c>
      <c r="E354" s="228">
        <f t="shared" si="62"/>
        <v>0</v>
      </c>
      <c r="F354" s="232" t="str">
        <f t="shared" si="40"/>
        <v>-</v>
      </c>
    </row>
    <row r="355" spans="1:7" s="114" customFormat="1" ht="29.25" hidden="1" customHeight="1" x14ac:dyDescent="0.25">
      <c r="A355" s="225" t="s">
        <v>1164</v>
      </c>
      <c r="B355" s="226" t="s">
        <v>110</v>
      </c>
      <c r="C355" s="227" t="s">
        <v>459</v>
      </c>
      <c r="D355" s="228">
        <f t="shared" si="62"/>
        <v>0</v>
      </c>
      <c r="E355" s="228">
        <f t="shared" si="62"/>
        <v>0</v>
      </c>
      <c r="F355" s="232" t="str">
        <f t="shared" si="40"/>
        <v>-</v>
      </c>
    </row>
    <row r="356" spans="1:7" s="115" customFormat="1" ht="25.5" hidden="1" customHeight="1" x14ac:dyDescent="0.25">
      <c r="A356" s="208" t="s">
        <v>114</v>
      </c>
      <c r="B356" s="209" t="s">
        <v>110</v>
      </c>
      <c r="C356" s="229" t="s">
        <v>460</v>
      </c>
      <c r="D356" s="230">
        <v>0</v>
      </c>
      <c r="E356" s="231">
        <v>0</v>
      </c>
      <c r="F356" s="233" t="str">
        <f t="shared" si="40"/>
        <v>-</v>
      </c>
    </row>
    <row r="357" spans="1:7" s="114" customFormat="1" ht="34.5" hidden="1" x14ac:dyDescent="0.25">
      <c r="A357" s="225" t="s">
        <v>461</v>
      </c>
      <c r="B357" s="226" t="s">
        <v>110</v>
      </c>
      <c r="C357" s="227" t="s">
        <v>462</v>
      </c>
      <c r="D357" s="228">
        <f t="shared" ref="D357:E359" si="63">D358</f>
        <v>0</v>
      </c>
      <c r="E357" s="228">
        <f t="shared" si="63"/>
        <v>0</v>
      </c>
      <c r="F357" s="232" t="str">
        <f t="shared" si="40"/>
        <v>-</v>
      </c>
    </row>
    <row r="358" spans="1:7" s="114" customFormat="1" ht="23.25" hidden="1" x14ac:dyDescent="0.25">
      <c r="A358" s="225" t="s">
        <v>113</v>
      </c>
      <c r="B358" s="226" t="s">
        <v>110</v>
      </c>
      <c r="C358" s="227" t="s">
        <v>463</v>
      </c>
      <c r="D358" s="228">
        <f t="shared" si="63"/>
        <v>0</v>
      </c>
      <c r="E358" s="228">
        <f t="shared" si="63"/>
        <v>0</v>
      </c>
      <c r="F358" s="232" t="str">
        <f t="shared" si="40"/>
        <v>-</v>
      </c>
    </row>
    <row r="359" spans="1:7" s="114" customFormat="1" ht="23.25" hidden="1" x14ac:dyDescent="0.25">
      <c r="A359" s="225" t="s">
        <v>358</v>
      </c>
      <c r="B359" s="226" t="s">
        <v>110</v>
      </c>
      <c r="C359" s="227" t="s">
        <v>464</v>
      </c>
      <c r="D359" s="228">
        <f t="shared" si="63"/>
        <v>0</v>
      </c>
      <c r="E359" s="228">
        <f t="shared" si="63"/>
        <v>0</v>
      </c>
      <c r="F359" s="232" t="str">
        <f t="shared" si="40"/>
        <v>-</v>
      </c>
    </row>
    <row r="360" spans="1:7" s="115" customFormat="1" hidden="1" x14ac:dyDescent="0.25">
      <c r="A360" s="208" t="s">
        <v>1285</v>
      </c>
      <c r="B360" s="209" t="s">
        <v>110</v>
      </c>
      <c r="C360" s="229" t="s">
        <v>465</v>
      </c>
      <c r="D360" s="230">
        <v>0</v>
      </c>
      <c r="E360" s="231">
        <v>0</v>
      </c>
      <c r="F360" s="233" t="str">
        <f t="shared" si="40"/>
        <v>-</v>
      </c>
    </row>
    <row r="361" spans="1:7" s="114" customFormat="1" ht="23.25" hidden="1" x14ac:dyDescent="0.25">
      <c r="A361" s="225" t="s">
        <v>341</v>
      </c>
      <c r="B361" s="226" t="s">
        <v>110</v>
      </c>
      <c r="C361" s="227" t="s">
        <v>1300</v>
      </c>
      <c r="D361" s="228">
        <f>D362</f>
        <v>0</v>
      </c>
      <c r="E361" s="228">
        <f>E362</f>
        <v>0</v>
      </c>
      <c r="F361" s="232" t="str">
        <f t="shared" ref="F361" si="64">IF(OR(D361="-",E361=D361),"-",D361-IF(E361="-",0,E361))</f>
        <v>-</v>
      </c>
    </row>
    <row r="362" spans="1:7" s="114" customFormat="1" ht="23.25" hidden="1" x14ac:dyDescent="0.25">
      <c r="A362" s="225" t="s">
        <v>111</v>
      </c>
      <c r="B362" s="226" t="s">
        <v>110</v>
      </c>
      <c r="C362" s="227" t="s">
        <v>1301</v>
      </c>
      <c r="D362" s="228">
        <f>D363</f>
        <v>0</v>
      </c>
      <c r="E362" s="228">
        <f>E363</f>
        <v>0</v>
      </c>
      <c r="F362" s="232" t="str">
        <f t="shared" ref="F362" si="65">IF(OR(D362="-",E362=D362),"-",D362-IF(E362="-",0,E362))</f>
        <v>-</v>
      </c>
    </row>
    <row r="363" spans="1:7" s="114" customFormat="1" ht="46.5" hidden="1" customHeight="1" x14ac:dyDescent="0.25">
      <c r="A363" s="225" t="s">
        <v>361</v>
      </c>
      <c r="B363" s="226" t="s">
        <v>110</v>
      </c>
      <c r="C363" s="227" t="s">
        <v>1201</v>
      </c>
      <c r="D363" s="228">
        <f t="shared" ref="D363:E365" si="66">D364</f>
        <v>0</v>
      </c>
      <c r="E363" s="228">
        <f t="shared" si="66"/>
        <v>0</v>
      </c>
      <c r="F363" s="232" t="str">
        <f t="shared" ref="F363:F366" si="67">IF(OR(D363="-",E363=D363),"-",D363-IF(E363="-",0,E363))</f>
        <v>-</v>
      </c>
    </row>
    <row r="364" spans="1:7" s="114" customFormat="1" ht="36.75" hidden="1" customHeight="1" x14ac:dyDescent="0.25">
      <c r="A364" s="225" t="s">
        <v>1202</v>
      </c>
      <c r="B364" s="226" t="s">
        <v>110</v>
      </c>
      <c r="C364" s="227" t="s">
        <v>1254</v>
      </c>
      <c r="D364" s="228">
        <f t="shared" si="66"/>
        <v>0</v>
      </c>
      <c r="E364" s="228">
        <f t="shared" si="66"/>
        <v>0</v>
      </c>
      <c r="F364" s="232" t="str">
        <f t="shared" si="67"/>
        <v>-</v>
      </c>
    </row>
    <row r="365" spans="1:7" s="114" customFormat="1" ht="35.25" hidden="1" customHeight="1" x14ac:dyDescent="0.25">
      <c r="A365" s="225" t="s">
        <v>1202</v>
      </c>
      <c r="B365" s="226" t="s">
        <v>110</v>
      </c>
      <c r="C365" s="227" t="s">
        <v>1253</v>
      </c>
      <c r="D365" s="228">
        <f t="shared" si="66"/>
        <v>0</v>
      </c>
      <c r="E365" s="228">
        <f t="shared" si="66"/>
        <v>0</v>
      </c>
      <c r="F365" s="232" t="str">
        <f t="shared" si="67"/>
        <v>-</v>
      </c>
    </row>
    <row r="366" spans="1:7" s="115" customFormat="1" hidden="1" x14ac:dyDescent="0.25">
      <c r="A366" s="208" t="s">
        <v>123</v>
      </c>
      <c r="B366" s="209" t="s">
        <v>110</v>
      </c>
      <c r="C366" s="229" t="s">
        <v>1252</v>
      </c>
      <c r="D366" s="230">
        <v>0</v>
      </c>
      <c r="E366" s="231">
        <v>0</v>
      </c>
      <c r="F366" s="233" t="str">
        <f t="shared" si="67"/>
        <v>-</v>
      </c>
    </row>
    <row r="367" spans="1:7" s="100" customFormat="1" x14ac:dyDescent="0.25">
      <c r="A367" s="120" t="s">
        <v>136</v>
      </c>
      <c r="B367" s="121" t="s">
        <v>110</v>
      </c>
      <c r="C367" s="143" t="s">
        <v>466</v>
      </c>
      <c r="D367" s="116">
        <f t="shared" ref="D367:E369" si="68">D368</f>
        <v>4111700</v>
      </c>
      <c r="E367" s="116">
        <f t="shared" si="68"/>
        <v>404693</v>
      </c>
      <c r="F367" s="117">
        <f t="shared" ref="F367:F475" si="69">IF(OR(D367="-",E367=D367),"-",D367-IF(E367="-",0,E367))</f>
        <v>3707007</v>
      </c>
      <c r="G367" s="122"/>
    </row>
    <row r="368" spans="1:7" s="100" customFormat="1" ht="45.75" x14ac:dyDescent="0.25">
      <c r="A368" s="120" t="s">
        <v>452</v>
      </c>
      <c r="B368" s="121" t="s">
        <v>110</v>
      </c>
      <c r="C368" s="143" t="s">
        <v>467</v>
      </c>
      <c r="D368" s="116">
        <f t="shared" si="68"/>
        <v>4111700</v>
      </c>
      <c r="E368" s="116">
        <f t="shared" si="68"/>
        <v>404693</v>
      </c>
      <c r="F368" s="117">
        <f t="shared" si="69"/>
        <v>3707007</v>
      </c>
      <c r="G368" s="122"/>
    </row>
    <row r="369" spans="1:44" s="100" customFormat="1" ht="84.75" customHeight="1" x14ac:dyDescent="0.25">
      <c r="A369" s="159" t="s">
        <v>1028</v>
      </c>
      <c r="B369" s="121" t="s">
        <v>110</v>
      </c>
      <c r="C369" s="143" t="s">
        <v>468</v>
      </c>
      <c r="D369" s="116">
        <f t="shared" si="68"/>
        <v>4111700</v>
      </c>
      <c r="E369" s="116">
        <f t="shared" si="68"/>
        <v>404693</v>
      </c>
      <c r="F369" s="117">
        <f t="shared" si="69"/>
        <v>3707007</v>
      </c>
      <c r="G369" s="122"/>
    </row>
    <row r="370" spans="1:44" s="100" customFormat="1" ht="60.75" customHeight="1" x14ac:dyDescent="0.25">
      <c r="A370" s="120" t="s">
        <v>230</v>
      </c>
      <c r="B370" s="121" t="s">
        <v>110</v>
      </c>
      <c r="C370" s="143" t="s">
        <v>469</v>
      </c>
      <c r="D370" s="116">
        <f>D371+D388</f>
        <v>4111700</v>
      </c>
      <c r="E370" s="116">
        <f>E371+E388</f>
        <v>404693</v>
      </c>
      <c r="F370" s="117">
        <f t="shared" si="69"/>
        <v>3707007</v>
      </c>
      <c r="G370" s="122"/>
    </row>
    <row r="371" spans="1:44" s="100" customFormat="1" x14ac:dyDescent="0.25">
      <c r="A371" s="120" t="s">
        <v>112</v>
      </c>
      <c r="B371" s="121" t="s">
        <v>110</v>
      </c>
      <c r="C371" s="143" t="s">
        <v>470</v>
      </c>
      <c r="D371" s="116">
        <f>D384+D373+D376+D398+D380</f>
        <v>4111700</v>
      </c>
      <c r="E371" s="116">
        <f>E384+E373+E376+E398+E380</f>
        <v>404693</v>
      </c>
      <c r="F371" s="117">
        <f t="shared" si="69"/>
        <v>3707007</v>
      </c>
      <c r="G371" s="122"/>
    </row>
    <row r="372" spans="1:44" s="100" customFormat="1" x14ac:dyDescent="0.25">
      <c r="A372" s="120" t="s">
        <v>135</v>
      </c>
      <c r="B372" s="121" t="s">
        <v>110</v>
      </c>
      <c r="C372" s="143" t="s">
        <v>1643</v>
      </c>
      <c r="D372" s="116">
        <f t="shared" ref="D372:E374" si="70">D373</f>
        <v>650000</v>
      </c>
      <c r="E372" s="116">
        <f t="shared" si="70"/>
        <v>0</v>
      </c>
      <c r="F372" s="117">
        <f>IF(OR(D372="-",E372=D372),"-",D372-IF(E372="-",0,E372))</f>
        <v>650000</v>
      </c>
      <c r="G372" s="122"/>
    </row>
    <row r="373" spans="1:44" s="100" customFormat="1" ht="29.25" customHeight="1" x14ac:dyDescent="0.25">
      <c r="A373" s="120" t="s">
        <v>113</v>
      </c>
      <c r="B373" s="121" t="s">
        <v>110</v>
      </c>
      <c r="C373" s="143" t="s">
        <v>1644</v>
      </c>
      <c r="D373" s="116">
        <f t="shared" si="70"/>
        <v>650000</v>
      </c>
      <c r="E373" s="116">
        <f t="shared" si="70"/>
        <v>0</v>
      </c>
      <c r="F373" s="117">
        <f>IF(OR(D373="-",E373=D373),"-",D373-IF(E373="-",0,E373))</f>
        <v>650000</v>
      </c>
      <c r="G373" s="122"/>
    </row>
    <row r="374" spans="1:44" s="100" customFormat="1" ht="43.5" customHeight="1" x14ac:dyDescent="0.25">
      <c r="A374" s="120" t="s">
        <v>1164</v>
      </c>
      <c r="B374" s="121" t="s">
        <v>110</v>
      </c>
      <c r="C374" s="143" t="s">
        <v>1645</v>
      </c>
      <c r="D374" s="116">
        <f t="shared" si="70"/>
        <v>650000</v>
      </c>
      <c r="E374" s="116">
        <f t="shared" si="70"/>
        <v>0</v>
      </c>
      <c r="F374" s="117">
        <f>IF(OR(D374="-",E374=D374),"-",D374-IF(E374="-",0,E374))</f>
        <v>650000</v>
      </c>
      <c r="G374" s="122"/>
    </row>
    <row r="375" spans="1:44" ht="33.75" customHeight="1" x14ac:dyDescent="0.25">
      <c r="A375" s="123" t="s">
        <v>114</v>
      </c>
      <c r="B375" s="124" t="s">
        <v>110</v>
      </c>
      <c r="C375" s="145" t="s">
        <v>1646</v>
      </c>
      <c r="D375" s="118">
        <v>650000</v>
      </c>
      <c r="E375" s="125">
        <v>0</v>
      </c>
      <c r="F375" s="119">
        <f>IF(OR(D375="-",E375=D375),"-",D375-IF(E375="-",0,E375))</f>
        <v>650000</v>
      </c>
      <c r="G375" s="4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s="100" customFormat="1" ht="34.5" x14ac:dyDescent="0.25">
      <c r="A376" s="120" t="s">
        <v>461</v>
      </c>
      <c r="B376" s="121" t="s">
        <v>110</v>
      </c>
      <c r="C376" s="143" t="s">
        <v>1647</v>
      </c>
      <c r="D376" s="116">
        <f t="shared" ref="D376:E382" si="71">D377</f>
        <v>1457300</v>
      </c>
      <c r="E376" s="116">
        <f t="shared" si="71"/>
        <v>77520</v>
      </c>
      <c r="F376" s="117">
        <f t="shared" ref="F376:F379" si="72">IF(OR(D376="-",E376=D376),"-",D376-IF(E376="-",0,E376))</f>
        <v>1379780</v>
      </c>
      <c r="G376" s="122"/>
    </row>
    <row r="377" spans="1:44" s="100" customFormat="1" ht="23.25" x14ac:dyDescent="0.25">
      <c r="A377" s="120" t="s">
        <v>113</v>
      </c>
      <c r="B377" s="121" t="s">
        <v>110</v>
      </c>
      <c r="C377" s="143" t="s">
        <v>1648</v>
      </c>
      <c r="D377" s="116">
        <f t="shared" si="71"/>
        <v>1457300</v>
      </c>
      <c r="E377" s="116">
        <f t="shared" si="71"/>
        <v>77520</v>
      </c>
      <c r="F377" s="117">
        <f t="shared" si="72"/>
        <v>1379780</v>
      </c>
      <c r="G377" s="122"/>
    </row>
    <row r="378" spans="1:44" s="100" customFormat="1" ht="23.25" x14ac:dyDescent="0.25">
      <c r="A378" s="120" t="s">
        <v>358</v>
      </c>
      <c r="B378" s="121" t="s">
        <v>110</v>
      </c>
      <c r="C378" s="143" t="s">
        <v>1649</v>
      </c>
      <c r="D378" s="116">
        <f t="shared" si="71"/>
        <v>1457300</v>
      </c>
      <c r="E378" s="116">
        <f t="shared" si="71"/>
        <v>77520</v>
      </c>
      <c r="F378" s="117">
        <f t="shared" si="72"/>
        <v>1379780</v>
      </c>
      <c r="G378" s="122"/>
    </row>
    <row r="379" spans="1:44" x14ac:dyDescent="0.25">
      <c r="A379" s="123" t="s">
        <v>1285</v>
      </c>
      <c r="B379" s="124" t="s">
        <v>110</v>
      </c>
      <c r="C379" s="145" t="s">
        <v>1650</v>
      </c>
      <c r="D379" s="118">
        <v>1457300</v>
      </c>
      <c r="E379" s="125">
        <v>77520</v>
      </c>
      <c r="F379" s="119">
        <f t="shared" si="72"/>
        <v>1379780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s="100" customFormat="1" x14ac:dyDescent="0.25">
      <c r="A380" s="431"/>
      <c r="B380" s="121" t="s">
        <v>110</v>
      </c>
      <c r="C380" s="143" t="s">
        <v>1662</v>
      </c>
      <c r="D380" s="116">
        <f t="shared" si="71"/>
        <v>350000</v>
      </c>
      <c r="E380" s="116">
        <f t="shared" si="71"/>
        <v>0</v>
      </c>
      <c r="F380" s="117">
        <f t="shared" ref="F380:F383" si="73">IF(OR(D380="-",E380=D380),"-",D380-IF(E380="-",0,E380))</f>
        <v>350000</v>
      </c>
      <c r="G380" s="122"/>
    </row>
    <row r="381" spans="1:44" s="100" customFormat="1" ht="23.25" x14ac:dyDescent="0.25">
      <c r="A381" s="120" t="s">
        <v>113</v>
      </c>
      <c r="B381" s="121" t="s">
        <v>110</v>
      </c>
      <c r="C381" s="143" t="s">
        <v>1663</v>
      </c>
      <c r="D381" s="116">
        <f t="shared" si="71"/>
        <v>350000</v>
      </c>
      <c r="E381" s="116">
        <f t="shared" si="71"/>
        <v>0</v>
      </c>
      <c r="F381" s="117">
        <f t="shared" si="73"/>
        <v>350000</v>
      </c>
      <c r="G381" s="122"/>
    </row>
    <row r="382" spans="1:44" s="100" customFormat="1" ht="23.25" x14ac:dyDescent="0.25">
      <c r="A382" s="120" t="s">
        <v>358</v>
      </c>
      <c r="B382" s="121" t="s">
        <v>110</v>
      </c>
      <c r="C382" s="143" t="s">
        <v>1664</v>
      </c>
      <c r="D382" s="116">
        <f t="shared" si="71"/>
        <v>350000</v>
      </c>
      <c r="E382" s="116">
        <f t="shared" si="71"/>
        <v>0</v>
      </c>
      <c r="F382" s="117">
        <f t="shared" si="73"/>
        <v>350000</v>
      </c>
      <c r="G382" s="122"/>
    </row>
    <row r="383" spans="1:44" x14ac:dyDescent="0.25">
      <c r="A383" s="123" t="s">
        <v>1285</v>
      </c>
      <c r="B383" s="124" t="s">
        <v>110</v>
      </c>
      <c r="C383" s="145" t="s">
        <v>1665</v>
      </c>
      <c r="D383" s="118">
        <v>350000</v>
      </c>
      <c r="E383" s="125">
        <v>0</v>
      </c>
      <c r="F383" s="119">
        <f t="shared" si="73"/>
        <v>350000</v>
      </c>
      <c r="G383" s="4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s="100" customFormat="1" ht="41.25" customHeight="1" x14ac:dyDescent="0.25">
      <c r="A384" s="120" t="s">
        <v>137</v>
      </c>
      <c r="B384" s="121" t="s">
        <v>110</v>
      </c>
      <c r="C384" s="143" t="s">
        <v>471</v>
      </c>
      <c r="D384" s="116">
        <f t="shared" ref="D384:E386" si="74">D385</f>
        <v>1278400</v>
      </c>
      <c r="E384" s="116">
        <f t="shared" si="74"/>
        <v>201840</v>
      </c>
      <c r="F384" s="117">
        <f t="shared" si="69"/>
        <v>1076560</v>
      </c>
      <c r="G384" s="122"/>
    </row>
    <row r="385" spans="1:44" s="100" customFormat="1" ht="30" customHeight="1" x14ac:dyDescent="0.25">
      <c r="A385" s="120" t="s">
        <v>113</v>
      </c>
      <c r="B385" s="121" t="s">
        <v>110</v>
      </c>
      <c r="C385" s="143" t="s">
        <v>472</v>
      </c>
      <c r="D385" s="116">
        <f t="shared" si="74"/>
        <v>1278400</v>
      </c>
      <c r="E385" s="116">
        <f t="shared" si="74"/>
        <v>201840</v>
      </c>
      <c r="F385" s="117">
        <f t="shared" si="69"/>
        <v>1076560</v>
      </c>
      <c r="G385" s="122"/>
    </row>
    <row r="386" spans="1:44" s="100" customFormat="1" ht="36" customHeight="1" x14ac:dyDescent="0.25">
      <c r="A386" s="120" t="s">
        <v>1164</v>
      </c>
      <c r="B386" s="121" t="s">
        <v>110</v>
      </c>
      <c r="C386" s="143" t="s">
        <v>473</v>
      </c>
      <c r="D386" s="116">
        <f t="shared" si="74"/>
        <v>1278400</v>
      </c>
      <c r="E386" s="116">
        <f t="shared" si="74"/>
        <v>201840</v>
      </c>
      <c r="F386" s="117">
        <f t="shared" si="69"/>
        <v>1076560</v>
      </c>
      <c r="G386" s="122"/>
    </row>
    <row r="387" spans="1:44" x14ac:dyDescent="0.25">
      <c r="A387" s="123" t="s">
        <v>1285</v>
      </c>
      <c r="B387" s="124" t="s">
        <v>110</v>
      </c>
      <c r="C387" s="145" t="s">
        <v>474</v>
      </c>
      <c r="D387" s="118">
        <v>1278400</v>
      </c>
      <c r="E387" s="125">
        <v>201840</v>
      </c>
      <c r="F387" s="119">
        <f t="shared" si="69"/>
        <v>1076560</v>
      </c>
      <c r="G387" s="4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s="115" customFormat="1" ht="34.5" hidden="1" x14ac:dyDescent="0.25">
      <c r="A388" s="208" t="s">
        <v>169</v>
      </c>
      <c r="B388" s="209" t="s">
        <v>110</v>
      </c>
      <c r="C388" s="229" t="s">
        <v>475</v>
      </c>
      <c r="D388" s="230">
        <f t="shared" ref="D388:E391" si="75">D389</f>
        <v>0</v>
      </c>
      <c r="E388" s="230">
        <f t="shared" si="75"/>
        <v>0</v>
      </c>
      <c r="F388" s="233" t="str">
        <f t="shared" si="69"/>
        <v>-</v>
      </c>
    </row>
    <row r="389" spans="1:44" s="115" customFormat="1" ht="57" hidden="1" x14ac:dyDescent="0.25">
      <c r="A389" s="208" t="s">
        <v>476</v>
      </c>
      <c r="B389" s="209" t="s">
        <v>110</v>
      </c>
      <c r="C389" s="229" t="s">
        <v>477</v>
      </c>
      <c r="D389" s="230">
        <f t="shared" si="75"/>
        <v>0</v>
      </c>
      <c r="E389" s="230">
        <f t="shared" si="75"/>
        <v>0</v>
      </c>
      <c r="F389" s="233" t="str">
        <f t="shared" si="69"/>
        <v>-</v>
      </c>
    </row>
    <row r="390" spans="1:44" s="115" customFormat="1" ht="23.25" hidden="1" x14ac:dyDescent="0.25">
      <c r="A390" s="208" t="s">
        <v>113</v>
      </c>
      <c r="B390" s="209" t="s">
        <v>110</v>
      </c>
      <c r="C390" s="229" t="s">
        <v>478</v>
      </c>
      <c r="D390" s="230">
        <f t="shared" si="75"/>
        <v>0</v>
      </c>
      <c r="E390" s="230">
        <f t="shared" si="75"/>
        <v>0</v>
      </c>
      <c r="F390" s="233" t="str">
        <f t="shared" si="69"/>
        <v>-</v>
      </c>
    </row>
    <row r="391" spans="1:44" s="115" customFormat="1" ht="23.25" hidden="1" x14ac:dyDescent="0.25">
      <c r="A391" s="208" t="s">
        <v>358</v>
      </c>
      <c r="B391" s="209" t="s">
        <v>110</v>
      </c>
      <c r="C391" s="229" t="s">
        <v>479</v>
      </c>
      <c r="D391" s="230">
        <f t="shared" si="75"/>
        <v>0</v>
      </c>
      <c r="E391" s="230">
        <f t="shared" si="75"/>
        <v>0</v>
      </c>
      <c r="F391" s="233" t="str">
        <f t="shared" si="69"/>
        <v>-</v>
      </c>
    </row>
    <row r="392" spans="1:44" s="115" customFormat="1" ht="34.5" hidden="1" x14ac:dyDescent="0.25">
      <c r="A392" s="208" t="s">
        <v>114</v>
      </c>
      <c r="B392" s="209" t="s">
        <v>110</v>
      </c>
      <c r="C392" s="229" t="s">
        <v>480</v>
      </c>
      <c r="D392" s="230"/>
      <c r="E392" s="231"/>
      <c r="F392" s="233" t="str">
        <f t="shared" si="69"/>
        <v>-</v>
      </c>
    </row>
    <row r="393" spans="1:44" s="115" customFormat="1" ht="45.75" hidden="1" x14ac:dyDescent="0.25">
      <c r="A393" s="208" t="s">
        <v>254</v>
      </c>
      <c r="B393" s="209" t="s">
        <v>110</v>
      </c>
      <c r="C393" s="229" t="s">
        <v>481</v>
      </c>
      <c r="D393" s="230">
        <f t="shared" ref="D393:E396" si="76">D394</f>
        <v>0</v>
      </c>
      <c r="E393" s="230">
        <f t="shared" si="76"/>
        <v>0</v>
      </c>
      <c r="F393" s="233" t="str">
        <f t="shared" si="69"/>
        <v>-</v>
      </c>
    </row>
    <row r="394" spans="1:44" s="115" customFormat="1" ht="57" hidden="1" x14ac:dyDescent="0.25">
      <c r="A394" s="208" t="s">
        <v>482</v>
      </c>
      <c r="B394" s="209" t="s">
        <v>110</v>
      </c>
      <c r="C394" s="229" t="s">
        <v>483</v>
      </c>
      <c r="D394" s="230">
        <f t="shared" si="76"/>
        <v>0</v>
      </c>
      <c r="E394" s="230">
        <f t="shared" si="76"/>
        <v>0</v>
      </c>
      <c r="F394" s="233" t="str">
        <f t="shared" si="69"/>
        <v>-</v>
      </c>
    </row>
    <row r="395" spans="1:44" s="115" customFormat="1" ht="23.25" hidden="1" x14ac:dyDescent="0.25">
      <c r="A395" s="208" t="s">
        <v>113</v>
      </c>
      <c r="B395" s="209" t="s">
        <v>110</v>
      </c>
      <c r="C395" s="229" t="s">
        <v>484</v>
      </c>
      <c r="D395" s="230">
        <f t="shared" si="76"/>
        <v>0</v>
      </c>
      <c r="E395" s="230">
        <f t="shared" si="76"/>
        <v>0</v>
      </c>
      <c r="F395" s="233" t="str">
        <f t="shared" si="69"/>
        <v>-</v>
      </c>
    </row>
    <row r="396" spans="1:44" s="115" customFormat="1" ht="23.25" hidden="1" x14ac:dyDescent="0.25">
      <c r="A396" s="208" t="s">
        <v>358</v>
      </c>
      <c r="B396" s="209" t="s">
        <v>110</v>
      </c>
      <c r="C396" s="229" t="s">
        <v>485</v>
      </c>
      <c r="D396" s="230">
        <f t="shared" si="76"/>
        <v>0</v>
      </c>
      <c r="E396" s="230">
        <f t="shared" si="76"/>
        <v>0</v>
      </c>
      <c r="F396" s="233" t="str">
        <f t="shared" si="69"/>
        <v>-</v>
      </c>
    </row>
    <row r="397" spans="1:44" s="115" customFormat="1" ht="34.5" hidden="1" x14ac:dyDescent="0.25">
      <c r="A397" s="208" t="s">
        <v>114</v>
      </c>
      <c r="B397" s="209" t="s">
        <v>110</v>
      </c>
      <c r="C397" s="229" t="s">
        <v>486</v>
      </c>
      <c r="D397" s="230"/>
      <c r="E397" s="231"/>
      <c r="F397" s="233" t="str">
        <f t="shared" si="69"/>
        <v>-</v>
      </c>
    </row>
    <row r="398" spans="1:44" s="100" customFormat="1" ht="23.25" x14ac:dyDescent="0.25">
      <c r="A398" s="120" t="s">
        <v>341</v>
      </c>
      <c r="B398" s="121" t="s">
        <v>110</v>
      </c>
      <c r="C398" s="143" t="s">
        <v>1651</v>
      </c>
      <c r="D398" s="116">
        <f>D399</f>
        <v>376000</v>
      </c>
      <c r="E398" s="116">
        <f>E399</f>
        <v>125333</v>
      </c>
      <c r="F398" s="117">
        <f t="shared" si="69"/>
        <v>250667</v>
      </c>
      <c r="G398" s="122"/>
    </row>
    <row r="399" spans="1:44" s="100" customFormat="1" ht="23.25" x14ac:dyDescent="0.25">
      <c r="A399" s="120" t="s">
        <v>111</v>
      </c>
      <c r="B399" s="121" t="s">
        <v>110</v>
      </c>
      <c r="C399" s="143" t="s">
        <v>1652</v>
      </c>
      <c r="D399" s="116">
        <f>D400</f>
        <v>376000</v>
      </c>
      <c r="E399" s="116">
        <f>E400</f>
        <v>125333</v>
      </c>
      <c r="F399" s="117">
        <f t="shared" si="69"/>
        <v>250667</v>
      </c>
      <c r="G399" s="122"/>
    </row>
    <row r="400" spans="1:44" s="100" customFormat="1" ht="46.5" customHeight="1" x14ac:dyDescent="0.25">
      <c r="A400" s="120" t="s">
        <v>361</v>
      </c>
      <c r="B400" s="121" t="s">
        <v>110</v>
      </c>
      <c r="C400" s="143" t="s">
        <v>1653</v>
      </c>
      <c r="D400" s="116">
        <f t="shared" ref="D400:E402" si="77">D401</f>
        <v>376000</v>
      </c>
      <c r="E400" s="116">
        <f t="shared" si="77"/>
        <v>125333</v>
      </c>
      <c r="F400" s="117">
        <f t="shared" si="69"/>
        <v>250667</v>
      </c>
      <c r="G400" s="122"/>
    </row>
    <row r="401" spans="1:44" s="100" customFormat="1" ht="52.5" customHeight="1" x14ac:dyDescent="0.25">
      <c r="A401" s="120" t="s">
        <v>1202</v>
      </c>
      <c r="B401" s="121" t="s">
        <v>110</v>
      </c>
      <c r="C401" s="143" t="s">
        <v>1654</v>
      </c>
      <c r="D401" s="116">
        <f t="shared" si="77"/>
        <v>376000</v>
      </c>
      <c r="E401" s="116">
        <f t="shared" si="77"/>
        <v>125333</v>
      </c>
      <c r="F401" s="117">
        <f t="shared" si="69"/>
        <v>250667</v>
      </c>
      <c r="G401" s="122"/>
    </row>
    <row r="402" spans="1:44" s="100" customFormat="1" ht="50.25" customHeight="1" x14ac:dyDescent="0.25">
      <c r="A402" s="120" t="s">
        <v>1202</v>
      </c>
      <c r="B402" s="121" t="s">
        <v>110</v>
      </c>
      <c r="C402" s="143" t="s">
        <v>1655</v>
      </c>
      <c r="D402" s="116">
        <f t="shared" si="77"/>
        <v>376000</v>
      </c>
      <c r="E402" s="116">
        <f t="shared" si="77"/>
        <v>125333</v>
      </c>
      <c r="F402" s="117">
        <f t="shared" si="69"/>
        <v>250667</v>
      </c>
      <c r="G402" s="122"/>
    </row>
    <row r="403" spans="1:44" x14ac:dyDescent="0.25">
      <c r="A403" s="123" t="s">
        <v>123</v>
      </c>
      <c r="B403" s="124" t="s">
        <v>110</v>
      </c>
      <c r="C403" s="145" t="s">
        <v>1656</v>
      </c>
      <c r="D403" s="118">
        <v>376000</v>
      </c>
      <c r="E403" s="125">
        <v>125333</v>
      </c>
      <c r="F403" s="119">
        <f t="shared" si="69"/>
        <v>250667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s="100" customFormat="1" ht="30.75" customHeight="1" x14ac:dyDescent="0.25">
      <c r="A404" s="120" t="s">
        <v>138</v>
      </c>
      <c r="B404" s="121" t="s">
        <v>110</v>
      </c>
      <c r="C404" s="143" t="s">
        <v>487</v>
      </c>
      <c r="D404" s="116">
        <f>D405+D423</f>
        <v>380360</v>
      </c>
      <c r="E404" s="116">
        <f>E405+E423</f>
        <v>10560</v>
      </c>
      <c r="F404" s="117">
        <f t="shared" si="69"/>
        <v>369800</v>
      </c>
      <c r="G404" s="122"/>
    </row>
    <row r="405" spans="1:44" s="100" customFormat="1" ht="45.75" x14ac:dyDescent="0.25">
      <c r="A405" s="120" t="s">
        <v>452</v>
      </c>
      <c r="B405" s="121" t="s">
        <v>110</v>
      </c>
      <c r="C405" s="143" t="s">
        <v>488</v>
      </c>
      <c r="D405" s="116">
        <f>D406</f>
        <v>369800</v>
      </c>
      <c r="E405" s="116">
        <f>E406</f>
        <v>0</v>
      </c>
      <c r="F405" s="117">
        <f t="shared" si="69"/>
        <v>369800</v>
      </c>
      <c r="G405" s="122"/>
    </row>
    <row r="406" spans="1:44" s="100" customFormat="1" ht="34.5" x14ac:dyDescent="0.25">
      <c r="A406" s="120" t="s">
        <v>1029</v>
      </c>
      <c r="B406" s="121" t="s">
        <v>110</v>
      </c>
      <c r="C406" s="143" t="s">
        <v>489</v>
      </c>
      <c r="D406" s="116">
        <f>D407</f>
        <v>369800</v>
      </c>
      <c r="E406" s="116">
        <f>E407</f>
        <v>0</v>
      </c>
      <c r="F406" s="117">
        <f t="shared" si="69"/>
        <v>369800</v>
      </c>
      <c r="G406" s="122"/>
    </row>
    <row r="407" spans="1:44" s="100" customFormat="1" ht="34.5" x14ac:dyDescent="0.25">
      <c r="A407" s="120" t="s">
        <v>231</v>
      </c>
      <c r="B407" s="121" t="s">
        <v>110</v>
      </c>
      <c r="C407" s="143" t="s">
        <v>490</v>
      </c>
      <c r="D407" s="116">
        <f>D408+D413+D418</f>
        <v>369800</v>
      </c>
      <c r="E407" s="116">
        <f>E408+E413+E418</f>
        <v>0</v>
      </c>
      <c r="F407" s="117">
        <f t="shared" si="69"/>
        <v>369800</v>
      </c>
      <c r="G407" s="122"/>
    </row>
    <row r="408" spans="1:44" x14ac:dyDescent="0.25">
      <c r="A408" s="123" t="s">
        <v>112</v>
      </c>
      <c r="B408" s="124" t="s">
        <v>110</v>
      </c>
      <c r="C408" s="145" t="s">
        <v>491</v>
      </c>
      <c r="D408" s="118">
        <f t="shared" ref="D408:E411" si="78">D409</f>
        <v>369800</v>
      </c>
      <c r="E408" s="118">
        <f t="shared" si="78"/>
        <v>0</v>
      </c>
      <c r="F408" s="119">
        <f t="shared" si="69"/>
        <v>369800</v>
      </c>
      <c r="G408" s="4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:44" ht="42" customHeight="1" x14ac:dyDescent="0.25">
      <c r="A409" s="123" t="s">
        <v>139</v>
      </c>
      <c r="B409" s="124" t="s">
        <v>110</v>
      </c>
      <c r="C409" s="145" t="s">
        <v>492</v>
      </c>
      <c r="D409" s="118">
        <f t="shared" si="78"/>
        <v>369800</v>
      </c>
      <c r="E409" s="118">
        <f t="shared" si="78"/>
        <v>0</v>
      </c>
      <c r="F409" s="119">
        <f t="shared" si="69"/>
        <v>369800</v>
      </c>
      <c r="G409" s="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:44" ht="23.25" x14ac:dyDescent="0.25">
      <c r="A410" s="123" t="s">
        <v>113</v>
      </c>
      <c r="B410" s="124" t="s">
        <v>110</v>
      </c>
      <c r="C410" s="145" t="s">
        <v>493</v>
      </c>
      <c r="D410" s="118">
        <f t="shared" si="78"/>
        <v>369800</v>
      </c>
      <c r="E410" s="118">
        <f t="shared" si="78"/>
        <v>0</v>
      </c>
      <c r="F410" s="119">
        <f t="shared" si="69"/>
        <v>369800</v>
      </c>
      <c r="G410" s="4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:44" ht="28.5" customHeight="1" x14ac:dyDescent="0.25">
      <c r="A411" s="123" t="s">
        <v>1164</v>
      </c>
      <c r="B411" s="124" t="s">
        <v>110</v>
      </c>
      <c r="C411" s="145" t="s">
        <v>494</v>
      </c>
      <c r="D411" s="118">
        <f t="shared" si="78"/>
        <v>369800</v>
      </c>
      <c r="E411" s="118">
        <f t="shared" si="78"/>
        <v>0</v>
      </c>
      <c r="F411" s="119">
        <f t="shared" si="69"/>
        <v>369800</v>
      </c>
      <c r="G411" s="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x14ac:dyDescent="0.25">
      <c r="A412" s="123" t="s">
        <v>1285</v>
      </c>
      <c r="B412" s="124" t="s">
        <v>110</v>
      </c>
      <c r="C412" s="145" t="s">
        <v>495</v>
      </c>
      <c r="D412" s="118">
        <v>369800</v>
      </c>
      <c r="E412" s="125">
        <v>0</v>
      </c>
      <c r="F412" s="119">
        <f t="shared" si="69"/>
        <v>369800</v>
      </c>
      <c r="G412" s="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s="271" customFormat="1" ht="45.75" hidden="1" x14ac:dyDescent="0.25">
      <c r="A413" s="266" t="s">
        <v>169</v>
      </c>
      <c r="B413" s="267" t="s">
        <v>110</v>
      </c>
      <c r="C413" s="268" t="s">
        <v>935</v>
      </c>
      <c r="D413" s="269">
        <f t="shared" ref="D413:E416" si="79">D414</f>
        <v>0</v>
      </c>
      <c r="E413" s="269">
        <f t="shared" si="79"/>
        <v>0</v>
      </c>
      <c r="F413" s="270" t="str">
        <f t="shared" ref="F413:F417" si="80">IF(OR(D413="-",E413=D413),"-",D413-IF(E413="-",0,E413))</f>
        <v>-</v>
      </c>
    </row>
    <row r="414" spans="1:44" s="271" customFormat="1" ht="57" hidden="1" x14ac:dyDescent="0.25">
      <c r="A414" s="272" t="s">
        <v>1122</v>
      </c>
      <c r="B414" s="273" t="s">
        <v>110</v>
      </c>
      <c r="C414" s="274" t="s">
        <v>936</v>
      </c>
      <c r="D414" s="275">
        <f t="shared" si="79"/>
        <v>0</v>
      </c>
      <c r="E414" s="275">
        <f t="shared" si="79"/>
        <v>0</v>
      </c>
      <c r="F414" s="276" t="str">
        <f t="shared" ref="F414" si="81">IF(OR(D414="-",E414=D414),"-",D414-IF(E414="-",0,E414))</f>
        <v>-</v>
      </c>
    </row>
    <row r="415" spans="1:44" s="271" customFormat="1" ht="23.25" hidden="1" x14ac:dyDescent="0.25">
      <c r="A415" s="272" t="s">
        <v>113</v>
      </c>
      <c r="B415" s="273" t="s">
        <v>110</v>
      </c>
      <c r="C415" s="274" t="s">
        <v>933</v>
      </c>
      <c r="D415" s="275">
        <f t="shared" si="79"/>
        <v>0</v>
      </c>
      <c r="E415" s="275">
        <f t="shared" si="79"/>
        <v>0</v>
      </c>
      <c r="F415" s="276" t="str">
        <f t="shared" si="80"/>
        <v>-</v>
      </c>
    </row>
    <row r="416" spans="1:44" s="271" customFormat="1" ht="34.5" hidden="1" x14ac:dyDescent="0.25">
      <c r="A416" s="272" t="s">
        <v>1164</v>
      </c>
      <c r="B416" s="273" t="s">
        <v>110</v>
      </c>
      <c r="C416" s="274" t="s">
        <v>934</v>
      </c>
      <c r="D416" s="275">
        <f t="shared" si="79"/>
        <v>0</v>
      </c>
      <c r="E416" s="275">
        <f t="shared" si="79"/>
        <v>0</v>
      </c>
      <c r="F416" s="276" t="str">
        <f t="shared" si="80"/>
        <v>-</v>
      </c>
    </row>
    <row r="417" spans="1:7" s="271" customFormat="1" ht="34.5" hidden="1" x14ac:dyDescent="0.25">
      <c r="A417" s="272" t="s">
        <v>114</v>
      </c>
      <c r="B417" s="273" t="s">
        <v>110</v>
      </c>
      <c r="C417" s="274" t="s">
        <v>932</v>
      </c>
      <c r="D417" s="275"/>
      <c r="E417" s="277"/>
      <c r="F417" s="276" t="str">
        <f t="shared" si="80"/>
        <v>-</v>
      </c>
    </row>
    <row r="418" spans="1:7" s="4" customFormat="1" ht="65.25" hidden="1" customHeight="1" x14ac:dyDescent="0.25">
      <c r="A418" s="343" t="s">
        <v>254</v>
      </c>
      <c r="B418" s="311" t="s">
        <v>110</v>
      </c>
      <c r="C418" s="312" t="s">
        <v>937</v>
      </c>
      <c r="D418" s="313">
        <f t="shared" ref="D418:E421" si="82">D419</f>
        <v>0</v>
      </c>
      <c r="E418" s="313">
        <f t="shared" si="82"/>
        <v>0</v>
      </c>
      <c r="F418" s="314" t="str">
        <f t="shared" ref="F418:F429" si="83">IF(OR(D418="-",E418=D418),"-",D418-IF(E418="-",0,E418))</f>
        <v>-</v>
      </c>
    </row>
    <row r="419" spans="1:7" s="4" customFormat="1" ht="56.25" hidden="1" x14ac:dyDescent="0.25">
      <c r="A419" s="315" t="s">
        <v>1030</v>
      </c>
      <c r="B419" s="298" t="s">
        <v>110</v>
      </c>
      <c r="C419" s="299" t="s">
        <v>941</v>
      </c>
      <c r="D419" s="300">
        <f t="shared" si="82"/>
        <v>0</v>
      </c>
      <c r="E419" s="300">
        <f t="shared" si="82"/>
        <v>0</v>
      </c>
      <c r="F419" s="301" t="str">
        <f t="shared" ref="F419" si="84">IF(OR(D419="-",E419=D419),"-",D419-IF(E419="-",0,E419))</f>
        <v>-</v>
      </c>
    </row>
    <row r="420" spans="1:7" s="4" customFormat="1" ht="23.25" hidden="1" x14ac:dyDescent="0.25">
      <c r="A420" s="297" t="s">
        <v>113</v>
      </c>
      <c r="B420" s="298" t="s">
        <v>110</v>
      </c>
      <c r="C420" s="299" t="s">
        <v>940</v>
      </c>
      <c r="D420" s="300">
        <f t="shared" si="82"/>
        <v>0</v>
      </c>
      <c r="E420" s="300">
        <f t="shared" si="82"/>
        <v>0</v>
      </c>
      <c r="F420" s="301" t="str">
        <f t="shared" si="83"/>
        <v>-</v>
      </c>
    </row>
    <row r="421" spans="1:7" s="4" customFormat="1" ht="34.5" hidden="1" x14ac:dyDescent="0.25">
      <c r="A421" s="297" t="s">
        <v>1164</v>
      </c>
      <c r="B421" s="298" t="s">
        <v>110</v>
      </c>
      <c r="C421" s="299" t="s">
        <v>939</v>
      </c>
      <c r="D421" s="300">
        <f t="shared" si="82"/>
        <v>0</v>
      </c>
      <c r="E421" s="300">
        <f t="shared" si="82"/>
        <v>0</v>
      </c>
      <c r="F421" s="301" t="str">
        <f t="shared" si="83"/>
        <v>-</v>
      </c>
    </row>
    <row r="422" spans="1:7" s="4" customFormat="1" ht="34.5" hidden="1" x14ac:dyDescent="0.25">
      <c r="A422" s="297" t="s">
        <v>114</v>
      </c>
      <c r="B422" s="298" t="s">
        <v>110</v>
      </c>
      <c r="C422" s="299" t="s">
        <v>938</v>
      </c>
      <c r="D422" s="300">
        <v>0</v>
      </c>
      <c r="E422" s="302">
        <v>0</v>
      </c>
      <c r="F422" s="301" t="str">
        <f t="shared" si="83"/>
        <v>-</v>
      </c>
    </row>
    <row r="423" spans="1:7" s="122" customFormat="1" ht="23.25" x14ac:dyDescent="0.25">
      <c r="A423" s="120" t="s">
        <v>341</v>
      </c>
      <c r="B423" s="121" t="s">
        <v>110</v>
      </c>
      <c r="C423" s="143" t="s">
        <v>947</v>
      </c>
      <c r="D423" s="116">
        <f t="shared" ref="D423:E428" si="85">D424</f>
        <v>10560</v>
      </c>
      <c r="E423" s="116">
        <f t="shared" si="85"/>
        <v>10560</v>
      </c>
      <c r="F423" s="117" t="str">
        <f>IF(OR(D423="-",E423=D423),"-",D423-IF(E423="-",0,E423))</f>
        <v>-</v>
      </c>
    </row>
    <row r="424" spans="1:7" s="122" customFormat="1" ht="23.25" x14ac:dyDescent="0.25">
      <c r="A424" s="120" t="s">
        <v>111</v>
      </c>
      <c r="B424" s="121" t="s">
        <v>110</v>
      </c>
      <c r="C424" s="143" t="s">
        <v>948</v>
      </c>
      <c r="D424" s="116">
        <f t="shared" si="85"/>
        <v>10560</v>
      </c>
      <c r="E424" s="116">
        <f t="shared" si="85"/>
        <v>10560</v>
      </c>
      <c r="F424" s="117" t="str">
        <f>IF(OR(D424="-",E424=D424),"-",D424-IF(E424="-",0,E424))</f>
        <v>-</v>
      </c>
    </row>
    <row r="425" spans="1:7" s="122" customFormat="1" ht="47.25" customHeight="1" x14ac:dyDescent="0.25">
      <c r="A425" s="120" t="s">
        <v>1385</v>
      </c>
      <c r="B425" s="121" t="s">
        <v>110</v>
      </c>
      <c r="C425" s="143" t="s">
        <v>946</v>
      </c>
      <c r="D425" s="116">
        <f t="shared" si="85"/>
        <v>10560</v>
      </c>
      <c r="E425" s="116">
        <f t="shared" si="85"/>
        <v>10560</v>
      </c>
      <c r="F425" s="117" t="str">
        <f t="shared" si="83"/>
        <v>-</v>
      </c>
    </row>
    <row r="426" spans="1:7" s="4" customFormat="1" ht="29.25" customHeight="1" x14ac:dyDescent="0.25">
      <c r="A426" s="123" t="s">
        <v>115</v>
      </c>
      <c r="B426" s="124" t="s">
        <v>110</v>
      </c>
      <c r="C426" s="145" t="s">
        <v>945</v>
      </c>
      <c r="D426" s="118">
        <f t="shared" si="85"/>
        <v>10560</v>
      </c>
      <c r="E426" s="118">
        <f t="shared" si="85"/>
        <v>10560</v>
      </c>
      <c r="F426" s="119" t="str">
        <f t="shared" si="83"/>
        <v>-</v>
      </c>
    </row>
    <row r="427" spans="1:7" s="4" customFormat="1" ht="23.25" x14ac:dyDescent="0.25">
      <c r="A427" s="123" t="s">
        <v>113</v>
      </c>
      <c r="B427" s="124" t="s">
        <v>110</v>
      </c>
      <c r="C427" s="145" t="s">
        <v>944</v>
      </c>
      <c r="D427" s="118">
        <f t="shared" si="85"/>
        <v>10560</v>
      </c>
      <c r="E427" s="118">
        <f t="shared" si="85"/>
        <v>10560</v>
      </c>
      <c r="F427" s="119" t="str">
        <f t="shared" si="83"/>
        <v>-</v>
      </c>
    </row>
    <row r="428" spans="1:7" s="4" customFormat="1" ht="30" customHeight="1" x14ac:dyDescent="0.25">
      <c r="A428" s="123" t="s">
        <v>1164</v>
      </c>
      <c r="B428" s="124" t="s">
        <v>110</v>
      </c>
      <c r="C428" s="145" t="s">
        <v>943</v>
      </c>
      <c r="D428" s="118">
        <f t="shared" si="85"/>
        <v>10560</v>
      </c>
      <c r="E428" s="118">
        <f t="shared" si="85"/>
        <v>10560</v>
      </c>
      <c r="F428" s="119" t="str">
        <f t="shared" si="83"/>
        <v>-</v>
      </c>
    </row>
    <row r="429" spans="1:7" s="4" customFormat="1" x14ac:dyDescent="0.25">
      <c r="A429" s="123" t="s">
        <v>1285</v>
      </c>
      <c r="B429" s="124" t="s">
        <v>110</v>
      </c>
      <c r="C429" s="145" t="s">
        <v>942</v>
      </c>
      <c r="D429" s="118">
        <v>10560</v>
      </c>
      <c r="E429" s="125">
        <v>10560</v>
      </c>
      <c r="F429" s="119" t="str">
        <f t="shared" si="83"/>
        <v>-</v>
      </c>
    </row>
    <row r="430" spans="1:7" s="100" customFormat="1" x14ac:dyDescent="0.25">
      <c r="A430" s="120" t="s">
        <v>496</v>
      </c>
      <c r="B430" s="121" t="s">
        <v>110</v>
      </c>
      <c r="C430" s="143" t="s">
        <v>497</v>
      </c>
      <c r="D430" s="116">
        <f>D431+D501</f>
        <v>24442500</v>
      </c>
      <c r="E430" s="116">
        <f>E431+E501</f>
        <v>8923344.1400000006</v>
      </c>
      <c r="F430" s="117">
        <f t="shared" si="69"/>
        <v>15519155.859999999</v>
      </c>
      <c r="G430" s="122"/>
    </row>
    <row r="431" spans="1:7" s="100" customFormat="1" x14ac:dyDescent="0.25">
      <c r="A431" s="120" t="s">
        <v>140</v>
      </c>
      <c r="B431" s="121" t="s">
        <v>110</v>
      </c>
      <c r="C431" s="143" t="s">
        <v>498</v>
      </c>
      <c r="D431" s="116">
        <f>D432+D444</f>
        <v>24442500</v>
      </c>
      <c r="E431" s="116">
        <f>E432+E444</f>
        <v>8923344.1400000006</v>
      </c>
      <c r="F431" s="117">
        <f t="shared" si="69"/>
        <v>15519155.859999999</v>
      </c>
      <c r="G431" s="122"/>
    </row>
    <row r="432" spans="1:7" s="100" customFormat="1" ht="45.75" x14ac:dyDescent="0.25">
      <c r="A432" s="120" t="s">
        <v>452</v>
      </c>
      <c r="B432" s="121" t="s">
        <v>110</v>
      </c>
      <c r="C432" s="143" t="s">
        <v>499</v>
      </c>
      <c r="D432" s="116">
        <f>D433</f>
        <v>2110100</v>
      </c>
      <c r="E432" s="116">
        <f>E433</f>
        <v>48144.14</v>
      </c>
      <c r="F432" s="117">
        <f t="shared" si="69"/>
        <v>2061955.86</v>
      </c>
      <c r="G432" s="122"/>
    </row>
    <row r="433" spans="1:44" s="100" customFormat="1" ht="37.5" customHeight="1" x14ac:dyDescent="0.25">
      <c r="A433" s="120" t="s">
        <v>1189</v>
      </c>
      <c r="B433" s="121" t="s">
        <v>110</v>
      </c>
      <c r="C433" s="143" t="s">
        <v>500</v>
      </c>
      <c r="D433" s="116">
        <f t="shared" ref="D433:E438" si="86">D434</f>
        <v>2110100</v>
      </c>
      <c r="E433" s="116">
        <f t="shared" si="86"/>
        <v>48144.14</v>
      </c>
      <c r="F433" s="117">
        <f t="shared" si="69"/>
        <v>2061955.86</v>
      </c>
      <c r="G433" s="122"/>
    </row>
    <row r="434" spans="1:44" s="100" customFormat="1" ht="23.25" x14ac:dyDescent="0.25">
      <c r="A434" s="120" t="s">
        <v>232</v>
      </c>
      <c r="B434" s="121" t="s">
        <v>110</v>
      </c>
      <c r="C434" s="143" t="s">
        <v>501</v>
      </c>
      <c r="D434" s="116">
        <f t="shared" si="86"/>
        <v>2110100</v>
      </c>
      <c r="E434" s="116">
        <f t="shared" si="86"/>
        <v>48144.14</v>
      </c>
      <c r="F434" s="117">
        <f t="shared" si="69"/>
        <v>2061955.86</v>
      </c>
      <c r="G434" s="122"/>
    </row>
    <row r="435" spans="1:44" s="100" customFormat="1" x14ac:dyDescent="0.25">
      <c r="A435" s="120" t="s">
        <v>112</v>
      </c>
      <c r="B435" s="121" t="s">
        <v>110</v>
      </c>
      <c r="C435" s="143" t="s">
        <v>502</v>
      </c>
      <c r="D435" s="116">
        <f>D436+D440</f>
        <v>2110100</v>
      </c>
      <c r="E435" s="116">
        <f>E436+E440</f>
        <v>48144.14</v>
      </c>
      <c r="F435" s="117">
        <f t="shared" si="69"/>
        <v>2061955.86</v>
      </c>
      <c r="G435" s="122"/>
    </row>
    <row r="436" spans="1:44" s="122" customFormat="1" x14ac:dyDescent="0.25">
      <c r="A436" s="120" t="s">
        <v>1123</v>
      </c>
      <c r="B436" s="121" t="s">
        <v>110</v>
      </c>
      <c r="C436" s="143" t="s">
        <v>503</v>
      </c>
      <c r="D436" s="116">
        <f t="shared" si="86"/>
        <v>0</v>
      </c>
      <c r="E436" s="116">
        <f t="shared" si="86"/>
        <v>0</v>
      </c>
      <c r="F436" s="117" t="str">
        <f t="shared" si="69"/>
        <v>-</v>
      </c>
    </row>
    <row r="437" spans="1:44" s="122" customFormat="1" ht="23.25" x14ac:dyDescent="0.25">
      <c r="A437" s="120" t="s">
        <v>113</v>
      </c>
      <c r="B437" s="121" t="s">
        <v>110</v>
      </c>
      <c r="C437" s="143" t="s">
        <v>504</v>
      </c>
      <c r="D437" s="116">
        <f t="shared" si="86"/>
        <v>0</v>
      </c>
      <c r="E437" s="116">
        <f t="shared" si="86"/>
        <v>0</v>
      </c>
      <c r="F437" s="117" t="str">
        <f t="shared" si="69"/>
        <v>-</v>
      </c>
    </row>
    <row r="438" spans="1:44" s="122" customFormat="1" ht="34.5" x14ac:dyDescent="0.25">
      <c r="A438" s="120" t="s">
        <v>1164</v>
      </c>
      <c r="B438" s="121" t="s">
        <v>110</v>
      </c>
      <c r="C438" s="143" t="s">
        <v>505</v>
      </c>
      <c r="D438" s="116">
        <f t="shared" si="86"/>
        <v>0</v>
      </c>
      <c r="E438" s="116">
        <f t="shared" si="86"/>
        <v>0</v>
      </c>
      <c r="F438" s="117" t="str">
        <f t="shared" si="69"/>
        <v>-</v>
      </c>
    </row>
    <row r="439" spans="1:44" s="4" customFormat="1" x14ac:dyDescent="0.25">
      <c r="A439" s="123" t="s">
        <v>1285</v>
      </c>
      <c r="B439" s="124" t="s">
        <v>110</v>
      </c>
      <c r="C439" s="145" t="s">
        <v>506</v>
      </c>
      <c r="D439" s="118">
        <v>0</v>
      </c>
      <c r="E439" s="118">
        <v>0</v>
      </c>
      <c r="F439" s="119" t="str">
        <f t="shared" si="69"/>
        <v>-</v>
      </c>
    </row>
    <row r="440" spans="1:44" s="531" customFormat="1" x14ac:dyDescent="0.25">
      <c r="A440" s="172" t="s">
        <v>1032</v>
      </c>
      <c r="B440" s="121" t="s">
        <v>110</v>
      </c>
      <c r="C440" s="143" t="s">
        <v>1356</v>
      </c>
      <c r="D440" s="116">
        <f t="shared" ref="D440:E442" si="87">D441</f>
        <v>2110100</v>
      </c>
      <c r="E440" s="116">
        <f t="shared" si="87"/>
        <v>48144.14</v>
      </c>
      <c r="F440" s="117">
        <f t="shared" si="69"/>
        <v>2061955.86</v>
      </c>
    </row>
    <row r="441" spans="1:44" s="531" customFormat="1" ht="23.25" x14ac:dyDescent="0.25">
      <c r="A441" s="120" t="s">
        <v>113</v>
      </c>
      <c r="B441" s="121" t="s">
        <v>110</v>
      </c>
      <c r="C441" s="143" t="s">
        <v>1355</v>
      </c>
      <c r="D441" s="116">
        <f t="shared" si="87"/>
        <v>2110100</v>
      </c>
      <c r="E441" s="116">
        <f t="shared" si="87"/>
        <v>48144.14</v>
      </c>
      <c r="F441" s="117">
        <f t="shared" si="69"/>
        <v>2061955.86</v>
      </c>
    </row>
    <row r="442" spans="1:44" s="531" customFormat="1" ht="39.75" customHeight="1" x14ac:dyDescent="0.25">
      <c r="A442" s="120" t="s">
        <v>1164</v>
      </c>
      <c r="B442" s="121" t="s">
        <v>110</v>
      </c>
      <c r="C442" s="143" t="s">
        <v>1354</v>
      </c>
      <c r="D442" s="116">
        <f t="shared" si="87"/>
        <v>2110100</v>
      </c>
      <c r="E442" s="116">
        <f t="shared" si="87"/>
        <v>48144.14</v>
      </c>
      <c r="F442" s="117">
        <f t="shared" si="69"/>
        <v>2061955.86</v>
      </c>
    </row>
    <row r="443" spans="1:44" s="317" customFormat="1" x14ac:dyDescent="0.25">
      <c r="A443" s="123" t="s">
        <v>1285</v>
      </c>
      <c r="B443" s="124" t="s">
        <v>110</v>
      </c>
      <c r="C443" s="145" t="s">
        <v>1353</v>
      </c>
      <c r="D443" s="118">
        <v>2110100</v>
      </c>
      <c r="E443" s="125">
        <v>48144.14</v>
      </c>
      <c r="F443" s="119">
        <f t="shared" si="69"/>
        <v>2061955.86</v>
      </c>
    </row>
    <row r="444" spans="1:44" s="100" customFormat="1" ht="57" x14ac:dyDescent="0.25">
      <c r="A444" s="120" t="s">
        <v>1031</v>
      </c>
      <c r="B444" s="121" t="s">
        <v>110</v>
      </c>
      <c r="C444" s="143" t="s">
        <v>507</v>
      </c>
      <c r="D444" s="116">
        <f>D445+D495</f>
        <v>22332400</v>
      </c>
      <c r="E444" s="116">
        <f>E445+E495</f>
        <v>8875200</v>
      </c>
      <c r="F444" s="117">
        <f t="shared" si="69"/>
        <v>13457200</v>
      </c>
      <c r="G444" s="218"/>
    </row>
    <row r="445" spans="1:44" s="100" customFormat="1" ht="23.25" x14ac:dyDescent="0.25">
      <c r="A445" s="120" t="s">
        <v>233</v>
      </c>
      <c r="B445" s="121" t="s">
        <v>110</v>
      </c>
      <c r="C445" s="143" t="s">
        <v>508</v>
      </c>
      <c r="D445" s="116">
        <f>D446+D474</f>
        <v>22332400</v>
      </c>
      <c r="E445" s="116">
        <f>E446+E474</f>
        <v>8875200</v>
      </c>
      <c r="F445" s="117">
        <f t="shared" si="69"/>
        <v>13457200</v>
      </c>
      <c r="G445" s="122"/>
    </row>
    <row r="446" spans="1:44" x14ac:dyDescent="0.25">
      <c r="A446" s="123" t="s">
        <v>112</v>
      </c>
      <c r="B446" s="124" t="s">
        <v>110</v>
      </c>
      <c r="C446" s="145" t="s">
        <v>509</v>
      </c>
      <c r="D446" s="118">
        <f>D447+D451+D455</f>
        <v>13739066</v>
      </c>
      <c r="E446" s="118">
        <f>E447+E451+E455</f>
        <v>8875200</v>
      </c>
      <c r="F446" s="119">
        <f t="shared" si="69"/>
        <v>4863866</v>
      </c>
      <c r="G446" s="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s="4" customFormat="1" x14ac:dyDescent="0.25">
      <c r="A447" s="123" t="s">
        <v>1384</v>
      </c>
      <c r="B447" s="124" t="s">
        <v>110</v>
      </c>
      <c r="C447" s="145" t="s">
        <v>510</v>
      </c>
      <c r="D447" s="118">
        <f t="shared" ref="D447:E449" si="88">D448</f>
        <v>214866</v>
      </c>
      <c r="E447" s="118">
        <f t="shared" si="88"/>
        <v>0</v>
      </c>
      <c r="F447" s="119">
        <f t="shared" si="69"/>
        <v>214866</v>
      </c>
    </row>
    <row r="448" spans="1:44" s="4" customFormat="1" ht="23.25" x14ac:dyDescent="0.25">
      <c r="A448" s="123" t="s">
        <v>113</v>
      </c>
      <c r="B448" s="124" t="s">
        <v>110</v>
      </c>
      <c r="C448" s="145" t="s">
        <v>511</v>
      </c>
      <c r="D448" s="118">
        <f t="shared" si="88"/>
        <v>214866</v>
      </c>
      <c r="E448" s="118">
        <f t="shared" si="88"/>
        <v>0</v>
      </c>
      <c r="F448" s="119">
        <f t="shared" si="69"/>
        <v>214866</v>
      </c>
    </row>
    <row r="449" spans="1:44" s="4" customFormat="1" ht="34.5" x14ac:dyDescent="0.25">
      <c r="A449" s="123" t="s">
        <v>1164</v>
      </c>
      <c r="B449" s="124" t="s">
        <v>110</v>
      </c>
      <c r="C449" s="145" t="s">
        <v>512</v>
      </c>
      <c r="D449" s="118">
        <f t="shared" si="88"/>
        <v>214866</v>
      </c>
      <c r="E449" s="118">
        <f t="shared" si="88"/>
        <v>0</v>
      </c>
      <c r="F449" s="119">
        <f t="shared" si="69"/>
        <v>214866</v>
      </c>
    </row>
    <row r="450" spans="1:44" s="4" customFormat="1" x14ac:dyDescent="0.25">
      <c r="A450" s="123" t="s">
        <v>1285</v>
      </c>
      <c r="B450" s="124" t="s">
        <v>110</v>
      </c>
      <c r="C450" s="145" t="s">
        <v>513</v>
      </c>
      <c r="D450" s="118">
        <f>170066+44800</f>
        <v>214866</v>
      </c>
      <c r="E450" s="125">
        <v>0</v>
      </c>
      <c r="F450" s="119">
        <f t="shared" si="69"/>
        <v>214866</v>
      </c>
    </row>
    <row r="451" spans="1:44" s="115" customFormat="1" ht="34.5" hidden="1" x14ac:dyDescent="0.25">
      <c r="A451" s="208" t="s">
        <v>514</v>
      </c>
      <c r="B451" s="209" t="s">
        <v>110</v>
      </c>
      <c r="C451" s="229" t="s">
        <v>515</v>
      </c>
      <c r="D451" s="230">
        <f t="shared" ref="D451:E453" si="89">D452</f>
        <v>0</v>
      </c>
      <c r="E451" s="230">
        <f t="shared" si="89"/>
        <v>0</v>
      </c>
      <c r="F451" s="233" t="str">
        <f t="shared" si="69"/>
        <v>-</v>
      </c>
    </row>
    <row r="452" spans="1:44" s="115" customFormat="1" ht="23.25" hidden="1" x14ac:dyDescent="0.25">
      <c r="A452" s="208" t="s">
        <v>113</v>
      </c>
      <c r="B452" s="209" t="s">
        <v>110</v>
      </c>
      <c r="C452" s="229" t="s">
        <v>516</v>
      </c>
      <c r="D452" s="230">
        <f t="shared" si="89"/>
        <v>0</v>
      </c>
      <c r="E452" s="230">
        <f t="shared" si="89"/>
        <v>0</v>
      </c>
      <c r="F452" s="233" t="str">
        <f t="shared" si="69"/>
        <v>-</v>
      </c>
    </row>
    <row r="453" spans="1:44" s="115" customFormat="1" ht="25.5" hidden="1" customHeight="1" x14ac:dyDescent="0.25">
      <c r="A453" s="208" t="s">
        <v>1164</v>
      </c>
      <c r="B453" s="209" t="s">
        <v>110</v>
      </c>
      <c r="C453" s="229" t="s">
        <v>517</v>
      </c>
      <c r="D453" s="230">
        <f t="shared" si="89"/>
        <v>0</v>
      </c>
      <c r="E453" s="230">
        <f t="shared" si="89"/>
        <v>0</v>
      </c>
      <c r="F453" s="233" t="str">
        <f t="shared" si="69"/>
        <v>-</v>
      </c>
    </row>
    <row r="454" spans="1:44" s="115" customFormat="1" hidden="1" x14ac:dyDescent="0.25">
      <c r="A454" s="208" t="s">
        <v>1285</v>
      </c>
      <c r="B454" s="209" t="s">
        <v>110</v>
      </c>
      <c r="C454" s="229" t="s">
        <v>518</v>
      </c>
      <c r="D454" s="230">
        <v>0</v>
      </c>
      <c r="E454" s="231">
        <v>0</v>
      </c>
      <c r="F454" s="233" t="str">
        <f t="shared" si="69"/>
        <v>-</v>
      </c>
    </row>
    <row r="455" spans="1:44" x14ac:dyDescent="0.25">
      <c r="A455" s="128" t="s">
        <v>1032</v>
      </c>
      <c r="B455" s="124" t="s">
        <v>110</v>
      </c>
      <c r="C455" s="145" t="s">
        <v>949</v>
      </c>
      <c r="D455" s="118">
        <f>D456+D459</f>
        <v>13524200</v>
      </c>
      <c r="E455" s="118">
        <f>E456+E459</f>
        <v>8875200</v>
      </c>
      <c r="F455" s="119">
        <f t="shared" ref="F455:F461" si="90">IF(OR(D455="-",E455=D455),"-",D455-IF(E455="-",0,E455))</f>
        <v>4649000</v>
      </c>
      <c r="G455" s="4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23.25" x14ac:dyDescent="0.25">
      <c r="A456" s="123" t="s">
        <v>113</v>
      </c>
      <c r="B456" s="124" t="s">
        <v>110</v>
      </c>
      <c r="C456" s="145" t="s">
        <v>950</v>
      </c>
      <c r="D456" s="118">
        <f t="shared" ref="D456:E457" si="91">D457</f>
        <v>13437800</v>
      </c>
      <c r="E456" s="118">
        <f t="shared" si="91"/>
        <v>8788800</v>
      </c>
      <c r="F456" s="119">
        <f t="shared" si="90"/>
        <v>4649000</v>
      </c>
      <c r="G456" s="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34.5" x14ac:dyDescent="0.25">
      <c r="A457" s="123" t="s">
        <v>1164</v>
      </c>
      <c r="B457" s="124" t="s">
        <v>110</v>
      </c>
      <c r="C457" s="145" t="s">
        <v>951</v>
      </c>
      <c r="D457" s="118">
        <f t="shared" si="91"/>
        <v>13437800</v>
      </c>
      <c r="E457" s="118">
        <f t="shared" si="91"/>
        <v>8788800</v>
      </c>
      <c r="F457" s="119">
        <f t="shared" si="90"/>
        <v>4649000</v>
      </c>
      <c r="G457" s="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x14ac:dyDescent="0.25">
      <c r="A458" s="123" t="s">
        <v>1285</v>
      </c>
      <c r="B458" s="124" t="s">
        <v>110</v>
      </c>
      <c r="C458" s="145" t="s">
        <v>952</v>
      </c>
      <c r="D458" s="118">
        <v>13437800</v>
      </c>
      <c r="E458" s="125">
        <v>8788800</v>
      </c>
      <c r="F458" s="119">
        <f t="shared" si="90"/>
        <v>4649000</v>
      </c>
      <c r="G458" s="4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13.5" customHeight="1" x14ac:dyDescent="0.25">
      <c r="A459" s="123" t="s">
        <v>120</v>
      </c>
      <c r="B459" s="124" t="s">
        <v>110</v>
      </c>
      <c r="C459" s="145" t="s">
        <v>1558</v>
      </c>
      <c r="D459" s="118">
        <f t="shared" ref="D459:E459" si="92">D460</f>
        <v>86400</v>
      </c>
      <c r="E459" s="118">
        <f t="shared" si="92"/>
        <v>86400</v>
      </c>
      <c r="F459" s="119" t="str">
        <f t="shared" si="90"/>
        <v>-</v>
      </c>
      <c r="G459" s="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12.75" customHeight="1" x14ac:dyDescent="0.25">
      <c r="A460" s="123" t="s">
        <v>121</v>
      </c>
      <c r="B460" s="124" t="s">
        <v>110</v>
      </c>
      <c r="C460" s="145" t="s">
        <v>1556</v>
      </c>
      <c r="D460" s="118">
        <f>D462+D463+D461</f>
        <v>86400</v>
      </c>
      <c r="E460" s="118">
        <f>E462+E463+E461</f>
        <v>86400</v>
      </c>
      <c r="F460" s="119" t="str">
        <f t="shared" si="90"/>
        <v>-</v>
      </c>
      <c r="G460" s="18">
        <f>SUM(D460:E460)</f>
        <v>172800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27" customHeight="1" x14ac:dyDescent="0.25">
      <c r="A461" s="449" t="s">
        <v>1531</v>
      </c>
      <c r="B461" s="124" t="s">
        <v>110</v>
      </c>
      <c r="C461" s="145" t="s">
        <v>1557</v>
      </c>
      <c r="D461" s="118">
        <v>86400</v>
      </c>
      <c r="E461" s="125">
        <v>86400</v>
      </c>
      <c r="F461" s="119" t="str">
        <f t="shared" si="90"/>
        <v>-</v>
      </c>
      <c r="G461" s="4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s="114" customFormat="1" ht="57" hidden="1" x14ac:dyDescent="0.25">
      <c r="A462" s="431" t="s">
        <v>476</v>
      </c>
      <c r="B462" s="432" t="s">
        <v>110</v>
      </c>
      <c r="C462" s="433" t="s">
        <v>956</v>
      </c>
      <c r="D462" s="434">
        <f t="shared" ref="D462:E464" si="93">D463</f>
        <v>0</v>
      </c>
      <c r="E462" s="434">
        <f t="shared" si="93"/>
        <v>0</v>
      </c>
      <c r="F462" s="435" t="str">
        <f t="shared" ref="F462:F465" si="94">IF(OR(D462="-",E462=D462),"-",D462-IF(E462="-",0,E462))</f>
        <v>-</v>
      </c>
    </row>
    <row r="463" spans="1:44" s="115" customFormat="1" ht="23.25" hidden="1" x14ac:dyDescent="0.25">
      <c r="A463" s="436" t="s">
        <v>113</v>
      </c>
      <c r="B463" s="437" t="s">
        <v>110</v>
      </c>
      <c r="C463" s="438" t="s">
        <v>955</v>
      </c>
      <c r="D463" s="439">
        <f t="shared" si="93"/>
        <v>0</v>
      </c>
      <c r="E463" s="439">
        <f t="shared" si="93"/>
        <v>0</v>
      </c>
      <c r="F463" s="440" t="str">
        <f t="shared" si="94"/>
        <v>-</v>
      </c>
    </row>
    <row r="464" spans="1:44" s="115" customFormat="1" ht="23.25" hidden="1" x14ac:dyDescent="0.25">
      <c r="A464" s="436" t="s">
        <v>358</v>
      </c>
      <c r="B464" s="437" t="s">
        <v>110</v>
      </c>
      <c r="C464" s="438" t="s">
        <v>954</v>
      </c>
      <c r="D464" s="439">
        <f t="shared" si="93"/>
        <v>0</v>
      </c>
      <c r="E464" s="439">
        <f t="shared" si="93"/>
        <v>0</v>
      </c>
      <c r="F464" s="440" t="str">
        <f t="shared" si="94"/>
        <v>-</v>
      </c>
    </row>
    <row r="465" spans="1:7" s="115" customFormat="1" ht="34.5" hidden="1" x14ac:dyDescent="0.25">
      <c r="A465" s="436" t="s">
        <v>114</v>
      </c>
      <c r="B465" s="437" t="s">
        <v>110</v>
      </c>
      <c r="C465" s="438" t="s">
        <v>953</v>
      </c>
      <c r="D465" s="439">
        <v>0</v>
      </c>
      <c r="E465" s="441">
        <v>0</v>
      </c>
      <c r="F465" s="440" t="str">
        <f t="shared" si="94"/>
        <v>-</v>
      </c>
    </row>
    <row r="466" spans="1:7" s="114" customFormat="1" ht="45.75" hidden="1" x14ac:dyDescent="0.25">
      <c r="A466" s="225" t="s">
        <v>1124</v>
      </c>
      <c r="B466" s="226" t="s">
        <v>110</v>
      </c>
      <c r="C466" s="227" t="s">
        <v>519</v>
      </c>
      <c r="D466" s="228">
        <f t="shared" ref="D466:E468" si="95">D467</f>
        <v>0</v>
      </c>
      <c r="E466" s="228">
        <f t="shared" si="95"/>
        <v>0</v>
      </c>
      <c r="F466" s="232" t="str">
        <f t="shared" si="69"/>
        <v>-</v>
      </c>
    </row>
    <row r="467" spans="1:7" s="115" customFormat="1" ht="23.25" hidden="1" x14ac:dyDescent="0.25">
      <c r="A467" s="208" t="s">
        <v>113</v>
      </c>
      <c r="B467" s="209" t="s">
        <v>110</v>
      </c>
      <c r="C467" s="229" t="s">
        <v>520</v>
      </c>
      <c r="D467" s="230">
        <f t="shared" si="95"/>
        <v>0</v>
      </c>
      <c r="E467" s="230">
        <f t="shared" si="95"/>
        <v>0</v>
      </c>
      <c r="F467" s="233" t="str">
        <f t="shared" si="69"/>
        <v>-</v>
      </c>
    </row>
    <row r="468" spans="1:7" s="115" customFormat="1" ht="23.25" hidden="1" x14ac:dyDescent="0.25">
      <c r="A468" s="208" t="s">
        <v>358</v>
      </c>
      <c r="B468" s="209" t="s">
        <v>110</v>
      </c>
      <c r="C468" s="229" t="s">
        <v>521</v>
      </c>
      <c r="D468" s="230">
        <f t="shared" si="95"/>
        <v>0</v>
      </c>
      <c r="E468" s="230">
        <f t="shared" si="95"/>
        <v>0</v>
      </c>
      <c r="F468" s="233" t="str">
        <f t="shared" si="69"/>
        <v>-</v>
      </c>
    </row>
    <row r="469" spans="1:7" s="115" customFormat="1" ht="34.5" hidden="1" x14ac:dyDescent="0.25">
      <c r="A469" s="208" t="s">
        <v>114</v>
      </c>
      <c r="B469" s="209" t="s">
        <v>110</v>
      </c>
      <c r="C469" s="229" t="s">
        <v>522</v>
      </c>
      <c r="D469" s="230">
        <v>0</v>
      </c>
      <c r="E469" s="231">
        <v>0</v>
      </c>
      <c r="F469" s="233" t="str">
        <f t="shared" si="69"/>
        <v>-</v>
      </c>
    </row>
    <row r="470" spans="1:7" s="115" customFormat="1" ht="68.25" hidden="1" x14ac:dyDescent="0.25">
      <c r="A470" s="208" t="s">
        <v>1125</v>
      </c>
      <c r="B470" s="209" t="s">
        <v>110</v>
      </c>
      <c r="C470" s="229" t="s">
        <v>523</v>
      </c>
      <c r="D470" s="230">
        <f t="shared" ref="D470:E472" si="96">D471</f>
        <v>0</v>
      </c>
      <c r="E470" s="230">
        <f t="shared" si="96"/>
        <v>0</v>
      </c>
      <c r="F470" s="233" t="str">
        <f t="shared" si="69"/>
        <v>-</v>
      </c>
    </row>
    <row r="471" spans="1:7" s="115" customFormat="1" ht="23.25" hidden="1" x14ac:dyDescent="0.25">
      <c r="A471" s="208" t="s">
        <v>113</v>
      </c>
      <c r="B471" s="209" t="s">
        <v>110</v>
      </c>
      <c r="C471" s="229" t="s">
        <v>524</v>
      </c>
      <c r="D471" s="230">
        <f t="shared" si="96"/>
        <v>0</v>
      </c>
      <c r="E471" s="230">
        <f t="shared" si="96"/>
        <v>0</v>
      </c>
      <c r="F471" s="233" t="str">
        <f t="shared" si="69"/>
        <v>-</v>
      </c>
    </row>
    <row r="472" spans="1:7" s="115" customFormat="1" ht="23.25" hidden="1" x14ac:dyDescent="0.25">
      <c r="A472" s="208" t="s">
        <v>358</v>
      </c>
      <c r="B472" s="209" t="s">
        <v>110</v>
      </c>
      <c r="C472" s="229" t="s">
        <v>525</v>
      </c>
      <c r="D472" s="230">
        <f t="shared" si="96"/>
        <v>0</v>
      </c>
      <c r="E472" s="230">
        <f t="shared" si="96"/>
        <v>0</v>
      </c>
      <c r="F472" s="233" t="str">
        <f t="shared" si="69"/>
        <v>-</v>
      </c>
    </row>
    <row r="473" spans="1:7" s="115" customFormat="1" ht="34.5" hidden="1" x14ac:dyDescent="0.25">
      <c r="A473" s="208" t="s">
        <v>114</v>
      </c>
      <c r="B473" s="209" t="s">
        <v>110</v>
      </c>
      <c r="C473" s="229" t="s">
        <v>526</v>
      </c>
      <c r="D473" s="230">
        <v>0</v>
      </c>
      <c r="E473" s="231">
        <v>0</v>
      </c>
      <c r="F473" s="233" t="str">
        <f t="shared" si="69"/>
        <v>-</v>
      </c>
    </row>
    <row r="474" spans="1:7" s="122" customFormat="1" ht="45.75" x14ac:dyDescent="0.25">
      <c r="A474" s="120" t="s">
        <v>1386</v>
      </c>
      <c r="B474" s="121" t="s">
        <v>110</v>
      </c>
      <c r="C474" s="143" t="s">
        <v>527</v>
      </c>
      <c r="D474" s="116">
        <f>D475+D483+D487+D479+D491</f>
        <v>8593334</v>
      </c>
      <c r="E474" s="116">
        <f>E475+E483+E487+E479+E491</f>
        <v>0</v>
      </c>
      <c r="F474" s="117">
        <f t="shared" si="69"/>
        <v>8593334</v>
      </c>
    </row>
    <row r="475" spans="1:7" s="4" customFormat="1" ht="34.5" x14ac:dyDescent="0.25">
      <c r="A475" s="123" t="s">
        <v>181</v>
      </c>
      <c r="B475" s="124" t="s">
        <v>110</v>
      </c>
      <c r="C475" s="145" t="s">
        <v>528</v>
      </c>
      <c r="D475" s="118">
        <f t="shared" ref="D475:E481" si="97">D476</f>
        <v>8593334</v>
      </c>
      <c r="E475" s="118">
        <f t="shared" si="97"/>
        <v>0</v>
      </c>
      <c r="F475" s="119">
        <f t="shared" si="69"/>
        <v>8593334</v>
      </c>
    </row>
    <row r="476" spans="1:7" s="4" customFormat="1" ht="23.25" x14ac:dyDescent="0.25">
      <c r="A476" s="123" t="s">
        <v>113</v>
      </c>
      <c r="B476" s="124" t="s">
        <v>110</v>
      </c>
      <c r="C476" s="145" t="s">
        <v>529</v>
      </c>
      <c r="D476" s="118">
        <f t="shared" si="97"/>
        <v>8593334</v>
      </c>
      <c r="E476" s="118">
        <f t="shared" si="97"/>
        <v>0</v>
      </c>
      <c r="F476" s="119">
        <f t="shared" ref="F476:F572" si="98">IF(OR(D476="-",E476=D476),"-",D476-IF(E476="-",0,E476))</f>
        <v>8593334</v>
      </c>
    </row>
    <row r="477" spans="1:7" s="4" customFormat="1" ht="34.5" x14ac:dyDescent="0.25">
      <c r="A477" s="123" t="s">
        <v>1164</v>
      </c>
      <c r="B477" s="124" t="s">
        <v>110</v>
      </c>
      <c r="C477" s="145" t="s">
        <v>530</v>
      </c>
      <c r="D477" s="118">
        <f t="shared" si="97"/>
        <v>8593334</v>
      </c>
      <c r="E477" s="118">
        <f t="shared" si="97"/>
        <v>0</v>
      </c>
      <c r="F477" s="119">
        <f t="shared" si="98"/>
        <v>8593334</v>
      </c>
    </row>
    <row r="478" spans="1:7" s="4" customFormat="1" x14ac:dyDescent="0.25">
      <c r="A478" s="123" t="s">
        <v>1285</v>
      </c>
      <c r="B478" s="124" t="s">
        <v>110</v>
      </c>
      <c r="C478" s="145" t="s">
        <v>531</v>
      </c>
      <c r="D478" s="118">
        <v>8593334</v>
      </c>
      <c r="E478" s="125">
        <v>0</v>
      </c>
      <c r="F478" s="119">
        <f t="shared" si="98"/>
        <v>8593334</v>
      </c>
    </row>
    <row r="479" spans="1:7" s="184" customFormat="1" ht="63.75" hidden="1" customHeight="1" x14ac:dyDescent="0.25">
      <c r="A479" s="187" t="s">
        <v>1042</v>
      </c>
      <c r="B479" s="196" t="s">
        <v>110</v>
      </c>
      <c r="C479" s="220" t="s">
        <v>1065</v>
      </c>
      <c r="D479" s="221">
        <f t="shared" si="97"/>
        <v>0</v>
      </c>
      <c r="E479" s="221">
        <f t="shared" si="97"/>
        <v>0</v>
      </c>
      <c r="F479" s="222" t="str">
        <f t="shared" si="98"/>
        <v>-</v>
      </c>
      <c r="G479" s="4"/>
    </row>
    <row r="480" spans="1:7" s="184" customFormat="1" ht="23.25" hidden="1" x14ac:dyDescent="0.25">
      <c r="A480" s="187" t="s">
        <v>113</v>
      </c>
      <c r="B480" s="196" t="s">
        <v>110</v>
      </c>
      <c r="C480" s="220" t="s">
        <v>1064</v>
      </c>
      <c r="D480" s="221">
        <f t="shared" si="97"/>
        <v>0</v>
      </c>
      <c r="E480" s="221">
        <f t="shared" si="97"/>
        <v>0</v>
      </c>
      <c r="F480" s="222" t="str">
        <f t="shared" ref="F480:F482" si="99">IF(OR(D480="-",E480=D480),"-",D480-IF(E480="-",0,E480))</f>
        <v>-</v>
      </c>
      <c r="G480" s="4"/>
    </row>
    <row r="481" spans="1:7" s="184" customFormat="1" ht="23.25" hidden="1" x14ac:dyDescent="0.25">
      <c r="A481" s="187" t="s">
        <v>358</v>
      </c>
      <c r="B481" s="196" t="s">
        <v>110</v>
      </c>
      <c r="C481" s="220" t="s">
        <v>1063</v>
      </c>
      <c r="D481" s="221">
        <f t="shared" si="97"/>
        <v>0</v>
      </c>
      <c r="E481" s="221">
        <f t="shared" si="97"/>
        <v>0</v>
      </c>
      <c r="F481" s="222" t="str">
        <f t="shared" si="99"/>
        <v>-</v>
      </c>
      <c r="G481" s="4"/>
    </row>
    <row r="482" spans="1:7" s="184" customFormat="1" ht="34.5" hidden="1" x14ac:dyDescent="0.25">
      <c r="A482" s="187" t="s">
        <v>114</v>
      </c>
      <c r="B482" s="196" t="s">
        <v>110</v>
      </c>
      <c r="C482" s="220" t="s">
        <v>1062</v>
      </c>
      <c r="D482" s="221">
        <v>0</v>
      </c>
      <c r="E482" s="223">
        <v>0</v>
      </c>
      <c r="F482" s="222" t="str">
        <f t="shared" si="99"/>
        <v>-</v>
      </c>
      <c r="G482" s="4"/>
    </row>
    <row r="483" spans="1:7" s="115" customFormat="1" ht="45.75" hidden="1" x14ac:dyDescent="0.25">
      <c r="A483" s="208" t="s">
        <v>1394</v>
      </c>
      <c r="B483" s="209" t="s">
        <v>110</v>
      </c>
      <c r="C483" s="229" t="s">
        <v>532</v>
      </c>
      <c r="D483" s="230">
        <f t="shared" ref="D483:E485" si="100">D484</f>
        <v>0</v>
      </c>
      <c r="E483" s="230">
        <f t="shared" si="100"/>
        <v>0</v>
      </c>
      <c r="F483" s="233" t="str">
        <f t="shared" si="98"/>
        <v>-</v>
      </c>
    </row>
    <row r="484" spans="1:7" s="115" customFormat="1" ht="23.25" hidden="1" x14ac:dyDescent="0.25">
      <c r="A484" s="208" t="s">
        <v>113</v>
      </c>
      <c r="B484" s="209" t="s">
        <v>110</v>
      </c>
      <c r="C484" s="229" t="s">
        <v>533</v>
      </c>
      <c r="D484" s="230">
        <f t="shared" si="100"/>
        <v>0</v>
      </c>
      <c r="E484" s="230">
        <f t="shared" si="100"/>
        <v>0</v>
      </c>
      <c r="F484" s="233" t="str">
        <f t="shared" si="98"/>
        <v>-</v>
      </c>
    </row>
    <row r="485" spans="1:7" s="115" customFormat="1" ht="23.25" hidden="1" x14ac:dyDescent="0.25">
      <c r="A485" s="208" t="s">
        <v>358</v>
      </c>
      <c r="B485" s="209" t="s">
        <v>110</v>
      </c>
      <c r="C485" s="229" t="s">
        <v>534</v>
      </c>
      <c r="D485" s="230">
        <f t="shared" si="100"/>
        <v>0</v>
      </c>
      <c r="E485" s="230">
        <f t="shared" si="100"/>
        <v>0</v>
      </c>
      <c r="F485" s="233" t="str">
        <f t="shared" si="98"/>
        <v>-</v>
      </c>
    </row>
    <row r="486" spans="1:7" s="115" customFormat="1" ht="19.5" hidden="1" customHeight="1" x14ac:dyDescent="0.25">
      <c r="A486" s="208" t="s">
        <v>114</v>
      </c>
      <c r="B486" s="209" t="s">
        <v>110</v>
      </c>
      <c r="C486" s="229" t="s">
        <v>535</v>
      </c>
      <c r="D486" s="230">
        <v>0</v>
      </c>
      <c r="E486" s="231">
        <v>0</v>
      </c>
      <c r="F486" s="233" t="str">
        <f t="shared" si="98"/>
        <v>-</v>
      </c>
    </row>
    <row r="487" spans="1:7" s="184" customFormat="1" ht="68.25" hidden="1" x14ac:dyDescent="0.25">
      <c r="A487" s="309" t="s">
        <v>536</v>
      </c>
      <c r="B487" s="298" t="s">
        <v>110</v>
      </c>
      <c r="C487" s="299" t="s">
        <v>537</v>
      </c>
      <c r="D487" s="300">
        <f t="shared" ref="D487:E489" si="101">D488</f>
        <v>0</v>
      </c>
      <c r="E487" s="300">
        <f t="shared" si="101"/>
        <v>0</v>
      </c>
      <c r="F487" s="301" t="str">
        <f t="shared" si="98"/>
        <v>-</v>
      </c>
      <c r="G487" s="4"/>
    </row>
    <row r="488" spans="1:7" s="184" customFormat="1" ht="23.25" hidden="1" x14ac:dyDescent="0.25">
      <c r="A488" s="297" t="s">
        <v>113</v>
      </c>
      <c r="B488" s="298" t="s">
        <v>110</v>
      </c>
      <c r="C488" s="299" t="s">
        <v>538</v>
      </c>
      <c r="D488" s="300">
        <f t="shared" si="101"/>
        <v>0</v>
      </c>
      <c r="E488" s="300">
        <f t="shared" si="101"/>
        <v>0</v>
      </c>
      <c r="F488" s="301" t="str">
        <f t="shared" si="98"/>
        <v>-</v>
      </c>
      <c r="G488" s="4"/>
    </row>
    <row r="489" spans="1:7" s="184" customFormat="1" ht="23.25" hidden="1" x14ac:dyDescent="0.25">
      <c r="A489" s="297" t="s">
        <v>358</v>
      </c>
      <c r="B489" s="298" t="s">
        <v>110</v>
      </c>
      <c r="C489" s="299" t="s">
        <v>539</v>
      </c>
      <c r="D489" s="300">
        <f t="shared" si="101"/>
        <v>0</v>
      </c>
      <c r="E489" s="300">
        <f t="shared" si="101"/>
        <v>0</v>
      </c>
      <c r="F489" s="301" t="str">
        <f t="shared" si="98"/>
        <v>-</v>
      </c>
      <c r="G489" s="4"/>
    </row>
    <row r="490" spans="1:7" s="184" customFormat="1" ht="34.5" hidden="1" x14ac:dyDescent="0.25">
      <c r="A490" s="297" t="s">
        <v>114</v>
      </c>
      <c r="B490" s="298" t="s">
        <v>110</v>
      </c>
      <c r="C490" s="299" t="s">
        <v>540</v>
      </c>
      <c r="D490" s="300">
        <v>0</v>
      </c>
      <c r="E490" s="302">
        <v>0</v>
      </c>
      <c r="F490" s="301" t="str">
        <f t="shared" si="98"/>
        <v>-</v>
      </c>
      <c r="G490" s="4"/>
    </row>
    <row r="491" spans="1:7" s="115" customFormat="1" ht="68.25" hidden="1" x14ac:dyDescent="0.25">
      <c r="A491" s="208" t="s">
        <v>1621</v>
      </c>
      <c r="B491" s="209" t="s">
        <v>110</v>
      </c>
      <c r="C491" s="229" t="s">
        <v>1509</v>
      </c>
      <c r="D491" s="230">
        <f t="shared" ref="D491:E493" si="102">D492</f>
        <v>0</v>
      </c>
      <c r="E491" s="230">
        <f t="shared" si="102"/>
        <v>0</v>
      </c>
      <c r="F491" s="233" t="str">
        <f t="shared" si="98"/>
        <v>-</v>
      </c>
    </row>
    <row r="492" spans="1:7" s="115" customFormat="1" ht="23.25" hidden="1" x14ac:dyDescent="0.25">
      <c r="A492" s="208" t="s">
        <v>113</v>
      </c>
      <c r="B492" s="209" t="s">
        <v>110</v>
      </c>
      <c r="C492" s="229" t="s">
        <v>1508</v>
      </c>
      <c r="D492" s="230">
        <f t="shared" si="102"/>
        <v>0</v>
      </c>
      <c r="E492" s="230">
        <f t="shared" si="102"/>
        <v>0</v>
      </c>
      <c r="F492" s="233" t="str">
        <f t="shared" ref="F492:F494" si="103">IF(OR(D492="-",E492=D492),"-",D492-IF(E492="-",0,E492))</f>
        <v>-</v>
      </c>
    </row>
    <row r="493" spans="1:7" s="115" customFormat="1" ht="34.5" hidden="1" x14ac:dyDescent="0.25">
      <c r="A493" s="208" t="s">
        <v>1164</v>
      </c>
      <c r="B493" s="209" t="s">
        <v>110</v>
      </c>
      <c r="C493" s="229" t="s">
        <v>1510</v>
      </c>
      <c r="D493" s="230">
        <f t="shared" si="102"/>
        <v>0</v>
      </c>
      <c r="E493" s="230">
        <f t="shared" si="102"/>
        <v>0</v>
      </c>
      <c r="F493" s="233" t="str">
        <f t="shared" si="103"/>
        <v>-</v>
      </c>
    </row>
    <row r="494" spans="1:7" s="115" customFormat="1" hidden="1" x14ac:dyDescent="0.25">
      <c r="A494" s="208" t="s">
        <v>1285</v>
      </c>
      <c r="B494" s="209" t="s">
        <v>110</v>
      </c>
      <c r="C494" s="229" t="s">
        <v>1511</v>
      </c>
      <c r="D494" s="230">
        <v>0</v>
      </c>
      <c r="E494" s="231">
        <v>0</v>
      </c>
      <c r="F494" s="233" t="str">
        <f t="shared" si="103"/>
        <v>-</v>
      </c>
    </row>
    <row r="495" spans="1:7" s="185" customFormat="1" ht="22.5" hidden="1" x14ac:dyDescent="0.25">
      <c r="A495" s="316" t="s">
        <v>1072</v>
      </c>
      <c r="B495" s="311" t="s">
        <v>110</v>
      </c>
      <c r="C495" s="312" t="s">
        <v>1066</v>
      </c>
      <c r="D495" s="313">
        <f t="shared" ref="D495:E498" si="104">D496</f>
        <v>0</v>
      </c>
      <c r="E495" s="313">
        <f t="shared" si="104"/>
        <v>0</v>
      </c>
      <c r="F495" s="314" t="str">
        <f t="shared" si="98"/>
        <v>-</v>
      </c>
      <c r="G495" s="122"/>
    </row>
    <row r="496" spans="1:7" s="184" customFormat="1" ht="33.75" hidden="1" x14ac:dyDescent="0.25">
      <c r="A496" s="318" t="s">
        <v>141</v>
      </c>
      <c r="B496" s="298" t="s">
        <v>110</v>
      </c>
      <c r="C496" s="299" t="s">
        <v>1067</v>
      </c>
      <c r="D496" s="300">
        <f t="shared" si="104"/>
        <v>0</v>
      </c>
      <c r="E496" s="300">
        <f t="shared" si="104"/>
        <v>0</v>
      </c>
      <c r="F496" s="301" t="str">
        <f t="shared" si="98"/>
        <v>-</v>
      </c>
      <c r="G496" s="4"/>
    </row>
    <row r="497" spans="1:7" s="184" customFormat="1" ht="22.5" hidden="1" x14ac:dyDescent="0.25">
      <c r="A497" s="318" t="s">
        <v>1073</v>
      </c>
      <c r="B497" s="298" t="s">
        <v>110</v>
      </c>
      <c r="C497" s="299" t="s">
        <v>1068</v>
      </c>
      <c r="D497" s="300">
        <f t="shared" si="104"/>
        <v>0</v>
      </c>
      <c r="E497" s="300">
        <f t="shared" si="104"/>
        <v>0</v>
      </c>
      <c r="F497" s="301" t="str">
        <f t="shared" si="98"/>
        <v>-</v>
      </c>
      <c r="G497" s="4"/>
    </row>
    <row r="498" spans="1:7" s="184" customFormat="1" ht="34.5" hidden="1" x14ac:dyDescent="0.25">
      <c r="A498" s="297" t="s">
        <v>142</v>
      </c>
      <c r="B498" s="298" t="s">
        <v>110</v>
      </c>
      <c r="C498" s="299" t="s">
        <v>1069</v>
      </c>
      <c r="D498" s="300">
        <f t="shared" si="104"/>
        <v>0</v>
      </c>
      <c r="E498" s="300">
        <f t="shared" si="104"/>
        <v>0</v>
      </c>
      <c r="F498" s="301" t="str">
        <f t="shared" si="98"/>
        <v>-</v>
      </c>
      <c r="G498" s="4"/>
    </row>
    <row r="499" spans="1:7" s="184" customFormat="1" hidden="1" x14ac:dyDescent="0.25">
      <c r="A499" s="297" t="s">
        <v>143</v>
      </c>
      <c r="B499" s="298" t="s">
        <v>110</v>
      </c>
      <c r="C499" s="299" t="s">
        <v>1070</v>
      </c>
      <c r="D499" s="300">
        <f t="shared" ref="D499:E499" si="105">D500</f>
        <v>0</v>
      </c>
      <c r="E499" s="300">
        <f t="shared" si="105"/>
        <v>0</v>
      </c>
      <c r="F499" s="301" t="str">
        <f t="shared" si="98"/>
        <v>-</v>
      </c>
      <c r="G499" s="4"/>
    </row>
    <row r="500" spans="1:7" s="184" customFormat="1" ht="34.5" hidden="1" x14ac:dyDescent="0.25">
      <c r="A500" s="297" t="s">
        <v>144</v>
      </c>
      <c r="B500" s="298" t="s">
        <v>110</v>
      </c>
      <c r="C500" s="299" t="s">
        <v>1071</v>
      </c>
      <c r="D500" s="300">
        <v>0</v>
      </c>
      <c r="E500" s="302">
        <v>0</v>
      </c>
      <c r="F500" s="301" t="str">
        <f t="shared" si="98"/>
        <v>-</v>
      </c>
      <c r="G500" s="4"/>
    </row>
    <row r="501" spans="1:7" s="114" customFormat="1" ht="36.75" hidden="1" customHeight="1" x14ac:dyDescent="0.25">
      <c r="A501" s="225" t="s">
        <v>145</v>
      </c>
      <c r="B501" s="226" t="s">
        <v>110</v>
      </c>
      <c r="C501" s="227" t="s">
        <v>541</v>
      </c>
      <c r="D501" s="228">
        <f>D502+D517</f>
        <v>0</v>
      </c>
      <c r="E501" s="228">
        <f>E502+E517</f>
        <v>0</v>
      </c>
      <c r="F501" s="232" t="str">
        <f t="shared" si="98"/>
        <v>-</v>
      </c>
    </row>
    <row r="502" spans="1:7" s="114" customFormat="1" ht="47.25" hidden="1" customHeight="1" x14ac:dyDescent="0.25">
      <c r="A502" s="225" t="s">
        <v>542</v>
      </c>
      <c r="B502" s="226" t="s">
        <v>110</v>
      </c>
      <c r="C502" s="227" t="s">
        <v>543</v>
      </c>
      <c r="D502" s="228">
        <f>D503+D510</f>
        <v>0</v>
      </c>
      <c r="E502" s="228">
        <f>E503+E510</f>
        <v>0</v>
      </c>
      <c r="F502" s="232" t="str">
        <f t="shared" si="98"/>
        <v>-</v>
      </c>
    </row>
    <row r="503" spans="1:7" s="521" customFormat="1" ht="39.75" hidden="1" customHeight="1" x14ac:dyDescent="0.25">
      <c r="A503" s="431" t="s">
        <v>1190</v>
      </c>
      <c r="B503" s="432" t="s">
        <v>110</v>
      </c>
      <c r="C503" s="433" t="s">
        <v>544</v>
      </c>
      <c r="D503" s="434">
        <f>D504</f>
        <v>0</v>
      </c>
      <c r="E503" s="434">
        <f>E504</f>
        <v>0</v>
      </c>
      <c r="F503" s="435" t="str">
        <f t="shared" si="98"/>
        <v>-</v>
      </c>
    </row>
    <row r="504" spans="1:7" s="521" customFormat="1" ht="36.75" hidden="1" customHeight="1" x14ac:dyDescent="0.25">
      <c r="A504" s="431" t="s">
        <v>234</v>
      </c>
      <c r="B504" s="432" t="s">
        <v>110</v>
      </c>
      <c r="C504" s="433" t="s">
        <v>545</v>
      </c>
      <c r="D504" s="434">
        <f t="shared" ref="D504:E508" si="106">D505</f>
        <v>0</v>
      </c>
      <c r="E504" s="434">
        <f t="shared" si="106"/>
        <v>0</v>
      </c>
      <c r="F504" s="435" t="str">
        <f t="shared" si="98"/>
        <v>-</v>
      </c>
    </row>
    <row r="505" spans="1:7" s="192" customFormat="1" hidden="1" x14ac:dyDescent="0.25">
      <c r="A505" s="436" t="s">
        <v>112</v>
      </c>
      <c r="B505" s="437" t="s">
        <v>110</v>
      </c>
      <c r="C505" s="438" t="s">
        <v>546</v>
      </c>
      <c r="D505" s="439">
        <f t="shared" si="106"/>
        <v>0</v>
      </c>
      <c r="E505" s="439">
        <f t="shared" si="106"/>
        <v>0</v>
      </c>
      <c r="F505" s="440" t="str">
        <f t="shared" si="98"/>
        <v>-</v>
      </c>
    </row>
    <row r="506" spans="1:7" s="192" customFormat="1" ht="23.25" hidden="1" x14ac:dyDescent="0.25">
      <c r="A506" s="436" t="s">
        <v>146</v>
      </c>
      <c r="B506" s="437" t="s">
        <v>110</v>
      </c>
      <c r="C506" s="438" t="s">
        <v>547</v>
      </c>
      <c r="D506" s="439">
        <f t="shared" si="106"/>
        <v>0</v>
      </c>
      <c r="E506" s="439">
        <f t="shared" si="106"/>
        <v>0</v>
      </c>
      <c r="F506" s="440" t="str">
        <f t="shared" si="98"/>
        <v>-</v>
      </c>
    </row>
    <row r="507" spans="1:7" s="192" customFormat="1" ht="23.25" hidden="1" x14ac:dyDescent="0.25">
      <c r="A507" s="436" t="s">
        <v>113</v>
      </c>
      <c r="B507" s="437" t="s">
        <v>110</v>
      </c>
      <c r="C507" s="438" t="s">
        <v>548</v>
      </c>
      <c r="D507" s="439">
        <f t="shared" si="106"/>
        <v>0</v>
      </c>
      <c r="E507" s="439">
        <f t="shared" si="106"/>
        <v>0</v>
      </c>
      <c r="F507" s="440" t="str">
        <f t="shared" si="98"/>
        <v>-</v>
      </c>
    </row>
    <row r="508" spans="1:7" s="192" customFormat="1" ht="29.25" hidden="1" customHeight="1" x14ac:dyDescent="0.25">
      <c r="A508" s="436" t="s">
        <v>1164</v>
      </c>
      <c r="B508" s="437" t="s">
        <v>110</v>
      </c>
      <c r="C508" s="438" t="s">
        <v>549</v>
      </c>
      <c r="D508" s="439">
        <f t="shared" si="106"/>
        <v>0</v>
      </c>
      <c r="E508" s="439">
        <f t="shared" si="106"/>
        <v>0</v>
      </c>
      <c r="F508" s="440" t="str">
        <f t="shared" si="98"/>
        <v>-</v>
      </c>
    </row>
    <row r="509" spans="1:7" s="192" customFormat="1" hidden="1" x14ac:dyDescent="0.25">
      <c r="A509" s="436" t="s">
        <v>1285</v>
      </c>
      <c r="B509" s="437" t="s">
        <v>110</v>
      </c>
      <c r="C509" s="438" t="s">
        <v>550</v>
      </c>
      <c r="D509" s="439">
        <v>0</v>
      </c>
      <c r="E509" s="441">
        <v>0</v>
      </c>
      <c r="F509" s="440" t="str">
        <f t="shared" si="98"/>
        <v>-</v>
      </c>
    </row>
    <row r="510" spans="1:7" s="114" customFormat="1" ht="29.25" hidden="1" customHeight="1" x14ac:dyDescent="0.25">
      <c r="A510" s="225" t="s">
        <v>1387</v>
      </c>
      <c r="B510" s="226" t="s">
        <v>110</v>
      </c>
      <c r="C510" s="227" t="s">
        <v>551</v>
      </c>
      <c r="D510" s="228">
        <f t="shared" ref="D510:E515" si="107">D511</f>
        <v>0</v>
      </c>
      <c r="E510" s="228">
        <f t="shared" si="107"/>
        <v>0</v>
      </c>
      <c r="F510" s="232" t="str">
        <f t="shared" si="98"/>
        <v>-</v>
      </c>
    </row>
    <row r="511" spans="1:7" s="115" customFormat="1" ht="23.25" hidden="1" x14ac:dyDescent="0.25">
      <c r="A511" s="208" t="s">
        <v>235</v>
      </c>
      <c r="B511" s="209" t="s">
        <v>110</v>
      </c>
      <c r="C511" s="229" t="s">
        <v>552</v>
      </c>
      <c r="D511" s="230">
        <f t="shared" si="107"/>
        <v>0</v>
      </c>
      <c r="E511" s="230">
        <f t="shared" si="107"/>
        <v>0</v>
      </c>
      <c r="F511" s="233" t="str">
        <f t="shared" si="98"/>
        <v>-</v>
      </c>
    </row>
    <row r="512" spans="1:7" s="115" customFormat="1" hidden="1" x14ac:dyDescent="0.25">
      <c r="A512" s="208" t="s">
        <v>112</v>
      </c>
      <c r="B512" s="209" t="s">
        <v>110</v>
      </c>
      <c r="C512" s="229" t="s">
        <v>553</v>
      </c>
      <c r="D512" s="230">
        <f t="shared" si="107"/>
        <v>0</v>
      </c>
      <c r="E512" s="230">
        <f t="shared" si="107"/>
        <v>0</v>
      </c>
      <c r="F512" s="233" t="str">
        <f t="shared" si="98"/>
        <v>-</v>
      </c>
    </row>
    <row r="513" spans="1:7" s="115" customFormat="1" hidden="1" x14ac:dyDescent="0.25">
      <c r="A513" s="208" t="s">
        <v>170</v>
      </c>
      <c r="B513" s="209" t="s">
        <v>110</v>
      </c>
      <c r="C513" s="229" t="s">
        <v>554</v>
      </c>
      <c r="D513" s="230">
        <f t="shared" si="107"/>
        <v>0</v>
      </c>
      <c r="E513" s="230">
        <f t="shared" si="107"/>
        <v>0</v>
      </c>
      <c r="F513" s="233" t="str">
        <f t="shared" si="98"/>
        <v>-</v>
      </c>
    </row>
    <row r="514" spans="1:7" s="115" customFormat="1" ht="23.25" hidden="1" x14ac:dyDescent="0.25">
      <c r="A514" s="208" t="s">
        <v>113</v>
      </c>
      <c r="B514" s="209" t="s">
        <v>110</v>
      </c>
      <c r="C514" s="229" t="s">
        <v>555</v>
      </c>
      <c r="D514" s="230">
        <f t="shared" si="107"/>
        <v>0</v>
      </c>
      <c r="E514" s="230">
        <f t="shared" si="107"/>
        <v>0</v>
      </c>
      <c r="F514" s="233" t="str">
        <f t="shared" si="98"/>
        <v>-</v>
      </c>
    </row>
    <row r="515" spans="1:7" s="115" customFormat="1" ht="29.25" hidden="1" customHeight="1" x14ac:dyDescent="0.25">
      <c r="A515" s="208" t="s">
        <v>1164</v>
      </c>
      <c r="B515" s="209" t="s">
        <v>110</v>
      </c>
      <c r="C515" s="229" t="s">
        <v>556</v>
      </c>
      <c r="D515" s="230">
        <f t="shared" si="107"/>
        <v>0</v>
      </c>
      <c r="E515" s="230">
        <f t="shared" si="107"/>
        <v>0</v>
      </c>
      <c r="F515" s="233" t="str">
        <f t="shared" si="98"/>
        <v>-</v>
      </c>
    </row>
    <row r="516" spans="1:7" s="115" customFormat="1" hidden="1" x14ac:dyDescent="0.25">
      <c r="A516" s="208" t="s">
        <v>1285</v>
      </c>
      <c r="B516" s="209" t="s">
        <v>110</v>
      </c>
      <c r="C516" s="229" t="s">
        <v>557</v>
      </c>
      <c r="D516" s="230">
        <v>0</v>
      </c>
      <c r="E516" s="231">
        <v>0</v>
      </c>
      <c r="F516" s="233" t="str">
        <f t="shared" si="98"/>
        <v>-</v>
      </c>
    </row>
    <row r="517" spans="1:7" s="115" customFormat="1" ht="56.25" hidden="1" x14ac:dyDescent="0.25">
      <c r="A517" s="375" t="s">
        <v>236</v>
      </c>
      <c r="B517" s="226" t="s">
        <v>110</v>
      </c>
      <c r="C517" s="227" t="s">
        <v>963</v>
      </c>
      <c r="D517" s="228">
        <f t="shared" ref="D517:E523" si="108">D518</f>
        <v>0</v>
      </c>
      <c r="E517" s="228">
        <f t="shared" si="108"/>
        <v>0</v>
      </c>
      <c r="F517" s="232" t="str">
        <f t="shared" ref="F517:F524" si="109">IF(OR(D517="-",E517=D517),"-",D517-IF(E517="-",0,E517))</f>
        <v>-</v>
      </c>
    </row>
    <row r="518" spans="1:7" s="114" customFormat="1" ht="43.5" hidden="1" customHeight="1" x14ac:dyDescent="0.25">
      <c r="A518" s="522" t="s">
        <v>1034</v>
      </c>
      <c r="B518" s="226" t="s">
        <v>110</v>
      </c>
      <c r="C518" s="227" t="s">
        <v>962</v>
      </c>
      <c r="D518" s="228">
        <f t="shared" si="108"/>
        <v>0</v>
      </c>
      <c r="E518" s="228">
        <f t="shared" si="108"/>
        <v>0</v>
      </c>
      <c r="F518" s="232" t="str">
        <f t="shared" si="109"/>
        <v>-</v>
      </c>
    </row>
    <row r="519" spans="1:7" s="4" customFormat="1" ht="49.5" hidden="1" customHeight="1" x14ac:dyDescent="0.25">
      <c r="A519" s="443" t="s">
        <v>1055</v>
      </c>
      <c r="B519" s="124" t="s">
        <v>110</v>
      </c>
      <c r="C519" s="229" t="s">
        <v>961</v>
      </c>
      <c r="D519" s="230">
        <f>D520</f>
        <v>0</v>
      </c>
      <c r="E519" s="230">
        <f>E521</f>
        <v>0</v>
      </c>
      <c r="F519" s="233" t="str">
        <f t="shared" si="109"/>
        <v>-</v>
      </c>
    </row>
    <row r="520" spans="1:7" s="4" customFormat="1" ht="33.75" hidden="1" x14ac:dyDescent="0.25">
      <c r="A520" s="50" t="s">
        <v>141</v>
      </c>
      <c r="B520" s="124" t="s">
        <v>110</v>
      </c>
      <c r="C520" s="229" t="s">
        <v>1033</v>
      </c>
      <c r="D520" s="230">
        <f>D521</f>
        <v>0</v>
      </c>
      <c r="E520" s="230">
        <f t="shared" si="108"/>
        <v>0</v>
      </c>
      <c r="F520" s="233" t="str">
        <f t="shared" ref="F520" si="110">IF(OR(D520="-",E520=D520),"-",D520-IF(E520="-",0,E520))</f>
        <v>-</v>
      </c>
    </row>
    <row r="521" spans="1:7" s="4" customFormat="1" ht="56.25" hidden="1" x14ac:dyDescent="0.25">
      <c r="A521" s="126" t="s">
        <v>1315</v>
      </c>
      <c r="B521" s="124" t="s">
        <v>110</v>
      </c>
      <c r="C521" s="229" t="s">
        <v>960</v>
      </c>
      <c r="D521" s="230">
        <f t="shared" si="108"/>
        <v>0</v>
      </c>
      <c r="E521" s="230">
        <f t="shared" si="108"/>
        <v>0</v>
      </c>
      <c r="F521" s="233" t="str">
        <f t="shared" si="109"/>
        <v>-</v>
      </c>
    </row>
    <row r="522" spans="1:7" s="4" customFormat="1" ht="33.75" hidden="1" x14ac:dyDescent="0.25">
      <c r="A522" s="50" t="s">
        <v>142</v>
      </c>
      <c r="B522" s="124" t="s">
        <v>110</v>
      </c>
      <c r="C522" s="229" t="s">
        <v>959</v>
      </c>
      <c r="D522" s="230">
        <f t="shared" si="108"/>
        <v>0</v>
      </c>
      <c r="E522" s="230">
        <f t="shared" si="108"/>
        <v>0</v>
      </c>
      <c r="F522" s="233" t="str">
        <f t="shared" si="109"/>
        <v>-</v>
      </c>
    </row>
    <row r="523" spans="1:7" s="4" customFormat="1" hidden="1" x14ac:dyDescent="0.25">
      <c r="A523" s="50" t="s">
        <v>143</v>
      </c>
      <c r="B523" s="124" t="s">
        <v>110</v>
      </c>
      <c r="C523" s="229" t="s">
        <v>958</v>
      </c>
      <c r="D523" s="230">
        <f t="shared" si="108"/>
        <v>0</v>
      </c>
      <c r="E523" s="230">
        <f t="shared" si="108"/>
        <v>0</v>
      </c>
      <c r="F523" s="233" t="str">
        <f t="shared" si="109"/>
        <v>-</v>
      </c>
    </row>
    <row r="524" spans="1:7" s="4" customFormat="1" ht="41.25" hidden="1" customHeight="1" x14ac:dyDescent="0.25">
      <c r="A524" s="123" t="s">
        <v>144</v>
      </c>
      <c r="B524" s="124" t="s">
        <v>110</v>
      </c>
      <c r="C524" s="229" t="s">
        <v>957</v>
      </c>
      <c r="D524" s="230">
        <v>0</v>
      </c>
      <c r="E524" s="231">
        <v>0</v>
      </c>
      <c r="F524" s="233" t="str">
        <f t="shared" si="109"/>
        <v>-</v>
      </c>
    </row>
    <row r="525" spans="1:7" s="100" customFormat="1" x14ac:dyDescent="0.25">
      <c r="A525" s="120" t="s">
        <v>558</v>
      </c>
      <c r="B525" s="121" t="s">
        <v>110</v>
      </c>
      <c r="C525" s="143" t="s">
        <v>559</v>
      </c>
      <c r="D525" s="116">
        <f>D526+D620+D765</f>
        <v>82088320</v>
      </c>
      <c r="E525" s="116">
        <f>E526+E620+E765</f>
        <v>14790978.699999999</v>
      </c>
      <c r="F525" s="117">
        <f t="shared" si="98"/>
        <v>67297341.299999997</v>
      </c>
      <c r="G525" s="122"/>
    </row>
    <row r="526" spans="1:7" s="100" customFormat="1" x14ac:dyDescent="0.25">
      <c r="A526" s="120" t="s">
        <v>147</v>
      </c>
      <c r="B526" s="121" t="s">
        <v>110</v>
      </c>
      <c r="C526" s="143" t="s">
        <v>560</v>
      </c>
      <c r="D526" s="116">
        <f>D527+D607</f>
        <v>2337001.6</v>
      </c>
      <c r="E526" s="116">
        <f>E527+E607</f>
        <v>707821.36</v>
      </c>
      <c r="F526" s="117">
        <f t="shared" si="98"/>
        <v>1629180.2400000002</v>
      </c>
      <c r="G526" s="122"/>
    </row>
    <row r="527" spans="1:7" s="100" customFormat="1" ht="61.5" customHeight="1" x14ac:dyDescent="0.25">
      <c r="A527" s="120" t="s">
        <v>236</v>
      </c>
      <c r="B527" s="121" t="s">
        <v>110</v>
      </c>
      <c r="C527" s="143" t="s">
        <v>561</v>
      </c>
      <c r="D527" s="116">
        <f>D528+D561+D568+D580+D599</f>
        <v>2337001.6</v>
      </c>
      <c r="E527" s="116">
        <f>E528+E561+E568+E580+E599</f>
        <v>707821.36</v>
      </c>
      <c r="F527" s="117">
        <f t="shared" si="98"/>
        <v>1629180.2400000002</v>
      </c>
      <c r="G527" s="122"/>
    </row>
    <row r="528" spans="1:7" s="122" customFormat="1" ht="34.5" x14ac:dyDescent="0.25">
      <c r="A528" s="120" t="s">
        <v>1191</v>
      </c>
      <c r="B528" s="121" t="s">
        <v>110</v>
      </c>
      <c r="C528" s="143" t="s">
        <v>562</v>
      </c>
      <c r="D528" s="116">
        <f>D529</f>
        <v>24000</v>
      </c>
      <c r="E528" s="116">
        <f>E529</f>
        <v>0</v>
      </c>
      <c r="F528" s="117">
        <f t="shared" si="98"/>
        <v>24000</v>
      </c>
    </row>
    <row r="529" spans="1:6" s="122" customFormat="1" ht="37.5" customHeight="1" x14ac:dyDescent="0.25">
      <c r="A529" s="120" t="s">
        <v>237</v>
      </c>
      <c r="B529" s="121" t="s">
        <v>110</v>
      </c>
      <c r="C529" s="143" t="s">
        <v>563</v>
      </c>
      <c r="D529" s="116">
        <f>D530+D545+D550+D556</f>
        <v>24000</v>
      </c>
      <c r="E529" s="116">
        <f>E530+E545+E550+E556</f>
        <v>0</v>
      </c>
      <c r="F529" s="117">
        <f t="shared" si="98"/>
        <v>24000</v>
      </c>
    </row>
    <row r="530" spans="1:6" s="4" customFormat="1" x14ac:dyDescent="0.25">
      <c r="A530" s="123" t="s">
        <v>112</v>
      </c>
      <c r="B530" s="124" t="s">
        <v>110</v>
      </c>
      <c r="C530" s="145" t="s">
        <v>564</v>
      </c>
      <c r="D530" s="118">
        <f>D531+D535</f>
        <v>24000</v>
      </c>
      <c r="E530" s="118">
        <f>E531+E535</f>
        <v>0</v>
      </c>
      <c r="F530" s="119">
        <f t="shared" si="98"/>
        <v>24000</v>
      </c>
    </row>
    <row r="531" spans="1:6" s="115" customFormat="1" ht="23.25" hidden="1" x14ac:dyDescent="0.25">
      <c r="A531" s="208" t="s">
        <v>160</v>
      </c>
      <c r="B531" s="209" t="s">
        <v>110</v>
      </c>
      <c r="C531" s="229" t="s">
        <v>565</v>
      </c>
      <c r="D531" s="230">
        <f t="shared" ref="D531:E537" si="111">D532</f>
        <v>0</v>
      </c>
      <c r="E531" s="230">
        <f t="shared" si="111"/>
        <v>0</v>
      </c>
      <c r="F531" s="233" t="str">
        <f t="shared" si="98"/>
        <v>-</v>
      </c>
    </row>
    <row r="532" spans="1:6" s="115" customFormat="1" ht="23.25" hidden="1" x14ac:dyDescent="0.25">
      <c r="A532" s="208" t="s">
        <v>113</v>
      </c>
      <c r="B532" s="209" t="s">
        <v>110</v>
      </c>
      <c r="C532" s="229" t="s">
        <v>566</v>
      </c>
      <c r="D532" s="230">
        <f t="shared" si="111"/>
        <v>0</v>
      </c>
      <c r="E532" s="230">
        <f t="shared" si="111"/>
        <v>0</v>
      </c>
      <c r="F532" s="233" t="str">
        <f t="shared" si="98"/>
        <v>-</v>
      </c>
    </row>
    <row r="533" spans="1:6" s="115" customFormat="1" ht="34.5" hidden="1" x14ac:dyDescent="0.25">
      <c r="A533" s="208" t="s">
        <v>1164</v>
      </c>
      <c r="B533" s="209" t="s">
        <v>110</v>
      </c>
      <c r="C533" s="229" t="s">
        <v>567</v>
      </c>
      <c r="D533" s="230">
        <f t="shared" si="111"/>
        <v>0</v>
      </c>
      <c r="E533" s="230">
        <f t="shared" si="111"/>
        <v>0</v>
      </c>
      <c r="F533" s="233" t="str">
        <f t="shared" si="98"/>
        <v>-</v>
      </c>
    </row>
    <row r="534" spans="1:6" s="115" customFormat="1" ht="34.5" hidden="1" x14ac:dyDescent="0.25">
      <c r="A534" s="208" t="s">
        <v>114</v>
      </c>
      <c r="B534" s="209" t="s">
        <v>110</v>
      </c>
      <c r="C534" s="229" t="s">
        <v>568</v>
      </c>
      <c r="D534" s="230">
        <v>0</v>
      </c>
      <c r="E534" s="231">
        <v>0</v>
      </c>
      <c r="F534" s="233" t="str">
        <f t="shared" si="98"/>
        <v>-</v>
      </c>
    </row>
    <row r="535" spans="1:6" s="4" customFormat="1" ht="15" customHeight="1" x14ac:dyDescent="0.25">
      <c r="A535" s="123" t="s">
        <v>1037</v>
      </c>
      <c r="B535" s="124" t="s">
        <v>110</v>
      </c>
      <c r="C535" s="145" t="s">
        <v>1258</v>
      </c>
      <c r="D535" s="118">
        <f>D536</f>
        <v>24000</v>
      </c>
      <c r="E535" s="118">
        <f>E536</f>
        <v>0</v>
      </c>
      <c r="F535" s="119">
        <f t="shared" ref="F535:F544" si="112">IF(OR(D535="-",E535=D535),"-",D535-IF(E535="-",0,E535))</f>
        <v>24000</v>
      </c>
    </row>
    <row r="536" spans="1:6" s="4" customFormat="1" ht="23.25" x14ac:dyDescent="0.25">
      <c r="A536" s="123" t="s">
        <v>113</v>
      </c>
      <c r="B536" s="124" t="s">
        <v>110</v>
      </c>
      <c r="C536" s="145" t="s">
        <v>1257</v>
      </c>
      <c r="D536" s="118">
        <f t="shared" si="111"/>
        <v>24000</v>
      </c>
      <c r="E536" s="118">
        <f t="shared" si="111"/>
        <v>0</v>
      </c>
      <c r="F536" s="119">
        <f t="shared" si="112"/>
        <v>24000</v>
      </c>
    </row>
    <row r="537" spans="1:6" s="4" customFormat="1" ht="25.5" customHeight="1" x14ac:dyDescent="0.25">
      <c r="A537" s="123" t="s">
        <v>1164</v>
      </c>
      <c r="B537" s="124" t="s">
        <v>110</v>
      </c>
      <c r="C537" s="145" t="s">
        <v>1256</v>
      </c>
      <c r="D537" s="118">
        <f t="shared" si="111"/>
        <v>24000</v>
      </c>
      <c r="E537" s="118">
        <f t="shared" si="111"/>
        <v>0</v>
      </c>
      <c r="F537" s="119">
        <f t="shared" si="112"/>
        <v>24000</v>
      </c>
    </row>
    <row r="538" spans="1:6" s="4" customFormat="1" x14ac:dyDescent="0.25">
      <c r="A538" s="123" t="s">
        <v>1285</v>
      </c>
      <c r="B538" s="124" t="s">
        <v>110</v>
      </c>
      <c r="C538" s="145" t="s">
        <v>1255</v>
      </c>
      <c r="D538" s="118">
        <v>24000</v>
      </c>
      <c r="E538" s="125">
        <v>0</v>
      </c>
      <c r="F538" s="119">
        <f t="shared" si="112"/>
        <v>24000</v>
      </c>
    </row>
    <row r="539" spans="1:6" s="115" customFormat="1" hidden="1" x14ac:dyDescent="0.25">
      <c r="A539" s="208" t="s">
        <v>120</v>
      </c>
      <c r="B539" s="209" t="s">
        <v>110</v>
      </c>
      <c r="C539" s="229" t="s">
        <v>1512</v>
      </c>
      <c r="D539" s="230">
        <f>D540+D542</f>
        <v>0</v>
      </c>
      <c r="E539" s="230">
        <f>E540+E542</f>
        <v>0</v>
      </c>
      <c r="F539" s="233" t="str">
        <f t="shared" si="112"/>
        <v>-</v>
      </c>
    </row>
    <row r="540" spans="1:6" s="115" customFormat="1" ht="13.5" hidden="1" customHeight="1" x14ac:dyDescent="0.25">
      <c r="A540" s="208" t="s">
        <v>256</v>
      </c>
      <c r="B540" s="209" t="s">
        <v>110</v>
      </c>
      <c r="C540" s="229" t="s">
        <v>1513</v>
      </c>
      <c r="D540" s="230">
        <f>D541</f>
        <v>0</v>
      </c>
      <c r="E540" s="230">
        <f>E541</f>
        <v>0</v>
      </c>
      <c r="F540" s="233" t="str">
        <f t="shared" si="112"/>
        <v>-</v>
      </c>
    </row>
    <row r="541" spans="1:6" s="115" customFormat="1" ht="25.5" hidden="1" customHeight="1" x14ac:dyDescent="0.25">
      <c r="A541" s="208" t="s">
        <v>1426</v>
      </c>
      <c r="B541" s="209" t="s">
        <v>110</v>
      </c>
      <c r="C541" s="229" t="s">
        <v>1514</v>
      </c>
      <c r="D541" s="230">
        <v>0</v>
      </c>
      <c r="E541" s="230">
        <v>0</v>
      </c>
      <c r="F541" s="233" t="str">
        <f t="shared" si="112"/>
        <v>-</v>
      </c>
    </row>
    <row r="542" spans="1:6" s="115" customFormat="1" hidden="1" x14ac:dyDescent="0.25">
      <c r="A542" s="208" t="s">
        <v>121</v>
      </c>
      <c r="B542" s="209" t="s">
        <v>110</v>
      </c>
      <c r="C542" s="229" t="s">
        <v>1515</v>
      </c>
      <c r="D542" s="230">
        <f>D544+D543</f>
        <v>0</v>
      </c>
      <c r="E542" s="230">
        <f>E544+E543</f>
        <v>0</v>
      </c>
      <c r="F542" s="233" t="str">
        <f t="shared" si="112"/>
        <v>-</v>
      </c>
    </row>
    <row r="543" spans="1:6" s="115" customFormat="1" ht="22.5" hidden="1" x14ac:dyDescent="0.25">
      <c r="A543" s="342" t="s">
        <v>1531</v>
      </c>
      <c r="B543" s="209" t="s">
        <v>110</v>
      </c>
      <c r="C543" s="229" t="s">
        <v>1516</v>
      </c>
      <c r="D543" s="230">
        <v>0</v>
      </c>
      <c r="E543" s="231">
        <v>0</v>
      </c>
      <c r="F543" s="233" t="str">
        <f t="shared" ref="F543" si="113">IF(OR(D543="-",E543=D543),"-",D543-IF(E543="-",0,E543))</f>
        <v>-</v>
      </c>
    </row>
    <row r="544" spans="1:6" s="115" customFormat="1" hidden="1" x14ac:dyDescent="0.25">
      <c r="A544" s="342" t="s">
        <v>158</v>
      </c>
      <c r="B544" s="209" t="s">
        <v>110</v>
      </c>
      <c r="C544" s="229" t="s">
        <v>1517</v>
      </c>
      <c r="D544" s="230">
        <v>0</v>
      </c>
      <c r="E544" s="231">
        <v>0</v>
      </c>
      <c r="F544" s="233" t="str">
        <f t="shared" si="112"/>
        <v>-</v>
      </c>
    </row>
    <row r="545" spans="1:44" ht="34.5" hidden="1" x14ac:dyDescent="0.25">
      <c r="A545" s="297" t="s">
        <v>169</v>
      </c>
      <c r="B545" s="298" t="s">
        <v>110</v>
      </c>
      <c r="C545" s="299" t="s">
        <v>569</v>
      </c>
      <c r="D545" s="300">
        <f t="shared" ref="D545:E548" si="114">D546</f>
        <v>0</v>
      </c>
      <c r="E545" s="300">
        <f t="shared" si="114"/>
        <v>0</v>
      </c>
      <c r="F545" s="301" t="str">
        <f t="shared" si="98"/>
        <v>-</v>
      </c>
      <c r="G545" s="4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23.25" hidden="1" x14ac:dyDescent="0.25">
      <c r="A546" s="297" t="s">
        <v>238</v>
      </c>
      <c r="B546" s="298" t="s">
        <v>110</v>
      </c>
      <c r="C546" s="299" t="s">
        <v>570</v>
      </c>
      <c r="D546" s="300">
        <f t="shared" si="114"/>
        <v>0</v>
      </c>
      <c r="E546" s="300">
        <f t="shared" si="114"/>
        <v>0</v>
      </c>
      <c r="F546" s="301" t="str">
        <f t="shared" si="98"/>
        <v>-</v>
      </c>
      <c r="G546" s="4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ht="34.5" hidden="1" x14ac:dyDescent="0.25">
      <c r="A547" s="297" t="s">
        <v>142</v>
      </c>
      <c r="B547" s="298" t="s">
        <v>110</v>
      </c>
      <c r="C547" s="299" t="s">
        <v>571</v>
      </c>
      <c r="D547" s="300">
        <f t="shared" si="114"/>
        <v>0</v>
      </c>
      <c r="E547" s="300">
        <f t="shared" si="114"/>
        <v>0</v>
      </c>
      <c r="F547" s="301" t="str">
        <f t="shared" si="98"/>
        <v>-</v>
      </c>
      <c r="G547" s="4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idden="1" x14ac:dyDescent="0.25">
      <c r="A548" s="297" t="s">
        <v>143</v>
      </c>
      <c r="B548" s="298" t="s">
        <v>110</v>
      </c>
      <c r="C548" s="299" t="s">
        <v>572</v>
      </c>
      <c r="D548" s="300">
        <f t="shared" si="114"/>
        <v>0</v>
      </c>
      <c r="E548" s="300">
        <f t="shared" si="114"/>
        <v>0</v>
      </c>
      <c r="F548" s="301" t="str">
        <f t="shared" si="98"/>
        <v>-</v>
      </c>
      <c r="G548" s="4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ht="34.5" hidden="1" x14ac:dyDescent="0.25">
      <c r="A549" s="297" t="s">
        <v>56</v>
      </c>
      <c r="B549" s="298" t="s">
        <v>110</v>
      </c>
      <c r="C549" s="299" t="s">
        <v>573</v>
      </c>
      <c r="D549" s="300"/>
      <c r="E549" s="302"/>
      <c r="F549" s="301" t="str">
        <f t="shared" si="98"/>
        <v>-</v>
      </c>
      <c r="G549" s="4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s="115" customFormat="1" ht="34.5" hidden="1" x14ac:dyDescent="0.25">
      <c r="A550" s="208" t="s">
        <v>141</v>
      </c>
      <c r="B550" s="209" t="s">
        <v>110</v>
      </c>
      <c r="C550" s="229" t="s">
        <v>574</v>
      </c>
      <c r="D550" s="230">
        <f t="shared" ref="D550:E552" si="115">D551</f>
        <v>0</v>
      </c>
      <c r="E550" s="230">
        <f t="shared" si="115"/>
        <v>0</v>
      </c>
      <c r="F550" s="233" t="str">
        <f t="shared" si="98"/>
        <v>-</v>
      </c>
    </row>
    <row r="551" spans="1:44" s="115" customFormat="1" ht="24.75" hidden="1" customHeight="1" x14ac:dyDescent="0.25">
      <c r="A551" s="208" t="s">
        <v>148</v>
      </c>
      <c r="B551" s="209" t="s">
        <v>110</v>
      </c>
      <c r="C551" s="229" t="s">
        <v>575</v>
      </c>
      <c r="D551" s="230">
        <f t="shared" si="115"/>
        <v>0</v>
      </c>
      <c r="E551" s="230">
        <f t="shared" si="115"/>
        <v>0</v>
      </c>
      <c r="F551" s="233" t="str">
        <f t="shared" si="98"/>
        <v>-</v>
      </c>
    </row>
    <row r="552" spans="1:44" s="115" customFormat="1" ht="34.5" hidden="1" x14ac:dyDescent="0.25">
      <c r="A552" s="208" t="s">
        <v>142</v>
      </c>
      <c r="B552" s="209" t="s">
        <v>110</v>
      </c>
      <c r="C552" s="229" t="s">
        <v>576</v>
      </c>
      <c r="D552" s="230">
        <f t="shared" si="115"/>
        <v>0</v>
      </c>
      <c r="E552" s="230">
        <f t="shared" si="115"/>
        <v>0</v>
      </c>
      <c r="F552" s="233" t="str">
        <f t="shared" si="98"/>
        <v>-</v>
      </c>
    </row>
    <row r="553" spans="1:44" s="115" customFormat="1" hidden="1" x14ac:dyDescent="0.25">
      <c r="A553" s="208" t="s">
        <v>143</v>
      </c>
      <c r="B553" s="209" t="s">
        <v>110</v>
      </c>
      <c r="C553" s="229" t="s">
        <v>577</v>
      </c>
      <c r="D553" s="230">
        <f>D554+D555</f>
        <v>0</v>
      </c>
      <c r="E553" s="230">
        <f>E554+E555</f>
        <v>0</v>
      </c>
      <c r="F553" s="233" t="str">
        <f t="shared" si="98"/>
        <v>-</v>
      </c>
    </row>
    <row r="554" spans="1:44" s="115" customFormat="1" ht="34.5" hidden="1" x14ac:dyDescent="0.25">
      <c r="A554" s="208" t="s">
        <v>56</v>
      </c>
      <c r="B554" s="209" t="s">
        <v>110</v>
      </c>
      <c r="C554" s="229" t="s">
        <v>578</v>
      </c>
      <c r="D554" s="230">
        <v>0</v>
      </c>
      <c r="E554" s="231"/>
      <c r="F554" s="233" t="str">
        <f t="shared" si="98"/>
        <v>-</v>
      </c>
      <c r="H554" s="208"/>
    </row>
    <row r="555" spans="1:44" ht="34.5" hidden="1" x14ac:dyDescent="0.25">
      <c r="A555" s="319" t="s">
        <v>144</v>
      </c>
      <c r="B555" s="298" t="s">
        <v>110</v>
      </c>
      <c r="C555" s="299" t="s">
        <v>1204</v>
      </c>
      <c r="D555" s="300">
        <v>0</v>
      </c>
      <c r="E555" s="302"/>
      <c r="F555" s="301" t="str">
        <f t="shared" ref="F555" si="116">IF(OR(D555="-",E555=D555),"-",D555-IF(E555="-",0,E555))</f>
        <v>-</v>
      </c>
      <c r="G555" s="4" t="s">
        <v>1203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s="184" customFormat="1" ht="45.75" hidden="1" x14ac:dyDescent="0.25">
      <c r="A556" s="297" t="s">
        <v>254</v>
      </c>
      <c r="B556" s="298" t="s">
        <v>110</v>
      </c>
      <c r="C556" s="299" t="s">
        <v>579</v>
      </c>
      <c r="D556" s="300">
        <f t="shared" ref="D556:E559" si="117">D557</f>
        <v>0</v>
      </c>
      <c r="E556" s="300">
        <f t="shared" si="117"/>
        <v>0</v>
      </c>
      <c r="F556" s="301" t="str">
        <f t="shared" si="98"/>
        <v>-</v>
      </c>
      <c r="G556" s="4"/>
    </row>
    <row r="557" spans="1:44" s="184" customFormat="1" ht="23.25" hidden="1" x14ac:dyDescent="0.25">
      <c r="A557" s="297" t="s">
        <v>320</v>
      </c>
      <c r="B557" s="298" t="s">
        <v>110</v>
      </c>
      <c r="C557" s="299" t="s">
        <v>580</v>
      </c>
      <c r="D557" s="300">
        <f t="shared" si="117"/>
        <v>0</v>
      </c>
      <c r="E557" s="300">
        <f t="shared" si="117"/>
        <v>0</v>
      </c>
      <c r="F557" s="301" t="str">
        <f t="shared" si="98"/>
        <v>-</v>
      </c>
      <c r="G557" s="4"/>
    </row>
    <row r="558" spans="1:44" s="184" customFormat="1" ht="34.5" hidden="1" x14ac:dyDescent="0.25">
      <c r="A558" s="297" t="s">
        <v>142</v>
      </c>
      <c r="B558" s="298" t="s">
        <v>110</v>
      </c>
      <c r="C558" s="299" t="s">
        <v>581</v>
      </c>
      <c r="D558" s="300">
        <f t="shared" si="117"/>
        <v>0</v>
      </c>
      <c r="E558" s="300">
        <f t="shared" si="117"/>
        <v>0</v>
      </c>
      <c r="F558" s="301" t="str">
        <f t="shared" si="98"/>
        <v>-</v>
      </c>
      <c r="G558" s="4"/>
    </row>
    <row r="559" spans="1:44" s="184" customFormat="1" hidden="1" x14ac:dyDescent="0.25">
      <c r="A559" s="297" t="s">
        <v>143</v>
      </c>
      <c r="B559" s="298" t="s">
        <v>110</v>
      </c>
      <c r="C559" s="299" t="s">
        <v>582</v>
      </c>
      <c r="D559" s="300">
        <f t="shared" si="117"/>
        <v>0</v>
      </c>
      <c r="E559" s="300">
        <f t="shared" si="117"/>
        <v>0</v>
      </c>
      <c r="F559" s="301" t="str">
        <f t="shared" si="98"/>
        <v>-</v>
      </c>
      <c r="G559" s="4"/>
    </row>
    <row r="560" spans="1:44" s="184" customFormat="1" ht="34.5" hidden="1" x14ac:dyDescent="0.25">
      <c r="A560" s="297" t="s">
        <v>56</v>
      </c>
      <c r="B560" s="298" t="s">
        <v>110</v>
      </c>
      <c r="C560" s="299" t="s">
        <v>583</v>
      </c>
      <c r="D560" s="300"/>
      <c r="E560" s="302"/>
      <c r="F560" s="301" t="str">
        <f t="shared" si="98"/>
        <v>-</v>
      </c>
      <c r="G560" s="4"/>
    </row>
    <row r="561" spans="1:7" s="185" customFormat="1" ht="34.5" hidden="1" x14ac:dyDescent="0.25">
      <c r="A561" s="310" t="s">
        <v>584</v>
      </c>
      <c r="B561" s="311" t="s">
        <v>110</v>
      </c>
      <c r="C561" s="312" t="s">
        <v>585</v>
      </c>
      <c r="D561" s="313">
        <f t="shared" ref="D561:E566" si="118">D562</f>
        <v>0</v>
      </c>
      <c r="E561" s="313">
        <f t="shared" si="118"/>
        <v>0</v>
      </c>
      <c r="F561" s="314" t="str">
        <f t="shared" si="98"/>
        <v>-</v>
      </c>
      <c r="G561" s="122"/>
    </row>
    <row r="562" spans="1:7" s="184" customFormat="1" ht="34.5" hidden="1" x14ac:dyDescent="0.25">
      <c r="A562" s="297" t="s">
        <v>239</v>
      </c>
      <c r="B562" s="298" t="s">
        <v>110</v>
      </c>
      <c r="C562" s="299" t="s">
        <v>586</v>
      </c>
      <c r="D562" s="300">
        <f t="shared" si="118"/>
        <v>0</v>
      </c>
      <c r="E562" s="300">
        <f t="shared" si="118"/>
        <v>0</v>
      </c>
      <c r="F562" s="301" t="str">
        <f t="shared" si="98"/>
        <v>-</v>
      </c>
      <c r="G562" s="4"/>
    </row>
    <row r="563" spans="1:7" s="184" customFormat="1" hidden="1" x14ac:dyDescent="0.25">
      <c r="A563" s="297" t="s">
        <v>112</v>
      </c>
      <c r="B563" s="298" t="s">
        <v>110</v>
      </c>
      <c r="C563" s="299" t="s">
        <v>587</v>
      </c>
      <c r="D563" s="300">
        <f t="shared" si="118"/>
        <v>0</v>
      </c>
      <c r="E563" s="300">
        <f t="shared" si="118"/>
        <v>0</v>
      </c>
      <c r="F563" s="301" t="str">
        <f t="shared" si="98"/>
        <v>-</v>
      </c>
      <c r="G563" s="4"/>
    </row>
    <row r="564" spans="1:7" s="184" customFormat="1" ht="45.75" hidden="1" x14ac:dyDescent="0.25">
      <c r="A564" s="297" t="s">
        <v>127</v>
      </c>
      <c r="B564" s="298" t="s">
        <v>110</v>
      </c>
      <c r="C564" s="299" t="s">
        <v>588</v>
      </c>
      <c r="D564" s="300">
        <f t="shared" si="118"/>
        <v>0</v>
      </c>
      <c r="E564" s="300">
        <f t="shared" si="118"/>
        <v>0</v>
      </c>
      <c r="F564" s="301" t="str">
        <f t="shared" si="98"/>
        <v>-</v>
      </c>
      <c r="G564" s="4"/>
    </row>
    <row r="565" spans="1:7" s="184" customFormat="1" ht="23.25" hidden="1" x14ac:dyDescent="0.25">
      <c r="A565" s="297" t="s">
        <v>113</v>
      </c>
      <c r="B565" s="298" t="s">
        <v>110</v>
      </c>
      <c r="C565" s="299" t="s">
        <v>589</v>
      </c>
      <c r="D565" s="300">
        <f t="shared" si="118"/>
        <v>0</v>
      </c>
      <c r="E565" s="300">
        <f t="shared" si="118"/>
        <v>0</v>
      </c>
      <c r="F565" s="301" t="str">
        <f t="shared" si="98"/>
        <v>-</v>
      </c>
      <c r="G565" s="4"/>
    </row>
    <row r="566" spans="1:7" s="184" customFormat="1" ht="23.25" hidden="1" x14ac:dyDescent="0.25">
      <c r="A566" s="297" t="s">
        <v>358</v>
      </c>
      <c r="B566" s="298" t="s">
        <v>110</v>
      </c>
      <c r="C566" s="299" t="s">
        <v>590</v>
      </c>
      <c r="D566" s="300">
        <f t="shared" si="118"/>
        <v>0</v>
      </c>
      <c r="E566" s="300">
        <f t="shared" si="118"/>
        <v>0</v>
      </c>
      <c r="F566" s="301" t="str">
        <f t="shared" si="98"/>
        <v>-</v>
      </c>
      <c r="G566" s="4"/>
    </row>
    <row r="567" spans="1:7" s="184" customFormat="1" ht="34.5" hidden="1" x14ac:dyDescent="0.25">
      <c r="A567" s="297" t="s">
        <v>114</v>
      </c>
      <c r="B567" s="298" t="s">
        <v>110</v>
      </c>
      <c r="C567" s="299" t="s">
        <v>591</v>
      </c>
      <c r="D567" s="300"/>
      <c r="E567" s="302"/>
      <c r="F567" s="301" t="str">
        <f t="shared" si="98"/>
        <v>-</v>
      </c>
      <c r="G567" s="4"/>
    </row>
    <row r="568" spans="1:7" s="122" customFormat="1" ht="45.75" hidden="1" x14ac:dyDescent="0.25">
      <c r="A568" s="364" t="s">
        <v>1035</v>
      </c>
      <c r="B568" s="352" t="s">
        <v>110</v>
      </c>
      <c r="C568" s="353" t="s">
        <v>592</v>
      </c>
      <c r="D568" s="357">
        <f t="shared" ref="D568:E573" si="119">D569</f>
        <v>0</v>
      </c>
      <c r="E568" s="357">
        <f t="shared" si="119"/>
        <v>0</v>
      </c>
      <c r="F568" s="358" t="str">
        <f t="shared" si="98"/>
        <v>-</v>
      </c>
    </row>
    <row r="569" spans="1:7" s="4" customFormat="1" ht="23.25" hidden="1" x14ac:dyDescent="0.25">
      <c r="A569" s="364" t="s">
        <v>321</v>
      </c>
      <c r="B569" s="352" t="s">
        <v>110</v>
      </c>
      <c r="C569" s="353" t="s">
        <v>593</v>
      </c>
      <c r="D569" s="357">
        <f>D570+D575</f>
        <v>0</v>
      </c>
      <c r="E569" s="357">
        <f>E570+E575</f>
        <v>0</v>
      </c>
      <c r="F569" s="358" t="str">
        <f t="shared" si="98"/>
        <v>-</v>
      </c>
    </row>
    <row r="570" spans="1:7" s="396" customFormat="1" ht="45.75" hidden="1" x14ac:dyDescent="0.25">
      <c r="A570" s="364" t="s">
        <v>169</v>
      </c>
      <c r="B570" s="352" t="s">
        <v>110</v>
      </c>
      <c r="C570" s="353" t="s">
        <v>594</v>
      </c>
      <c r="D570" s="357">
        <f t="shared" si="119"/>
        <v>0</v>
      </c>
      <c r="E570" s="357">
        <f t="shared" si="119"/>
        <v>0</v>
      </c>
      <c r="F570" s="358" t="str">
        <f t="shared" si="98"/>
        <v>-</v>
      </c>
    </row>
    <row r="571" spans="1:7" s="396" customFormat="1" ht="34.5" hidden="1" x14ac:dyDescent="0.25">
      <c r="A571" s="361" t="s">
        <v>595</v>
      </c>
      <c r="B571" s="354" t="s">
        <v>110</v>
      </c>
      <c r="C571" s="355" t="s">
        <v>596</v>
      </c>
      <c r="D571" s="359">
        <f t="shared" si="119"/>
        <v>0</v>
      </c>
      <c r="E571" s="359">
        <f t="shared" si="119"/>
        <v>0</v>
      </c>
      <c r="F571" s="360" t="str">
        <f t="shared" si="98"/>
        <v>-</v>
      </c>
    </row>
    <row r="572" spans="1:7" s="396" customFormat="1" ht="34.5" hidden="1" x14ac:dyDescent="0.25">
      <c r="A572" s="361" t="s">
        <v>142</v>
      </c>
      <c r="B572" s="354" t="s">
        <v>110</v>
      </c>
      <c r="C572" s="355" t="s">
        <v>597</v>
      </c>
      <c r="D572" s="359">
        <f t="shared" si="119"/>
        <v>0</v>
      </c>
      <c r="E572" s="359">
        <f t="shared" si="119"/>
        <v>0</v>
      </c>
      <c r="F572" s="360" t="str">
        <f t="shared" si="98"/>
        <v>-</v>
      </c>
    </row>
    <row r="573" spans="1:7" s="396" customFormat="1" hidden="1" x14ac:dyDescent="0.25">
      <c r="A573" s="361" t="s">
        <v>143</v>
      </c>
      <c r="B573" s="354" t="s">
        <v>110</v>
      </c>
      <c r="C573" s="355" t="s">
        <v>598</v>
      </c>
      <c r="D573" s="359">
        <f t="shared" si="119"/>
        <v>0</v>
      </c>
      <c r="E573" s="359">
        <f t="shared" si="119"/>
        <v>0</v>
      </c>
      <c r="F573" s="360" t="str">
        <f t="shared" ref="F573:F678" si="120">IF(OR(D573="-",E573=D573),"-",D573-IF(E573="-",0,E573))</f>
        <v>-</v>
      </c>
    </row>
    <row r="574" spans="1:7" s="396" customFormat="1" ht="34.5" hidden="1" x14ac:dyDescent="0.25">
      <c r="A574" s="361" t="s">
        <v>56</v>
      </c>
      <c r="B574" s="354" t="s">
        <v>110</v>
      </c>
      <c r="C574" s="355" t="s">
        <v>599</v>
      </c>
      <c r="D574" s="359">
        <v>0</v>
      </c>
      <c r="E574" s="363">
        <v>0</v>
      </c>
      <c r="F574" s="360" t="str">
        <f t="shared" si="120"/>
        <v>-</v>
      </c>
    </row>
    <row r="575" spans="1:7" s="4" customFormat="1" ht="45.75" hidden="1" x14ac:dyDescent="0.25">
      <c r="A575" s="364" t="s">
        <v>1386</v>
      </c>
      <c r="B575" s="352" t="s">
        <v>110</v>
      </c>
      <c r="C575" s="353" t="s">
        <v>600</v>
      </c>
      <c r="D575" s="357">
        <f t="shared" ref="D575:E577" si="121">D576</f>
        <v>0</v>
      </c>
      <c r="E575" s="357">
        <f t="shared" si="121"/>
        <v>0</v>
      </c>
      <c r="F575" s="358" t="str">
        <f t="shared" si="120"/>
        <v>-</v>
      </c>
    </row>
    <row r="576" spans="1:7" s="4" customFormat="1" ht="33.75" hidden="1" customHeight="1" x14ac:dyDescent="0.25">
      <c r="A576" s="361" t="s">
        <v>595</v>
      </c>
      <c r="B576" s="354" t="s">
        <v>110</v>
      </c>
      <c r="C576" s="355" t="s">
        <v>601</v>
      </c>
      <c r="D576" s="359">
        <f t="shared" si="121"/>
        <v>0</v>
      </c>
      <c r="E576" s="359">
        <f t="shared" si="121"/>
        <v>0</v>
      </c>
      <c r="F576" s="360" t="str">
        <f t="shared" si="120"/>
        <v>-</v>
      </c>
    </row>
    <row r="577" spans="1:44" s="4" customFormat="1" ht="36.75" hidden="1" customHeight="1" x14ac:dyDescent="0.25">
      <c r="A577" s="361" t="s">
        <v>142</v>
      </c>
      <c r="B577" s="354" t="s">
        <v>110</v>
      </c>
      <c r="C577" s="355" t="s">
        <v>602</v>
      </c>
      <c r="D577" s="359">
        <f t="shared" si="121"/>
        <v>0</v>
      </c>
      <c r="E577" s="359">
        <f t="shared" si="121"/>
        <v>0</v>
      </c>
      <c r="F577" s="360" t="str">
        <f t="shared" si="120"/>
        <v>-</v>
      </c>
    </row>
    <row r="578" spans="1:44" s="4" customFormat="1" ht="20.25" hidden="1" customHeight="1" x14ac:dyDescent="0.25">
      <c r="A578" s="361" t="s">
        <v>143</v>
      </c>
      <c r="B578" s="354" t="s">
        <v>110</v>
      </c>
      <c r="C578" s="355" t="s">
        <v>603</v>
      </c>
      <c r="D578" s="359">
        <f>D579</f>
        <v>0</v>
      </c>
      <c r="E578" s="359">
        <f>E579</f>
        <v>0</v>
      </c>
      <c r="F578" s="360" t="str">
        <f t="shared" si="120"/>
        <v>-</v>
      </c>
    </row>
    <row r="579" spans="1:44" s="4" customFormat="1" ht="39" hidden="1" customHeight="1" x14ac:dyDescent="0.25">
      <c r="A579" s="361" t="s">
        <v>144</v>
      </c>
      <c r="B579" s="354" t="s">
        <v>110</v>
      </c>
      <c r="C579" s="355" t="s">
        <v>1259</v>
      </c>
      <c r="D579" s="359">
        <v>0</v>
      </c>
      <c r="E579" s="363">
        <v>0</v>
      </c>
      <c r="F579" s="360" t="str">
        <f t="shared" ref="F579" si="122">IF(OR(D579="-",E579=D579),"-",D579-IF(E579="-",0,E579))</f>
        <v>-</v>
      </c>
      <c r="G579" s="4" t="s">
        <v>1203</v>
      </c>
    </row>
    <row r="580" spans="1:44" s="122" customFormat="1" ht="28.5" customHeight="1" x14ac:dyDescent="0.25">
      <c r="A580" s="120" t="s">
        <v>1036</v>
      </c>
      <c r="B580" s="121" t="s">
        <v>110</v>
      </c>
      <c r="C580" s="143" t="s">
        <v>604</v>
      </c>
      <c r="D580" s="116">
        <f>D581</f>
        <v>2313001.6</v>
      </c>
      <c r="E580" s="116">
        <f>E581</f>
        <v>707821.36</v>
      </c>
      <c r="F580" s="117">
        <f t="shared" si="120"/>
        <v>1605180.2400000002</v>
      </c>
    </row>
    <row r="581" spans="1:44" s="100" customFormat="1" ht="23.25" x14ac:dyDescent="0.25">
      <c r="A581" s="120" t="s">
        <v>240</v>
      </c>
      <c r="B581" s="121" t="s">
        <v>110</v>
      </c>
      <c r="C581" s="143" t="s">
        <v>605</v>
      </c>
      <c r="D581" s="116">
        <f>D582</f>
        <v>2313001.6</v>
      </c>
      <c r="E581" s="116">
        <f>E582</f>
        <v>707821.36</v>
      </c>
      <c r="F581" s="117">
        <f t="shared" si="120"/>
        <v>1605180.2400000002</v>
      </c>
      <c r="G581" s="122"/>
    </row>
    <row r="582" spans="1:44" s="100" customFormat="1" x14ac:dyDescent="0.25">
      <c r="A582" s="120" t="s">
        <v>112</v>
      </c>
      <c r="B582" s="121" t="s">
        <v>110</v>
      </c>
      <c r="C582" s="143" t="s">
        <v>606</v>
      </c>
      <c r="D582" s="116">
        <f>D583+D587+D591</f>
        <v>2313001.6</v>
      </c>
      <c r="E582" s="116">
        <f>E583+E587+E591</f>
        <v>707821.36</v>
      </c>
      <c r="F582" s="117">
        <f t="shared" si="120"/>
        <v>1605180.2400000002</v>
      </c>
      <c r="G582" s="122"/>
    </row>
    <row r="583" spans="1:44" ht="23.25" hidden="1" x14ac:dyDescent="0.25">
      <c r="A583" s="325" t="s">
        <v>160</v>
      </c>
      <c r="B583" s="326" t="s">
        <v>110</v>
      </c>
      <c r="C583" s="327" t="s">
        <v>607</v>
      </c>
      <c r="D583" s="328">
        <f t="shared" ref="D583:E585" si="123">D584</f>
        <v>0</v>
      </c>
      <c r="E583" s="328">
        <f t="shared" si="123"/>
        <v>0</v>
      </c>
      <c r="F583" s="329" t="str">
        <f t="shared" si="120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23.25" hidden="1" x14ac:dyDescent="0.25">
      <c r="A584" s="325" t="s">
        <v>113</v>
      </c>
      <c r="B584" s="326" t="s">
        <v>110</v>
      </c>
      <c r="C584" s="327" t="s">
        <v>608</v>
      </c>
      <c r="D584" s="328">
        <f t="shared" si="123"/>
        <v>0</v>
      </c>
      <c r="E584" s="328">
        <f t="shared" si="123"/>
        <v>0</v>
      </c>
      <c r="F584" s="329" t="str">
        <f t="shared" si="120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ht="34.5" hidden="1" x14ac:dyDescent="0.25">
      <c r="A585" s="325" t="s">
        <v>1164</v>
      </c>
      <c r="B585" s="326" t="s">
        <v>110</v>
      </c>
      <c r="C585" s="327" t="s">
        <v>609</v>
      </c>
      <c r="D585" s="328">
        <f t="shared" si="123"/>
        <v>0</v>
      </c>
      <c r="E585" s="328">
        <f t="shared" si="123"/>
        <v>0</v>
      </c>
      <c r="F585" s="329" t="str">
        <f t="shared" si="120"/>
        <v>-</v>
      </c>
      <c r="G585" s="4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t="34.5" hidden="1" x14ac:dyDescent="0.25">
      <c r="A586" s="325" t="s">
        <v>114</v>
      </c>
      <c r="B586" s="326" t="s">
        <v>110</v>
      </c>
      <c r="C586" s="327" t="s">
        <v>610</v>
      </c>
      <c r="D586" s="328">
        <v>0</v>
      </c>
      <c r="E586" s="330">
        <v>0</v>
      </c>
      <c r="F586" s="329" t="str">
        <f t="shared" si="120"/>
        <v>-</v>
      </c>
      <c r="G586" s="4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s="100" customFormat="1" x14ac:dyDescent="0.25">
      <c r="A587" s="120" t="s">
        <v>1388</v>
      </c>
      <c r="B587" s="121" t="s">
        <v>110</v>
      </c>
      <c r="C587" s="143" t="s">
        <v>611</v>
      </c>
      <c r="D587" s="116">
        <f t="shared" ref="D587:E589" si="124">D588</f>
        <v>2000000</v>
      </c>
      <c r="E587" s="116">
        <f t="shared" si="124"/>
        <v>600000</v>
      </c>
      <c r="F587" s="117">
        <f t="shared" si="120"/>
        <v>1400000</v>
      </c>
      <c r="G587" s="122"/>
    </row>
    <row r="588" spans="1:44" s="100" customFormat="1" ht="27.75" customHeight="1" x14ac:dyDescent="0.25">
      <c r="A588" s="120" t="s">
        <v>113</v>
      </c>
      <c r="B588" s="121" t="s">
        <v>110</v>
      </c>
      <c r="C588" s="143" t="s">
        <v>612</v>
      </c>
      <c r="D588" s="116">
        <f t="shared" si="124"/>
        <v>2000000</v>
      </c>
      <c r="E588" s="116">
        <f t="shared" si="124"/>
        <v>600000</v>
      </c>
      <c r="F588" s="117">
        <f t="shared" si="120"/>
        <v>1400000</v>
      </c>
      <c r="G588" s="122"/>
    </row>
    <row r="589" spans="1:44" s="100" customFormat="1" ht="48" customHeight="1" x14ac:dyDescent="0.25">
      <c r="A589" s="120" t="s">
        <v>1164</v>
      </c>
      <c r="B589" s="121" t="s">
        <v>110</v>
      </c>
      <c r="C589" s="143" t="s">
        <v>613</v>
      </c>
      <c r="D589" s="116">
        <f t="shared" si="124"/>
        <v>2000000</v>
      </c>
      <c r="E589" s="116">
        <f t="shared" si="124"/>
        <v>600000</v>
      </c>
      <c r="F589" s="117">
        <f t="shared" si="120"/>
        <v>1400000</v>
      </c>
      <c r="G589" s="122"/>
    </row>
    <row r="590" spans="1:44" ht="27.75" customHeight="1" x14ac:dyDescent="0.25">
      <c r="A590" s="123" t="s">
        <v>114</v>
      </c>
      <c r="B590" s="124" t="s">
        <v>110</v>
      </c>
      <c r="C590" s="145" t="s">
        <v>614</v>
      </c>
      <c r="D590" s="118">
        <v>2000000</v>
      </c>
      <c r="E590" s="125">
        <v>600000</v>
      </c>
      <c r="F590" s="119">
        <f t="shared" si="120"/>
        <v>1400000</v>
      </c>
      <c r="G590" s="4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:44" s="100" customFormat="1" x14ac:dyDescent="0.25">
      <c r="A591" s="429" t="s">
        <v>1037</v>
      </c>
      <c r="B591" s="121" t="s">
        <v>110</v>
      </c>
      <c r="C591" s="143" t="s">
        <v>967</v>
      </c>
      <c r="D591" s="116">
        <f>D592+D596</f>
        <v>313001.59999999998</v>
      </c>
      <c r="E591" s="116">
        <f>E592+E596</f>
        <v>107821.36</v>
      </c>
      <c r="F591" s="117">
        <f t="shared" ref="F591:F606" si="125">IF(OR(D591="-",E591=D591),"-",D591-IF(E591="-",0,E591))</f>
        <v>205180.24</v>
      </c>
      <c r="G591" s="122"/>
    </row>
    <row r="592" spans="1:44" s="100" customFormat="1" ht="23.25" x14ac:dyDescent="0.25">
      <c r="A592" s="120" t="s">
        <v>113</v>
      </c>
      <c r="B592" s="121" t="s">
        <v>110</v>
      </c>
      <c r="C592" s="143" t="s">
        <v>968</v>
      </c>
      <c r="D592" s="116">
        <f t="shared" ref="D592:E592" si="126">D593</f>
        <v>313001.59999999998</v>
      </c>
      <c r="E592" s="116">
        <f t="shared" si="126"/>
        <v>107821.36</v>
      </c>
      <c r="F592" s="117">
        <f t="shared" si="125"/>
        <v>205180.24</v>
      </c>
      <c r="G592" s="122"/>
    </row>
    <row r="593" spans="1:44" s="100" customFormat="1" ht="39" customHeight="1" x14ac:dyDescent="0.25">
      <c r="A593" s="120" t="s">
        <v>1164</v>
      </c>
      <c r="B593" s="121" t="s">
        <v>110</v>
      </c>
      <c r="C593" s="143" t="s">
        <v>969</v>
      </c>
      <c r="D593" s="116">
        <f>D594+D595</f>
        <v>313001.59999999998</v>
      </c>
      <c r="E593" s="116">
        <f>E594+E595</f>
        <v>107821.36</v>
      </c>
      <c r="F593" s="117">
        <f t="shared" si="125"/>
        <v>205180.24</v>
      </c>
      <c r="G593" s="122"/>
    </row>
    <row r="594" spans="1:44" hidden="1" x14ac:dyDescent="0.25">
      <c r="A594" s="123" t="s">
        <v>1285</v>
      </c>
      <c r="B594" s="124" t="s">
        <v>110</v>
      </c>
      <c r="C594" s="145" t="s">
        <v>970</v>
      </c>
      <c r="D594" s="118">
        <v>0</v>
      </c>
      <c r="E594" s="125">
        <v>0</v>
      </c>
      <c r="F594" s="119" t="str">
        <f t="shared" si="125"/>
        <v>-</v>
      </c>
      <c r="G594" s="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x14ac:dyDescent="0.25">
      <c r="A595" s="123" t="s">
        <v>1633</v>
      </c>
      <c r="B595" s="124" t="s">
        <v>110</v>
      </c>
      <c r="C595" s="145" t="s">
        <v>1632</v>
      </c>
      <c r="D595" s="118">
        <v>313001.59999999998</v>
      </c>
      <c r="E595" s="125">
        <v>107821.36</v>
      </c>
      <c r="F595" s="119">
        <f t="shared" ref="F595" si="127">IF(OR(D595="-",E595=D595),"-",D595-IF(E595="-",0,E595))</f>
        <v>205180.24</v>
      </c>
      <c r="G595" s="4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:44" s="115" customFormat="1" ht="13.5" hidden="1" customHeight="1" x14ac:dyDescent="0.25">
      <c r="A596" s="208" t="s">
        <v>120</v>
      </c>
      <c r="B596" s="209" t="s">
        <v>110</v>
      </c>
      <c r="C596" s="229" t="s">
        <v>1607</v>
      </c>
      <c r="D596" s="230">
        <f>D597+D599</f>
        <v>0</v>
      </c>
      <c r="E596" s="230">
        <f>E597+E599</f>
        <v>0</v>
      </c>
      <c r="F596" s="233" t="str">
        <f t="shared" si="125"/>
        <v>-</v>
      </c>
    </row>
    <row r="597" spans="1:44" s="115" customFormat="1" ht="12.75" hidden="1" customHeight="1" x14ac:dyDescent="0.25">
      <c r="A597" s="208" t="s">
        <v>256</v>
      </c>
      <c r="B597" s="209" t="s">
        <v>110</v>
      </c>
      <c r="C597" s="229" t="s">
        <v>1608</v>
      </c>
      <c r="D597" s="230">
        <f t="shared" ref="D597:E597" si="128">D598</f>
        <v>0</v>
      </c>
      <c r="E597" s="230">
        <f t="shared" si="128"/>
        <v>0</v>
      </c>
      <c r="F597" s="233" t="str">
        <f t="shared" si="125"/>
        <v>-</v>
      </c>
    </row>
    <row r="598" spans="1:44" s="115" customFormat="1" ht="12" hidden="1" customHeight="1" x14ac:dyDescent="0.25">
      <c r="A598" s="208" t="s">
        <v>1426</v>
      </c>
      <c r="B598" s="209" t="s">
        <v>110</v>
      </c>
      <c r="C598" s="229" t="s">
        <v>1609</v>
      </c>
      <c r="D598" s="230">
        <v>0</v>
      </c>
      <c r="E598" s="231">
        <v>0</v>
      </c>
      <c r="F598" s="233" t="str">
        <f t="shared" si="125"/>
        <v>-</v>
      </c>
    </row>
    <row r="599" spans="1:44" s="182" customFormat="1" ht="45.75" hidden="1" customHeight="1" x14ac:dyDescent="0.25">
      <c r="A599" s="225" t="s">
        <v>1205</v>
      </c>
      <c r="B599" s="226" t="s">
        <v>110</v>
      </c>
      <c r="C599" s="227" t="s">
        <v>1206</v>
      </c>
      <c r="D599" s="228">
        <f t="shared" ref="D599:E601" si="129">D600</f>
        <v>0</v>
      </c>
      <c r="E599" s="228">
        <f t="shared" si="129"/>
        <v>0</v>
      </c>
      <c r="F599" s="232" t="str">
        <f t="shared" si="125"/>
        <v>-</v>
      </c>
      <c r="G599" s="122"/>
    </row>
    <row r="600" spans="1:44" s="182" customFormat="1" ht="26.25" hidden="1" customHeight="1" x14ac:dyDescent="0.25">
      <c r="A600" s="375" t="s">
        <v>1208</v>
      </c>
      <c r="B600" s="226" t="s">
        <v>110</v>
      </c>
      <c r="C600" s="227" t="s">
        <v>1207</v>
      </c>
      <c r="D600" s="228">
        <f t="shared" si="129"/>
        <v>0</v>
      </c>
      <c r="E600" s="228">
        <f t="shared" si="129"/>
        <v>0</v>
      </c>
      <c r="F600" s="232" t="str">
        <f t="shared" si="125"/>
        <v>-</v>
      </c>
      <c r="G600" s="122"/>
    </row>
    <row r="601" spans="1:44" s="182" customFormat="1" hidden="1" x14ac:dyDescent="0.25">
      <c r="A601" s="376" t="s">
        <v>112</v>
      </c>
      <c r="B601" s="226" t="s">
        <v>110</v>
      </c>
      <c r="C601" s="227" t="s">
        <v>1209</v>
      </c>
      <c r="D601" s="228">
        <f t="shared" si="129"/>
        <v>0</v>
      </c>
      <c r="E601" s="228">
        <f t="shared" si="129"/>
        <v>0</v>
      </c>
      <c r="F601" s="232" t="str">
        <f t="shared" si="125"/>
        <v>-</v>
      </c>
      <c r="G601" s="122"/>
    </row>
    <row r="602" spans="1:44" s="181" customFormat="1" ht="22.5" hidden="1" x14ac:dyDescent="0.25">
      <c r="A602" s="377" t="s">
        <v>1211</v>
      </c>
      <c r="B602" s="209" t="s">
        <v>110</v>
      </c>
      <c r="C602" s="227" t="s">
        <v>1210</v>
      </c>
      <c r="D602" s="230">
        <f t="shared" ref="D602:E604" si="130">D603</f>
        <v>0</v>
      </c>
      <c r="E602" s="230">
        <f t="shared" si="130"/>
        <v>0</v>
      </c>
      <c r="F602" s="233" t="str">
        <f t="shared" si="125"/>
        <v>-</v>
      </c>
      <c r="G602" s="4"/>
    </row>
    <row r="603" spans="1:44" s="181" customFormat="1" ht="16.5" hidden="1" customHeight="1" x14ac:dyDescent="0.25">
      <c r="A603" s="208" t="s">
        <v>130</v>
      </c>
      <c r="B603" s="209" t="s">
        <v>110</v>
      </c>
      <c r="C603" s="378" t="s">
        <v>1212</v>
      </c>
      <c r="D603" s="230">
        <f t="shared" si="130"/>
        <v>0</v>
      </c>
      <c r="E603" s="230">
        <f t="shared" si="130"/>
        <v>0</v>
      </c>
      <c r="F603" s="233" t="str">
        <f t="shared" si="125"/>
        <v>-</v>
      </c>
      <c r="G603" s="4"/>
    </row>
    <row r="604" spans="1:44" s="181" customFormat="1" ht="23.25" hidden="1" x14ac:dyDescent="0.25">
      <c r="A604" s="208" t="s">
        <v>7</v>
      </c>
      <c r="B604" s="209" t="s">
        <v>110</v>
      </c>
      <c r="C604" s="378" t="s">
        <v>1213</v>
      </c>
      <c r="D604" s="230">
        <f>D605+D606</f>
        <v>0</v>
      </c>
      <c r="E604" s="230">
        <f t="shared" si="130"/>
        <v>0</v>
      </c>
      <c r="F604" s="233" t="str">
        <f t="shared" si="125"/>
        <v>-</v>
      </c>
      <c r="G604" s="4"/>
    </row>
    <row r="605" spans="1:44" s="181" customFormat="1" ht="26.25" hidden="1" customHeight="1" x14ac:dyDescent="0.25">
      <c r="A605" s="208" t="s">
        <v>114</v>
      </c>
      <c r="B605" s="209" t="s">
        <v>110</v>
      </c>
      <c r="C605" s="378" t="s">
        <v>1399</v>
      </c>
      <c r="D605" s="230">
        <v>0</v>
      </c>
      <c r="E605" s="231">
        <v>0</v>
      </c>
      <c r="F605" s="233" t="str">
        <f t="shared" si="125"/>
        <v>-</v>
      </c>
      <c r="G605" s="4"/>
    </row>
    <row r="606" spans="1:44" s="115" customFormat="1" hidden="1" x14ac:dyDescent="0.25">
      <c r="A606" s="325" t="s">
        <v>1215</v>
      </c>
      <c r="B606" s="326" t="s">
        <v>110</v>
      </c>
      <c r="C606" s="331" t="s">
        <v>1214</v>
      </c>
      <c r="D606" s="328">
        <v>0</v>
      </c>
      <c r="E606" s="328">
        <v>0</v>
      </c>
      <c r="F606" s="329" t="str">
        <f t="shared" si="125"/>
        <v>-</v>
      </c>
      <c r="G606" s="4"/>
    </row>
    <row r="607" spans="1:44" s="181" customFormat="1" ht="84.75" hidden="1" customHeight="1" x14ac:dyDescent="0.25">
      <c r="A607" s="332" t="s">
        <v>1165</v>
      </c>
      <c r="B607" s="321" t="s">
        <v>110</v>
      </c>
      <c r="C607" s="322" t="s">
        <v>615</v>
      </c>
      <c r="D607" s="323">
        <f t="shared" ref="D607:E618" si="131">D608</f>
        <v>0</v>
      </c>
      <c r="E607" s="323">
        <f t="shared" si="131"/>
        <v>0</v>
      </c>
      <c r="F607" s="324" t="str">
        <f t="shared" si="120"/>
        <v>-</v>
      </c>
      <c r="G607" s="4"/>
    </row>
    <row r="608" spans="1:44" s="181" customFormat="1" ht="22.5" hidden="1" x14ac:dyDescent="0.25">
      <c r="A608" s="332" t="s">
        <v>1163</v>
      </c>
      <c r="B608" s="321" t="s">
        <v>110</v>
      </c>
      <c r="C608" s="322" t="s">
        <v>616</v>
      </c>
      <c r="D608" s="323">
        <f t="shared" si="131"/>
        <v>0</v>
      </c>
      <c r="E608" s="323">
        <f t="shared" si="131"/>
        <v>0</v>
      </c>
      <c r="F608" s="324" t="str">
        <f t="shared" si="120"/>
        <v>-</v>
      </c>
      <c r="G608" s="4"/>
    </row>
    <row r="609" spans="1:44" s="181" customFormat="1" ht="22.5" hidden="1" x14ac:dyDescent="0.25">
      <c r="A609" s="332" t="s">
        <v>242</v>
      </c>
      <c r="B609" s="321" t="s">
        <v>110</v>
      </c>
      <c r="C609" s="322" t="s">
        <v>617</v>
      </c>
      <c r="D609" s="323">
        <f>D615+D610</f>
        <v>0</v>
      </c>
      <c r="E609" s="323">
        <f>E615+E610</f>
        <v>0</v>
      </c>
      <c r="F609" s="324" t="str">
        <f t="shared" si="120"/>
        <v>-</v>
      </c>
      <c r="G609" s="4"/>
    </row>
    <row r="610" spans="1:44" s="182" customFormat="1" hidden="1" x14ac:dyDescent="0.25">
      <c r="A610" s="333" t="s">
        <v>112</v>
      </c>
      <c r="B610" s="321" t="s">
        <v>110</v>
      </c>
      <c r="C610" s="322" t="s">
        <v>1158</v>
      </c>
      <c r="D610" s="323">
        <f>D611</f>
        <v>0</v>
      </c>
      <c r="E610" s="323">
        <f>E611</f>
        <v>0</v>
      </c>
      <c r="F610" s="324" t="str">
        <f t="shared" ref="F610:F614" si="132">IF(OR(D610="-",E610=D610),"-",D610-IF(E610="-",0,E610))</f>
        <v>-</v>
      </c>
      <c r="G610" s="122"/>
    </row>
    <row r="611" spans="1:44" s="181" customFormat="1" hidden="1" x14ac:dyDescent="0.25">
      <c r="A611" s="334" t="s">
        <v>1037</v>
      </c>
      <c r="B611" s="326" t="s">
        <v>110</v>
      </c>
      <c r="C611" s="331" t="s">
        <v>1159</v>
      </c>
      <c r="D611" s="328">
        <f t="shared" ref="D611:E613" si="133">D612</f>
        <v>0</v>
      </c>
      <c r="E611" s="328">
        <f t="shared" si="133"/>
        <v>0</v>
      </c>
      <c r="F611" s="329" t="str">
        <f t="shared" si="132"/>
        <v>-</v>
      </c>
      <c r="G611" s="4"/>
    </row>
    <row r="612" spans="1:44" s="181" customFormat="1" ht="22.5" hidden="1" x14ac:dyDescent="0.25">
      <c r="A612" s="334" t="s">
        <v>113</v>
      </c>
      <c r="B612" s="326" t="s">
        <v>110</v>
      </c>
      <c r="C612" s="331" t="s">
        <v>1160</v>
      </c>
      <c r="D612" s="328">
        <f t="shared" si="133"/>
        <v>0</v>
      </c>
      <c r="E612" s="328">
        <f t="shared" si="133"/>
        <v>0</v>
      </c>
      <c r="F612" s="329" t="str">
        <f t="shared" si="132"/>
        <v>-</v>
      </c>
      <c r="G612" s="4"/>
    </row>
    <row r="613" spans="1:44" s="181" customFormat="1" ht="33.75" hidden="1" x14ac:dyDescent="0.25">
      <c r="A613" s="334" t="s">
        <v>1164</v>
      </c>
      <c r="B613" s="326" t="s">
        <v>110</v>
      </c>
      <c r="C613" s="331" t="s">
        <v>1161</v>
      </c>
      <c r="D613" s="328">
        <f t="shared" si="133"/>
        <v>0</v>
      </c>
      <c r="E613" s="328">
        <f t="shared" si="133"/>
        <v>0</v>
      </c>
      <c r="F613" s="329" t="str">
        <f t="shared" si="132"/>
        <v>-</v>
      </c>
      <c r="G613" s="4"/>
    </row>
    <row r="614" spans="1:44" s="181" customFormat="1" ht="34.5" hidden="1" x14ac:dyDescent="0.25">
      <c r="A614" s="325" t="s">
        <v>114</v>
      </c>
      <c r="B614" s="326" t="s">
        <v>110</v>
      </c>
      <c r="C614" s="331" t="s">
        <v>1162</v>
      </c>
      <c r="D614" s="328">
        <v>0</v>
      </c>
      <c r="E614" s="330">
        <v>0</v>
      </c>
      <c r="F614" s="329" t="str">
        <f t="shared" si="132"/>
        <v>-</v>
      </c>
      <c r="G614" s="4"/>
    </row>
    <row r="615" spans="1:44" ht="23.25" hidden="1" x14ac:dyDescent="0.25">
      <c r="A615" s="325" t="s">
        <v>618</v>
      </c>
      <c r="B615" s="326" t="s">
        <v>110</v>
      </c>
      <c r="C615" s="327" t="s">
        <v>619</v>
      </c>
      <c r="D615" s="328">
        <f t="shared" si="131"/>
        <v>0</v>
      </c>
      <c r="E615" s="328">
        <f t="shared" si="131"/>
        <v>0</v>
      </c>
      <c r="F615" s="329" t="str">
        <f t="shared" si="120"/>
        <v>-</v>
      </c>
      <c r="G615" s="4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idden="1" x14ac:dyDescent="0.25">
      <c r="A616" s="325" t="s">
        <v>327</v>
      </c>
      <c r="B616" s="326" t="s">
        <v>110</v>
      </c>
      <c r="C616" s="327" t="s">
        <v>620</v>
      </c>
      <c r="D616" s="328">
        <f t="shared" si="131"/>
        <v>0</v>
      </c>
      <c r="E616" s="328">
        <f t="shared" si="131"/>
        <v>0</v>
      </c>
      <c r="F616" s="329" t="str">
        <f t="shared" si="120"/>
        <v>-</v>
      </c>
      <c r="G616" s="4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:44" ht="34.5" hidden="1" x14ac:dyDescent="0.25">
      <c r="A617" s="325" t="s">
        <v>142</v>
      </c>
      <c r="B617" s="326" t="s">
        <v>110</v>
      </c>
      <c r="C617" s="327" t="s">
        <v>621</v>
      </c>
      <c r="D617" s="328">
        <f t="shared" si="131"/>
        <v>0</v>
      </c>
      <c r="E617" s="328">
        <f t="shared" si="131"/>
        <v>0</v>
      </c>
      <c r="F617" s="329" t="str">
        <f t="shared" si="120"/>
        <v>-</v>
      </c>
      <c r="G617" s="4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idden="1" x14ac:dyDescent="0.25">
      <c r="A618" s="325" t="s">
        <v>143</v>
      </c>
      <c r="B618" s="326" t="s">
        <v>110</v>
      </c>
      <c r="C618" s="327" t="s">
        <v>622</v>
      </c>
      <c r="D618" s="328">
        <f t="shared" si="131"/>
        <v>0</v>
      </c>
      <c r="E618" s="328">
        <f t="shared" si="131"/>
        <v>0</v>
      </c>
      <c r="F618" s="329" t="str">
        <f t="shared" si="120"/>
        <v>-</v>
      </c>
      <c r="G618" s="4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t="34.5" hidden="1" x14ac:dyDescent="0.25">
      <c r="A619" s="325" t="s">
        <v>144</v>
      </c>
      <c r="B619" s="326" t="s">
        <v>110</v>
      </c>
      <c r="C619" s="327" t="s">
        <v>623</v>
      </c>
      <c r="D619" s="328"/>
      <c r="E619" s="330"/>
      <c r="F619" s="329" t="str">
        <f t="shared" si="120"/>
        <v>-</v>
      </c>
      <c r="G619" s="4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:44" s="122" customFormat="1" x14ac:dyDescent="0.25">
      <c r="A620" s="120" t="s">
        <v>149</v>
      </c>
      <c r="B620" s="121" t="s">
        <v>110</v>
      </c>
      <c r="C620" s="143" t="s">
        <v>624</v>
      </c>
      <c r="D620" s="116">
        <f>D621+D754</f>
        <v>53146200</v>
      </c>
      <c r="E620" s="116">
        <f>E621+E754</f>
        <v>290800</v>
      </c>
      <c r="F620" s="117">
        <f t="shared" si="120"/>
        <v>52855400</v>
      </c>
    </row>
    <row r="621" spans="1:44" s="100" customFormat="1" ht="86.25" customHeight="1" x14ac:dyDescent="0.25">
      <c r="A621" s="160" t="s">
        <v>964</v>
      </c>
      <c r="B621" s="121" t="s">
        <v>110</v>
      </c>
      <c r="C621" s="143" t="s">
        <v>625</v>
      </c>
      <c r="D621" s="116">
        <f>D622+D664+D723</f>
        <v>52441100</v>
      </c>
      <c r="E621" s="116">
        <f>E622+E664+E723</f>
        <v>55767</v>
      </c>
      <c r="F621" s="117">
        <f t="shared" si="120"/>
        <v>52385333</v>
      </c>
      <c r="G621" s="122"/>
    </row>
    <row r="622" spans="1:44" s="100" customFormat="1" ht="23.25" x14ac:dyDescent="0.25">
      <c r="A622" s="120" t="s">
        <v>966</v>
      </c>
      <c r="B622" s="121" t="s">
        <v>110</v>
      </c>
      <c r="C622" s="143" t="s">
        <v>626</v>
      </c>
      <c r="D622" s="116">
        <f>D623</f>
        <v>51940000</v>
      </c>
      <c r="E622" s="116">
        <f>E623</f>
        <v>55767</v>
      </c>
      <c r="F622" s="117">
        <f t="shared" si="120"/>
        <v>51884233</v>
      </c>
      <c r="G622" s="122"/>
    </row>
    <row r="623" spans="1:44" s="100" customFormat="1" ht="34.5" x14ac:dyDescent="0.25">
      <c r="A623" s="120" t="s">
        <v>297</v>
      </c>
      <c r="B623" s="121" t="s">
        <v>110</v>
      </c>
      <c r="C623" s="143" t="s">
        <v>627</v>
      </c>
      <c r="D623" s="116">
        <f>D624+D637+D646+D651+D660</f>
        <v>51940000</v>
      </c>
      <c r="E623" s="116">
        <f>E624+E637+E646+E651+E660</f>
        <v>55767</v>
      </c>
      <c r="F623" s="117">
        <f t="shared" si="120"/>
        <v>51884233</v>
      </c>
      <c r="G623" s="122"/>
    </row>
    <row r="624" spans="1:44" s="122" customFormat="1" x14ac:dyDescent="0.25">
      <c r="A624" s="120" t="s">
        <v>112</v>
      </c>
      <c r="B624" s="121" t="s">
        <v>110</v>
      </c>
      <c r="C624" s="143" t="s">
        <v>628</v>
      </c>
      <c r="D624" s="116">
        <f>D625+D633+D629</f>
        <v>90000</v>
      </c>
      <c r="E624" s="116">
        <f>E625+E633+E629</f>
        <v>55767</v>
      </c>
      <c r="F624" s="117">
        <f t="shared" si="120"/>
        <v>34233</v>
      </c>
    </row>
    <row r="625" spans="1:6" s="122" customFormat="1" ht="24.75" customHeight="1" x14ac:dyDescent="0.25">
      <c r="A625" s="120" t="s">
        <v>160</v>
      </c>
      <c r="B625" s="121" t="s">
        <v>110</v>
      </c>
      <c r="C625" s="143" t="s">
        <v>629</v>
      </c>
      <c r="D625" s="116">
        <f t="shared" ref="D625:E627" si="134">D626</f>
        <v>34000</v>
      </c>
      <c r="E625" s="116">
        <f t="shared" si="134"/>
        <v>0</v>
      </c>
      <c r="F625" s="117">
        <f t="shared" si="120"/>
        <v>34000</v>
      </c>
    </row>
    <row r="626" spans="1:6" s="122" customFormat="1" ht="23.25" x14ac:dyDescent="0.25">
      <c r="A626" s="120" t="s">
        <v>113</v>
      </c>
      <c r="B626" s="121" t="s">
        <v>110</v>
      </c>
      <c r="C626" s="143" t="s">
        <v>630</v>
      </c>
      <c r="D626" s="116">
        <f t="shared" si="134"/>
        <v>34000</v>
      </c>
      <c r="E626" s="116">
        <f t="shared" si="134"/>
        <v>0</v>
      </c>
      <c r="F626" s="117">
        <f t="shared" si="120"/>
        <v>34000</v>
      </c>
    </row>
    <row r="627" spans="1:6" s="122" customFormat="1" ht="34.5" x14ac:dyDescent="0.25">
      <c r="A627" s="120" t="s">
        <v>1164</v>
      </c>
      <c r="B627" s="121" t="s">
        <v>110</v>
      </c>
      <c r="C627" s="143" t="s">
        <v>631</v>
      </c>
      <c r="D627" s="116">
        <f t="shared" si="134"/>
        <v>34000</v>
      </c>
      <c r="E627" s="116">
        <f t="shared" si="134"/>
        <v>0</v>
      </c>
      <c r="F627" s="117">
        <f t="shared" si="120"/>
        <v>34000</v>
      </c>
    </row>
    <row r="628" spans="1:6" s="171" customFormat="1" x14ac:dyDescent="0.25">
      <c r="A628" s="123" t="s">
        <v>1285</v>
      </c>
      <c r="B628" s="124" t="s">
        <v>110</v>
      </c>
      <c r="C628" s="145" t="s">
        <v>632</v>
      </c>
      <c r="D628" s="118">
        <v>34000</v>
      </c>
      <c r="E628" s="125">
        <v>0</v>
      </c>
      <c r="F628" s="119">
        <f t="shared" si="120"/>
        <v>34000</v>
      </c>
    </row>
    <row r="629" spans="1:6" s="114" customFormat="1" ht="17.25" hidden="1" customHeight="1" x14ac:dyDescent="0.25">
      <c r="A629" s="529" t="s">
        <v>1038</v>
      </c>
      <c r="B629" s="226" t="s">
        <v>110</v>
      </c>
      <c r="C629" s="227" t="s">
        <v>971</v>
      </c>
      <c r="D629" s="228">
        <f t="shared" ref="D629:E631" si="135">D630</f>
        <v>0</v>
      </c>
      <c r="E629" s="228">
        <f t="shared" si="135"/>
        <v>0</v>
      </c>
      <c r="F629" s="232" t="str">
        <f t="shared" ref="F629:F632" si="136">IF(OR(D629="-",E629=D629),"-",D629-IF(E629="-",0,E629))</f>
        <v>-</v>
      </c>
    </row>
    <row r="630" spans="1:6" s="114" customFormat="1" ht="23.25" hidden="1" x14ac:dyDescent="0.25">
      <c r="A630" s="225" t="s">
        <v>113</v>
      </c>
      <c r="B630" s="226" t="s">
        <v>110</v>
      </c>
      <c r="C630" s="227" t="s">
        <v>972</v>
      </c>
      <c r="D630" s="228">
        <f t="shared" si="135"/>
        <v>0</v>
      </c>
      <c r="E630" s="228">
        <f t="shared" si="135"/>
        <v>0</v>
      </c>
      <c r="F630" s="232" t="str">
        <f t="shared" si="136"/>
        <v>-</v>
      </c>
    </row>
    <row r="631" spans="1:6" s="114" customFormat="1" ht="34.5" hidden="1" x14ac:dyDescent="0.25">
      <c r="A631" s="225" t="s">
        <v>1164</v>
      </c>
      <c r="B631" s="226" t="s">
        <v>110</v>
      </c>
      <c r="C631" s="227" t="s">
        <v>973</v>
      </c>
      <c r="D631" s="228">
        <f t="shared" si="135"/>
        <v>0</v>
      </c>
      <c r="E631" s="228">
        <f t="shared" si="135"/>
        <v>0</v>
      </c>
      <c r="F631" s="232" t="str">
        <f t="shared" si="136"/>
        <v>-</v>
      </c>
    </row>
    <row r="632" spans="1:6" s="114" customFormat="1" ht="34.5" hidden="1" x14ac:dyDescent="0.25">
      <c r="A632" s="225" t="s">
        <v>114</v>
      </c>
      <c r="B632" s="226" t="s">
        <v>110</v>
      </c>
      <c r="C632" s="227" t="s">
        <v>974</v>
      </c>
      <c r="D632" s="228">
        <v>0</v>
      </c>
      <c r="E632" s="523">
        <v>0</v>
      </c>
      <c r="F632" s="232" t="str">
        <f t="shared" si="136"/>
        <v>-</v>
      </c>
    </row>
    <row r="633" spans="1:6" s="122" customFormat="1" ht="20.25" customHeight="1" x14ac:dyDescent="0.25">
      <c r="A633" s="120" t="s">
        <v>171</v>
      </c>
      <c r="B633" s="121" t="s">
        <v>110</v>
      </c>
      <c r="C633" s="143" t="s">
        <v>633</v>
      </c>
      <c r="D633" s="116">
        <f t="shared" ref="D633:E635" si="137">D634</f>
        <v>56000</v>
      </c>
      <c r="E633" s="116">
        <f t="shared" si="137"/>
        <v>55767</v>
      </c>
      <c r="F633" s="117">
        <f t="shared" si="120"/>
        <v>233</v>
      </c>
    </row>
    <row r="634" spans="1:6" s="122" customFormat="1" ht="23.25" x14ac:dyDescent="0.25">
      <c r="A634" s="120" t="s">
        <v>113</v>
      </c>
      <c r="B634" s="121" t="s">
        <v>110</v>
      </c>
      <c r="C634" s="143" t="s">
        <v>634</v>
      </c>
      <c r="D634" s="116">
        <f t="shared" si="137"/>
        <v>56000</v>
      </c>
      <c r="E634" s="116">
        <f t="shared" si="137"/>
        <v>55767</v>
      </c>
      <c r="F634" s="117">
        <f t="shared" si="120"/>
        <v>233</v>
      </c>
    </row>
    <row r="635" spans="1:6" s="122" customFormat="1" ht="34.5" x14ac:dyDescent="0.25">
      <c r="A635" s="120" t="s">
        <v>1164</v>
      </c>
      <c r="B635" s="121" t="s">
        <v>110</v>
      </c>
      <c r="C635" s="143" t="s">
        <v>635</v>
      </c>
      <c r="D635" s="116">
        <f t="shared" si="137"/>
        <v>56000</v>
      </c>
      <c r="E635" s="116">
        <f t="shared" si="137"/>
        <v>55767</v>
      </c>
      <c r="F635" s="117">
        <f t="shared" si="120"/>
        <v>233</v>
      </c>
    </row>
    <row r="636" spans="1:6" s="171" customFormat="1" x14ac:dyDescent="0.25">
      <c r="A636" s="123" t="s">
        <v>1285</v>
      </c>
      <c r="B636" s="124" t="s">
        <v>110</v>
      </c>
      <c r="C636" s="145" t="s">
        <v>636</v>
      </c>
      <c r="D636" s="118">
        <v>56000</v>
      </c>
      <c r="E636" s="125">
        <v>55767</v>
      </c>
      <c r="F636" s="119">
        <f t="shared" si="120"/>
        <v>233</v>
      </c>
    </row>
    <row r="637" spans="1:6" s="278" customFormat="1" ht="45.75" hidden="1" x14ac:dyDescent="0.25">
      <c r="A637" s="266" t="s">
        <v>169</v>
      </c>
      <c r="B637" s="267" t="s">
        <v>110</v>
      </c>
      <c r="C637" s="268" t="s">
        <v>637</v>
      </c>
      <c r="D637" s="269">
        <f>D642+D638</f>
        <v>0</v>
      </c>
      <c r="E637" s="269">
        <f>E642+E638</f>
        <v>0</v>
      </c>
      <c r="F637" s="270" t="str">
        <f t="shared" si="120"/>
        <v>-</v>
      </c>
    </row>
    <row r="638" spans="1:6" s="278" customFormat="1" ht="45.75" hidden="1" x14ac:dyDescent="0.25">
      <c r="A638" s="266" t="s">
        <v>1101</v>
      </c>
      <c r="B638" s="267" t="s">
        <v>110</v>
      </c>
      <c r="C638" s="268" t="s">
        <v>1102</v>
      </c>
      <c r="D638" s="269">
        <f t="shared" ref="D638:E640" si="138">D639</f>
        <v>0</v>
      </c>
      <c r="E638" s="269">
        <f t="shared" si="138"/>
        <v>0</v>
      </c>
      <c r="F638" s="270" t="str">
        <f t="shared" ref="F638:F641" si="139">IF(OR(D638="-",E638=D638),"-",D638-IF(E638="-",0,E638))</f>
        <v>-</v>
      </c>
    </row>
    <row r="639" spans="1:6" s="278" customFormat="1" ht="23.25" hidden="1" x14ac:dyDescent="0.25">
      <c r="A639" s="266" t="s">
        <v>113</v>
      </c>
      <c r="B639" s="267" t="s">
        <v>110</v>
      </c>
      <c r="C639" s="268" t="s">
        <v>1103</v>
      </c>
      <c r="D639" s="269">
        <f t="shared" si="138"/>
        <v>0</v>
      </c>
      <c r="E639" s="269">
        <f t="shared" si="138"/>
        <v>0</v>
      </c>
      <c r="F639" s="270" t="str">
        <f t="shared" si="139"/>
        <v>-</v>
      </c>
    </row>
    <row r="640" spans="1:6" s="278" customFormat="1" ht="34.5" hidden="1" x14ac:dyDescent="0.25">
      <c r="A640" s="266" t="s">
        <v>1164</v>
      </c>
      <c r="B640" s="267" t="s">
        <v>110</v>
      </c>
      <c r="C640" s="268" t="s">
        <v>1104</v>
      </c>
      <c r="D640" s="269">
        <f t="shared" si="138"/>
        <v>0</v>
      </c>
      <c r="E640" s="269">
        <f t="shared" si="138"/>
        <v>0</v>
      </c>
      <c r="F640" s="270" t="str">
        <f t="shared" si="139"/>
        <v>-</v>
      </c>
    </row>
    <row r="641" spans="1:6" s="278" customFormat="1" ht="34.5" hidden="1" x14ac:dyDescent="0.25">
      <c r="A641" s="266" t="s">
        <v>670</v>
      </c>
      <c r="B641" s="267" t="s">
        <v>110</v>
      </c>
      <c r="C641" s="268" t="s">
        <v>1105</v>
      </c>
      <c r="D641" s="269">
        <v>0</v>
      </c>
      <c r="E641" s="269">
        <v>0</v>
      </c>
      <c r="F641" s="270" t="str">
        <f t="shared" si="139"/>
        <v>-</v>
      </c>
    </row>
    <row r="642" spans="1:6" s="182" customFormat="1" ht="34.5" hidden="1" x14ac:dyDescent="0.25">
      <c r="A642" s="364" t="s">
        <v>638</v>
      </c>
      <c r="B642" s="352" t="s">
        <v>110</v>
      </c>
      <c r="C642" s="353" t="s">
        <v>639</v>
      </c>
      <c r="D642" s="357">
        <f t="shared" ref="D642:E644" si="140">D643</f>
        <v>0</v>
      </c>
      <c r="E642" s="357">
        <f t="shared" si="140"/>
        <v>0</v>
      </c>
      <c r="F642" s="358" t="str">
        <f t="shared" si="120"/>
        <v>-</v>
      </c>
    </row>
    <row r="643" spans="1:6" s="182" customFormat="1" ht="23.25" hidden="1" x14ac:dyDescent="0.25">
      <c r="A643" s="364" t="s">
        <v>113</v>
      </c>
      <c r="B643" s="352" t="s">
        <v>110</v>
      </c>
      <c r="C643" s="353" t="s">
        <v>640</v>
      </c>
      <c r="D643" s="357">
        <f t="shared" si="140"/>
        <v>0</v>
      </c>
      <c r="E643" s="357">
        <f t="shared" si="140"/>
        <v>0</v>
      </c>
      <c r="F643" s="358" t="str">
        <f t="shared" si="120"/>
        <v>-</v>
      </c>
    </row>
    <row r="644" spans="1:6" s="182" customFormat="1" ht="23.25" hidden="1" x14ac:dyDescent="0.25">
      <c r="A644" s="364" t="s">
        <v>358</v>
      </c>
      <c r="B644" s="352" t="s">
        <v>110</v>
      </c>
      <c r="C644" s="353" t="s">
        <v>641</v>
      </c>
      <c r="D644" s="357">
        <f t="shared" si="140"/>
        <v>0</v>
      </c>
      <c r="E644" s="357">
        <f t="shared" si="140"/>
        <v>0</v>
      </c>
      <c r="F644" s="358" t="str">
        <f t="shared" si="120"/>
        <v>-</v>
      </c>
    </row>
    <row r="645" spans="1:6" s="182" customFormat="1" ht="34.5" hidden="1" x14ac:dyDescent="0.25">
      <c r="A645" s="364" t="s">
        <v>114</v>
      </c>
      <c r="B645" s="352" t="s">
        <v>110</v>
      </c>
      <c r="C645" s="353" t="s">
        <v>642</v>
      </c>
      <c r="D645" s="357"/>
      <c r="E645" s="357"/>
      <c r="F645" s="358" t="str">
        <f t="shared" si="120"/>
        <v>-</v>
      </c>
    </row>
    <row r="646" spans="1:6" s="182" customFormat="1" ht="34.5" hidden="1" x14ac:dyDescent="0.25">
      <c r="A646" s="364" t="s">
        <v>618</v>
      </c>
      <c r="B646" s="352" t="s">
        <v>110</v>
      </c>
      <c r="C646" s="353" t="s">
        <v>643</v>
      </c>
      <c r="D646" s="357">
        <f t="shared" ref="D646:E649" si="141">D647</f>
        <v>0</v>
      </c>
      <c r="E646" s="357">
        <f t="shared" si="141"/>
        <v>0</v>
      </c>
      <c r="F646" s="358" t="str">
        <f t="shared" si="120"/>
        <v>-</v>
      </c>
    </row>
    <row r="647" spans="1:6" s="182" customFormat="1" hidden="1" x14ac:dyDescent="0.25">
      <c r="A647" s="364" t="s">
        <v>322</v>
      </c>
      <c r="B647" s="352" t="s">
        <v>110</v>
      </c>
      <c r="C647" s="353" t="s">
        <v>644</v>
      </c>
      <c r="D647" s="357">
        <f t="shared" si="141"/>
        <v>0</v>
      </c>
      <c r="E647" s="357">
        <f t="shared" si="141"/>
        <v>0</v>
      </c>
      <c r="F647" s="358" t="str">
        <f t="shared" si="120"/>
        <v>-</v>
      </c>
    </row>
    <row r="648" spans="1:6" s="182" customFormat="1" ht="34.5" hidden="1" x14ac:dyDescent="0.25">
      <c r="A648" s="364" t="s">
        <v>142</v>
      </c>
      <c r="B648" s="352" t="s">
        <v>110</v>
      </c>
      <c r="C648" s="353" t="s">
        <v>645</v>
      </c>
      <c r="D648" s="357">
        <f t="shared" si="141"/>
        <v>0</v>
      </c>
      <c r="E648" s="357">
        <f t="shared" si="141"/>
        <v>0</v>
      </c>
      <c r="F648" s="358" t="str">
        <f t="shared" si="120"/>
        <v>-</v>
      </c>
    </row>
    <row r="649" spans="1:6" s="182" customFormat="1" hidden="1" x14ac:dyDescent="0.25">
      <c r="A649" s="364" t="s">
        <v>143</v>
      </c>
      <c r="B649" s="352" t="s">
        <v>110</v>
      </c>
      <c r="C649" s="353" t="s">
        <v>646</v>
      </c>
      <c r="D649" s="357">
        <f t="shared" si="141"/>
        <v>0</v>
      </c>
      <c r="E649" s="357">
        <f t="shared" si="141"/>
        <v>0</v>
      </c>
      <c r="F649" s="358" t="str">
        <f t="shared" si="120"/>
        <v>-</v>
      </c>
    </row>
    <row r="650" spans="1:6" s="182" customFormat="1" ht="34.5" hidden="1" x14ac:dyDescent="0.25">
      <c r="A650" s="364" t="s">
        <v>144</v>
      </c>
      <c r="B650" s="352" t="s">
        <v>110</v>
      </c>
      <c r="C650" s="353" t="s">
        <v>647</v>
      </c>
      <c r="D650" s="357"/>
      <c r="E650" s="530"/>
      <c r="F650" s="358" t="str">
        <f t="shared" si="120"/>
        <v>-</v>
      </c>
    </row>
    <row r="651" spans="1:6" s="114" customFormat="1" ht="45.75" hidden="1" x14ac:dyDescent="0.25">
      <c r="A651" s="225" t="s">
        <v>1386</v>
      </c>
      <c r="B651" s="226" t="s">
        <v>110</v>
      </c>
      <c r="C651" s="227" t="s">
        <v>648</v>
      </c>
      <c r="D651" s="228">
        <f>D656+D652</f>
        <v>0</v>
      </c>
      <c r="E651" s="228">
        <f>E656+E652</f>
        <v>0</v>
      </c>
      <c r="F651" s="232" t="str">
        <f t="shared" si="120"/>
        <v>-</v>
      </c>
    </row>
    <row r="652" spans="1:6" s="114" customFormat="1" ht="34.5" hidden="1" x14ac:dyDescent="0.25">
      <c r="A652" s="225" t="s">
        <v>649</v>
      </c>
      <c r="B652" s="226" t="s">
        <v>110</v>
      </c>
      <c r="C652" s="227" t="s">
        <v>1109</v>
      </c>
      <c r="D652" s="228">
        <f t="shared" ref="D652:E654" si="142">D653</f>
        <v>0</v>
      </c>
      <c r="E652" s="228">
        <f t="shared" si="142"/>
        <v>0</v>
      </c>
      <c r="F652" s="232" t="str">
        <f t="shared" ref="F652:F655" si="143">IF(OR(D652="-",E652=D652),"-",D652-IF(E652="-",0,E652))</f>
        <v>-</v>
      </c>
    </row>
    <row r="653" spans="1:6" s="114" customFormat="1" ht="23.25" hidden="1" x14ac:dyDescent="0.25">
      <c r="A653" s="225" t="s">
        <v>113</v>
      </c>
      <c r="B653" s="226" t="s">
        <v>110</v>
      </c>
      <c r="C653" s="227" t="s">
        <v>1108</v>
      </c>
      <c r="D653" s="228">
        <f t="shared" si="142"/>
        <v>0</v>
      </c>
      <c r="E653" s="228">
        <f t="shared" si="142"/>
        <v>0</v>
      </c>
      <c r="F653" s="232" t="str">
        <f t="shared" si="143"/>
        <v>-</v>
      </c>
    </row>
    <row r="654" spans="1:6" s="114" customFormat="1" ht="34.5" hidden="1" x14ac:dyDescent="0.25">
      <c r="A654" s="225" t="s">
        <v>1164</v>
      </c>
      <c r="B654" s="226" t="s">
        <v>110</v>
      </c>
      <c r="C654" s="227" t="s">
        <v>1107</v>
      </c>
      <c r="D654" s="228">
        <f t="shared" si="142"/>
        <v>0</v>
      </c>
      <c r="E654" s="228">
        <f t="shared" si="142"/>
        <v>0</v>
      </c>
      <c r="F654" s="232" t="str">
        <f t="shared" si="143"/>
        <v>-</v>
      </c>
    </row>
    <row r="655" spans="1:6" s="114" customFormat="1" ht="34.5" hidden="1" x14ac:dyDescent="0.25">
      <c r="A655" s="225" t="s">
        <v>670</v>
      </c>
      <c r="B655" s="226" t="s">
        <v>110</v>
      </c>
      <c r="C655" s="227" t="s">
        <v>1106</v>
      </c>
      <c r="D655" s="228">
        <v>0</v>
      </c>
      <c r="E655" s="523">
        <v>0</v>
      </c>
      <c r="F655" s="232" t="str">
        <f t="shared" si="143"/>
        <v>-</v>
      </c>
    </row>
    <row r="656" spans="1:6" s="182" customFormat="1" ht="34.5" hidden="1" x14ac:dyDescent="0.25">
      <c r="A656" s="364" t="s">
        <v>649</v>
      </c>
      <c r="B656" s="352" t="s">
        <v>110</v>
      </c>
      <c r="C656" s="353" t="s">
        <v>650</v>
      </c>
      <c r="D656" s="357">
        <f t="shared" ref="D656:E662" si="144">D657</f>
        <v>0</v>
      </c>
      <c r="E656" s="357">
        <f t="shared" si="144"/>
        <v>0</v>
      </c>
      <c r="F656" s="358" t="str">
        <f t="shared" si="120"/>
        <v>-</v>
      </c>
    </row>
    <row r="657" spans="1:6" s="182" customFormat="1" ht="23.25" hidden="1" x14ac:dyDescent="0.25">
      <c r="A657" s="364" t="s">
        <v>113</v>
      </c>
      <c r="B657" s="352" t="s">
        <v>110</v>
      </c>
      <c r="C657" s="353" t="s">
        <v>651</v>
      </c>
      <c r="D657" s="357">
        <f t="shared" si="144"/>
        <v>0</v>
      </c>
      <c r="E657" s="357">
        <f t="shared" si="144"/>
        <v>0</v>
      </c>
      <c r="F657" s="358" t="str">
        <f t="shared" si="120"/>
        <v>-</v>
      </c>
    </row>
    <row r="658" spans="1:6" s="182" customFormat="1" ht="23.25" hidden="1" x14ac:dyDescent="0.25">
      <c r="A658" s="364" t="s">
        <v>358</v>
      </c>
      <c r="B658" s="352" t="s">
        <v>110</v>
      </c>
      <c r="C658" s="353" t="s">
        <v>652</v>
      </c>
      <c r="D658" s="357">
        <f t="shared" si="144"/>
        <v>0</v>
      </c>
      <c r="E658" s="357">
        <f t="shared" si="144"/>
        <v>0</v>
      </c>
      <c r="F658" s="358" t="str">
        <f t="shared" si="120"/>
        <v>-</v>
      </c>
    </row>
    <row r="659" spans="1:6" s="182" customFormat="1" ht="34.5" hidden="1" x14ac:dyDescent="0.25">
      <c r="A659" s="364" t="s">
        <v>114</v>
      </c>
      <c r="B659" s="352" t="s">
        <v>110</v>
      </c>
      <c r="C659" s="353" t="s">
        <v>653</v>
      </c>
      <c r="D659" s="357"/>
      <c r="E659" s="530"/>
      <c r="F659" s="358" t="str">
        <f t="shared" si="120"/>
        <v>-</v>
      </c>
    </row>
    <row r="660" spans="1:6" s="182" customFormat="1" ht="45.75" x14ac:dyDescent="0.25">
      <c r="A660" s="120" t="s">
        <v>1582</v>
      </c>
      <c r="B660" s="121" t="s">
        <v>110</v>
      </c>
      <c r="C660" s="143" t="s">
        <v>1577</v>
      </c>
      <c r="D660" s="116">
        <f t="shared" si="144"/>
        <v>51850000</v>
      </c>
      <c r="E660" s="116">
        <f t="shared" si="144"/>
        <v>0</v>
      </c>
      <c r="F660" s="117">
        <f t="shared" ref="F660:F663" si="145">IF(OR(D660="-",E660=D660),"-",D660-IF(E660="-",0,E660))</f>
        <v>51850000</v>
      </c>
    </row>
    <row r="661" spans="1:6" s="122" customFormat="1" ht="34.5" x14ac:dyDescent="0.25">
      <c r="A661" s="120" t="s">
        <v>142</v>
      </c>
      <c r="B661" s="121" t="s">
        <v>110</v>
      </c>
      <c r="C661" s="143" t="s">
        <v>1576</v>
      </c>
      <c r="D661" s="116">
        <f t="shared" si="144"/>
        <v>51850000</v>
      </c>
      <c r="E661" s="116">
        <f t="shared" si="144"/>
        <v>0</v>
      </c>
      <c r="F661" s="117">
        <f t="shared" si="145"/>
        <v>51850000</v>
      </c>
    </row>
    <row r="662" spans="1:6" s="122" customFormat="1" x14ac:dyDescent="0.25">
      <c r="A662" s="120" t="s">
        <v>143</v>
      </c>
      <c r="B662" s="121" t="s">
        <v>110</v>
      </c>
      <c r="C662" s="143" t="s">
        <v>1575</v>
      </c>
      <c r="D662" s="116">
        <f t="shared" si="144"/>
        <v>51850000</v>
      </c>
      <c r="E662" s="116">
        <f t="shared" si="144"/>
        <v>0</v>
      </c>
      <c r="F662" s="117">
        <f t="shared" si="145"/>
        <v>51850000</v>
      </c>
    </row>
    <row r="663" spans="1:6" s="4" customFormat="1" ht="34.5" x14ac:dyDescent="0.25">
      <c r="A663" s="123" t="s">
        <v>144</v>
      </c>
      <c r="B663" s="124" t="s">
        <v>110</v>
      </c>
      <c r="C663" s="145" t="s">
        <v>1574</v>
      </c>
      <c r="D663" s="118">
        <v>51850000</v>
      </c>
      <c r="E663" s="125">
        <v>0</v>
      </c>
      <c r="F663" s="119">
        <f t="shared" si="145"/>
        <v>51850000</v>
      </c>
    </row>
    <row r="664" spans="1:6" s="122" customFormat="1" ht="34.5" hidden="1" x14ac:dyDescent="0.25">
      <c r="A664" s="120" t="s">
        <v>1039</v>
      </c>
      <c r="B664" s="121" t="s">
        <v>110</v>
      </c>
      <c r="C664" s="143" t="s">
        <v>654</v>
      </c>
      <c r="D664" s="116">
        <f>D665</f>
        <v>0</v>
      </c>
      <c r="E664" s="116">
        <f>E665</f>
        <v>0</v>
      </c>
      <c r="F664" s="117" t="str">
        <f t="shared" si="120"/>
        <v>-</v>
      </c>
    </row>
    <row r="665" spans="1:6" s="122" customFormat="1" ht="45.75" hidden="1" x14ac:dyDescent="0.25">
      <c r="A665" s="120" t="s">
        <v>241</v>
      </c>
      <c r="B665" s="121" t="s">
        <v>110</v>
      </c>
      <c r="C665" s="143" t="s">
        <v>655</v>
      </c>
      <c r="D665" s="116">
        <f>D666+D680+D694+D711</f>
        <v>0</v>
      </c>
      <c r="E665" s="116">
        <f>E666+E680+E694+E711</f>
        <v>0</v>
      </c>
      <c r="F665" s="117" t="str">
        <f t="shared" si="120"/>
        <v>-</v>
      </c>
    </row>
    <row r="666" spans="1:6" s="122" customFormat="1" hidden="1" x14ac:dyDescent="0.25">
      <c r="A666" s="120" t="s">
        <v>112</v>
      </c>
      <c r="B666" s="121" t="s">
        <v>110</v>
      </c>
      <c r="C666" s="143" t="s">
        <v>656</v>
      </c>
      <c r="D666" s="116">
        <f>D667+D676+D671</f>
        <v>0</v>
      </c>
      <c r="E666" s="116">
        <f>E667+E676+E671</f>
        <v>0</v>
      </c>
      <c r="F666" s="117" t="str">
        <f t="shared" si="120"/>
        <v>-</v>
      </c>
    </row>
    <row r="667" spans="1:6" s="4" customFormat="1" ht="23.25" hidden="1" x14ac:dyDescent="0.25">
      <c r="A667" s="123" t="s">
        <v>160</v>
      </c>
      <c r="B667" s="124" t="s">
        <v>110</v>
      </c>
      <c r="C667" s="145" t="s">
        <v>657</v>
      </c>
      <c r="D667" s="118">
        <f t="shared" ref="D667:E669" si="146">D668</f>
        <v>0</v>
      </c>
      <c r="E667" s="118">
        <f t="shared" si="146"/>
        <v>0</v>
      </c>
      <c r="F667" s="119" t="str">
        <f t="shared" si="120"/>
        <v>-</v>
      </c>
    </row>
    <row r="668" spans="1:6" s="4" customFormat="1" ht="23.25" hidden="1" x14ac:dyDescent="0.25">
      <c r="A668" s="123" t="s">
        <v>113</v>
      </c>
      <c r="B668" s="124" t="s">
        <v>110</v>
      </c>
      <c r="C668" s="145" t="s">
        <v>658</v>
      </c>
      <c r="D668" s="118">
        <f t="shared" si="146"/>
        <v>0</v>
      </c>
      <c r="E668" s="118">
        <f t="shared" si="146"/>
        <v>0</v>
      </c>
      <c r="F668" s="119" t="str">
        <f t="shared" si="120"/>
        <v>-</v>
      </c>
    </row>
    <row r="669" spans="1:6" s="4" customFormat="1" ht="34.5" hidden="1" x14ac:dyDescent="0.25">
      <c r="A669" s="123" t="s">
        <v>1164</v>
      </c>
      <c r="B669" s="124" t="s">
        <v>110</v>
      </c>
      <c r="C669" s="145" t="s">
        <v>659</v>
      </c>
      <c r="D669" s="118">
        <f t="shared" si="146"/>
        <v>0</v>
      </c>
      <c r="E669" s="118">
        <f t="shared" si="146"/>
        <v>0</v>
      </c>
      <c r="F669" s="119" t="str">
        <f t="shared" si="120"/>
        <v>-</v>
      </c>
    </row>
    <row r="670" spans="1:6" s="4" customFormat="1" hidden="1" x14ac:dyDescent="0.25">
      <c r="A670" s="123" t="s">
        <v>1285</v>
      </c>
      <c r="B670" s="124" t="s">
        <v>110</v>
      </c>
      <c r="C670" s="145" t="s">
        <v>660</v>
      </c>
      <c r="D670" s="118">
        <v>0</v>
      </c>
      <c r="E670" s="125">
        <v>0</v>
      </c>
      <c r="F670" s="119" t="str">
        <f t="shared" si="120"/>
        <v>-</v>
      </c>
    </row>
    <row r="671" spans="1:6" s="4" customFormat="1" hidden="1" x14ac:dyDescent="0.25">
      <c r="A671" s="128" t="s">
        <v>1038</v>
      </c>
      <c r="B671" s="124" t="s">
        <v>110</v>
      </c>
      <c r="C671" s="145" t="s">
        <v>975</v>
      </c>
      <c r="D671" s="118">
        <f t="shared" ref="D671:E672" si="147">D672</f>
        <v>0</v>
      </c>
      <c r="E671" s="118">
        <f t="shared" si="147"/>
        <v>0</v>
      </c>
      <c r="F671" s="119" t="str">
        <f t="shared" ref="F671:F675" si="148">IF(OR(D671="-",E671=D671),"-",D671-IF(E671="-",0,E671))</f>
        <v>-</v>
      </c>
    </row>
    <row r="672" spans="1:6" s="4" customFormat="1" ht="23.25" hidden="1" x14ac:dyDescent="0.25">
      <c r="A672" s="123" t="s">
        <v>113</v>
      </c>
      <c r="B672" s="124" t="s">
        <v>110</v>
      </c>
      <c r="C672" s="145" t="s">
        <v>976</v>
      </c>
      <c r="D672" s="118">
        <f t="shared" si="147"/>
        <v>0</v>
      </c>
      <c r="E672" s="118">
        <f t="shared" si="147"/>
        <v>0</v>
      </c>
      <c r="F672" s="119" t="str">
        <f t="shared" si="148"/>
        <v>-</v>
      </c>
    </row>
    <row r="673" spans="1:6" s="4" customFormat="1" ht="34.5" hidden="1" x14ac:dyDescent="0.25">
      <c r="A673" s="123" t="s">
        <v>1164</v>
      </c>
      <c r="B673" s="124" t="s">
        <v>110</v>
      </c>
      <c r="C673" s="145" t="s">
        <v>977</v>
      </c>
      <c r="D673" s="118">
        <f>D674+D675</f>
        <v>0</v>
      </c>
      <c r="E673" s="118">
        <f>E674+E675</f>
        <v>0</v>
      </c>
      <c r="F673" s="119" t="str">
        <f t="shared" si="148"/>
        <v>-</v>
      </c>
    </row>
    <row r="674" spans="1:6" s="4" customFormat="1" ht="34.5" hidden="1" x14ac:dyDescent="0.25">
      <c r="A674" s="123" t="s">
        <v>670</v>
      </c>
      <c r="B674" s="124" t="s">
        <v>110</v>
      </c>
      <c r="C674" s="145" t="s">
        <v>1056</v>
      </c>
      <c r="D674" s="118">
        <v>0</v>
      </c>
      <c r="E674" s="125"/>
      <c r="F674" s="119" t="str">
        <f t="shared" ref="F674" si="149">IF(OR(D674="-",E674=D674),"-",D674-IF(E674="-",0,E674))</f>
        <v>-</v>
      </c>
    </row>
    <row r="675" spans="1:6" s="4" customFormat="1" ht="34.5" hidden="1" x14ac:dyDescent="0.25">
      <c r="A675" s="123" t="s">
        <v>114</v>
      </c>
      <c r="B675" s="124" t="s">
        <v>110</v>
      </c>
      <c r="C675" s="145" t="s">
        <v>978</v>
      </c>
      <c r="D675" s="118">
        <v>0</v>
      </c>
      <c r="E675" s="125">
        <v>0</v>
      </c>
      <c r="F675" s="119" t="str">
        <f t="shared" si="148"/>
        <v>-</v>
      </c>
    </row>
    <row r="676" spans="1:6" s="4" customFormat="1" ht="20.25" hidden="1" customHeight="1" x14ac:dyDescent="0.25">
      <c r="A676" s="123" t="s">
        <v>171</v>
      </c>
      <c r="B676" s="124" t="s">
        <v>110</v>
      </c>
      <c r="C676" s="145" t="s">
        <v>661</v>
      </c>
      <c r="D676" s="118">
        <f t="shared" ref="D676:E678" si="150">D677</f>
        <v>0</v>
      </c>
      <c r="E676" s="118">
        <f t="shared" si="150"/>
        <v>0</v>
      </c>
      <c r="F676" s="119" t="str">
        <f t="shared" si="120"/>
        <v>-</v>
      </c>
    </row>
    <row r="677" spans="1:6" s="4" customFormat="1" ht="23.25" hidden="1" x14ac:dyDescent="0.25">
      <c r="A677" s="123" t="s">
        <v>113</v>
      </c>
      <c r="B677" s="124" t="s">
        <v>110</v>
      </c>
      <c r="C677" s="145" t="s">
        <v>662</v>
      </c>
      <c r="D677" s="118">
        <f t="shared" si="150"/>
        <v>0</v>
      </c>
      <c r="E677" s="118">
        <f t="shared" si="150"/>
        <v>0</v>
      </c>
      <c r="F677" s="119" t="str">
        <f t="shared" si="120"/>
        <v>-</v>
      </c>
    </row>
    <row r="678" spans="1:6" s="4" customFormat="1" ht="34.5" hidden="1" x14ac:dyDescent="0.25">
      <c r="A678" s="123" t="s">
        <v>1164</v>
      </c>
      <c r="B678" s="124" t="s">
        <v>110</v>
      </c>
      <c r="C678" s="145" t="s">
        <v>663</v>
      </c>
      <c r="D678" s="118">
        <f t="shared" si="150"/>
        <v>0</v>
      </c>
      <c r="E678" s="118">
        <f t="shared" si="150"/>
        <v>0</v>
      </c>
      <c r="F678" s="119" t="str">
        <f t="shared" si="120"/>
        <v>-</v>
      </c>
    </row>
    <row r="679" spans="1:6" s="4" customFormat="1" hidden="1" x14ac:dyDescent="0.25">
      <c r="A679" s="123" t="s">
        <v>1285</v>
      </c>
      <c r="B679" s="124" t="s">
        <v>110</v>
      </c>
      <c r="C679" s="145" t="s">
        <v>664</v>
      </c>
      <c r="D679" s="118">
        <v>0</v>
      </c>
      <c r="E679" s="125">
        <v>0</v>
      </c>
      <c r="F679" s="119" t="str">
        <f t="shared" ref="F679:F794" si="151">IF(OR(D679="-",E679=D679),"-",D679-IF(E679="-",0,E679))</f>
        <v>-</v>
      </c>
    </row>
    <row r="680" spans="1:6" s="122" customFormat="1" ht="45.75" hidden="1" x14ac:dyDescent="0.25">
      <c r="A680" s="320" t="s">
        <v>169</v>
      </c>
      <c r="B680" s="321" t="s">
        <v>110</v>
      </c>
      <c r="C680" s="322" t="s">
        <v>665</v>
      </c>
      <c r="D680" s="323">
        <f>D685+D681+D690</f>
        <v>0</v>
      </c>
      <c r="E680" s="323">
        <f>E685+E681+E690</f>
        <v>0</v>
      </c>
      <c r="F680" s="324" t="str">
        <f t="shared" si="151"/>
        <v>-</v>
      </c>
    </row>
    <row r="681" spans="1:6" s="278" customFormat="1" ht="45" hidden="1" x14ac:dyDescent="0.25">
      <c r="A681" s="335" t="s">
        <v>1151</v>
      </c>
      <c r="B681" s="321" t="s">
        <v>110</v>
      </c>
      <c r="C681" s="322" t="s">
        <v>1149</v>
      </c>
      <c r="D681" s="323">
        <f t="shared" ref="D681:E682" si="152">D682</f>
        <v>0</v>
      </c>
      <c r="E681" s="323">
        <f t="shared" si="152"/>
        <v>0</v>
      </c>
      <c r="F681" s="324" t="str">
        <f>IF(OR(D681="-",E681=D681),"-",D681-IF(E681="-",0,E681))</f>
        <v>-</v>
      </c>
    </row>
    <row r="682" spans="1:6" s="280" customFormat="1" ht="34.5" hidden="1" x14ac:dyDescent="0.25">
      <c r="A682" s="325" t="s">
        <v>142</v>
      </c>
      <c r="B682" s="326" t="s">
        <v>110</v>
      </c>
      <c r="C682" s="327" t="s">
        <v>1150</v>
      </c>
      <c r="D682" s="328">
        <f t="shared" si="152"/>
        <v>0</v>
      </c>
      <c r="E682" s="328">
        <f t="shared" si="152"/>
        <v>0</v>
      </c>
      <c r="F682" s="329" t="str">
        <f>IF(OR(D682="-",E682=D682),"-",D682-IF(E682="-",0,E682))</f>
        <v>-</v>
      </c>
    </row>
    <row r="683" spans="1:6" s="271" customFormat="1" hidden="1" x14ac:dyDescent="0.25">
      <c r="A683" s="325" t="s">
        <v>143</v>
      </c>
      <c r="B683" s="326" t="s">
        <v>110</v>
      </c>
      <c r="C683" s="331" t="s">
        <v>1152</v>
      </c>
      <c r="D683" s="328">
        <f>D684</f>
        <v>0</v>
      </c>
      <c r="E683" s="328">
        <f>E684</f>
        <v>0</v>
      </c>
      <c r="F683" s="329" t="str">
        <f>IF(OR(D683="-",E683=D683),"-",D683-IF(E683="-",0,E683))</f>
        <v>-</v>
      </c>
    </row>
    <row r="684" spans="1:6" s="271" customFormat="1" ht="34.5" hidden="1" x14ac:dyDescent="0.25">
      <c r="A684" s="325" t="s">
        <v>144</v>
      </c>
      <c r="B684" s="326" t="s">
        <v>110</v>
      </c>
      <c r="C684" s="331" t="s">
        <v>1153</v>
      </c>
      <c r="D684" s="328">
        <v>0</v>
      </c>
      <c r="E684" s="328">
        <v>0</v>
      </c>
      <c r="F684" s="329" t="str">
        <f>IF(OR(D684="-",E684=D684),"-",D684-IF(E684="-",0,E684))</f>
        <v>-</v>
      </c>
    </row>
    <row r="685" spans="1:6" s="271" customFormat="1" ht="23.25" hidden="1" x14ac:dyDescent="0.25">
      <c r="A685" s="325" t="s">
        <v>666</v>
      </c>
      <c r="B685" s="326" t="s">
        <v>110</v>
      </c>
      <c r="C685" s="327" t="s">
        <v>667</v>
      </c>
      <c r="D685" s="328">
        <f t="shared" ref="D685:E687" si="153">D686</f>
        <v>0</v>
      </c>
      <c r="E685" s="328">
        <f t="shared" si="153"/>
        <v>0</v>
      </c>
      <c r="F685" s="329" t="str">
        <f t="shared" si="151"/>
        <v>-</v>
      </c>
    </row>
    <row r="686" spans="1:6" s="271" customFormat="1" ht="23.25" hidden="1" x14ac:dyDescent="0.25">
      <c r="A686" s="325" t="s">
        <v>113</v>
      </c>
      <c r="B686" s="326" t="s">
        <v>110</v>
      </c>
      <c r="C686" s="327" t="s">
        <v>668</v>
      </c>
      <c r="D686" s="328">
        <f t="shared" si="153"/>
        <v>0</v>
      </c>
      <c r="E686" s="328">
        <f t="shared" si="153"/>
        <v>0</v>
      </c>
      <c r="F686" s="329" t="str">
        <f t="shared" si="151"/>
        <v>-</v>
      </c>
    </row>
    <row r="687" spans="1:6" s="271" customFormat="1" ht="34.5" hidden="1" x14ac:dyDescent="0.25">
      <c r="A687" s="325" t="s">
        <v>1164</v>
      </c>
      <c r="B687" s="326" t="s">
        <v>110</v>
      </c>
      <c r="C687" s="327" t="s">
        <v>669</v>
      </c>
      <c r="D687" s="328">
        <f t="shared" si="153"/>
        <v>0</v>
      </c>
      <c r="E687" s="328">
        <f t="shared" si="153"/>
        <v>0</v>
      </c>
      <c r="F687" s="329" t="str">
        <f t="shared" si="151"/>
        <v>-</v>
      </c>
    </row>
    <row r="688" spans="1:6" s="271" customFormat="1" ht="34.5" hidden="1" x14ac:dyDescent="0.25">
      <c r="A688" s="325" t="s">
        <v>670</v>
      </c>
      <c r="B688" s="326" t="s">
        <v>110</v>
      </c>
      <c r="C688" s="327" t="s">
        <v>671</v>
      </c>
      <c r="D688" s="328">
        <v>0</v>
      </c>
      <c r="E688" s="330">
        <v>0</v>
      </c>
      <c r="F688" s="329" t="str">
        <f t="shared" si="151"/>
        <v>-</v>
      </c>
    </row>
    <row r="689" spans="1:7" s="193" customFormat="1" hidden="1" x14ac:dyDescent="0.25">
      <c r="A689" s="335"/>
      <c r="B689" s="321" t="s">
        <v>110</v>
      </c>
      <c r="C689" s="322" t="s">
        <v>1291</v>
      </c>
      <c r="D689" s="323">
        <v>0</v>
      </c>
      <c r="E689" s="323">
        <f>E690</f>
        <v>0</v>
      </c>
      <c r="F689" s="324" t="str">
        <f>IF(OR(D689="-",E689=D689),"-",D689-IF(E689="-",0,E689))</f>
        <v>-</v>
      </c>
      <c r="G689" s="122"/>
    </row>
    <row r="690" spans="1:7" s="4" customFormat="1" ht="34.5" hidden="1" x14ac:dyDescent="0.25">
      <c r="A690" s="320" t="s">
        <v>1307</v>
      </c>
      <c r="B690" s="321" t="s">
        <v>110</v>
      </c>
      <c r="C690" s="322" t="s">
        <v>1292</v>
      </c>
      <c r="D690" s="323">
        <f t="shared" ref="D690:E692" si="154">D691</f>
        <v>0</v>
      </c>
      <c r="E690" s="323">
        <f t="shared" si="154"/>
        <v>0</v>
      </c>
      <c r="F690" s="324" t="str">
        <f t="shared" ref="F690:F693" si="155">IF(OR(D690="-",E690=D690),"-",D690-IF(E690="-",0,E690))</f>
        <v>-</v>
      </c>
    </row>
    <row r="691" spans="1:7" s="4" customFormat="1" ht="23.25" hidden="1" x14ac:dyDescent="0.25">
      <c r="A691" s="325" t="s">
        <v>113</v>
      </c>
      <c r="B691" s="326" t="s">
        <v>110</v>
      </c>
      <c r="C691" s="327" t="s">
        <v>1293</v>
      </c>
      <c r="D691" s="328">
        <f t="shared" si="154"/>
        <v>0</v>
      </c>
      <c r="E691" s="328">
        <f t="shared" si="154"/>
        <v>0</v>
      </c>
      <c r="F691" s="329" t="str">
        <f t="shared" si="155"/>
        <v>-</v>
      </c>
    </row>
    <row r="692" spans="1:7" s="4" customFormat="1" ht="34.5" hidden="1" x14ac:dyDescent="0.25">
      <c r="A692" s="325" t="s">
        <v>1164</v>
      </c>
      <c r="B692" s="326" t="s">
        <v>110</v>
      </c>
      <c r="C692" s="327" t="s">
        <v>1294</v>
      </c>
      <c r="D692" s="328">
        <f t="shared" si="154"/>
        <v>0</v>
      </c>
      <c r="E692" s="328">
        <f t="shared" si="154"/>
        <v>0</v>
      </c>
      <c r="F692" s="329" t="str">
        <f t="shared" si="155"/>
        <v>-</v>
      </c>
    </row>
    <row r="693" spans="1:7" s="4" customFormat="1" ht="34.5" hidden="1" x14ac:dyDescent="0.25">
      <c r="A693" s="325" t="s">
        <v>670</v>
      </c>
      <c r="B693" s="326" t="s">
        <v>110</v>
      </c>
      <c r="C693" s="327" t="s">
        <v>1295</v>
      </c>
      <c r="D693" s="328">
        <v>0</v>
      </c>
      <c r="E693" s="330">
        <v>0</v>
      </c>
      <c r="F693" s="329" t="str">
        <f t="shared" si="155"/>
        <v>-</v>
      </c>
    </row>
    <row r="694" spans="1:7" s="4" customFormat="1" ht="34.5" hidden="1" x14ac:dyDescent="0.25">
      <c r="A694" s="320" t="s">
        <v>618</v>
      </c>
      <c r="B694" s="321" t="s">
        <v>110</v>
      </c>
      <c r="C694" s="322" t="s">
        <v>672</v>
      </c>
      <c r="D694" s="323">
        <f>D703+D695+D707+D699</f>
        <v>0</v>
      </c>
      <c r="E694" s="323">
        <f>E703+E695+E707+E699</f>
        <v>0</v>
      </c>
      <c r="F694" s="324" t="str">
        <f t="shared" si="151"/>
        <v>-</v>
      </c>
    </row>
    <row r="695" spans="1:7" s="186" customFormat="1" hidden="1" x14ac:dyDescent="0.25">
      <c r="A695" s="336" t="s">
        <v>1040</v>
      </c>
      <c r="B695" s="326" t="s">
        <v>110</v>
      </c>
      <c r="C695" s="327" t="s">
        <v>979</v>
      </c>
      <c r="D695" s="328">
        <f t="shared" ref="D695:E697" si="156">D696</f>
        <v>0</v>
      </c>
      <c r="E695" s="328">
        <f t="shared" si="156"/>
        <v>0</v>
      </c>
      <c r="F695" s="329" t="str">
        <f t="shared" ref="F695:F702" si="157">IF(OR(D695="-",E695=D695),"-",D695-IF(E695="-",0,E695))</f>
        <v>-</v>
      </c>
      <c r="G695" s="4"/>
    </row>
    <row r="696" spans="1:7" s="186" customFormat="1" ht="37.5" hidden="1" customHeight="1" x14ac:dyDescent="0.25">
      <c r="A696" s="325" t="s">
        <v>142</v>
      </c>
      <c r="B696" s="326" t="s">
        <v>110</v>
      </c>
      <c r="C696" s="327" t="s">
        <v>980</v>
      </c>
      <c r="D696" s="328">
        <f t="shared" si="156"/>
        <v>0</v>
      </c>
      <c r="E696" s="328">
        <f t="shared" si="156"/>
        <v>0</v>
      </c>
      <c r="F696" s="329" t="str">
        <f t="shared" si="157"/>
        <v>-</v>
      </c>
      <c r="G696" s="4"/>
    </row>
    <row r="697" spans="1:7" s="186" customFormat="1" hidden="1" x14ac:dyDescent="0.25">
      <c r="A697" s="325" t="s">
        <v>143</v>
      </c>
      <c r="B697" s="326" t="s">
        <v>110</v>
      </c>
      <c r="C697" s="327" t="s">
        <v>981</v>
      </c>
      <c r="D697" s="328">
        <f t="shared" si="156"/>
        <v>0</v>
      </c>
      <c r="E697" s="328">
        <f t="shared" si="156"/>
        <v>0</v>
      </c>
      <c r="F697" s="329" t="str">
        <f t="shared" si="157"/>
        <v>-</v>
      </c>
      <c r="G697" s="4"/>
    </row>
    <row r="698" spans="1:7" s="186" customFormat="1" ht="38.25" hidden="1" customHeight="1" x14ac:dyDescent="0.25">
      <c r="A698" s="325" t="s">
        <v>144</v>
      </c>
      <c r="B698" s="326" t="s">
        <v>110</v>
      </c>
      <c r="C698" s="327" t="s">
        <v>982</v>
      </c>
      <c r="D698" s="328">
        <v>0</v>
      </c>
      <c r="E698" s="330"/>
      <c r="F698" s="329" t="str">
        <f t="shared" si="157"/>
        <v>-</v>
      </c>
      <c r="G698" s="4"/>
    </row>
    <row r="699" spans="1:7" s="4" customFormat="1" ht="23.25" hidden="1" x14ac:dyDescent="0.25">
      <c r="A699" s="325" t="s">
        <v>1114</v>
      </c>
      <c r="B699" s="326" t="s">
        <v>110</v>
      </c>
      <c r="C699" s="327" t="s">
        <v>1113</v>
      </c>
      <c r="D699" s="328">
        <f t="shared" ref="D699:E700" si="158">D700</f>
        <v>0</v>
      </c>
      <c r="E699" s="328">
        <f t="shared" si="158"/>
        <v>0</v>
      </c>
      <c r="F699" s="329" t="str">
        <f t="shared" si="157"/>
        <v>-</v>
      </c>
    </row>
    <row r="700" spans="1:7" s="4" customFormat="1" ht="34.5" hidden="1" x14ac:dyDescent="0.25">
      <c r="A700" s="325" t="s">
        <v>142</v>
      </c>
      <c r="B700" s="326" t="s">
        <v>110</v>
      </c>
      <c r="C700" s="327" t="s">
        <v>1112</v>
      </c>
      <c r="D700" s="328">
        <f t="shared" si="158"/>
        <v>0</v>
      </c>
      <c r="E700" s="328">
        <f t="shared" si="158"/>
        <v>0</v>
      </c>
      <c r="F700" s="329" t="str">
        <f t="shared" si="157"/>
        <v>-</v>
      </c>
    </row>
    <row r="701" spans="1:7" s="4" customFormat="1" hidden="1" x14ac:dyDescent="0.25">
      <c r="A701" s="325" t="s">
        <v>143</v>
      </c>
      <c r="B701" s="326" t="s">
        <v>110</v>
      </c>
      <c r="C701" s="327" t="s">
        <v>1111</v>
      </c>
      <c r="D701" s="328">
        <f>D702</f>
        <v>0</v>
      </c>
      <c r="E701" s="328">
        <f>E702</f>
        <v>0</v>
      </c>
      <c r="F701" s="329" t="str">
        <f t="shared" si="157"/>
        <v>-</v>
      </c>
    </row>
    <row r="702" spans="1:7" s="4" customFormat="1" ht="34.5" hidden="1" x14ac:dyDescent="0.25">
      <c r="A702" s="325" t="s">
        <v>144</v>
      </c>
      <c r="B702" s="326" t="s">
        <v>110</v>
      </c>
      <c r="C702" s="327" t="s">
        <v>1110</v>
      </c>
      <c r="D702" s="328">
        <v>0</v>
      </c>
      <c r="E702" s="330">
        <v>0</v>
      </c>
      <c r="F702" s="329" t="str">
        <f t="shared" si="157"/>
        <v>-</v>
      </c>
    </row>
    <row r="703" spans="1:7" s="115" customFormat="1" hidden="1" x14ac:dyDescent="0.25">
      <c r="A703" s="325" t="s">
        <v>57</v>
      </c>
      <c r="B703" s="326" t="s">
        <v>110</v>
      </c>
      <c r="C703" s="327" t="s">
        <v>983</v>
      </c>
      <c r="D703" s="328">
        <f t="shared" ref="D703:E705" si="159">D704</f>
        <v>0</v>
      </c>
      <c r="E703" s="328">
        <f t="shared" si="159"/>
        <v>0</v>
      </c>
      <c r="F703" s="329" t="str">
        <f t="shared" si="151"/>
        <v>-</v>
      </c>
      <c r="G703" s="4"/>
    </row>
    <row r="704" spans="1:7" s="115" customFormat="1" ht="39.75" hidden="1" customHeight="1" x14ac:dyDescent="0.25">
      <c r="A704" s="325" t="s">
        <v>142</v>
      </c>
      <c r="B704" s="326" t="s">
        <v>110</v>
      </c>
      <c r="C704" s="327" t="s">
        <v>673</v>
      </c>
      <c r="D704" s="328">
        <f t="shared" si="159"/>
        <v>0</v>
      </c>
      <c r="E704" s="328">
        <f t="shared" si="159"/>
        <v>0</v>
      </c>
      <c r="F704" s="329" t="str">
        <f t="shared" si="151"/>
        <v>-</v>
      </c>
      <c r="G704" s="4"/>
    </row>
    <row r="705" spans="1:7" s="115" customFormat="1" hidden="1" x14ac:dyDescent="0.25">
      <c r="A705" s="325" t="s">
        <v>143</v>
      </c>
      <c r="B705" s="326" t="s">
        <v>110</v>
      </c>
      <c r="C705" s="327" t="s">
        <v>674</v>
      </c>
      <c r="D705" s="328">
        <f t="shared" si="159"/>
        <v>0</v>
      </c>
      <c r="E705" s="328">
        <f t="shared" si="159"/>
        <v>0</v>
      </c>
      <c r="F705" s="329" t="str">
        <f t="shared" si="151"/>
        <v>-</v>
      </c>
      <c r="G705" s="4"/>
    </row>
    <row r="706" spans="1:7" s="115" customFormat="1" ht="38.25" hidden="1" customHeight="1" x14ac:dyDescent="0.25">
      <c r="A706" s="325" t="s">
        <v>144</v>
      </c>
      <c r="B706" s="326" t="s">
        <v>110</v>
      </c>
      <c r="C706" s="327" t="s">
        <v>675</v>
      </c>
      <c r="D706" s="328"/>
      <c r="E706" s="330"/>
      <c r="F706" s="329" t="str">
        <f t="shared" si="151"/>
        <v>-</v>
      </c>
      <c r="G706" s="4"/>
    </row>
    <row r="707" spans="1:7" s="115" customFormat="1" hidden="1" x14ac:dyDescent="0.25">
      <c r="A707" s="325" t="s">
        <v>58</v>
      </c>
      <c r="B707" s="326" t="s">
        <v>110</v>
      </c>
      <c r="C707" s="327" t="s">
        <v>676</v>
      </c>
      <c r="D707" s="328">
        <f t="shared" ref="D707:E709" si="160">D708</f>
        <v>0</v>
      </c>
      <c r="E707" s="328">
        <f t="shared" si="160"/>
        <v>0</v>
      </c>
      <c r="F707" s="329" t="str">
        <f t="shared" si="151"/>
        <v>-</v>
      </c>
      <c r="G707" s="4"/>
    </row>
    <row r="708" spans="1:7" s="115" customFormat="1" ht="34.5" hidden="1" x14ac:dyDescent="0.25">
      <c r="A708" s="325" t="s">
        <v>142</v>
      </c>
      <c r="B708" s="326" t="s">
        <v>110</v>
      </c>
      <c r="C708" s="327" t="s">
        <v>677</v>
      </c>
      <c r="D708" s="328">
        <f t="shared" si="160"/>
        <v>0</v>
      </c>
      <c r="E708" s="328">
        <f t="shared" si="160"/>
        <v>0</v>
      </c>
      <c r="F708" s="329" t="str">
        <f t="shared" si="151"/>
        <v>-</v>
      </c>
      <c r="G708" s="4"/>
    </row>
    <row r="709" spans="1:7" s="115" customFormat="1" hidden="1" x14ac:dyDescent="0.25">
      <c r="A709" s="325" t="s">
        <v>143</v>
      </c>
      <c r="B709" s="326" t="s">
        <v>110</v>
      </c>
      <c r="C709" s="327" t="s">
        <v>678</v>
      </c>
      <c r="D709" s="328">
        <f t="shared" si="160"/>
        <v>0</v>
      </c>
      <c r="E709" s="328">
        <f t="shared" si="160"/>
        <v>0</v>
      </c>
      <c r="F709" s="329" t="str">
        <f t="shared" si="151"/>
        <v>-</v>
      </c>
      <c r="G709" s="4"/>
    </row>
    <row r="710" spans="1:7" s="115" customFormat="1" ht="34.5" hidden="1" x14ac:dyDescent="0.25">
      <c r="A710" s="325" t="s">
        <v>144</v>
      </c>
      <c r="B710" s="326" t="s">
        <v>110</v>
      </c>
      <c r="C710" s="327" t="s">
        <v>679</v>
      </c>
      <c r="D710" s="328"/>
      <c r="E710" s="330"/>
      <c r="F710" s="329" t="str">
        <f t="shared" si="151"/>
        <v>-</v>
      </c>
      <c r="G710" s="4"/>
    </row>
    <row r="711" spans="1:7" s="4" customFormat="1" ht="45.75" hidden="1" x14ac:dyDescent="0.25">
      <c r="A711" s="320" t="s">
        <v>254</v>
      </c>
      <c r="B711" s="321" t="s">
        <v>110</v>
      </c>
      <c r="C711" s="322" t="s">
        <v>680</v>
      </c>
      <c r="D711" s="323">
        <f>D716+D712</f>
        <v>0</v>
      </c>
      <c r="E711" s="323">
        <f>E716+E712</f>
        <v>0</v>
      </c>
      <c r="F711" s="324" t="str">
        <f t="shared" si="151"/>
        <v>-</v>
      </c>
    </row>
    <row r="712" spans="1:7" s="4" customFormat="1" ht="33.75" hidden="1" x14ac:dyDescent="0.25">
      <c r="A712" s="334" t="s">
        <v>1170</v>
      </c>
      <c r="B712" s="326" t="s">
        <v>110</v>
      </c>
      <c r="C712" s="327" t="s">
        <v>1166</v>
      </c>
      <c r="D712" s="328">
        <f t="shared" ref="D712:E714" si="161">D713</f>
        <v>0</v>
      </c>
      <c r="E712" s="328">
        <f t="shared" si="161"/>
        <v>0</v>
      </c>
      <c r="F712" s="329" t="str">
        <f t="shared" ref="F712:F715" si="162">IF(OR(D712="-",E712=D712),"-",D712-IF(E712="-",0,E712))</f>
        <v>-</v>
      </c>
    </row>
    <row r="713" spans="1:7" s="4" customFormat="1" ht="33.75" hidden="1" x14ac:dyDescent="0.25">
      <c r="A713" s="336" t="s">
        <v>142</v>
      </c>
      <c r="B713" s="326" t="s">
        <v>110</v>
      </c>
      <c r="C713" s="327" t="s">
        <v>1167</v>
      </c>
      <c r="D713" s="328">
        <f t="shared" si="161"/>
        <v>0</v>
      </c>
      <c r="E713" s="328">
        <f t="shared" si="161"/>
        <v>0</v>
      </c>
      <c r="F713" s="329" t="str">
        <f t="shared" si="162"/>
        <v>-</v>
      </c>
    </row>
    <row r="714" spans="1:7" s="4" customFormat="1" hidden="1" x14ac:dyDescent="0.25">
      <c r="A714" s="336" t="s">
        <v>143</v>
      </c>
      <c r="B714" s="326" t="s">
        <v>110</v>
      </c>
      <c r="C714" s="327" t="s">
        <v>1168</v>
      </c>
      <c r="D714" s="328">
        <f>D715</f>
        <v>0</v>
      </c>
      <c r="E714" s="328">
        <f t="shared" si="161"/>
        <v>0</v>
      </c>
      <c r="F714" s="329" t="str">
        <f t="shared" si="162"/>
        <v>-</v>
      </c>
    </row>
    <row r="715" spans="1:7" s="4" customFormat="1" ht="34.5" hidden="1" x14ac:dyDescent="0.25">
      <c r="A715" s="325" t="s">
        <v>144</v>
      </c>
      <c r="B715" s="326" t="s">
        <v>110</v>
      </c>
      <c r="C715" s="327" t="s">
        <v>1169</v>
      </c>
      <c r="D715" s="328">
        <v>0</v>
      </c>
      <c r="E715" s="330">
        <v>0</v>
      </c>
      <c r="F715" s="329" t="str">
        <f t="shared" si="162"/>
        <v>-</v>
      </c>
    </row>
    <row r="716" spans="1:7" s="4" customFormat="1" ht="34.5" hidden="1" x14ac:dyDescent="0.25">
      <c r="A716" s="325" t="s">
        <v>681</v>
      </c>
      <c r="B716" s="326" t="s">
        <v>110</v>
      </c>
      <c r="C716" s="327" t="s">
        <v>682</v>
      </c>
      <c r="D716" s="328">
        <f>D717+D720</f>
        <v>0</v>
      </c>
      <c r="E716" s="328">
        <f>E720</f>
        <v>0</v>
      </c>
      <c r="F716" s="329" t="str">
        <f t="shared" si="151"/>
        <v>-</v>
      </c>
    </row>
    <row r="717" spans="1:7" s="181" customFormat="1" ht="33.75" hidden="1" x14ac:dyDescent="0.25">
      <c r="A717" s="336" t="s">
        <v>142</v>
      </c>
      <c r="B717" s="326" t="s">
        <v>110</v>
      </c>
      <c r="C717" s="327" t="s">
        <v>1237</v>
      </c>
      <c r="D717" s="328">
        <f t="shared" ref="D717:E718" si="163">D718</f>
        <v>0</v>
      </c>
      <c r="E717" s="328">
        <f t="shared" si="163"/>
        <v>0</v>
      </c>
      <c r="F717" s="329" t="str">
        <f t="shared" si="151"/>
        <v>-</v>
      </c>
      <c r="G717" s="4"/>
    </row>
    <row r="718" spans="1:7" s="181" customFormat="1" hidden="1" x14ac:dyDescent="0.25">
      <c r="A718" s="336" t="s">
        <v>143</v>
      </c>
      <c r="B718" s="326" t="s">
        <v>110</v>
      </c>
      <c r="C718" s="327" t="s">
        <v>1238</v>
      </c>
      <c r="D718" s="328">
        <f t="shared" si="163"/>
        <v>0</v>
      </c>
      <c r="E718" s="328">
        <f t="shared" si="163"/>
        <v>0</v>
      </c>
      <c r="F718" s="329" t="str">
        <f t="shared" si="151"/>
        <v>-</v>
      </c>
      <c r="G718" s="4"/>
    </row>
    <row r="719" spans="1:7" s="181" customFormat="1" ht="34.5" hidden="1" x14ac:dyDescent="0.25">
      <c r="A719" s="325" t="s">
        <v>144</v>
      </c>
      <c r="B719" s="326" t="s">
        <v>110</v>
      </c>
      <c r="C719" s="327" t="s">
        <v>1260</v>
      </c>
      <c r="D719" s="328">
        <v>0</v>
      </c>
      <c r="E719" s="330"/>
      <c r="F719" s="329" t="str">
        <f t="shared" si="151"/>
        <v>-</v>
      </c>
      <c r="G719" s="4"/>
    </row>
    <row r="720" spans="1:7" s="4" customFormat="1" ht="23.25" hidden="1" x14ac:dyDescent="0.25">
      <c r="A720" s="325" t="s">
        <v>113</v>
      </c>
      <c r="B720" s="326" t="s">
        <v>110</v>
      </c>
      <c r="C720" s="327" t="s">
        <v>683</v>
      </c>
      <c r="D720" s="328">
        <f t="shared" ref="D720:E721" si="164">D721</f>
        <v>0</v>
      </c>
      <c r="E720" s="328">
        <f t="shared" si="164"/>
        <v>0</v>
      </c>
      <c r="F720" s="329" t="str">
        <f t="shared" si="151"/>
        <v>-</v>
      </c>
    </row>
    <row r="721" spans="1:6" s="4" customFormat="1" ht="34.5" hidden="1" x14ac:dyDescent="0.25">
      <c r="A721" s="325" t="s">
        <v>1164</v>
      </c>
      <c r="B721" s="326" t="s">
        <v>110</v>
      </c>
      <c r="C721" s="327" t="s">
        <v>684</v>
      </c>
      <c r="D721" s="328">
        <f t="shared" si="164"/>
        <v>0</v>
      </c>
      <c r="E721" s="328">
        <f t="shared" si="164"/>
        <v>0</v>
      </c>
      <c r="F721" s="329" t="str">
        <f t="shared" si="151"/>
        <v>-</v>
      </c>
    </row>
    <row r="722" spans="1:6" s="4" customFormat="1" ht="34.5" hidden="1" x14ac:dyDescent="0.25">
      <c r="A722" s="325" t="s">
        <v>670</v>
      </c>
      <c r="B722" s="326" t="s">
        <v>110</v>
      </c>
      <c r="C722" s="327" t="s">
        <v>685</v>
      </c>
      <c r="D722" s="328">
        <v>0</v>
      </c>
      <c r="E722" s="330">
        <v>0</v>
      </c>
      <c r="F722" s="329" t="str">
        <f t="shared" si="151"/>
        <v>-</v>
      </c>
    </row>
    <row r="723" spans="1:6" s="122" customFormat="1" ht="23.25" x14ac:dyDescent="0.25">
      <c r="A723" s="120" t="s">
        <v>965</v>
      </c>
      <c r="B723" s="121" t="s">
        <v>110</v>
      </c>
      <c r="C723" s="143" t="s">
        <v>686</v>
      </c>
      <c r="D723" s="116">
        <f>D724</f>
        <v>501100</v>
      </c>
      <c r="E723" s="116">
        <f>E724</f>
        <v>0</v>
      </c>
      <c r="F723" s="117">
        <f t="shared" si="151"/>
        <v>501100</v>
      </c>
    </row>
    <row r="724" spans="1:6" s="122" customFormat="1" ht="23.25" x14ac:dyDescent="0.25">
      <c r="A724" s="120" t="s">
        <v>242</v>
      </c>
      <c r="B724" s="121" t="s">
        <v>110</v>
      </c>
      <c r="C724" s="143" t="s">
        <v>687</v>
      </c>
      <c r="D724" s="116">
        <f>D725+D744+D739+D749</f>
        <v>501100</v>
      </c>
      <c r="E724" s="116">
        <f>E725+E744+E739+E749</f>
        <v>0</v>
      </c>
      <c r="F724" s="117">
        <f t="shared" si="151"/>
        <v>501100</v>
      </c>
    </row>
    <row r="725" spans="1:6" s="122" customFormat="1" x14ac:dyDescent="0.25">
      <c r="A725" s="120" t="s">
        <v>112</v>
      </c>
      <c r="B725" s="121" t="s">
        <v>110</v>
      </c>
      <c r="C725" s="143" t="s">
        <v>688</v>
      </c>
      <c r="D725" s="116">
        <f>D730+D726</f>
        <v>311100</v>
      </c>
      <c r="E725" s="116">
        <f>E730+E726</f>
        <v>0</v>
      </c>
      <c r="F725" s="117">
        <f>IF(OR(D725="-",E725=D725),"-",D725-IF(E725="-",0,E725))</f>
        <v>311100</v>
      </c>
    </row>
    <row r="726" spans="1:6" s="115" customFormat="1" ht="16.5" hidden="1" customHeight="1" x14ac:dyDescent="0.25">
      <c r="A726" s="208" t="s">
        <v>689</v>
      </c>
      <c r="B726" s="209" t="s">
        <v>110</v>
      </c>
      <c r="C726" s="229" t="s">
        <v>1475</v>
      </c>
      <c r="D726" s="230">
        <f t="shared" ref="D726:E728" si="165">D727</f>
        <v>0</v>
      </c>
      <c r="E726" s="230">
        <f t="shared" si="165"/>
        <v>0</v>
      </c>
      <c r="F726" s="233" t="str">
        <f t="shared" ref="F726:F729" si="166">IF(OR(D726="-",E726=D726),"-",D726-IF(E726="-",0,E726))</f>
        <v>-</v>
      </c>
    </row>
    <row r="727" spans="1:6" s="115" customFormat="1" ht="23.25" hidden="1" x14ac:dyDescent="0.25">
      <c r="A727" s="208" t="s">
        <v>113</v>
      </c>
      <c r="B727" s="209" t="s">
        <v>110</v>
      </c>
      <c r="C727" s="229" t="s">
        <v>1476</v>
      </c>
      <c r="D727" s="230">
        <f t="shared" si="165"/>
        <v>0</v>
      </c>
      <c r="E727" s="230">
        <f t="shared" si="165"/>
        <v>0</v>
      </c>
      <c r="F727" s="233" t="str">
        <f t="shared" si="166"/>
        <v>-</v>
      </c>
    </row>
    <row r="728" spans="1:6" s="115" customFormat="1" ht="27.75" hidden="1" customHeight="1" x14ac:dyDescent="0.25">
      <c r="A728" s="208" t="s">
        <v>1164</v>
      </c>
      <c r="B728" s="209" t="s">
        <v>110</v>
      </c>
      <c r="C728" s="229" t="s">
        <v>1477</v>
      </c>
      <c r="D728" s="230">
        <f t="shared" si="165"/>
        <v>0</v>
      </c>
      <c r="E728" s="230">
        <f t="shared" si="165"/>
        <v>0</v>
      </c>
      <c r="F728" s="233" t="str">
        <f t="shared" si="166"/>
        <v>-</v>
      </c>
    </row>
    <row r="729" spans="1:6" s="115" customFormat="1" hidden="1" x14ac:dyDescent="0.25">
      <c r="A729" s="208" t="s">
        <v>1285</v>
      </c>
      <c r="B729" s="209" t="s">
        <v>110</v>
      </c>
      <c r="C729" s="229" t="s">
        <v>1478</v>
      </c>
      <c r="D729" s="230">
        <v>0</v>
      </c>
      <c r="E729" s="231">
        <v>0</v>
      </c>
      <c r="F729" s="233" t="str">
        <f t="shared" si="166"/>
        <v>-</v>
      </c>
    </row>
    <row r="730" spans="1:6" s="4" customFormat="1" ht="16.5" customHeight="1" x14ac:dyDescent="0.25">
      <c r="A730" s="123" t="s">
        <v>689</v>
      </c>
      <c r="B730" s="124" t="s">
        <v>110</v>
      </c>
      <c r="C730" s="145" t="s">
        <v>690</v>
      </c>
      <c r="D730" s="118">
        <f>D731+D734</f>
        <v>311100</v>
      </c>
      <c r="E730" s="118">
        <f>E731+E734</f>
        <v>0</v>
      </c>
      <c r="F730" s="119">
        <f t="shared" si="151"/>
        <v>311100</v>
      </c>
    </row>
    <row r="731" spans="1:6" s="4" customFormat="1" ht="23.25" x14ac:dyDescent="0.25">
      <c r="A731" s="123" t="s">
        <v>113</v>
      </c>
      <c r="B731" s="124" t="s">
        <v>110</v>
      </c>
      <c r="C731" s="145" t="s">
        <v>691</v>
      </c>
      <c r="D731" s="118">
        <f t="shared" ref="D731:E732" si="167">D732</f>
        <v>311100</v>
      </c>
      <c r="E731" s="118">
        <f t="shared" si="167"/>
        <v>0</v>
      </c>
      <c r="F731" s="119">
        <f t="shared" si="151"/>
        <v>311100</v>
      </c>
    </row>
    <row r="732" spans="1:6" s="4" customFormat="1" ht="27.75" customHeight="1" x14ac:dyDescent="0.25">
      <c r="A732" s="123" t="s">
        <v>1164</v>
      </c>
      <c r="B732" s="124" t="s">
        <v>110</v>
      </c>
      <c r="C732" s="145" t="s">
        <v>692</v>
      </c>
      <c r="D732" s="118">
        <f t="shared" si="167"/>
        <v>311100</v>
      </c>
      <c r="E732" s="118">
        <f t="shared" si="167"/>
        <v>0</v>
      </c>
      <c r="F732" s="119">
        <f t="shared" si="151"/>
        <v>311100</v>
      </c>
    </row>
    <row r="733" spans="1:6" s="4" customFormat="1" x14ac:dyDescent="0.25">
      <c r="A733" s="123" t="s">
        <v>1285</v>
      </c>
      <c r="B733" s="124" t="s">
        <v>110</v>
      </c>
      <c r="C733" s="145" t="s">
        <v>693</v>
      </c>
      <c r="D733" s="118">
        <v>311100</v>
      </c>
      <c r="E733" s="125">
        <v>0</v>
      </c>
      <c r="F733" s="119">
        <f t="shared" si="151"/>
        <v>311100</v>
      </c>
    </row>
    <row r="734" spans="1:6" s="115" customFormat="1" hidden="1" x14ac:dyDescent="0.25">
      <c r="A734" s="208" t="s">
        <v>120</v>
      </c>
      <c r="B734" s="209" t="s">
        <v>110</v>
      </c>
      <c r="C734" s="229" t="s">
        <v>1518</v>
      </c>
      <c r="D734" s="230">
        <f>D735+D737</f>
        <v>0</v>
      </c>
      <c r="E734" s="230">
        <f>E735+E737</f>
        <v>0</v>
      </c>
      <c r="F734" s="233" t="str">
        <f t="shared" si="151"/>
        <v>-</v>
      </c>
    </row>
    <row r="735" spans="1:6" s="115" customFormat="1" ht="13.5" hidden="1" customHeight="1" x14ac:dyDescent="0.25">
      <c r="A735" s="208" t="s">
        <v>256</v>
      </c>
      <c r="B735" s="209" t="s">
        <v>110</v>
      </c>
      <c r="C735" s="229" t="s">
        <v>1513</v>
      </c>
      <c r="D735" s="230">
        <f>D736</f>
        <v>0</v>
      </c>
      <c r="E735" s="230">
        <f>E736</f>
        <v>0</v>
      </c>
      <c r="F735" s="233" t="str">
        <f t="shared" si="151"/>
        <v>-</v>
      </c>
    </row>
    <row r="736" spans="1:6" s="115" customFormat="1" ht="25.5" hidden="1" customHeight="1" x14ac:dyDescent="0.25">
      <c r="A736" s="208" t="s">
        <v>1426</v>
      </c>
      <c r="B736" s="209" t="s">
        <v>110</v>
      </c>
      <c r="C736" s="229" t="s">
        <v>1514</v>
      </c>
      <c r="D736" s="230">
        <v>0</v>
      </c>
      <c r="E736" s="230">
        <v>0</v>
      </c>
      <c r="F736" s="233" t="str">
        <f t="shared" si="151"/>
        <v>-</v>
      </c>
    </row>
    <row r="737" spans="1:44" s="115" customFormat="1" hidden="1" x14ac:dyDescent="0.25">
      <c r="A737" s="208" t="s">
        <v>121</v>
      </c>
      <c r="B737" s="209" t="s">
        <v>110</v>
      </c>
      <c r="C737" s="229" t="s">
        <v>1519</v>
      </c>
      <c r="D737" s="230">
        <f>D739+D738</f>
        <v>0</v>
      </c>
      <c r="E737" s="230">
        <f>E739+E738</f>
        <v>0</v>
      </c>
      <c r="F737" s="233" t="str">
        <f t="shared" si="151"/>
        <v>-</v>
      </c>
    </row>
    <row r="738" spans="1:44" s="115" customFormat="1" ht="22.5" hidden="1" x14ac:dyDescent="0.25">
      <c r="A738" s="342" t="s">
        <v>1531</v>
      </c>
      <c r="B738" s="209" t="s">
        <v>110</v>
      </c>
      <c r="C738" s="229" t="s">
        <v>1520</v>
      </c>
      <c r="D738" s="230">
        <v>0</v>
      </c>
      <c r="E738" s="231">
        <v>0</v>
      </c>
      <c r="F738" s="233" t="str">
        <f t="shared" si="151"/>
        <v>-</v>
      </c>
    </row>
    <row r="739" spans="1:44" s="278" customFormat="1" ht="45.75" hidden="1" x14ac:dyDescent="0.25">
      <c r="A739" s="266" t="s">
        <v>169</v>
      </c>
      <c r="B739" s="267" t="s">
        <v>110</v>
      </c>
      <c r="C739" s="268" t="s">
        <v>1332</v>
      </c>
      <c r="D739" s="269">
        <f>D740</f>
        <v>0</v>
      </c>
      <c r="E739" s="269">
        <f>E740</f>
        <v>0</v>
      </c>
      <c r="F739" s="270" t="str">
        <f t="shared" ref="F739" si="168">IF(OR(D739="-",E739=D739),"-",D739-IF(E739="-",0,E739))</f>
        <v>-</v>
      </c>
    </row>
    <row r="740" spans="1:44" s="278" customFormat="1" ht="54.75" hidden="1" customHeight="1" x14ac:dyDescent="0.25">
      <c r="A740" s="279" t="s">
        <v>1327</v>
      </c>
      <c r="B740" s="267" t="s">
        <v>110</v>
      </c>
      <c r="C740" s="268" t="s">
        <v>1333</v>
      </c>
      <c r="D740" s="269">
        <f t="shared" ref="D740:E741" si="169">D741</f>
        <v>0</v>
      </c>
      <c r="E740" s="269">
        <f t="shared" si="169"/>
        <v>0</v>
      </c>
      <c r="F740" s="270" t="str">
        <f>IF(OR(D740="-",E740=D740),"-",D740-IF(E740="-",0,E740))</f>
        <v>-</v>
      </c>
    </row>
    <row r="741" spans="1:44" s="280" customFormat="1" ht="34.5" hidden="1" x14ac:dyDescent="0.25">
      <c r="A741" s="272" t="s">
        <v>142</v>
      </c>
      <c r="B741" s="273" t="s">
        <v>110</v>
      </c>
      <c r="C741" s="274" t="s">
        <v>1334</v>
      </c>
      <c r="D741" s="275">
        <f t="shared" si="169"/>
        <v>0</v>
      </c>
      <c r="E741" s="275">
        <f t="shared" si="169"/>
        <v>0</v>
      </c>
      <c r="F741" s="276" t="str">
        <f>IF(OR(D741="-",E741=D741),"-",D741-IF(E741="-",0,E741))</f>
        <v>-</v>
      </c>
    </row>
    <row r="742" spans="1:44" s="271" customFormat="1" hidden="1" x14ac:dyDescent="0.25">
      <c r="A742" s="272" t="s">
        <v>143</v>
      </c>
      <c r="B742" s="273" t="s">
        <v>110</v>
      </c>
      <c r="C742" s="281" t="s">
        <v>1326</v>
      </c>
      <c r="D742" s="275">
        <f>D743</f>
        <v>0</v>
      </c>
      <c r="E742" s="275">
        <f>E743</f>
        <v>0</v>
      </c>
      <c r="F742" s="276" t="str">
        <f>IF(OR(D742="-",E742=D742),"-",D742-IF(E742="-",0,E742))</f>
        <v>-</v>
      </c>
    </row>
    <row r="743" spans="1:44" s="271" customFormat="1" ht="34.5" hidden="1" x14ac:dyDescent="0.25">
      <c r="A743" s="272" t="s">
        <v>144</v>
      </c>
      <c r="B743" s="273" t="s">
        <v>110</v>
      </c>
      <c r="C743" s="281" t="s">
        <v>1325</v>
      </c>
      <c r="D743" s="275">
        <v>0</v>
      </c>
      <c r="E743" s="275">
        <v>0</v>
      </c>
      <c r="F743" s="276" t="str">
        <f>IF(OR(D743="-",E743=D743),"-",D743-IF(E743="-",0,E743))</f>
        <v>-</v>
      </c>
    </row>
    <row r="744" spans="1:44" s="100" customFormat="1" ht="28.5" customHeight="1" x14ac:dyDescent="0.25">
      <c r="A744" s="120" t="s">
        <v>618</v>
      </c>
      <c r="B744" s="121" t="s">
        <v>110</v>
      </c>
      <c r="C744" s="143" t="s">
        <v>694</v>
      </c>
      <c r="D744" s="116">
        <f t="shared" ref="D744:E747" si="170">D745</f>
        <v>190000</v>
      </c>
      <c r="E744" s="116">
        <f t="shared" si="170"/>
        <v>0</v>
      </c>
      <c r="F744" s="117">
        <f t="shared" si="151"/>
        <v>190000</v>
      </c>
      <c r="G744" s="122"/>
    </row>
    <row r="745" spans="1:44" x14ac:dyDescent="0.25">
      <c r="A745" s="123" t="s">
        <v>150</v>
      </c>
      <c r="B745" s="124" t="s">
        <v>110</v>
      </c>
      <c r="C745" s="145" t="s">
        <v>695</v>
      </c>
      <c r="D745" s="118">
        <f t="shared" si="170"/>
        <v>190000</v>
      </c>
      <c r="E745" s="118">
        <f t="shared" si="170"/>
        <v>0</v>
      </c>
      <c r="F745" s="119">
        <f t="shared" si="151"/>
        <v>190000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38.25" customHeight="1" x14ac:dyDescent="0.25">
      <c r="A746" s="123" t="s">
        <v>142</v>
      </c>
      <c r="B746" s="124" t="s">
        <v>110</v>
      </c>
      <c r="C746" s="145" t="s">
        <v>696</v>
      </c>
      <c r="D746" s="118">
        <f t="shared" si="170"/>
        <v>190000</v>
      </c>
      <c r="E746" s="118">
        <f t="shared" si="170"/>
        <v>0</v>
      </c>
      <c r="F746" s="119">
        <f t="shared" si="151"/>
        <v>190000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x14ac:dyDescent="0.25">
      <c r="A747" s="123" t="s">
        <v>143</v>
      </c>
      <c r="B747" s="124" t="s">
        <v>110</v>
      </c>
      <c r="C747" s="145" t="s">
        <v>697</v>
      </c>
      <c r="D747" s="118">
        <f t="shared" si="170"/>
        <v>190000</v>
      </c>
      <c r="E747" s="118">
        <f t="shared" si="170"/>
        <v>0</v>
      </c>
      <c r="F747" s="119">
        <f t="shared" si="151"/>
        <v>190000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ht="38.25" customHeight="1" x14ac:dyDescent="0.25">
      <c r="A748" s="123" t="s">
        <v>144</v>
      </c>
      <c r="B748" s="124" t="s">
        <v>110</v>
      </c>
      <c r="C748" s="145" t="s">
        <v>698</v>
      </c>
      <c r="D748" s="118">
        <v>190000</v>
      </c>
      <c r="E748" s="125">
        <v>0</v>
      </c>
      <c r="F748" s="119">
        <f t="shared" si="151"/>
        <v>190000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s="114" customFormat="1" ht="45.75" hidden="1" x14ac:dyDescent="0.25">
      <c r="A749" s="225" t="s">
        <v>1386</v>
      </c>
      <c r="B749" s="226" t="s">
        <v>110</v>
      </c>
      <c r="C749" s="227" t="s">
        <v>1331</v>
      </c>
      <c r="D749" s="228">
        <f>D750</f>
        <v>0</v>
      </c>
      <c r="E749" s="228">
        <f>E750</f>
        <v>0</v>
      </c>
      <c r="F749" s="232" t="str">
        <f t="shared" si="151"/>
        <v>-</v>
      </c>
    </row>
    <row r="750" spans="1:44" s="114" customFormat="1" ht="54.75" hidden="1" customHeight="1" x14ac:dyDescent="0.25">
      <c r="A750" s="444" t="s">
        <v>1327</v>
      </c>
      <c r="B750" s="226" t="s">
        <v>110</v>
      </c>
      <c r="C750" s="227" t="s">
        <v>1330</v>
      </c>
      <c r="D750" s="228">
        <f t="shared" ref="D750:E751" si="171">D751</f>
        <v>0</v>
      </c>
      <c r="E750" s="228">
        <f t="shared" si="171"/>
        <v>0</v>
      </c>
      <c r="F750" s="232" t="str">
        <f>IF(OR(D750="-",E750=D750),"-",D750-IF(E750="-",0,E750))</f>
        <v>-</v>
      </c>
    </row>
    <row r="751" spans="1:44" s="445" customFormat="1" ht="34.5" hidden="1" x14ac:dyDescent="0.25">
      <c r="A751" s="208" t="s">
        <v>142</v>
      </c>
      <c r="B751" s="209" t="s">
        <v>110</v>
      </c>
      <c r="C751" s="229" t="s">
        <v>1329</v>
      </c>
      <c r="D751" s="230">
        <f t="shared" si="171"/>
        <v>0</v>
      </c>
      <c r="E751" s="230">
        <f t="shared" si="171"/>
        <v>0</v>
      </c>
      <c r="F751" s="233" t="str">
        <f>IF(OR(D751="-",E751=D751),"-",D751-IF(E751="-",0,E751))</f>
        <v>-</v>
      </c>
    </row>
    <row r="752" spans="1:44" s="115" customFormat="1" hidden="1" x14ac:dyDescent="0.25">
      <c r="A752" s="208" t="s">
        <v>143</v>
      </c>
      <c r="B752" s="209" t="s">
        <v>110</v>
      </c>
      <c r="C752" s="378" t="s">
        <v>1328</v>
      </c>
      <c r="D752" s="230">
        <f>D753</f>
        <v>0</v>
      </c>
      <c r="E752" s="230">
        <f>E753</f>
        <v>0</v>
      </c>
      <c r="F752" s="233" t="str">
        <f>IF(OR(D752="-",E752=D752),"-",D752-IF(E752="-",0,E752))</f>
        <v>-</v>
      </c>
    </row>
    <row r="753" spans="1:44" s="115" customFormat="1" ht="34.5" hidden="1" x14ac:dyDescent="0.25">
      <c r="A753" s="208" t="s">
        <v>144</v>
      </c>
      <c r="B753" s="209" t="s">
        <v>110</v>
      </c>
      <c r="C753" s="378" t="s">
        <v>1357</v>
      </c>
      <c r="D753" s="230">
        <v>0</v>
      </c>
      <c r="E753" s="230">
        <v>0</v>
      </c>
      <c r="F753" s="233" t="str">
        <f>IF(OR(D753="-",E753=D753),"-",D753-IF(E753="-",0,E753))</f>
        <v>-</v>
      </c>
    </row>
    <row r="754" spans="1:44" s="100" customFormat="1" ht="29.25" customHeight="1" x14ac:dyDescent="0.25">
      <c r="A754" s="120" t="s">
        <v>341</v>
      </c>
      <c r="B754" s="121" t="s">
        <v>110</v>
      </c>
      <c r="C754" s="143" t="s">
        <v>699</v>
      </c>
      <c r="D754" s="116">
        <f t="shared" ref="D754:E762" si="172">D755</f>
        <v>705100</v>
      </c>
      <c r="E754" s="116">
        <f t="shared" si="172"/>
        <v>235033</v>
      </c>
      <c r="F754" s="117">
        <f t="shared" si="151"/>
        <v>470067</v>
      </c>
      <c r="G754" s="122"/>
    </row>
    <row r="755" spans="1:44" s="100" customFormat="1" ht="23.25" x14ac:dyDescent="0.25">
      <c r="A755" s="120" t="s">
        <v>111</v>
      </c>
      <c r="B755" s="121" t="s">
        <v>110</v>
      </c>
      <c r="C755" s="143" t="s">
        <v>700</v>
      </c>
      <c r="D755" s="116">
        <f>D756+D760</f>
        <v>705100</v>
      </c>
      <c r="E755" s="116">
        <f>E756+E760</f>
        <v>235033</v>
      </c>
      <c r="F755" s="117">
        <f t="shared" si="151"/>
        <v>470067</v>
      </c>
      <c r="G755" s="122"/>
    </row>
    <row r="756" spans="1:44" s="100" customFormat="1" ht="51.75" customHeight="1" x14ac:dyDescent="0.25">
      <c r="A756" s="120" t="s">
        <v>361</v>
      </c>
      <c r="B756" s="121" t="s">
        <v>110</v>
      </c>
      <c r="C756" s="143" t="s">
        <v>701</v>
      </c>
      <c r="D756" s="116">
        <f t="shared" si="172"/>
        <v>705100</v>
      </c>
      <c r="E756" s="116">
        <f t="shared" si="172"/>
        <v>235033</v>
      </c>
      <c r="F756" s="117">
        <f t="shared" si="151"/>
        <v>470067</v>
      </c>
      <c r="G756" s="122"/>
    </row>
    <row r="757" spans="1:44" s="100" customFormat="1" ht="24.75" customHeight="1" x14ac:dyDescent="0.25">
      <c r="A757" s="120" t="s">
        <v>702</v>
      </c>
      <c r="B757" s="121" t="s">
        <v>110</v>
      </c>
      <c r="C757" s="143" t="s">
        <v>703</v>
      </c>
      <c r="D757" s="116">
        <f t="shared" si="172"/>
        <v>705100</v>
      </c>
      <c r="E757" s="116">
        <f t="shared" si="172"/>
        <v>235033</v>
      </c>
      <c r="F757" s="117">
        <f t="shared" si="151"/>
        <v>470067</v>
      </c>
      <c r="G757" s="122"/>
    </row>
    <row r="758" spans="1:44" s="100" customFormat="1" x14ac:dyDescent="0.25">
      <c r="A758" s="120" t="s">
        <v>122</v>
      </c>
      <c r="B758" s="121" t="s">
        <v>110</v>
      </c>
      <c r="C758" s="143" t="s">
        <v>704</v>
      </c>
      <c r="D758" s="116">
        <f t="shared" si="172"/>
        <v>705100</v>
      </c>
      <c r="E758" s="116">
        <f t="shared" si="172"/>
        <v>235033</v>
      </c>
      <c r="F758" s="117">
        <f t="shared" si="151"/>
        <v>470067</v>
      </c>
      <c r="G758" s="122"/>
    </row>
    <row r="759" spans="1:44" x14ac:dyDescent="0.25">
      <c r="A759" s="123" t="s">
        <v>123</v>
      </c>
      <c r="B759" s="124" t="s">
        <v>110</v>
      </c>
      <c r="C759" s="145" t="s">
        <v>705</v>
      </c>
      <c r="D759" s="118">
        <v>705100</v>
      </c>
      <c r="E759" s="125">
        <v>235033</v>
      </c>
      <c r="F759" s="119">
        <f t="shared" si="151"/>
        <v>470067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s="171" customFormat="1" ht="29.25" hidden="1" customHeight="1" x14ac:dyDescent="0.25">
      <c r="A760" s="225" t="s">
        <v>11</v>
      </c>
      <c r="B760" s="209" t="s">
        <v>110</v>
      </c>
      <c r="C760" s="229" t="s">
        <v>1338</v>
      </c>
      <c r="D760" s="230">
        <f t="shared" si="172"/>
        <v>0</v>
      </c>
      <c r="E760" s="230">
        <f t="shared" si="172"/>
        <v>0</v>
      </c>
      <c r="F760" s="233" t="str">
        <f t="shared" ref="F760:F763" si="173">IF(OR(D760="-",E760=D760),"-",D760-IF(E760="-",0,E760))</f>
        <v>-</v>
      </c>
    </row>
    <row r="761" spans="1:44" s="4" customFormat="1" ht="20.25" hidden="1" customHeight="1" x14ac:dyDescent="0.25">
      <c r="A761" s="342" t="s">
        <v>61</v>
      </c>
      <c r="B761" s="209" t="s">
        <v>110</v>
      </c>
      <c r="C761" s="229" t="s">
        <v>1339</v>
      </c>
      <c r="D761" s="230">
        <f t="shared" si="172"/>
        <v>0</v>
      </c>
      <c r="E761" s="230">
        <f t="shared" si="172"/>
        <v>0</v>
      </c>
      <c r="F761" s="233" t="str">
        <f t="shared" si="173"/>
        <v>-</v>
      </c>
    </row>
    <row r="762" spans="1:44" s="4" customFormat="1" hidden="1" x14ac:dyDescent="0.25">
      <c r="A762" s="208" t="s">
        <v>120</v>
      </c>
      <c r="B762" s="209" t="s">
        <v>110</v>
      </c>
      <c r="C762" s="229" t="s">
        <v>1337</v>
      </c>
      <c r="D762" s="230">
        <f t="shared" si="172"/>
        <v>0</v>
      </c>
      <c r="E762" s="230">
        <f t="shared" si="172"/>
        <v>0</v>
      </c>
      <c r="F762" s="233" t="str">
        <f t="shared" si="173"/>
        <v>-</v>
      </c>
    </row>
    <row r="763" spans="1:44" s="4" customFormat="1" hidden="1" x14ac:dyDescent="0.25">
      <c r="A763" s="208" t="s">
        <v>121</v>
      </c>
      <c r="B763" s="209" t="s">
        <v>110</v>
      </c>
      <c r="C763" s="229" t="s">
        <v>1336</v>
      </c>
      <c r="D763" s="230">
        <f>D764</f>
        <v>0</v>
      </c>
      <c r="E763" s="230">
        <f>E764</f>
        <v>0</v>
      </c>
      <c r="F763" s="233" t="str">
        <f t="shared" si="173"/>
        <v>-</v>
      </c>
    </row>
    <row r="764" spans="1:44" s="4" customFormat="1" hidden="1" x14ac:dyDescent="0.25">
      <c r="A764" s="208" t="s">
        <v>158</v>
      </c>
      <c r="B764" s="209" t="s">
        <v>110</v>
      </c>
      <c r="C764" s="229" t="s">
        <v>1335</v>
      </c>
      <c r="D764" s="230">
        <v>0</v>
      </c>
      <c r="E764" s="231">
        <v>0</v>
      </c>
      <c r="F764" s="233" t="str">
        <f t="shared" ref="F764" si="174">IF(OR(D764="-",E764=D764),"-",D764-IF(E764="-",0,E764))</f>
        <v>-</v>
      </c>
    </row>
    <row r="765" spans="1:44" s="122" customFormat="1" x14ac:dyDescent="0.25">
      <c r="A765" s="120" t="s">
        <v>151</v>
      </c>
      <c r="B765" s="121" t="s">
        <v>110</v>
      </c>
      <c r="C765" s="143" t="s">
        <v>706</v>
      </c>
      <c r="D765" s="116">
        <f>D766</f>
        <v>26605118.400000002</v>
      </c>
      <c r="E765" s="116">
        <f>E766</f>
        <v>13792357.34</v>
      </c>
      <c r="F765" s="117">
        <f t="shared" si="151"/>
        <v>12812761.060000002</v>
      </c>
    </row>
    <row r="766" spans="1:44" s="100" customFormat="1" ht="45.75" x14ac:dyDescent="0.25">
      <c r="A766" s="120" t="s">
        <v>1041</v>
      </c>
      <c r="B766" s="121" t="s">
        <v>110</v>
      </c>
      <c r="C766" s="143" t="s">
        <v>707</v>
      </c>
      <c r="D766" s="116">
        <f>D767+D829+D845+D840</f>
        <v>26605118.400000002</v>
      </c>
      <c r="E766" s="116">
        <f>E767+E829+E845+E840</f>
        <v>13792357.34</v>
      </c>
      <c r="F766" s="117">
        <f t="shared" si="151"/>
        <v>12812761.060000002</v>
      </c>
      <c r="G766" s="122"/>
    </row>
    <row r="767" spans="1:44" s="100" customFormat="1" ht="19.5" customHeight="1" x14ac:dyDescent="0.25">
      <c r="A767" s="120" t="s">
        <v>243</v>
      </c>
      <c r="B767" s="121" t="s">
        <v>110</v>
      </c>
      <c r="C767" s="143" t="s">
        <v>708</v>
      </c>
      <c r="D767" s="116">
        <f>D768+D808+D800</f>
        <v>21876318.400000002</v>
      </c>
      <c r="E767" s="116">
        <f>E768+E808+E800</f>
        <v>10150271.449999999</v>
      </c>
      <c r="F767" s="117">
        <f t="shared" si="151"/>
        <v>11726046.950000003</v>
      </c>
      <c r="G767" s="122"/>
    </row>
    <row r="768" spans="1:44" s="100" customFormat="1" x14ac:dyDescent="0.25">
      <c r="A768" s="120" t="s">
        <v>112</v>
      </c>
      <c r="B768" s="121" t="s">
        <v>110</v>
      </c>
      <c r="C768" s="143" t="s">
        <v>709</v>
      </c>
      <c r="D768" s="116">
        <f>D769+D773+D781+D785+D789+D793</f>
        <v>18517316.950000003</v>
      </c>
      <c r="E768" s="116">
        <f>E769+E773+E781+E785+E789+E793</f>
        <v>10150271.449999999</v>
      </c>
      <c r="F768" s="117">
        <f t="shared" si="151"/>
        <v>8367045.5000000037</v>
      </c>
      <c r="G768" s="122"/>
    </row>
    <row r="769" spans="1:44" s="115" customFormat="1" ht="29.25" hidden="1" customHeight="1" x14ac:dyDescent="0.25">
      <c r="A769" s="208" t="s">
        <v>160</v>
      </c>
      <c r="B769" s="209" t="s">
        <v>110</v>
      </c>
      <c r="C769" s="229" t="s">
        <v>710</v>
      </c>
      <c r="D769" s="230">
        <f t="shared" ref="D769:E771" si="175">D770</f>
        <v>0</v>
      </c>
      <c r="E769" s="230">
        <f t="shared" si="175"/>
        <v>0</v>
      </c>
      <c r="F769" s="233" t="str">
        <f t="shared" si="151"/>
        <v>-</v>
      </c>
    </row>
    <row r="770" spans="1:44" s="115" customFormat="1" ht="23.25" hidden="1" x14ac:dyDescent="0.25">
      <c r="A770" s="208" t="s">
        <v>113</v>
      </c>
      <c r="B770" s="209" t="s">
        <v>110</v>
      </c>
      <c r="C770" s="229" t="s">
        <v>711</v>
      </c>
      <c r="D770" s="230">
        <f t="shared" si="175"/>
        <v>0</v>
      </c>
      <c r="E770" s="230">
        <f t="shared" si="175"/>
        <v>0</v>
      </c>
      <c r="F770" s="233" t="str">
        <f t="shared" si="151"/>
        <v>-</v>
      </c>
    </row>
    <row r="771" spans="1:44" s="115" customFormat="1" ht="23.25" hidden="1" x14ac:dyDescent="0.25">
      <c r="A771" s="208" t="s">
        <v>358</v>
      </c>
      <c r="B771" s="209" t="s">
        <v>110</v>
      </c>
      <c r="C771" s="229" t="s">
        <v>712</v>
      </c>
      <c r="D771" s="230">
        <f t="shared" si="175"/>
        <v>0</v>
      </c>
      <c r="E771" s="230">
        <f t="shared" si="175"/>
        <v>0</v>
      </c>
      <c r="F771" s="233" t="str">
        <f t="shared" si="151"/>
        <v>-</v>
      </c>
    </row>
    <row r="772" spans="1:44" s="115" customFormat="1" ht="34.5" hidden="1" x14ac:dyDescent="0.25">
      <c r="A772" s="208" t="s">
        <v>114</v>
      </c>
      <c r="B772" s="209" t="s">
        <v>110</v>
      </c>
      <c r="C772" s="229" t="s">
        <v>713</v>
      </c>
      <c r="D772" s="230">
        <v>0</v>
      </c>
      <c r="E772" s="231">
        <v>0</v>
      </c>
      <c r="F772" s="233" t="str">
        <f t="shared" si="151"/>
        <v>-</v>
      </c>
    </row>
    <row r="773" spans="1:44" s="100" customFormat="1" x14ac:dyDescent="0.25">
      <c r="A773" s="120" t="s">
        <v>152</v>
      </c>
      <c r="B773" s="121" t="s">
        <v>110</v>
      </c>
      <c r="C773" s="143" t="s">
        <v>714</v>
      </c>
      <c r="D773" s="116">
        <f>D774+D778</f>
        <v>9822100</v>
      </c>
      <c r="E773" s="116">
        <f>E774+E778</f>
        <v>7871695.9399999995</v>
      </c>
      <c r="F773" s="117">
        <f t="shared" si="151"/>
        <v>1950404.0600000005</v>
      </c>
      <c r="G773" s="122"/>
    </row>
    <row r="774" spans="1:44" s="100" customFormat="1" ht="23.25" x14ac:dyDescent="0.25">
      <c r="A774" s="120" t="s">
        <v>113</v>
      </c>
      <c r="B774" s="121" t="s">
        <v>110</v>
      </c>
      <c r="C774" s="143" t="s">
        <v>715</v>
      </c>
      <c r="D774" s="116">
        <f t="shared" ref="D774:E774" si="176">D775</f>
        <v>9792100</v>
      </c>
      <c r="E774" s="116">
        <f t="shared" si="176"/>
        <v>7841695.9399999995</v>
      </c>
      <c r="F774" s="117">
        <f t="shared" si="151"/>
        <v>1950404.0600000005</v>
      </c>
      <c r="G774" s="122"/>
    </row>
    <row r="775" spans="1:44" s="100" customFormat="1" ht="23.25" x14ac:dyDescent="0.25">
      <c r="A775" s="120" t="s">
        <v>358</v>
      </c>
      <c r="B775" s="121" t="s">
        <v>110</v>
      </c>
      <c r="C775" s="143" t="s">
        <v>716</v>
      </c>
      <c r="D775" s="116">
        <f>D776+D777</f>
        <v>9792100</v>
      </c>
      <c r="E775" s="116">
        <f>E776+E777</f>
        <v>7841695.9399999995</v>
      </c>
      <c r="F775" s="117">
        <f t="shared" si="151"/>
        <v>1950404.0600000005</v>
      </c>
      <c r="G775" s="122"/>
    </row>
    <row r="776" spans="1:44" x14ac:dyDescent="0.25">
      <c r="A776" s="123" t="s">
        <v>1285</v>
      </c>
      <c r="B776" s="124" t="s">
        <v>110</v>
      </c>
      <c r="C776" s="145" t="s">
        <v>717</v>
      </c>
      <c r="D776" s="118">
        <f>5113300+2595500</f>
        <v>7708800</v>
      </c>
      <c r="E776" s="125">
        <f>5113300+645095.94</f>
        <v>5758395.9399999995</v>
      </c>
      <c r="F776" s="119">
        <f t="shared" si="151"/>
        <v>1950404.0600000005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3" t="s">
        <v>1633</v>
      </c>
      <c r="B777" s="124" t="s">
        <v>110</v>
      </c>
      <c r="C777" s="145" t="s">
        <v>1634</v>
      </c>
      <c r="D777" s="118">
        <v>2083300</v>
      </c>
      <c r="E777" s="125">
        <v>2083300</v>
      </c>
      <c r="F777" s="119" t="str">
        <f t="shared" ref="F777" si="177">IF(OR(D777="-",E777=D777),"-",D777-IF(E777="-",0,E777))</f>
        <v>-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s="100" customFormat="1" x14ac:dyDescent="0.25">
      <c r="A778" s="120" t="s">
        <v>120</v>
      </c>
      <c r="B778" s="121" t="s">
        <v>110</v>
      </c>
      <c r="C778" s="143" t="s">
        <v>1521</v>
      </c>
      <c r="D778" s="116">
        <f>D779</f>
        <v>30000</v>
      </c>
      <c r="E778" s="116">
        <f>E779</f>
        <v>30000</v>
      </c>
      <c r="F778" s="117" t="str">
        <f t="shared" ref="F778:F780" si="178">IF(OR(D778="-",E778=D778),"-",D778-IF(E778="-",0,E778))</f>
        <v>-</v>
      </c>
      <c r="G778" s="122"/>
    </row>
    <row r="779" spans="1:44" s="100" customFormat="1" x14ac:dyDescent="0.25">
      <c r="A779" s="120" t="s">
        <v>121</v>
      </c>
      <c r="B779" s="121" t="s">
        <v>110</v>
      </c>
      <c r="C779" s="143" t="s">
        <v>1522</v>
      </c>
      <c r="D779" s="116">
        <f>D780</f>
        <v>30000</v>
      </c>
      <c r="E779" s="116">
        <f>E780</f>
        <v>30000</v>
      </c>
      <c r="F779" s="117" t="str">
        <f t="shared" si="178"/>
        <v>-</v>
      </c>
      <c r="G779" s="122"/>
    </row>
    <row r="780" spans="1:44" ht="22.5" x14ac:dyDescent="0.25">
      <c r="A780" s="50" t="s">
        <v>1531</v>
      </c>
      <c r="B780" s="124" t="s">
        <v>110</v>
      </c>
      <c r="C780" s="145" t="s">
        <v>1523</v>
      </c>
      <c r="D780" s="118">
        <v>30000</v>
      </c>
      <c r="E780" s="125">
        <v>30000</v>
      </c>
      <c r="F780" s="119" t="str">
        <f t="shared" si="178"/>
        <v>-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00" customFormat="1" ht="42.75" customHeight="1" x14ac:dyDescent="0.25">
      <c r="A781" s="120" t="s">
        <v>153</v>
      </c>
      <c r="B781" s="121" t="s">
        <v>110</v>
      </c>
      <c r="C781" s="143" t="s">
        <v>718</v>
      </c>
      <c r="D781" s="116">
        <f>D782</f>
        <v>966000</v>
      </c>
      <c r="E781" s="116">
        <f t="shared" ref="D781:E783" si="179">E782</f>
        <v>618149.55000000005</v>
      </c>
      <c r="F781" s="117">
        <f t="shared" si="151"/>
        <v>347850.44999999995</v>
      </c>
      <c r="G781" s="122"/>
    </row>
    <row r="782" spans="1:44" s="100" customFormat="1" ht="29.25" customHeight="1" x14ac:dyDescent="0.25">
      <c r="A782" s="120" t="s">
        <v>113</v>
      </c>
      <c r="B782" s="121" t="s">
        <v>110</v>
      </c>
      <c r="C782" s="143" t="s">
        <v>719</v>
      </c>
      <c r="D782" s="116">
        <f t="shared" si="179"/>
        <v>966000</v>
      </c>
      <c r="E782" s="116">
        <f t="shared" si="179"/>
        <v>618149.55000000005</v>
      </c>
      <c r="F782" s="117">
        <f t="shared" si="151"/>
        <v>347850.44999999995</v>
      </c>
      <c r="G782" s="122"/>
    </row>
    <row r="783" spans="1:44" s="100" customFormat="1" ht="22.5" customHeight="1" x14ac:dyDescent="0.25">
      <c r="A783" s="120" t="s">
        <v>1164</v>
      </c>
      <c r="B783" s="121" t="s">
        <v>110</v>
      </c>
      <c r="C783" s="143" t="s">
        <v>720</v>
      </c>
      <c r="D783" s="116">
        <f t="shared" si="179"/>
        <v>966000</v>
      </c>
      <c r="E783" s="116">
        <f t="shared" si="179"/>
        <v>618149.55000000005</v>
      </c>
      <c r="F783" s="117">
        <f t="shared" si="151"/>
        <v>347850.44999999995</v>
      </c>
      <c r="G783" s="122"/>
    </row>
    <row r="784" spans="1:44" x14ac:dyDescent="0.25">
      <c r="A784" s="123" t="s">
        <v>1285</v>
      </c>
      <c r="B784" s="124" t="s">
        <v>110</v>
      </c>
      <c r="C784" s="145" t="s">
        <v>721</v>
      </c>
      <c r="D784" s="118">
        <v>966000</v>
      </c>
      <c r="E784" s="125">
        <v>618149.55000000005</v>
      </c>
      <c r="F784" s="119">
        <f t="shared" si="151"/>
        <v>347850.44999999995</v>
      </c>
      <c r="G784" s="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</row>
    <row r="785" spans="1:44" s="100" customFormat="1" x14ac:dyDescent="0.25">
      <c r="A785" s="120" t="s">
        <v>154</v>
      </c>
      <c r="B785" s="121" t="s">
        <v>110</v>
      </c>
      <c r="C785" s="143" t="s">
        <v>722</v>
      </c>
      <c r="D785" s="116">
        <f>D786</f>
        <v>1180400</v>
      </c>
      <c r="E785" s="116">
        <f t="shared" ref="D785:E787" si="180">E786</f>
        <v>0</v>
      </c>
      <c r="F785" s="117">
        <f t="shared" si="151"/>
        <v>1180400</v>
      </c>
      <c r="G785" s="122"/>
    </row>
    <row r="786" spans="1:44" s="100" customFormat="1" ht="23.25" x14ac:dyDescent="0.25">
      <c r="A786" s="120" t="s">
        <v>113</v>
      </c>
      <c r="B786" s="121" t="s">
        <v>110</v>
      </c>
      <c r="C786" s="143" t="s">
        <v>723</v>
      </c>
      <c r="D786" s="116">
        <f t="shared" si="180"/>
        <v>1180400</v>
      </c>
      <c r="E786" s="116">
        <f t="shared" si="180"/>
        <v>0</v>
      </c>
      <c r="F786" s="117">
        <f t="shared" si="151"/>
        <v>1180400</v>
      </c>
      <c r="G786" s="122"/>
    </row>
    <row r="787" spans="1:44" s="100" customFormat="1" ht="34.5" x14ac:dyDescent="0.25">
      <c r="A787" s="120" t="s">
        <v>1164</v>
      </c>
      <c r="B787" s="121" t="s">
        <v>110</v>
      </c>
      <c r="C787" s="143" t="s">
        <v>724</v>
      </c>
      <c r="D787" s="116">
        <f t="shared" si="180"/>
        <v>1180400</v>
      </c>
      <c r="E787" s="116">
        <f t="shared" si="180"/>
        <v>0</v>
      </c>
      <c r="F787" s="117">
        <f t="shared" si="151"/>
        <v>1180400</v>
      </c>
      <c r="G787" s="122"/>
    </row>
    <row r="788" spans="1:44" ht="34.5" x14ac:dyDescent="0.25">
      <c r="A788" s="123" t="s">
        <v>114</v>
      </c>
      <c r="B788" s="124" t="s">
        <v>110</v>
      </c>
      <c r="C788" s="145" t="s">
        <v>725</v>
      </c>
      <c r="D788" s="118">
        <v>1180400</v>
      </c>
      <c r="E788" s="125">
        <v>0</v>
      </c>
      <c r="F788" s="119">
        <f t="shared" si="151"/>
        <v>1180400</v>
      </c>
      <c r="G788" s="4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</row>
    <row r="789" spans="1:44" s="100" customFormat="1" x14ac:dyDescent="0.25">
      <c r="A789" s="120" t="s">
        <v>155</v>
      </c>
      <c r="B789" s="121" t="s">
        <v>110</v>
      </c>
      <c r="C789" s="143" t="s">
        <v>726</v>
      </c>
      <c r="D789" s="116">
        <f t="shared" ref="D789:E791" si="181">D790</f>
        <v>400418.38</v>
      </c>
      <c r="E789" s="116">
        <f t="shared" si="181"/>
        <v>22100.18</v>
      </c>
      <c r="F789" s="117">
        <f t="shared" si="151"/>
        <v>378318.2</v>
      </c>
      <c r="G789" s="122"/>
    </row>
    <row r="790" spans="1:44" s="100" customFormat="1" ht="23.25" x14ac:dyDescent="0.25">
      <c r="A790" s="120" t="s">
        <v>113</v>
      </c>
      <c r="B790" s="121" t="s">
        <v>110</v>
      </c>
      <c r="C790" s="143" t="s">
        <v>727</v>
      </c>
      <c r="D790" s="116">
        <f t="shared" si="181"/>
        <v>400418.38</v>
      </c>
      <c r="E790" s="116">
        <f t="shared" si="181"/>
        <v>22100.18</v>
      </c>
      <c r="F790" s="117">
        <f t="shared" si="151"/>
        <v>378318.2</v>
      </c>
      <c r="G790" s="122"/>
    </row>
    <row r="791" spans="1:44" s="100" customFormat="1" ht="44.25" customHeight="1" x14ac:dyDescent="0.25">
      <c r="A791" s="120" t="s">
        <v>1164</v>
      </c>
      <c r="B791" s="121" t="s">
        <v>110</v>
      </c>
      <c r="C791" s="143" t="s">
        <v>728</v>
      </c>
      <c r="D791" s="116">
        <f t="shared" si="181"/>
        <v>400418.38</v>
      </c>
      <c r="E791" s="116">
        <f t="shared" si="181"/>
        <v>22100.18</v>
      </c>
      <c r="F791" s="117">
        <f t="shared" si="151"/>
        <v>378318.2</v>
      </c>
      <c r="G791" s="122"/>
    </row>
    <row r="792" spans="1:44" x14ac:dyDescent="0.25">
      <c r="A792" s="123" t="s">
        <v>1285</v>
      </c>
      <c r="B792" s="124" t="s">
        <v>110</v>
      </c>
      <c r="C792" s="145" t="s">
        <v>729</v>
      </c>
      <c r="D792" s="118">
        <v>400418.38</v>
      </c>
      <c r="E792" s="125">
        <v>22100.18</v>
      </c>
      <c r="F792" s="119">
        <f t="shared" si="151"/>
        <v>378318.2</v>
      </c>
      <c r="G792" s="4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</row>
    <row r="793" spans="1:44" s="100" customFormat="1" ht="23.25" x14ac:dyDescent="0.25">
      <c r="A793" s="120" t="s">
        <v>156</v>
      </c>
      <c r="B793" s="121" t="s">
        <v>110</v>
      </c>
      <c r="C793" s="143" t="s">
        <v>730</v>
      </c>
      <c r="D793" s="116">
        <f>D794+D797</f>
        <v>6148398.5700000003</v>
      </c>
      <c r="E793" s="116">
        <f>E794+E797</f>
        <v>1638325.78</v>
      </c>
      <c r="F793" s="117">
        <f t="shared" si="151"/>
        <v>4510072.79</v>
      </c>
      <c r="G793" s="122"/>
    </row>
    <row r="794" spans="1:44" s="100" customFormat="1" ht="26.25" customHeight="1" x14ac:dyDescent="0.25">
      <c r="A794" s="120" t="s">
        <v>113</v>
      </c>
      <c r="B794" s="121" t="s">
        <v>110</v>
      </c>
      <c r="C794" s="143" t="s">
        <v>731</v>
      </c>
      <c r="D794" s="116">
        <f t="shared" ref="D794:E795" si="182">D795</f>
        <v>6013098.5700000003</v>
      </c>
      <c r="E794" s="116">
        <f t="shared" si="182"/>
        <v>1503025.78</v>
      </c>
      <c r="F794" s="117">
        <f t="shared" si="151"/>
        <v>4510072.79</v>
      </c>
      <c r="G794" s="122"/>
    </row>
    <row r="795" spans="1:44" s="100" customFormat="1" ht="50.25" customHeight="1" x14ac:dyDescent="0.25">
      <c r="A795" s="120" t="s">
        <v>1164</v>
      </c>
      <c r="B795" s="121" t="s">
        <v>110</v>
      </c>
      <c r="C795" s="143" t="s">
        <v>732</v>
      </c>
      <c r="D795" s="116">
        <f t="shared" si="182"/>
        <v>6013098.5700000003</v>
      </c>
      <c r="E795" s="116">
        <f t="shared" si="182"/>
        <v>1503025.78</v>
      </c>
      <c r="F795" s="117">
        <f t="shared" ref="F795:F954" si="183">IF(OR(D795="-",E795=D795),"-",D795-IF(E795="-",0,E795))</f>
        <v>4510072.79</v>
      </c>
      <c r="G795" s="122"/>
    </row>
    <row r="796" spans="1:44" ht="17.25" customHeight="1" x14ac:dyDescent="0.25">
      <c r="A796" s="123" t="s">
        <v>1285</v>
      </c>
      <c r="B796" s="124" t="s">
        <v>110</v>
      </c>
      <c r="C796" s="145" t="s">
        <v>733</v>
      </c>
      <c r="D796" s="118">
        <v>6013098.5700000003</v>
      </c>
      <c r="E796" s="125">
        <v>1503025.78</v>
      </c>
      <c r="F796" s="119">
        <f t="shared" si="183"/>
        <v>4510072.79</v>
      </c>
      <c r="G796" s="4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</row>
    <row r="797" spans="1:44" s="100" customFormat="1" x14ac:dyDescent="0.25">
      <c r="A797" s="120" t="s">
        <v>120</v>
      </c>
      <c r="B797" s="121" t="s">
        <v>110</v>
      </c>
      <c r="C797" s="143" t="s">
        <v>1524</v>
      </c>
      <c r="D797" s="116">
        <f>D798</f>
        <v>135300</v>
      </c>
      <c r="E797" s="116">
        <f>E798</f>
        <v>135300</v>
      </c>
      <c r="F797" s="117" t="str">
        <f t="shared" si="183"/>
        <v>-</v>
      </c>
      <c r="G797" s="122"/>
    </row>
    <row r="798" spans="1:44" s="100" customFormat="1" x14ac:dyDescent="0.25">
      <c r="A798" s="120" t="s">
        <v>121</v>
      </c>
      <c r="B798" s="121" t="s">
        <v>110</v>
      </c>
      <c r="C798" s="143" t="s">
        <v>1525</v>
      </c>
      <c r="D798" s="116">
        <f>D799</f>
        <v>135300</v>
      </c>
      <c r="E798" s="116">
        <f>E799</f>
        <v>135300</v>
      </c>
      <c r="F798" s="117" t="str">
        <f t="shared" si="183"/>
        <v>-</v>
      </c>
      <c r="G798" s="122"/>
    </row>
    <row r="799" spans="1:44" ht="22.5" x14ac:dyDescent="0.25">
      <c r="A799" s="50" t="s">
        <v>1531</v>
      </c>
      <c r="B799" s="124" t="s">
        <v>110</v>
      </c>
      <c r="C799" s="145" t="s">
        <v>1526</v>
      </c>
      <c r="D799" s="118">
        <v>135300</v>
      </c>
      <c r="E799" s="125">
        <v>135300</v>
      </c>
      <c r="F799" s="119" t="str">
        <f t="shared" si="183"/>
        <v>-</v>
      </c>
      <c r="G799" s="4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</row>
    <row r="800" spans="1:44" s="114" customFormat="1" ht="24.75" hidden="1" customHeight="1" x14ac:dyDescent="0.25">
      <c r="A800" s="225" t="s">
        <v>618</v>
      </c>
      <c r="B800" s="226" t="s">
        <v>110</v>
      </c>
      <c r="C800" s="227" t="s">
        <v>734</v>
      </c>
      <c r="D800" s="228">
        <f t="shared" ref="D800:E806" si="184">D801</f>
        <v>0</v>
      </c>
      <c r="E800" s="228">
        <f t="shared" si="184"/>
        <v>0</v>
      </c>
      <c r="F800" s="232" t="str">
        <f t="shared" si="183"/>
        <v>-</v>
      </c>
    </row>
    <row r="801" spans="1:44" s="114" customFormat="1" hidden="1" x14ac:dyDescent="0.25">
      <c r="A801" s="225" t="s">
        <v>157</v>
      </c>
      <c r="B801" s="226" t="s">
        <v>110</v>
      </c>
      <c r="C801" s="227" t="s">
        <v>735</v>
      </c>
      <c r="D801" s="228">
        <f>D805+D802</f>
        <v>0</v>
      </c>
      <c r="E801" s="228">
        <f>E805</f>
        <v>0</v>
      </c>
      <c r="F801" s="232" t="str">
        <f t="shared" si="183"/>
        <v>-</v>
      </c>
    </row>
    <row r="802" spans="1:44" s="114" customFormat="1" ht="23.25" hidden="1" x14ac:dyDescent="0.25">
      <c r="A802" s="225" t="s">
        <v>113</v>
      </c>
      <c r="B802" s="226" t="s">
        <v>110</v>
      </c>
      <c r="C802" s="227" t="s">
        <v>1216</v>
      </c>
      <c r="D802" s="228">
        <f t="shared" ref="D802:E803" si="185">D803</f>
        <v>0</v>
      </c>
      <c r="E802" s="228">
        <f t="shared" si="185"/>
        <v>0</v>
      </c>
      <c r="F802" s="232" t="str">
        <f t="shared" ref="F802:F804" si="186">IF(OR(D802="-",E802=D802),"-",D802-IF(E802="-",0,E802))</f>
        <v>-</v>
      </c>
    </row>
    <row r="803" spans="1:44" s="114" customFormat="1" ht="23.25" hidden="1" x14ac:dyDescent="0.25">
      <c r="A803" s="225" t="s">
        <v>358</v>
      </c>
      <c r="B803" s="226" t="s">
        <v>110</v>
      </c>
      <c r="C803" s="227" t="s">
        <v>1216</v>
      </c>
      <c r="D803" s="228">
        <f t="shared" si="185"/>
        <v>0</v>
      </c>
      <c r="E803" s="228">
        <f t="shared" si="185"/>
        <v>0</v>
      </c>
      <c r="F803" s="232" t="str">
        <f t="shared" si="186"/>
        <v>-</v>
      </c>
    </row>
    <row r="804" spans="1:44" s="114" customFormat="1" ht="34.5" hidden="1" x14ac:dyDescent="0.25">
      <c r="A804" s="225" t="s">
        <v>114</v>
      </c>
      <c r="B804" s="226" t="s">
        <v>110</v>
      </c>
      <c r="C804" s="227" t="s">
        <v>1217</v>
      </c>
      <c r="D804" s="228">
        <v>0</v>
      </c>
      <c r="E804" s="523">
        <v>0</v>
      </c>
      <c r="F804" s="232" t="str">
        <f t="shared" si="186"/>
        <v>-</v>
      </c>
    </row>
    <row r="805" spans="1:44" s="114" customFormat="1" ht="34.5" hidden="1" x14ac:dyDescent="0.25">
      <c r="A805" s="225" t="s">
        <v>142</v>
      </c>
      <c r="B805" s="226" t="s">
        <v>110</v>
      </c>
      <c r="C805" s="227" t="s">
        <v>736</v>
      </c>
      <c r="D805" s="228">
        <f t="shared" si="184"/>
        <v>0</v>
      </c>
      <c r="E805" s="228">
        <f t="shared" si="184"/>
        <v>0</v>
      </c>
      <c r="F805" s="232" t="str">
        <f t="shared" si="183"/>
        <v>-</v>
      </c>
    </row>
    <row r="806" spans="1:44" s="114" customFormat="1" hidden="1" x14ac:dyDescent="0.25">
      <c r="A806" s="225" t="s">
        <v>143</v>
      </c>
      <c r="B806" s="226" t="s">
        <v>110</v>
      </c>
      <c r="C806" s="227" t="s">
        <v>737</v>
      </c>
      <c r="D806" s="228">
        <f t="shared" si="184"/>
        <v>0</v>
      </c>
      <c r="E806" s="228">
        <f t="shared" si="184"/>
        <v>0</v>
      </c>
      <c r="F806" s="232" t="str">
        <f t="shared" si="183"/>
        <v>-</v>
      </c>
    </row>
    <row r="807" spans="1:44" s="115" customFormat="1" ht="34.5" hidden="1" x14ac:dyDescent="0.25">
      <c r="A807" s="208" t="s">
        <v>144</v>
      </c>
      <c r="B807" s="209" t="s">
        <v>110</v>
      </c>
      <c r="C807" s="229" t="s">
        <v>738</v>
      </c>
      <c r="D807" s="230">
        <v>0</v>
      </c>
      <c r="E807" s="231">
        <v>0</v>
      </c>
      <c r="F807" s="233" t="str">
        <f t="shared" si="183"/>
        <v>-</v>
      </c>
    </row>
    <row r="808" spans="1:44" s="122" customFormat="1" ht="45.75" x14ac:dyDescent="0.25">
      <c r="A808" s="120" t="s">
        <v>1386</v>
      </c>
      <c r="B808" s="121" t="s">
        <v>110</v>
      </c>
      <c r="C808" s="143" t="s">
        <v>984</v>
      </c>
      <c r="D808" s="116">
        <f>D813+D809+D817+D821+D825</f>
        <v>3359001.45</v>
      </c>
      <c r="E808" s="116">
        <f>E813+E809+E817+E821+E825</f>
        <v>0</v>
      </c>
      <c r="F808" s="117">
        <f t="shared" si="183"/>
        <v>3359001.45</v>
      </c>
    </row>
    <row r="809" spans="1:44" ht="73.5" hidden="1" customHeight="1" x14ac:dyDescent="0.25">
      <c r="A809" s="333" t="s">
        <v>1042</v>
      </c>
      <c r="B809" s="326" t="s">
        <v>110</v>
      </c>
      <c r="C809" s="327" t="s">
        <v>1057</v>
      </c>
      <c r="D809" s="328">
        <f t="shared" ref="D809:E811" si="187">D810</f>
        <v>0</v>
      </c>
      <c r="E809" s="328">
        <f t="shared" si="187"/>
        <v>0</v>
      </c>
      <c r="F809" s="329" t="str">
        <f t="shared" ref="F809:F812" si="188">IF(OR(D809="-",E809=D809),"-",D809-IF(E809="-",0,E809))</f>
        <v>-</v>
      </c>
      <c r="G809" s="4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</row>
    <row r="810" spans="1:44" ht="23.25" hidden="1" x14ac:dyDescent="0.25">
      <c r="A810" s="325" t="s">
        <v>113</v>
      </c>
      <c r="B810" s="326" t="s">
        <v>110</v>
      </c>
      <c r="C810" s="327" t="s">
        <v>1263</v>
      </c>
      <c r="D810" s="328">
        <f t="shared" si="187"/>
        <v>0</v>
      </c>
      <c r="E810" s="328">
        <f t="shared" si="187"/>
        <v>0</v>
      </c>
      <c r="F810" s="329" t="str">
        <f t="shared" si="188"/>
        <v>-</v>
      </c>
      <c r="G810" s="4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</row>
    <row r="811" spans="1:44" ht="34.5" hidden="1" x14ac:dyDescent="0.25">
      <c r="A811" s="325" t="s">
        <v>1164</v>
      </c>
      <c r="B811" s="326" t="s">
        <v>110</v>
      </c>
      <c r="C811" s="327" t="s">
        <v>1262</v>
      </c>
      <c r="D811" s="328">
        <f t="shared" si="187"/>
        <v>0</v>
      </c>
      <c r="E811" s="328">
        <f t="shared" si="187"/>
        <v>0</v>
      </c>
      <c r="F811" s="329" t="str">
        <f t="shared" si="188"/>
        <v>-</v>
      </c>
      <c r="G811" s="4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</row>
    <row r="812" spans="1:44" hidden="1" x14ac:dyDescent="0.25">
      <c r="A812" s="325" t="s">
        <v>1285</v>
      </c>
      <c r="B812" s="326" t="s">
        <v>110</v>
      </c>
      <c r="C812" s="327" t="s">
        <v>1261</v>
      </c>
      <c r="D812" s="328">
        <v>0</v>
      </c>
      <c r="E812" s="330">
        <v>0</v>
      </c>
      <c r="F812" s="329" t="str">
        <f t="shared" si="188"/>
        <v>-</v>
      </c>
      <c r="G812" s="4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</row>
    <row r="813" spans="1:44" s="100" customFormat="1" ht="28.5" customHeight="1" x14ac:dyDescent="0.25">
      <c r="A813" s="429" t="s">
        <v>1389</v>
      </c>
      <c r="B813" s="121" t="s">
        <v>110</v>
      </c>
      <c r="C813" s="143" t="s">
        <v>1058</v>
      </c>
      <c r="D813" s="116">
        <f t="shared" ref="D813:E815" si="189">D814</f>
        <v>95444.45</v>
      </c>
      <c r="E813" s="116">
        <f t="shared" si="189"/>
        <v>0</v>
      </c>
      <c r="F813" s="117">
        <f t="shared" si="183"/>
        <v>95444.45</v>
      </c>
      <c r="G813" s="122"/>
    </row>
    <row r="814" spans="1:44" s="100" customFormat="1" ht="23.25" x14ac:dyDescent="0.25">
      <c r="A814" s="120" t="s">
        <v>113</v>
      </c>
      <c r="B814" s="121" t="s">
        <v>110</v>
      </c>
      <c r="C814" s="143" t="s">
        <v>1059</v>
      </c>
      <c r="D814" s="116">
        <f t="shared" si="189"/>
        <v>95444.45</v>
      </c>
      <c r="E814" s="116">
        <f t="shared" si="189"/>
        <v>0</v>
      </c>
      <c r="F814" s="117">
        <f t="shared" si="183"/>
        <v>95444.45</v>
      </c>
      <c r="G814" s="122"/>
    </row>
    <row r="815" spans="1:44" s="100" customFormat="1" ht="22.5" customHeight="1" x14ac:dyDescent="0.25">
      <c r="A815" s="120" t="s">
        <v>358</v>
      </c>
      <c r="B815" s="121" t="s">
        <v>110</v>
      </c>
      <c r="C815" s="143" t="s">
        <v>1060</v>
      </c>
      <c r="D815" s="116">
        <f t="shared" si="189"/>
        <v>95444.45</v>
      </c>
      <c r="E815" s="116">
        <f t="shared" si="189"/>
        <v>0</v>
      </c>
      <c r="F815" s="117">
        <f t="shared" si="183"/>
        <v>95444.45</v>
      </c>
      <c r="G815" s="122"/>
    </row>
    <row r="816" spans="1:44" x14ac:dyDescent="0.25">
      <c r="A816" s="123" t="s">
        <v>1285</v>
      </c>
      <c r="B816" s="124" t="s">
        <v>110</v>
      </c>
      <c r="C816" s="145" t="s">
        <v>985</v>
      </c>
      <c r="D816" s="118">
        <v>95444.45</v>
      </c>
      <c r="E816" s="125">
        <v>0</v>
      </c>
      <c r="F816" s="119">
        <f t="shared" si="183"/>
        <v>95444.45</v>
      </c>
      <c r="G816" s="4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</row>
    <row r="817" spans="1:6" s="122" customFormat="1" ht="88.5" customHeight="1" x14ac:dyDescent="0.25">
      <c r="A817" s="524" t="s">
        <v>1657</v>
      </c>
      <c r="B817" s="121" t="s">
        <v>110</v>
      </c>
      <c r="C817" s="143" t="s">
        <v>1312</v>
      </c>
      <c r="D817" s="116">
        <f t="shared" ref="D817:E827" si="190">D818</f>
        <v>2354112</v>
      </c>
      <c r="E817" s="116">
        <f t="shared" si="190"/>
        <v>0</v>
      </c>
      <c r="F817" s="117">
        <f t="shared" si="183"/>
        <v>2354112</v>
      </c>
    </row>
    <row r="818" spans="1:6" s="122" customFormat="1" ht="23.25" x14ac:dyDescent="0.25">
      <c r="A818" s="120" t="s">
        <v>113</v>
      </c>
      <c r="B818" s="121" t="s">
        <v>110</v>
      </c>
      <c r="C818" s="143" t="s">
        <v>1311</v>
      </c>
      <c r="D818" s="116">
        <f t="shared" si="190"/>
        <v>2354112</v>
      </c>
      <c r="E818" s="116">
        <f t="shared" si="190"/>
        <v>0</v>
      </c>
      <c r="F818" s="117">
        <f t="shared" si="183"/>
        <v>2354112</v>
      </c>
    </row>
    <row r="819" spans="1:6" s="122" customFormat="1" ht="37.5" customHeight="1" x14ac:dyDescent="0.25">
      <c r="A819" s="120" t="s">
        <v>1164</v>
      </c>
      <c r="B819" s="121" t="s">
        <v>110</v>
      </c>
      <c r="C819" s="143" t="s">
        <v>1310</v>
      </c>
      <c r="D819" s="116">
        <f t="shared" si="190"/>
        <v>2354112</v>
      </c>
      <c r="E819" s="116">
        <f t="shared" si="190"/>
        <v>0</v>
      </c>
      <c r="F819" s="117">
        <f t="shared" si="183"/>
        <v>2354112</v>
      </c>
    </row>
    <row r="820" spans="1:6" s="4" customFormat="1" x14ac:dyDescent="0.25">
      <c r="A820" s="123" t="s">
        <v>1285</v>
      </c>
      <c r="B820" s="124" t="s">
        <v>110</v>
      </c>
      <c r="C820" s="145" t="s">
        <v>1309</v>
      </c>
      <c r="D820" s="118">
        <v>2354112</v>
      </c>
      <c r="E820" s="125">
        <v>0</v>
      </c>
      <c r="F820" s="119">
        <f t="shared" si="183"/>
        <v>2354112</v>
      </c>
    </row>
    <row r="821" spans="1:6" s="122" customFormat="1" ht="87" customHeight="1" x14ac:dyDescent="0.25">
      <c r="A821" s="524" t="s">
        <v>1463</v>
      </c>
      <c r="B821" s="121" t="s">
        <v>110</v>
      </c>
      <c r="C821" s="143" t="s">
        <v>1459</v>
      </c>
      <c r="D821" s="116">
        <f t="shared" si="190"/>
        <v>909445</v>
      </c>
      <c r="E821" s="116">
        <f t="shared" si="190"/>
        <v>0</v>
      </c>
      <c r="F821" s="117">
        <f t="shared" ref="F821:F824" si="191">IF(OR(D821="-",E821=D821),"-",D821-IF(E821="-",0,E821))</f>
        <v>909445</v>
      </c>
    </row>
    <row r="822" spans="1:6" s="122" customFormat="1" ht="23.25" x14ac:dyDescent="0.25">
      <c r="A822" s="120" t="s">
        <v>113</v>
      </c>
      <c r="B822" s="121" t="s">
        <v>110</v>
      </c>
      <c r="C822" s="143" t="s">
        <v>1460</v>
      </c>
      <c r="D822" s="116">
        <f t="shared" si="190"/>
        <v>909445</v>
      </c>
      <c r="E822" s="116">
        <f t="shared" si="190"/>
        <v>0</v>
      </c>
      <c r="F822" s="117">
        <f t="shared" si="191"/>
        <v>909445</v>
      </c>
    </row>
    <row r="823" spans="1:6" s="122" customFormat="1" ht="44.25" customHeight="1" x14ac:dyDescent="0.25">
      <c r="A823" s="120" t="s">
        <v>1164</v>
      </c>
      <c r="B823" s="121" t="s">
        <v>110</v>
      </c>
      <c r="C823" s="143" t="s">
        <v>1461</v>
      </c>
      <c r="D823" s="116">
        <f t="shared" si="190"/>
        <v>909445</v>
      </c>
      <c r="E823" s="116">
        <f t="shared" si="190"/>
        <v>0</v>
      </c>
      <c r="F823" s="117">
        <f t="shared" si="191"/>
        <v>909445</v>
      </c>
    </row>
    <row r="824" spans="1:6" s="4" customFormat="1" x14ac:dyDescent="0.25">
      <c r="A824" s="123" t="s">
        <v>1285</v>
      </c>
      <c r="B824" s="124" t="s">
        <v>110</v>
      </c>
      <c r="C824" s="145" t="s">
        <v>1462</v>
      </c>
      <c r="D824" s="118">
        <v>909445</v>
      </c>
      <c r="E824" s="125">
        <v>0</v>
      </c>
      <c r="F824" s="119">
        <f t="shared" si="191"/>
        <v>909445</v>
      </c>
    </row>
    <row r="825" spans="1:6" s="115" customFormat="1" ht="33" hidden="1" customHeight="1" x14ac:dyDescent="0.25">
      <c r="A825" s="447" t="s">
        <v>1622</v>
      </c>
      <c r="B825" s="209" t="s">
        <v>110</v>
      </c>
      <c r="C825" s="229" t="s">
        <v>1530</v>
      </c>
      <c r="D825" s="230">
        <f t="shared" si="190"/>
        <v>0</v>
      </c>
      <c r="E825" s="230">
        <f t="shared" si="190"/>
        <v>0</v>
      </c>
      <c r="F825" s="233" t="str">
        <f t="shared" ref="F825:F828" si="192">IF(OR(D825="-",E825=D825),"-",D825-IF(E825="-",0,E825))</f>
        <v>-</v>
      </c>
    </row>
    <row r="826" spans="1:6" s="115" customFormat="1" ht="23.25" hidden="1" x14ac:dyDescent="0.25">
      <c r="A826" s="208" t="s">
        <v>113</v>
      </c>
      <c r="B826" s="209" t="s">
        <v>110</v>
      </c>
      <c r="C826" s="229" t="s">
        <v>1529</v>
      </c>
      <c r="D826" s="230">
        <f t="shared" si="190"/>
        <v>0</v>
      </c>
      <c r="E826" s="230">
        <f t="shared" si="190"/>
        <v>0</v>
      </c>
      <c r="F826" s="233" t="str">
        <f t="shared" si="192"/>
        <v>-</v>
      </c>
    </row>
    <row r="827" spans="1:6" s="115" customFormat="1" ht="25.5" hidden="1" customHeight="1" x14ac:dyDescent="0.25">
      <c r="A827" s="208" t="s">
        <v>1164</v>
      </c>
      <c r="B827" s="209" t="s">
        <v>110</v>
      </c>
      <c r="C827" s="229" t="s">
        <v>1528</v>
      </c>
      <c r="D827" s="230">
        <f t="shared" si="190"/>
        <v>0</v>
      </c>
      <c r="E827" s="230">
        <f t="shared" si="190"/>
        <v>0</v>
      </c>
      <c r="F827" s="233" t="str">
        <f t="shared" si="192"/>
        <v>-</v>
      </c>
    </row>
    <row r="828" spans="1:6" s="115" customFormat="1" hidden="1" x14ac:dyDescent="0.25">
      <c r="A828" s="208" t="s">
        <v>1285</v>
      </c>
      <c r="B828" s="209" t="s">
        <v>110</v>
      </c>
      <c r="C828" s="229" t="s">
        <v>1527</v>
      </c>
      <c r="D828" s="230">
        <v>0</v>
      </c>
      <c r="E828" s="231">
        <v>0</v>
      </c>
      <c r="F828" s="233" t="str">
        <f t="shared" si="192"/>
        <v>-</v>
      </c>
    </row>
    <row r="829" spans="1:6" s="122" customFormat="1" ht="26.25" customHeight="1" x14ac:dyDescent="0.25">
      <c r="A829" s="120" t="s">
        <v>1289</v>
      </c>
      <c r="B829" s="121" t="s">
        <v>110</v>
      </c>
      <c r="C829" s="143" t="s">
        <v>1115</v>
      </c>
      <c r="D829" s="116">
        <f>D830+D835</f>
        <v>4728800</v>
      </c>
      <c r="E829" s="116">
        <f>E830+E835</f>
        <v>3642085.89</v>
      </c>
      <c r="F829" s="117">
        <f t="shared" si="183"/>
        <v>1086714.1099999999</v>
      </c>
    </row>
    <row r="830" spans="1:6" s="193" customFormat="1" x14ac:dyDescent="0.25">
      <c r="A830" s="120" t="s">
        <v>112</v>
      </c>
      <c r="B830" s="121" t="s">
        <v>110</v>
      </c>
      <c r="C830" s="143" t="s">
        <v>1171</v>
      </c>
      <c r="D830" s="116">
        <f>D831</f>
        <v>176866</v>
      </c>
      <c r="E830" s="116">
        <f>E831</f>
        <v>0</v>
      </c>
      <c r="F830" s="117">
        <f t="shared" si="183"/>
        <v>176866</v>
      </c>
    </row>
    <row r="831" spans="1:6" s="193" customFormat="1" ht="23.25" x14ac:dyDescent="0.25">
      <c r="A831" s="120" t="s">
        <v>156</v>
      </c>
      <c r="B831" s="121" t="s">
        <v>110</v>
      </c>
      <c r="C831" s="143" t="s">
        <v>1172</v>
      </c>
      <c r="D831" s="116">
        <f t="shared" ref="D831:E833" si="193">D832</f>
        <v>176866</v>
      </c>
      <c r="E831" s="116">
        <f t="shared" si="193"/>
        <v>0</v>
      </c>
      <c r="F831" s="117">
        <f t="shared" si="183"/>
        <v>176866</v>
      </c>
    </row>
    <row r="832" spans="1:6" s="193" customFormat="1" ht="26.25" customHeight="1" x14ac:dyDescent="0.25">
      <c r="A832" s="120" t="s">
        <v>113</v>
      </c>
      <c r="B832" s="121" t="s">
        <v>110</v>
      </c>
      <c r="C832" s="143" t="s">
        <v>1173</v>
      </c>
      <c r="D832" s="116">
        <f t="shared" si="193"/>
        <v>176866</v>
      </c>
      <c r="E832" s="116">
        <f t="shared" si="193"/>
        <v>0</v>
      </c>
      <c r="F832" s="117">
        <f t="shared" si="183"/>
        <v>176866</v>
      </c>
    </row>
    <row r="833" spans="1:7" s="193" customFormat="1" ht="39.75" customHeight="1" x14ac:dyDescent="0.25">
      <c r="A833" s="120" t="s">
        <v>1164</v>
      </c>
      <c r="B833" s="121" t="s">
        <v>110</v>
      </c>
      <c r="C833" s="143" t="s">
        <v>1174</v>
      </c>
      <c r="D833" s="116">
        <f t="shared" si="193"/>
        <v>176866</v>
      </c>
      <c r="E833" s="116">
        <f t="shared" si="193"/>
        <v>0</v>
      </c>
      <c r="F833" s="117">
        <f t="shared" ref="F833:F834" si="194">IF(OR(D833="-",E833=D833),"-",D833-IF(E833="-",0,E833))</f>
        <v>176866</v>
      </c>
    </row>
    <row r="834" spans="1:7" s="194" customFormat="1" ht="15" customHeight="1" x14ac:dyDescent="0.25">
      <c r="A834" s="123" t="s">
        <v>1285</v>
      </c>
      <c r="B834" s="124" t="s">
        <v>110</v>
      </c>
      <c r="C834" s="145" t="s">
        <v>1175</v>
      </c>
      <c r="D834" s="118">
        <v>176866</v>
      </c>
      <c r="E834" s="125">
        <v>0</v>
      </c>
      <c r="F834" s="119">
        <f t="shared" si="194"/>
        <v>176866</v>
      </c>
    </row>
    <row r="835" spans="1:7" s="122" customFormat="1" ht="45.75" x14ac:dyDescent="0.25">
      <c r="A835" s="120" t="s">
        <v>1386</v>
      </c>
      <c r="B835" s="121" t="s">
        <v>110</v>
      </c>
      <c r="C835" s="143" t="s">
        <v>1559</v>
      </c>
      <c r="D835" s="116">
        <f>D836</f>
        <v>4551934</v>
      </c>
      <c r="E835" s="116">
        <f>E836</f>
        <v>3642085.89</v>
      </c>
      <c r="F835" s="117">
        <f t="shared" si="183"/>
        <v>909848.10999999987</v>
      </c>
    </row>
    <row r="836" spans="1:7" s="122" customFormat="1" ht="33" customHeight="1" x14ac:dyDescent="0.25">
      <c r="A836" s="429" t="s">
        <v>1564</v>
      </c>
      <c r="B836" s="121" t="s">
        <v>110</v>
      </c>
      <c r="C836" s="143" t="s">
        <v>1560</v>
      </c>
      <c r="D836" s="116">
        <f t="shared" ref="D836:E838" si="195">D837</f>
        <v>4551934</v>
      </c>
      <c r="E836" s="116">
        <f t="shared" si="195"/>
        <v>3642085.89</v>
      </c>
      <c r="F836" s="117">
        <f t="shared" si="183"/>
        <v>909848.10999999987</v>
      </c>
    </row>
    <row r="837" spans="1:7" s="122" customFormat="1" ht="30" customHeight="1" x14ac:dyDescent="0.25">
      <c r="A837" s="120" t="s">
        <v>113</v>
      </c>
      <c r="B837" s="121" t="s">
        <v>110</v>
      </c>
      <c r="C837" s="143" t="s">
        <v>1561</v>
      </c>
      <c r="D837" s="116">
        <f t="shared" si="195"/>
        <v>4551934</v>
      </c>
      <c r="E837" s="116">
        <f t="shared" si="195"/>
        <v>3642085.89</v>
      </c>
      <c r="F837" s="117">
        <f t="shared" si="183"/>
        <v>909848.10999999987</v>
      </c>
    </row>
    <row r="838" spans="1:7" s="122" customFormat="1" ht="46.5" customHeight="1" x14ac:dyDescent="0.25">
      <c r="A838" s="120" t="s">
        <v>1164</v>
      </c>
      <c r="B838" s="121" t="s">
        <v>110</v>
      </c>
      <c r="C838" s="143" t="s">
        <v>1562</v>
      </c>
      <c r="D838" s="116">
        <f t="shared" si="195"/>
        <v>4551934</v>
      </c>
      <c r="E838" s="116">
        <f t="shared" si="195"/>
        <v>3642085.89</v>
      </c>
      <c r="F838" s="117">
        <f t="shared" si="183"/>
        <v>909848.10999999987</v>
      </c>
    </row>
    <row r="839" spans="1:7" s="4" customFormat="1" ht="28.5" customHeight="1" x14ac:dyDescent="0.25">
      <c r="A839" s="123" t="s">
        <v>114</v>
      </c>
      <c r="B839" s="124" t="s">
        <v>110</v>
      </c>
      <c r="C839" s="145" t="s">
        <v>1563</v>
      </c>
      <c r="D839" s="118">
        <v>4551934</v>
      </c>
      <c r="E839" s="125">
        <v>3642085.89</v>
      </c>
      <c r="F839" s="119">
        <f t="shared" si="183"/>
        <v>909848.10999999987</v>
      </c>
      <c r="G839" s="4">
        <f>6.82+14.02+46.16</f>
        <v>67</v>
      </c>
    </row>
    <row r="840" spans="1:7" s="182" customFormat="1" ht="22.5" hidden="1" x14ac:dyDescent="0.25">
      <c r="A840" s="351" t="s">
        <v>1430</v>
      </c>
      <c r="B840" s="352" t="s">
        <v>110</v>
      </c>
      <c r="C840" s="353" t="s">
        <v>1429</v>
      </c>
      <c r="D840" s="357">
        <f>D841</f>
        <v>0</v>
      </c>
      <c r="E840" s="357">
        <f>E841</f>
        <v>0</v>
      </c>
      <c r="F840" s="358" t="str">
        <f t="shared" ref="F840:F844" si="196">IF(OR(D840="-",E840=D840),"-",D840-IF(E840="-",0,E840))</f>
        <v>-</v>
      </c>
    </row>
    <row r="841" spans="1:7" s="186" customFormat="1" ht="33" hidden="1" customHeight="1" x14ac:dyDescent="0.25">
      <c r="A841" s="487" t="s">
        <v>1431</v>
      </c>
      <c r="B841" s="196" t="s">
        <v>110</v>
      </c>
      <c r="C841" s="220" t="s">
        <v>1403</v>
      </c>
      <c r="D841" s="221">
        <f t="shared" ref="D841:E843" si="197">D842</f>
        <v>0</v>
      </c>
      <c r="E841" s="221">
        <f t="shared" si="197"/>
        <v>0</v>
      </c>
      <c r="F841" s="119" t="str">
        <f t="shared" si="196"/>
        <v>-</v>
      </c>
      <c r="G841" s="4"/>
    </row>
    <row r="842" spans="1:7" s="186" customFormat="1" ht="23.25" hidden="1" x14ac:dyDescent="0.25">
      <c r="A842" s="187" t="s">
        <v>113</v>
      </c>
      <c r="B842" s="196" t="s">
        <v>110</v>
      </c>
      <c r="C842" s="220" t="s">
        <v>1402</v>
      </c>
      <c r="D842" s="221">
        <f t="shared" si="197"/>
        <v>0</v>
      </c>
      <c r="E842" s="221">
        <f t="shared" si="197"/>
        <v>0</v>
      </c>
      <c r="F842" s="119" t="str">
        <f t="shared" si="196"/>
        <v>-</v>
      </c>
      <c r="G842" s="4"/>
    </row>
    <row r="843" spans="1:7" s="186" customFormat="1" ht="23.25" hidden="1" x14ac:dyDescent="0.25">
      <c r="A843" s="187" t="s">
        <v>358</v>
      </c>
      <c r="B843" s="196" t="s">
        <v>110</v>
      </c>
      <c r="C843" s="220" t="s">
        <v>1401</v>
      </c>
      <c r="D843" s="221">
        <f t="shared" si="197"/>
        <v>0</v>
      </c>
      <c r="E843" s="221">
        <f t="shared" si="197"/>
        <v>0</v>
      </c>
      <c r="F843" s="119" t="str">
        <f t="shared" si="196"/>
        <v>-</v>
      </c>
      <c r="G843" s="4"/>
    </row>
    <row r="844" spans="1:7" s="186" customFormat="1" ht="26.25" hidden="1" customHeight="1" x14ac:dyDescent="0.25">
      <c r="A844" s="187" t="s">
        <v>114</v>
      </c>
      <c r="B844" s="196" t="s">
        <v>110</v>
      </c>
      <c r="C844" s="220" t="s">
        <v>1400</v>
      </c>
      <c r="D844" s="221">
        <v>0</v>
      </c>
      <c r="E844" s="223">
        <v>0</v>
      </c>
      <c r="F844" s="119" t="str">
        <f t="shared" si="196"/>
        <v>-</v>
      </c>
      <c r="G844" s="4"/>
    </row>
    <row r="845" spans="1:7" s="193" customFormat="1" ht="31.5" hidden="1" customHeight="1" x14ac:dyDescent="0.25">
      <c r="A845" s="320" t="s">
        <v>1117</v>
      </c>
      <c r="B845" s="321" t="s">
        <v>110</v>
      </c>
      <c r="C845" s="322" t="s">
        <v>1116</v>
      </c>
      <c r="D845" s="323">
        <f>D851+D856+D846</f>
        <v>0</v>
      </c>
      <c r="E845" s="323">
        <f>E851+E856+E846</f>
        <v>0</v>
      </c>
      <c r="F845" s="324" t="str">
        <f t="shared" ref="F845:F855" si="198">IF(OR(D845="-",E845=D845),"-",D845-IF(E845="-",0,E845))</f>
        <v>-</v>
      </c>
    </row>
    <row r="846" spans="1:7" s="193" customFormat="1" hidden="1" x14ac:dyDescent="0.25">
      <c r="A846" s="320" t="s">
        <v>112</v>
      </c>
      <c r="B846" s="321" t="s">
        <v>110</v>
      </c>
      <c r="C846" s="322" t="s">
        <v>1176</v>
      </c>
      <c r="D846" s="323">
        <f>D847</f>
        <v>0</v>
      </c>
      <c r="E846" s="323">
        <f>E847</f>
        <v>0</v>
      </c>
      <c r="F846" s="324" t="str">
        <f t="shared" si="198"/>
        <v>-</v>
      </c>
    </row>
    <row r="847" spans="1:7" s="194" customFormat="1" ht="33.75" hidden="1" customHeight="1" x14ac:dyDescent="0.25">
      <c r="A847" s="325" t="s">
        <v>156</v>
      </c>
      <c r="B847" s="326" t="s">
        <v>110</v>
      </c>
      <c r="C847" s="327" t="s">
        <v>1177</v>
      </c>
      <c r="D847" s="328">
        <f t="shared" ref="D847:E849" si="199">D848</f>
        <v>0</v>
      </c>
      <c r="E847" s="328">
        <f t="shared" si="199"/>
        <v>0</v>
      </c>
      <c r="F847" s="329" t="str">
        <f t="shared" si="198"/>
        <v>-</v>
      </c>
    </row>
    <row r="848" spans="1:7" s="194" customFormat="1" ht="26.25" hidden="1" customHeight="1" x14ac:dyDescent="0.25">
      <c r="A848" s="325" t="s">
        <v>113</v>
      </c>
      <c r="B848" s="326" t="s">
        <v>110</v>
      </c>
      <c r="C848" s="327" t="s">
        <v>1178</v>
      </c>
      <c r="D848" s="328">
        <f t="shared" si="199"/>
        <v>0</v>
      </c>
      <c r="E848" s="328">
        <f t="shared" si="199"/>
        <v>0</v>
      </c>
      <c r="F848" s="329" t="str">
        <f t="shared" si="198"/>
        <v>-</v>
      </c>
    </row>
    <row r="849" spans="1:7" s="194" customFormat="1" ht="41.25" hidden="1" customHeight="1" x14ac:dyDescent="0.25">
      <c r="A849" s="325" t="s">
        <v>1164</v>
      </c>
      <c r="B849" s="326" t="s">
        <v>110</v>
      </c>
      <c r="C849" s="327" t="s">
        <v>1179</v>
      </c>
      <c r="D849" s="328">
        <f t="shared" si="199"/>
        <v>0</v>
      </c>
      <c r="E849" s="328">
        <f t="shared" si="199"/>
        <v>0</v>
      </c>
      <c r="F849" s="329" t="str">
        <f t="shared" si="198"/>
        <v>-</v>
      </c>
    </row>
    <row r="850" spans="1:7" s="194" customFormat="1" ht="18" hidden="1" customHeight="1" x14ac:dyDescent="0.25">
      <c r="A850" s="325" t="s">
        <v>1285</v>
      </c>
      <c r="B850" s="326" t="s">
        <v>110</v>
      </c>
      <c r="C850" s="327" t="s">
        <v>1180</v>
      </c>
      <c r="D850" s="328">
        <v>0</v>
      </c>
      <c r="E850" s="330">
        <v>0</v>
      </c>
      <c r="F850" s="329" t="str">
        <f t="shared" si="198"/>
        <v>-</v>
      </c>
    </row>
    <row r="851" spans="1:7" s="114" customFormat="1" ht="45.75" hidden="1" x14ac:dyDescent="0.25">
      <c r="A851" s="225" t="s">
        <v>316</v>
      </c>
      <c r="B851" s="226" t="s">
        <v>110</v>
      </c>
      <c r="C851" s="227" t="s">
        <v>1128</v>
      </c>
      <c r="D851" s="228">
        <f>D852</f>
        <v>0</v>
      </c>
      <c r="E851" s="228">
        <f>E852</f>
        <v>0</v>
      </c>
      <c r="F851" s="232" t="str">
        <f t="shared" si="198"/>
        <v>-</v>
      </c>
    </row>
    <row r="852" spans="1:7" s="115" customFormat="1" ht="78" hidden="1" customHeight="1" x14ac:dyDescent="0.25">
      <c r="A852" s="208" t="s">
        <v>1145</v>
      </c>
      <c r="B852" s="209" t="s">
        <v>110</v>
      </c>
      <c r="C852" s="229" t="s">
        <v>1129</v>
      </c>
      <c r="D852" s="230">
        <f t="shared" ref="D852:E854" si="200">D853</f>
        <v>0</v>
      </c>
      <c r="E852" s="230">
        <f t="shared" si="200"/>
        <v>0</v>
      </c>
      <c r="F852" s="233" t="str">
        <f t="shared" si="198"/>
        <v>-</v>
      </c>
    </row>
    <row r="853" spans="1:7" s="115" customFormat="1" ht="31.5" hidden="1" customHeight="1" x14ac:dyDescent="0.25">
      <c r="A853" s="208" t="s">
        <v>113</v>
      </c>
      <c r="B853" s="209" t="s">
        <v>110</v>
      </c>
      <c r="C853" s="229" t="s">
        <v>1130</v>
      </c>
      <c r="D853" s="230">
        <f t="shared" si="200"/>
        <v>0</v>
      </c>
      <c r="E853" s="230">
        <f t="shared" si="200"/>
        <v>0</v>
      </c>
      <c r="F853" s="233" t="str">
        <f t="shared" si="198"/>
        <v>-</v>
      </c>
    </row>
    <row r="854" spans="1:7" s="115" customFormat="1" ht="23.25" hidden="1" x14ac:dyDescent="0.25">
      <c r="A854" s="208" t="s">
        <v>358</v>
      </c>
      <c r="B854" s="209" t="s">
        <v>110</v>
      </c>
      <c r="C854" s="229" t="s">
        <v>1131</v>
      </c>
      <c r="D854" s="230">
        <f t="shared" si="200"/>
        <v>0</v>
      </c>
      <c r="E854" s="230">
        <f t="shared" si="200"/>
        <v>0</v>
      </c>
      <c r="F854" s="233" t="str">
        <f t="shared" si="198"/>
        <v>-</v>
      </c>
    </row>
    <row r="855" spans="1:7" s="115" customFormat="1" hidden="1" x14ac:dyDescent="0.25">
      <c r="A855" s="208" t="s">
        <v>1285</v>
      </c>
      <c r="B855" s="209" t="s">
        <v>110</v>
      </c>
      <c r="C855" s="229" t="s">
        <v>1132</v>
      </c>
      <c r="D855" s="230">
        <v>0</v>
      </c>
      <c r="E855" s="231">
        <v>0</v>
      </c>
      <c r="F855" s="233" t="str">
        <f t="shared" si="198"/>
        <v>-</v>
      </c>
    </row>
    <row r="856" spans="1:7" s="114" customFormat="1" ht="45" hidden="1" x14ac:dyDescent="0.25">
      <c r="A856" s="379" t="s">
        <v>1143</v>
      </c>
      <c r="B856" s="226" t="s">
        <v>110</v>
      </c>
      <c r="C856" s="227" t="s">
        <v>1133</v>
      </c>
      <c r="D856" s="228">
        <f>D857</f>
        <v>0</v>
      </c>
      <c r="E856" s="228">
        <f>E857</f>
        <v>0</v>
      </c>
      <c r="F856" s="232" t="str">
        <f t="shared" ref="F856:F860" si="201">IF(OR(D856="-",E856=D856),"-",D856-IF(E856="-",0,E856))</f>
        <v>-</v>
      </c>
    </row>
    <row r="857" spans="1:7" s="115" customFormat="1" ht="66" hidden="1" customHeight="1" x14ac:dyDescent="0.25">
      <c r="A857" s="379" t="s">
        <v>1144</v>
      </c>
      <c r="B857" s="209" t="s">
        <v>110</v>
      </c>
      <c r="C857" s="229" t="s">
        <v>1134</v>
      </c>
      <c r="D857" s="230">
        <f t="shared" ref="D857:E859" si="202">D858</f>
        <v>0</v>
      </c>
      <c r="E857" s="230">
        <f t="shared" si="202"/>
        <v>0</v>
      </c>
      <c r="F857" s="233" t="str">
        <f t="shared" si="201"/>
        <v>-</v>
      </c>
    </row>
    <row r="858" spans="1:7" s="115" customFormat="1" ht="23.25" hidden="1" x14ac:dyDescent="0.25">
      <c r="A858" s="208" t="s">
        <v>113</v>
      </c>
      <c r="B858" s="209" t="s">
        <v>110</v>
      </c>
      <c r="C858" s="229" t="s">
        <v>1135</v>
      </c>
      <c r="D858" s="230">
        <f t="shared" si="202"/>
        <v>0</v>
      </c>
      <c r="E858" s="230">
        <f t="shared" si="202"/>
        <v>0</v>
      </c>
      <c r="F858" s="233" t="str">
        <f t="shared" si="201"/>
        <v>-</v>
      </c>
    </row>
    <row r="859" spans="1:7" s="115" customFormat="1" ht="23.25" hidden="1" x14ac:dyDescent="0.25">
      <c r="A859" s="208" t="s">
        <v>358</v>
      </c>
      <c r="B859" s="209" t="s">
        <v>110</v>
      </c>
      <c r="C859" s="229" t="s">
        <v>1136</v>
      </c>
      <c r="D859" s="230">
        <f t="shared" si="202"/>
        <v>0</v>
      </c>
      <c r="E859" s="230">
        <f t="shared" si="202"/>
        <v>0</v>
      </c>
      <c r="F859" s="233" t="str">
        <f t="shared" si="201"/>
        <v>-</v>
      </c>
    </row>
    <row r="860" spans="1:7" s="115" customFormat="1" ht="34.5" hidden="1" x14ac:dyDescent="0.25">
      <c r="A860" s="208" t="s">
        <v>114</v>
      </c>
      <c r="B860" s="209" t="s">
        <v>110</v>
      </c>
      <c r="C860" s="229" t="s">
        <v>1137</v>
      </c>
      <c r="D860" s="230">
        <v>0</v>
      </c>
      <c r="E860" s="231">
        <v>0</v>
      </c>
      <c r="F860" s="233" t="str">
        <f t="shared" si="201"/>
        <v>-</v>
      </c>
    </row>
    <row r="861" spans="1:7" s="153" customFormat="1" x14ac:dyDescent="0.25">
      <c r="A861" s="120" t="s">
        <v>739</v>
      </c>
      <c r="B861" s="121" t="s">
        <v>110</v>
      </c>
      <c r="C861" s="143" t="s">
        <v>740</v>
      </c>
      <c r="D861" s="116">
        <f t="shared" ref="D861:E887" si="203">D862</f>
        <v>2027048</v>
      </c>
      <c r="E861" s="116">
        <f t="shared" si="203"/>
        <v>144253</v>
      </c>
      <c r="F861" s="117">
        <f t="shared" si="183"/>
        <v>1882795</v>
      </c>
      <c r="G861" s="122"/>
    </row>
    <row r="862" spans="1:7" s="153" customFormat="1" ht="15" customHeight="1" x14ac:dyDescent="0.25">
      <c r="A862" s="120" t="s">
        <v>1390</v>
      </c>
      <c r="B862" s="121" t="s">
        <v>110</v>
      </c>
      <c r="C862" s="143" t="s">
        <v>741</v>
      </c>
      <c r="D862" s="116">
        <f>D863+D883</f>
        <v>2027048</v>
      </c>
      <c r="E862" s="116">
        <f>E863+E883</f>
        <v>144253</v>
      </c>
      <c r="F862" s="117">
        <f t="shared" si="183"/>
        <v>1882795</v>
      </c>
      <c r="G862" s="122"/>
    </row>
    <row r="863" spans="1:7" s="122" customFormat="1" ht="50.25" customHeight="1" x14ac:dyDescent="0.25">
      <c r="A863" s="120" t="s">
        <v>756</v>
      </c>
      <c r="B863" s="121" t="s">
        <v>110</v>
      </c>
      <c r="C863" s="143" t="s">
        <v>987</v>
      </c>
      <c r="D863" s="116">
        <f t="shared" ref="D863:E875" si="204">D864</f>
        <v>2027048</v>
      </c>
      <c r="E863" s="116">
        <f t="shared" si="204"/>
        <v>144253</v>
      </c>
      <c r="F863" s="117">
        <f t="shared" ref="F863:F870" si="205">IF(OR(D863="-",E863=D863),"-",D863-IF(E863="-",0,E863))</f>
        <v>1882795</v>
      </c>
    </row>
    <row r="864" spans="1:7" s="122" customFormat="1" ht="23.25" x14ac:dyDescent="0.25">
      <c r="A864" s="120" t="s">
        <v>1391</v>
      </c>
      <c r="B864" s="121" t="s">
        <v>110</v>
      </c>
      <c r="C864" s="150" t="s">
        <v>994</v>
      </c>
      <c r="D864" s="116">
        <f>D865+D871</f>
        <v>2027048</v>
      </c>
      <c r="E864" s="116">
        <f>E865+E871</f>
        <v>144253</v>
      </c>
      <c r="F864" s="117">
        <f t="shared" si="205"/>
        <v>1882795</v>
      </c>
    </row>
    <row r="865" spans="1:7" s="122" customFormat="1" ht="48" customHeight="1" x14ac:dyDescent="0.25">
      <c r="A865" s="120" t="s">
        <v>1183</v>
      </c>
      <c r="B865" s="121" t="s">
        <v>110</v>
      </c>
      <c r="C865" s="143" t="s">
        <v>993</v>
      </c>
      <c r="D865" s="116">
        <f t="shared" si="204"/>
        <v>590800</v>
      </c>
      <c r="E865" s="116">
        <f t="shared" si="204"/>
        <v>144253</v>
      </c>
      <c r="F865" s="117">
        <f t="shared" si="205"/>
        <v>446547</v>
      </c>
    </row>
    <row r="866" spans="1:7" s="122" customFormat="1" ht="55.5" customHeight="1" x14ac:dyDescent="0.25">
      <c r="A866" s="120" t="s">
        <v>0</v>
      </c>
      <c r="B866" s="121" t="s">
        <v>110</v>
      </c>
      <c r="C866" s="143" t="s">
        <v>992</v>
      </c>
      <c r="D866" s="116">
        <f t="shared" si="204"/>
        <v>590800</v>
      </c>
      <c r="E866" s="116">
        <f t="shared" si="204"/>
        <v>144253</v>
      </c>
      <c r="F866" s="117">
        <f t="shared" si="205"/>
        <v>446547</v>
      </c>
    </row>
    <row r="867" spans="1:7" s="122" customFormat="1" ht="23.25" x14ac:dyDescent="0.25">
      <c r="A867" s="120" t="s">
        <v>1</v>
      </c>
      <c r="B867" s="121" t="s">
        <v>110</v>
      </c>
      <c r="C867" s="143" t="s">
        <v>991</v>
      </c>
      <c r="D867" s="116">
        <f t="shared" si="204"/>
        <v>590800</v>
      </c>
      <c r="E867" s="116">
        <f t="shared" si="204"/>
        <v>144253</v>
      </c>
      <c r="F867" s="117">
        <f t="shared" si="205"/>
        <v>446547</v>
      </c>
    </row>
    <row r="868" spans="1:7" s="122" customFormat="1" ht="41.25" customHeight="1" x14ac:dyDescent="0.25">
      <c r="A868" s="120" t="s">
        <v>2</v>
      </c>
      <c r="B868" s="121" t="s">
        <v>110</v>
      </c>
      <c r="C868" s="143" t="s">
        <v>990</v>
      </c>
      <c r="D868" s="116">
        <f t="shared" si="204"/>
        <v>590800</v>
      </c>
      <c r="E868" s="116">
        <f t="shared" si="204"/>
        <v>144253</v>
      </c>
      <c r="F868" s="117">
        <f t="shared" si="205"/>
        <v>446547</v>
      </c>
    </row>
    <row r="869" spans="1:7" s="122" customFormat="1" x14ac:dyDescent="0.25">
      <c r="A869" s="120" t="s">
        <v>4</v>
      </c>
      <c r="B869" s="121" t="s">
        <v>110</v>
      </c>
      <c r="C869" s="143" t="s">
        <v>989</v>
      </c>
      <c r="D869" s="116">
        <f t="shared" si="204"/>
        <v>590800</v>
      </c>
      <c r="E869" s="116">
        <f t="shared" si="204"/>
        <v>144253</v>
      </c>
      <c r="F869" s="117">
        <f t="shared" si="205"/>
        <v>446547</v>
      </c>
    </row>
    <row r="870" spans="1:7" s="4" customFormat="1" ht="50.25" customHeight="1" x14ac:dyDescent="0.25">
      <c r="A870" s="123" t="s">
        <v>3</v>
      </c>
      <c r="B870" s="124" t="s">
        <v>110</v>
      </c>
      <c r="C870" s="145" t="s">
        <v>988</v>
      </c>
      <c r="D870" s="118">
        <v>590800</v>
      </c>
      <c r="E870" s="125">
        <v>144253</v>
      </c>
      <c r="F870" s="119">
        <f t="shared" si="205"/>
        <v>446547</v>
      </c>
    </row>
    <row r="871" spans="1:7" s="525" customFormat="1" ht="48.75" customHeight="1" x14ac:dyDescent="0.25">
      <c r="A871" s="172" t="s">
        <v>1219</v>
      </c>
      <c r="B871" s="121" t="s">
        <v>110</v>
      </c>
      <c r="C871" s="143" t="s">
        <v>1218</v>
      </c>
      <c r="D871" s="116">
        <f>D872+D877</f>
        <v>1436248</v>
      </c>
      <c r="E871" s="116">
        <f>E872+E877</f>
        <v>0</v>
      </c>
      <c r="F871" s="117">
        <f t="shared" ref="F871:F882" si="206">IF(OR(D871="-",E871=D871),"-",D871-IF(E871="-",0,E871))</f>
        <v>1436248</v>
      </c>
    </row>
    <row r="872" spans="1:7" s="525" customFormat="1" ht="47.25" customHeight="1" x14ac:dyDescent="0.25">
      <c r="A872" s="429" t="s">
        <v>1220</v>
      </c>
      <c r="B872" s="121" t="s">
        <v>110</v>
      </c>
      <c r="C872" s="143" t="s">
        <v>1223</v>
      </c>
      <c r="D872" s="116">
        <f t="shared" si="204"/>
        <v>1261700</v>
      </c>
      <c r="E872" s="116">
        <f t="shared" si="204"/>
        <v>0</v>
      </c>
      <c r="F872" s="117">
        <f t="shared" si="206"/>
        <v>1261700</v>
      </c>
    </row>
    <row r="873" spans="1:7" s="525" customFormat="1" ht="26.25" customHeight="1" x14ac:dyDescent="0.25">
      <c r="A873" s="429" t="s">
        <v>1221</v>
      </c>
      <c r="B873" s="121" t="s">
        <v>110</v>
      </c>
      <c r="C873" s="143" t="s">
        <v>1224</v>
      </c>
      <c r="D873" s="116">
        <f t="shared" si="204"/>
        <v>1261700</v>
      </c>
      <c r="E873" s="116">
        <f t="shared" si="204"/>
        <v>0</v>
      </c>
      <c r="F873" s="117">
        <f t="shared" si="206"/>
        <v>1261700</v>
      </c>
    </row>
    <row r="874" spans="1:7" s="525" customFormat="1" ht="39.75" customHeight="1" x14ac:dyDescent="0.25">
      <c r="A874" s="429" t="s">
        <v>2</v>
      </c>
      <c r="B874" s="121" t="s">
        <v>110</v>
      </c>
      <c r="C874" s="143" t="s">
        <v>1225</v>
      </c>
      <c r="D874" s="116">
        <f t="shared" si="204"/>
        <v>1261700</v>
      </c>
      <c r="E874" s="116">
        <f t="shared" si="204"/>
        <v>0</v>
      </c>
      <c r="F874" s="117">
        <f t="shared" si="206"/>
        <v>1261700</v>
      </c>
    </row>
    <row r="875" spans="1:7" s="525" customFormat="1" x14ac:dyDescent="0.25">
      <c r="A875" s="429" t="s">
        <v>1222</v>
      </c>
      <c r="B875" s="121" t="s">
        <v>110</v>
      </c>
      <c r="C875" s="143" t="s">
        <v>1226</v>
      </c>
      <c r="D875" s="116">
        <f t="shared" si="204"/>
        <v>1261700</v>
      </c>
      <c r="E875" s="116">
        <f t="shared" si="204"/>
        <v>0</v>
      </c>
      <c r="F875" s="117">
        <f t="shared" si="206"/>
        <v>1261700</v>
      </c>
    </row>
    <row r="876" spans="1:7" s="183" customFormat="1" ht="47.25" customHeight="1" x14ac:dyDescent="0.25">
      <c r="A876" s="123" t="s">
        <v>3</v>
      </c>
      <c r="B876" s="124" t="s">
        <v>110</v>
      </c>
      <c r="C876" s="145" t="s">
        <v>1264</v>
      </c>
      <c r="D876" s="118">
        <v>1261700</v>
      </c>
      <c r="E876" s="125">
        <v>0</v>
      </c>
      <c r="F876" s="119">
        <f t="shared" si="206"/>
        <v>1261700</v>
      </c>
    </row>
    <row r="877" spans="1:7" s="114" customFormat="1" ht="51" customHeight="1" x14ac:dyDescent="0.25">
      <c r="A877" s="120" t="s">
        <v>1386</v>
      </c>
      <c r="B877" s="121" t="s">
        <v>110</v>
      </c>
      <c r="C877" s="143" t="s">
        <v>1436</v>
      </c>
      <c r="D877" s="116">
        <f t="shared" ref="D877:E879" si="207">D878</f>
        <v>174548</v>
      </c>
      <c r="E877" s="116">
        <f t="shared" si="207"/>
        <v>0</v>
      </c>
      <c r="F877" s="117">
        <f t="shared" si="206"/>
        <v>174548</v>
      </c>
    </row>
    <row r="878" spans="1:7" s="100" customFormat="1" ht="76.5" customHeight="1" x14ac:dyDescent="0.25">
      <c r="A878" s="524" t="s">
        <v>1437</v>
      </c>
      <c r="B878" s="121" t="s">
        <v>110</v>
      </c>
      <c r="C878" s="150" t="s">
        <v>1435</v>
      </c>
      <c r="D878" s="116">
        <f t="shared" si="207"/>
        <v>174548</v>
      </c>
      <c r="E878" s="116">
        <f t="shared" si="207"/>
        <v>0</v>
      </c>
      <c r="F878" s="117">
        <f t="shared" si="206"/>
        <v>174548</v>
      </c>
      <c r="G878" s="122"/>
    </row>
    <row r="879" spans="1:7" s="100" customFormat="1" ht="42.75" customHeight="1" x14ac:dyDescent="0.25">
      <c r="A879" s="524" t="s">
        <v>2</v>
      </c>
      <c r="B879" s="121" t="s">
        <v>110</v>
      </c>
      <c r="C879" s="150" t="s">
        <v>1438</v>
      </c>
      <c r="D879" s="116">
        <f t="shared" si="207"/>
        <v>174548</v>
      </c>
      <c r="E879" s="116">
        <f t="shared" si="207"/>
        <v>0</v>
      </c>
      <c r="F879" s="117">
        <f t="shared" si="206"/>
        <v>174548</v>
      </c>
      <c r="G879" s="122"/>
    </row>
    <row r="880" spans="1:7" s="100" customFormat="1" ht="15" customHeight="1" x14ac:dyDescent="0.25">
      <c r="A880" s="120" t="s">
        <v>4</v>
      </c>
      <c r="B880" s="121" t="s">
        <v>110</v>
      </c>
      <c r="C880" s="150" t="s">
        <v>1439</v>
      </c>
      <c r="D880" s="116">
        <f>D881+D882</f>
        <v>174548</v>
      </c>
      <c r="E880" s="116">
        <f>E881+E882</f>
        <v>0</v>
      </c>
      <c r="F880" s="117">
        <f t="shared" si="206"/>
        <v>174548</v>
      </c>
      <c r="G880" s="122"/>
    </row>
    <row r="881" spans="1:44" ht="49.5" hidden="1" customHeight="1" x14ac:dyDescent="0.25">
      <c r="A881" s="123" t="s">
        <v>3</v>
      </c>
      <c r="B881" s="124" t="s">
        <v>110</v>
      </c>
      <c r="C881" s="144" t="s">
        <v>986</v>
      </c>
      <c r="D881" s="118">
        <v>0</v>
      </c>
      <c r="E881" s="125">
        <v>0</v>
      </c>
      <c r="F881" s="119" t="str">
        <f t="shared" si="206"/>
        <v>-</v>
      </c>
      <c r="G881" s="4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</row>
    <row r="882" spans="1:44" ht="14.25" customHeight="1" x14ac:dyDescent="0.25">
      <c r="A882" s="123" t="s">
        <v>63</v>
      </c>
      <c r="B882" s="124" t="s">
        <v>110</v>
      </c>
      <c r="C882" s="144" t="s">
        <v>1440</v>
      </c>
      <c r="D882" s="118">
        <v>174548</v>
      </c>
      <c r="E882" s="125">
        <v>0</v>
      </c>
      <c r="F882" s="119">
        <f t="shared" si="206"/>
        <v>174548</v>
      </c>
      <c r="G882" s="4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</row>
    <row r="883" spans="1:44" s="182" customFormat="1" ht="23.25" hidden="1" x14ac:dyDescent="0.25">
      <c r="A883" s="225" t="s">
        <v>341</v>
      </c>
      <c r="B883" s="226" t="s">
        <v>110</v>
      </c>
      <c r="C883" s="227" t="s">
        <v>742</v>
      </c>
      <c r="D883" s="228">
        <f t="shared" si="203"/>
        <v>0</v>
      </c>
      <c r="E883" s="228">
        <f t="shared" si="203"/>
        <v>0</v>
      </c>
      <c r="F883" s="232" t="str">
        <f t="shared" si="183"/>
        <v>-</v>
      </c>
      <c r="G883" s="122"/>
    </row>
    <row r="884" spans="1:44" s="182" customFormat="1" ht="23.25" hidden="1" x14ac:dyDescent="0.25">
      <c r="A884" s="225" t="s">
        <v>111</v>
      </c>
      <c r="B884" s="226" t="s">
        <v>110</v>
      </c>
      <c r="C884" s="227" t="s">
        <v>743</v>
      </c>
      <c r="D884" s="228">
        <f t="shared" si="203"/>
        <v>0</v>
      </c>
      <c r="E884" s="228">
        <f t="shared" si="203"/>
        <v>0</v>
      </c>
      <c r="F884" s="232" t="str">
        <f t="shared" si="183"/>
        <v>-</v>
      </c>
      <c r="G884" s="122"/>
    </row>
    <row r="885" spans="1:44" s="181" customFormat="1" hidden="1" x14ac:dyDescent="0.25">
      <c r="A885" s="208" t="s">
        <v>112</v>
      </c>
      <c r="B885" s="209" t="s">
        <v>110</v>
      </c>
      <c r="C885" s="229" t="s">
        <v>744</v>
      </c>
      <c r="D885" s="230">
        <f t="shared" si="203"/>
        <v>0</v>
      </c>
      <c r="E885" s="230">
        <f t="shared" si="203"/>
        <v>0</v>
      </c>
      <c r="F885" s="233" t="str">
        <f t="shared" si="183"/>
        <v>-</v>
      </c>
      <c r="G885" s="4"/>
    </row>
    <row r="886" spans="1:44" s="181" customFormat="1" ht="21.75" hidden="1" customHeight="1" x14ac:dyDescent="0.25">
      <c r="A886" s="208" t="s">
        <v>64</v>
      </c>
      <c r="B886" s="209" t="s">
        <v>110</v>
      </c>
      <c r="C886" s="229" t="s">
        <v>745</v>
      </c>
      <c r="D886" s="230">
        <f t="shared" si="203"/>
        <v>0</v>
      </c>
      <c r="E886" s="230">
        <f t="shared" si="203"/>
        <v>0</v>
      </c>
      <c r="F886" s="233" t="str">
        <f t="shared" si="183"/>
        <v>-</v>
      </c>
      <c r="G886" s="4"/>
    </row>
    <row r="887" spans="1:44" s="181" customFormat="1" ht="57" hidden="1" x14ac:dyDescent="0.25">
      <c r="A887" s="208" t="s">
        <v>117</v>
      </c>
      <c r="B887" s="209" t="s">
        <v>110</v>
      </c>
      <c r="C887" s="229" t="s">
        <v>746</v>
      </c>
      <c r="D887" s="230">
        <f t="shared" si="203"/>
        <v>0</v>
      </c>
      <c r="E887" s="230">
        <f t="shared" si="203"/>
        <v>0</v>
      </c>
      <c r="F887" s="233" t="str">
        <f t="shared" si="183"/>
        <v>-</v>
      </c>
      <c r="G887" s="4"/>
    </row>
    <row r="888" spans="1:44" s="181" customFormat="1" ht="23.25" hidden="1" x14ac:dyDescent="0.25">
      <c r="A888" s="208" t="s">
        <v>747</v>
      </c>
      <c r="B888" s="209" t="s">
        <v>110</v>
      </c>
      <c r="C888" s="229" t="s">
        <v>748</v>
      </c>
      <c r="D888" s="230">
        <f>D889+D890</f>
        <v>0</v>
      </c>
      <c r="E888" s="230">
        <f>E889+E890</f>
        <v>0</v>
      </c>
      <c r="F888" s="233" t="str">
        <f t="shared" si="183"/>
        <v>-</v>
      </c>
      <c r="G888" s="4"/>
    </row>
    <row r="889" spans="1:44" s="181" customFormat="1" ht="23.25" hidden="1" x14ac:dyDescent="0.25">
      <c r="A889" s="208" t="s">
        <v>749</v>
      </c>
      <c r="B889" s="209" t="s">
        <v>110</v>
      </c>
      <c r="C889" s="229" t="s">
        <v>750</v>
      </c>
      <c r="D889" s="230">
        <v>0</v>
      </c>
      <c r="E889" s="231">
        <v>0</v>
      </c>
      <c r="F889" s="233" t="str">
        <f t="shared" si="183"/>
        <v>-</v>
      </c>
      <c r="G889" s="4"/>
    </row>
    <row r="890" spans="1:44" s="181" customFormat="1" ht="41.25" hidden="1" customHeight="1" x14ac:dyDescent="0.25">
      <c r="A890" s="208" t="s">
        <v>751</v>
      </c>
      <c r="B890" s="209" t="s">
        <v>110</v>
      </c>
      <c r="C890" s="229" t="s">
        <v>752</v>
      </c>
      <c r="D890" s="230">
        <v>0</v>
      </c>
      <c r="E890" s="231">
        <v>0</v>
      </c>
      <c r="F890" s="233" t="str">
        <f t="shared" si="183"/>
        <v>-</v>
      </c>
      <c r="G890" s="4"/>
    </row>
    <row r="891" spans="1:44" s="100" customFormat="1" x14ac:dyDescent="0.25">
      <c r="A891" s="120" t="s">
        <v>753</v>
      </c>
      <c r="B891" s="121" t="s">
        <v>110</v>
      </c>
      <c r="C891" s="143" t="s">
        <v>754</v>
      </c>
      <c r="D891" s="116">
        <f>D892</f>
        <v>52285600</v>
      </c>
      <c r="E891" s="116">
        <f>E892</f>
        <v>14996277.5</v>
      </c>
      <c r="F891" s="117">
        <f t="shared" si="183"/>
        <v>37289322.5</v>
      </c>
      <c r="G891" s="122"/>
    </row>
    <row r="892" spans="1:44" s="100" customFormat="1" x14ac:dyDescent="0.25">
      <c r="A892" s="120" t="s">
        <v>172</v>
      </c>
      <c r="B892" s="121" t="s">
        <v>110</v>
      </c>
      <c r="C892" s="143" t="s">
        <v>755</v>
      </c>
      <c r="D892" s="116">
        <f>D893+D956</f>
        <v>52285600</v>
      </c>
      <c r="E892" s="116">
        <f>E893+E956</f>
        <v>14996277.5</v>
      </c>
      <c r="F892" s="117">
        <f t="shared" si="183"/>
        <v>37289322.5</v>
      </c>
      <c r="G892" s="122"/>
    </row>
    <row r="893" spans="1:44" s="100" customFormat="1" ht="57.75" customHeight="1" x14ac:dyDescent="0.25">
      <c r="A893" s="120" t="s">
        <v>756</v>
      </c>
      <c r="B893" s="121" t="s">
        <v>110</v>
      </c>
      <c r="C893" s="143" t="s">
        <v>757</v>
      </c>
      <c r="D893" s="116">
        <f>D906+D939+D894</f>
        <v>52285600</v>
      </c>
      <c r="E893" s="116">
        <f>E906+E939+E894</f>
        <v>14996277.5</v>
      </c>
      <c r="F893" s="117">
        <f t="shared" si="183"/>
        <v>37289322.5</v>
      </c>
      <c r="G893" s="122"/>
    </row>
    <row r="894" spans="1:44" s="122" customFormat="1" ht="22.5" hidden="1" x14ac:dyDescent="0.25">
      <c r="A894" s="356" t="s">
        <v>1054</v>
      </c>
      <c r="B894" s="352" t="s">
        <v>110</v>
      </c>
      <c r="C894" s="353" t="s">
        <v>1227</v>
      </c>
      <c r="D894" s="357">
        <f>D895</f>
        <v>0</v>
      </c>
      <c r="E894" s="357">
        <f>E895</f>
        <v>0</v>
      </c>
      <c r="F894" s="358" t="str">
        <f t="shared" ref="F894:F905" si="208">IF(OR(D894="-",E894=D894),"-",D894-IF(E894="-",0,E894))</f>
        <v>-</v>
      </c>
    </row>
    <row r="895" spans="1:44" s="4" customFormat="1" ht="45" hidden="1" x14ac:dyDescent="0.25">
      <c r="A895" s="356" t="s">
        <v>246</v>
      </c>
      <c r="B895" s="352" t="s">
        <v>110</v>
      </c>
      <c r="C895" s="353" t="s">
        <v>1228</v>
      </c>
      <c r="D895" s="357">
        <f>D901</f>
        <v>0</v>
      </c>
      <c r="E895" s="357">
        <f>E901</f>
        <v>0</v>
      </c>
      <c r="F895" s="358" t="str">
        <f t="shared" si="208"/>
        <v>-</v>
      </c>
      <c r="G895" s="18"/>
    </row>
    <row r="896" spans="1:44" s="4" customFormat="1" ht="45" hidden="1" x14ac:dyDescent="0.25">
      <c r="A896" s="351" t="s">
        <v>1220</v>
      </c>
      <c r="B896" s="354" t="s">
        <v>110</v>
      </c>
      <c r="C896" s="355" t="s">
        <v>1229</v>
      </c>
      <c r="D896" s="359">
        <f t="shared" ref="D896:E899" si="209">D897</f>
        <v>0</v>
      </c>
      <c r="E896" s="359">
        <f t="shared" si="209"/>
        <v>0</v>
      </c>
      <c r="F896" s="360" t="str">
        <f t="shared" si="208"/>
        <v>-</v>
      </c>
    </row>
    <row r="897" spans="1:44" s="4" customFormat="1" ht="22.5" hidden="1" x14ac:dyDescent="0.25">
      <c r="A897" s="351" t="s">
        <v>1221</v>
      </c>
      <c r="B897" s="354" t="s">
        <v>110</v>
      </c>
      <c r="C897" s="355" t="s">
        <v>1230</v>
      </c>
      <c r="D897" s="359">
        <f t="shared" si="209"/>
        <v>0</v>
      </c>
      <c r="E897" s="359">
        <f t="shared" si="209"/>
        <v>0</v>
      </c>
      <c r="F897" s="360" t="str">
        <f t="shared" si="208"/>
        <v>-</v>
      </c>
    </row>
    <row r="898" spans="1:44" s="4" customFormat="1" ht="22.5" hidden="1" x14ac:dyDescent="0.25">
      <c r="A898" s="351" t="s">
        <v>2</v>
      </c>
      <c r="B898" s="354" t="s">
        <v>110</v>
      </c>
      <c r="C898" s="355" t="s">
        <v>1231</v>
      </c>
      <c r="D898" s="359">
        <f t="shared" si="209"/>
        <v>0</v>
      </c>
      <c r="E898" s="359">
        <f t="shared" si="209"/>
        <v>0</v>
      </c>
      <c r="F898" s="360" t="str">
        <f t="shared" si="208"/>
        <v>-</v>
      </c>
    </row>
    <row r="899" spans="1:44" s="4" customFormat="1" hidden="1" x14ac:dyDescent="0.25">
      <c r="A899" s="351" t="s">
        <v>1222</v>
      </c>
      <c r="B899" s="354" t="s">
        <v>110</v>
      </c>
      <c r="C899" s="355" t="s">
        <v>1232</v>
      </c>
      <c r="D899" s="359">
        <f t="shared" si="209"/>
        <v>0</v>
      </c>
      <c r="E899" s="359">
        <f t="shared" si="209"/>
        <v>0</v>
      </c>
      <c r="F899" s="360" t="str">
        <f t="shared" si="208"/>
        <v>-</v>
      </c>
    </row>
    <row r="900" spans="1:44" s="4" customFormat="1" ht="45.75" hidden="1" x14ac:dyDescent="0.25">
      <c r="A900" s="361" t="s">
        <v>3</v>
      </c>
      <c r="B900" s="354" t="s">
        <v>110</v>
      </c>
      <c r="C900" s="362" t="s">
        <v>1233</v>
      </c>
      <c r="D900" s="359">
        <v>0</v>
      </c>
      <c r="E900" s="363">
        <v>0</v>
      </c>
      <c r="F900" s="360" t="str">
        <f t="shared" si="208"/>
        <v>-</v>
      </c>
    </row>
    <row r="901" spans="1:44" s="100" customFormat="1" hidden="1" x14ac:dyDescent="0.25">
      <c r="A901" s="364" t="s">
        <v>112</v>
      </c>
      <c r="B901" s="352" t="s">
        <v>110</v>
      </c>
      <c r="C901" s="353" t="s">
        <v>1362</v>
      </c>
      <c r="D901" s="357">
        <f>D902</f>
        <v>0</v>
      </c>
      <c r="E901" s="357">
        <f>E902</f>
        <v>0</v>
      </c>
      <c r="F901" s="358" t="str">
        <f t="shared" si="208"/>
        <v>-</v>
      </c>
      <c r="G901" s="122"/>
    </row>
    <row r="902" spans="1:44" hidden="1" x14ac:dyDescent="0.25">
      <c r="A902" s="351" t="s">
        <v>1045</v>
      </c>
      <c r="B902" s="354" t="s">
        <v>110</v>
      </c>
      <c r="C902" s="355" t="s">
        <v>1361</v>
      </c>
      <c r="D902" s="359">
        <f t="shared" ref="D902:E904" si="210">D903</f>
        <v>0</v>
      </c>
      <c r="E902" s="359">
        <f t="shared" si="210"/>
        <v>0</v>
      </c>
      <c r="F902" s="360" t="str">
        <f t="shared" si="208"/>
        <v>-</v>
      </c>
      <c r="G902" s="4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</row>
    <row r="903" spans="1:44" ht="23.25" hidden="1" x14ac:dyDescent="0.25">
      <c r="A903" s="361" t="s">
        <v>113</v>
      </c>
      <c r="B903" s="354" t="s">
        <v>110</v>
      </c>
      <c r="C903" s="355" t="s">
        <v>1360</v>
      </c>
      <c r="D903" s="359">
        <f t="shared" si="210"/>
        <v>0</v>
      </c>
      <c r="E903" s="359">
        <f t="shared" si="210"/>
        <v>0</v>
      </c>
      <c r="F903" s="360" t="str">
        <f t="shared" si="208"/>
        <v>-</v>
      </c>
      <c r="G903" s="4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</row>
    <row r="904" spans="1:44" ht="23.25" hidden="1" customHeight="1" x14ac:dyDescent="0.25">
      <c r="A904" s="361" t="s">
        <v>1164</v>
      </c>
      <c r="B904" s="354" t="s">
        <v>110</v>
      </c>
      <c r="C904" s="355" t="s">
        <v>1359</v>
      </c>
      <c r="D904" s="359">
        <f t="shared" si="210"/>
        <v>0</v>
      </c>
      <c r="E904" s="359">
        <f t="shared" si="210"/>
        <v>0</v>
      </c>
      <c r="F904" s="360" t="str">
        <f t="shared" si="208"/>
        <v>-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idden="1" x14ac:dyDescent="0.25">
      <c r="A905" s="361" t="s">
        <v>1285</v>
      </c>
      <c r="B905" s="354" t="s">
        <v>110</v>
      </c>
      <c r="C905" s="355" t="s">
        <v>1358</v>
      </c>
      <c r="D905" s="359">
        <v>0</v>
      </c>
      <c r="E905" s="363">
        <v>0</v>
      </c>
      <c r="F905" s="360" t="str">
        <f t="shared" si="208"/>
        <v>-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s="100" customFormat="1" ht="34.5" x14ac:dyDescent="0.25">
      <c r="A906" s="120" t="s">
        <v>1184</v>
      </c>
      <c r="B906" s="121" t="s">
        <v>110</v>
      </c>
      <c r="C906" s="143" t="s">
        <v>758</v>
      </c>
      <c r="D906" s="116">
        <f>D907</f>
        <v>44983500</v>
      </c>
      <c r="E906" s="116">
        <f>E907</f>
        <v>12892204.5</v>
      </c>
      <c r="F906" s="117">
        <f t="shared" si="183"/>
        <v>32091295.5</v>
      </c>
      <c r="G906" s="122"/>
    </row>
    <row r="907" spans="1:44" ht="48" customHeight="1" x14ac:dyDescent="0.25">
      <c r="A907" s="120" t="s">
        <v>244</v>
      </c>
      <c r="B907" s="121" t="s">
        <v>110</v>
      </c>
      <c r="C907" s="143" t="s">
        <v>759</v>
      </c>
      <c r="D907" s="116">
        <f>D908+D924+D929+D933+D915</f>
        <v>44983500</v>
      </c>
      <c r="E907" s="116">
        <f>E908+E924+E929+E933+E915</f>
        <v>12892204.5</v>
      </c>
      <c r="F907" s="117">
        <f t="shared" si="183"/>
        <v>32091295.5</v>
      </c>
      <c r="G907" s="18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s="100" customFormat="1" ht="56.25" customHeight="1" x14ac:dyDescent="0.25">
      <c r="A908" s="120" t="s">
        <v>0</v>
      </c>
      <c r="B908" s="121" t="s">
        <v>110</v>
      </c>
      <c r="C908" s="143" t="s">
        <v>760</v>
      </c>
      <c r="D908" s="116">
        <f t="shared" ref="D908:E922" si="211">D909</f>
        <v>29103700</v>
      </c>
      <c r="E908" s="116">
        <f t="shared" si="211"/>
        <v>7751600</v>
      </c>
      <c r="F908" s="117">
        <f t="shared" si="183"/>
        <v>21352100</v>
      </c>
      <c r="G908" s="122"/>
    </row>
    <row r="909" spans="1:44" s="100" customFormat="1" ht="27.75" customHeight="1" x14ac:dyDescent="0.25">
      <c r="A909" s="120" t="s">
        <v>1</v>
      </c>
      <c r="B909" s="121" t="s">
        <v>110</v>
      </c>
      <c r="C909" s="143" t="s">
        <v>761</v>
      </c>
      <c r="D909" s="116">
        <f t="shared" si="211"/>
        <v>29103700</v>
      </c>
      <c r="E909" s="116">
        <f t="shared" si="211"/>
        <v>7751600</v>
      </c>
      <c r="F909" s="117">
        <f t="shared" si="183"/>
        <v>21352100</v>
      </c>
      <c r="G909" s="122"/>
    </row>
    <row r="910" spans="1:44" s="100" customFormat="1" ht="48.75" customHeight="1" x14ac:dyDescent="0.25">
      <c r="A910" s="120" t="s">
        <v>2</v>
      </c>
      <c r="B910" s="121" t="s">
        <v>110</v>
      </c>
      <c r="C910" s="143" t="s">
        <v>762</v>
      </c>
      <c r="D910" s="116">
        <f t="shared" si="211"/>
        <v>29103700</v>
      </c>
      <c r="E910" s="116">
        <f t="shared" si="211"/>
        <v>7751600</v>
      </c>
      <c r="F910" s="117">
        <f t="shared" si="183"/>
        <v>21352100</v>
      </c>
      <c r="G910" s="122"/>
    </row>
    <row r="911" spans="1:44" s="100" customFormat="1" x14ac:dyDescent="0.25">
      <c r="A911" s="120" t="s">
        <v>4</v>
      </c>
      <c r="B911" s="121" t="s">
        <v>110</v>
      </c>
      <c r="C911" s="143" t="s">
        <v>763</v>
      </c>
      <c r="D911" s="116">
        <f>D912+D913+D914</f>
        <v>29103700</v>
      </c>
      <c r="E911" s="116">
        <f>E912+E913+E914</f>
        <v>7751600</v>
      </c>
      <c r="F911" s="117">
        <f t="shared" si="183"/>
        <v>21352100</v>
      </c>
      <c r="G911" s="122"/>
    </row>
    <row r="912" spans="1:44" ht="52.5" customHeight="1" x14ac:dyDescent="0.25">
      <c r="A912" s="123" t="s">
        <v>3</v>
      </c>
      <c r="B912" s="124" t="s">
        <v>110</v>
      </c>
      <c r="C912" s="145" t="s">
        <v>764</v>
      </c>
      <c r="D912" s="118">
        <v>24603700</v>
      </c>
      <c r="E912" s="125">
        <v>7751600</v>
      </c>
      <c r="F912" s="119">
        <f t="shared" si="183"/>
        <v>16852100</v>
      </c>
      <c r="G912" s="4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</row>
    <row r="913" spans="1:44" s="115" customFormat="1" ht="20.25" hidden="1" customHeight="1" x14ac:dyDescent="0.25">
      <c r="A913" s="208" t="s">
        <v>63</v>
      </c>
      <c r="B913" s="209" t="s">
        <v>110</v>
      </c>
      <c r="C913" s="229" t="s">
        <v>1265</v>
      </c>
      <c r="D913" s="230">
        <v>0</v>
      </c>
      <c r="E913" s="231">
        <v>0</v>
      </c>
      <c r="F913" s="233" t="str">
        <f t="shared" ref="F913:F914" si="212">IF(OR(D913="-",E913=D913),"-",D913-IF(E913="-",0,E913))</f>
        <v>-</v>
      </c>
    </row>
    <row r="914" spans="1:44" ht="26.25" customHeight="1" x14ac:dyDescent="0.25">
      <c r="A914" s="123" t="s">
        <v>63</v>
      </c>
      <c r="B914" s="124" t="s">
        <v>110</v>
      </c>
      <c r="C914" s="145" t="s">
        <v>1265</v>
      </c>
      <c r="D914" s="118">
        <v>4500000</v>
      </c>
      <c r="E914" s="125">
        <v>0</v>
      </c>
      <c r="F914" s="119">
        <f t="shared" si="212"/>
        <v>4500000</v>
      </c>
      <c r="G914" s="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</row>
    <row r="915" spans="1:44" s="4" customFormat="1" x14ac:dyDescent="0.25">
      <c r="A915" s="172" t="s">
        <v>112</v>
      </c>
      <c r="B915" s="121" t="s">
        <v>110</v>
      </c>
      <c r="C915" s="143" t="s">
        <v>1078</v>
      </c>
      <c r="D915" s="116">
        <f>D916+D920</f>
        <v>600000</v>
      </c>
      <c r="E915" s="116">
        <f>E916+E920</f>
        <v>47349.5</v>
      </c>
      <c r="F915" s="117">
        <f t="shared" ref="F915:F919" si="213">IF(OR(D915="-",E915=D915),"-",D915-IF(E915="-",0,E915))</f>
        <v>552650.5</v>
      </c>
    </row>
    <row r="916" spans="1:44" s="122" customFormat="1" x14ac:dyDescent="0.25">
      <c r="A916" s="429" t="s">
        <v>1079</v>
      </c>
      <c r="B916" s="121" t="s">
        <v>110</v>
      </c>
      <c r="C916" s="143" t="s">
        <v>1077</v>
      </c>
      <c r="D916" s="116">
        <f t="shared" si="211"/>
        <v>600000</v>
      </c>
      <c r="E916" s="116">
        <f t="shared" si="211"/>
        <v>47349.5</v>
      </c>
      <c r="F916" s="117">
        <f t="shared" si="213"/>
        <v>552650.5</v>
      </c>
    </row>
    <row r="917" spans="1:44" s="122" customFormat="1" ht="23.25" x14ac:dyDescent="0.25">
      <c r="A917" s="120" t="s">
        <v>113</v>
      </c>
      <c r="B917" s="121" t="s">
        <v>110</v>
      </c>
      <c r="C917" s="143" t="s">
        <v>1076</v>
      </c>
      <c r="D917" s="116">
        <f t="shared" si="211"/>
        <v>600000</v>
      </c>
      <c r="E917" s="116">
        <f t="shared" si="211"/>
        <v>47349.5</v>
      </c>
      <c r="F917" s="117">
        <f t="shared" si="213"/>
        <v>552650.5</v>
      </c>
    </row>
    <row r="918" spans="1:44" s="122" customFormat="1" ht="34.5" x14ac:dyDescent="0.25">
      <c r="A918" s="120" t="s">
        <v>1164</v>
      </c>
      <c r="B918" s="121" t="s">
        <v>110</v>
      </c>
      <c r="C918" s="143" t="s">
        <v>1075</v>
      </c>
      <c r="D918" s="116">
        <f t="shared" si="211"/>
        <v>600000</v>
      </c>
      <c r="E918" s="116">
        <f t="shared" si="211"/>
        <v>47349.5</v>
      </c>
      <c r="F918" s="117">
        <f t="shared" si="213"/>
        <v>552650.5</v>
      </c>
    </row>
    <row r="919" spans="1:44" s="4" customFormat="1" ht="27" customHeight="1" x14ac:dyDescent="0.25">
      <c r="A919" s="123" t="s">
        <v>114</v>
      </c>
      <c r="B919" s="124" t="s">
        <v>110</v>
      </c>
      <c r="C919" s="145" t="s">
        <v>1074</v>
      </c>
      <c r="D919" s="118">
        <v>600000</v>
      </c>
      <c r="E919" s="125">
        <v>47349.5</v>
      </c>
      <c r="F919" s="119">
        <f t="shared" si="213"/>
        <v>552650.5</v>
      </c>
    </row>
    <row r="920" spans="1:44" s="115" customFormat="1" hidden="1" x14ac:dyDescent="0.25">
      <c r="A920" s="337" t="s">
        <v>1270</v>
      </c>
      <c r="B920" s="209" t="s">
        <v>110</v>
      </c>
      <c r="C920" s="229" t="s">
        <v>1269</v>
      </c>
      <c r="D920" s="230">
        <f t="shared" si="211"/>
        <v>0</v>
      </c>
      <c r="E920" s="230">
        <f t="shared" si="211"/>
        <v>0</v>
      </c>
      <c r="F920" s="233" t="str">
        <f t="shared" ref="F920:F923" si="214">IF(OR(D920="-",E920=D920),"-",D920-IF(E920="-",0,E920))</f>
        <v>-</v>
      </c>
    </row>
    <row r="921" spans="1:44" s="115" customFormat="1" ht="23.25" hidden="1" x14ac:dyDescent="0.25">
      <c r="A921" s="208" t="s">
        <v>113</v>
      </c>
      <c r="B921" s="209" t="s">
        <v>110</v>
      </c>
      <c r="C921" s="229" t="s">
        <v>1268</v>
      </c>
      <c r="D921" s="230">
        <f t="shared" si="211"/>
        <v>0</v>
      </c>
      <c r="E921" s="230">
        <f t="shared" si="211"/>
        <v>0</v>
      </c>
      <c r="F921" s="233" t="str">
        <f t="shared" si="214"/>
        <v>-</v>
      </c>
    </row>
    <row r="922" spans="1:44" s="115" customFormat="1" ht="34.5" hidden="1" x14ac:dyDescent="0.25">
      <c r="A922" s="208" t="s">
        <v>1164</v>
      </c>
      <c r="B922" s="209" t="s">
        <v>110</v>
      </c>
      <c r="C922" s="229" t="s">
        <v>1267</v>
      </c>
      <c r="D922" s="230">
        <f t="shared" si="211"/>
        <v>0</v>
      </c>
      <c r="E922" s="230">
        <f t="shared" si="211"/>
        <v>0</v>
      </c>
      <c r="F922" s="233" t="str">
        <f t="shared" si="214"/>
        <v>-</v>
      </c>
    </row>
    <row r="923" spans="1:44" s="115" customFormat="1" hidden="1" x14ac:dyDescent="0.25">
      <c r="A923" s="208" t="s">
        <v>1285</v>
      </c>
      <c r="B923" s="209" t="s">
        <v>110</v>
      </c>
      <c r="C923" s="229" t="s">
        <v>1266</v>
      </c>
      <c r="D923" s="230">
        <v>0</v>
      </c>
      <c r="E923" s="231">
        <v>0</v>
      </c>
      <c r="F923" s="233" t="str">
        <f t="shared" si="214"/>
        <v>-</v>
      </c>
    </row>
    <row r="924" spans="1:44" s="115" customFormat="1" ht="54" hidden="1" customHeight="1" x14ac:dyDescent="0.25">
      <c r="A924" s="225" t="s">
        <v>169</v>
      </c>
      <c r="B924" s="226" t="s">
        <v>110</v>
      </c>
      <c r="C924" s="227" t="s">
        <v>765</v>
      </c>
      <c r="D924" s="228">
        <f t="shared" ref="D924:E927" si="215">D925</f>
        <v>0</v>
      </c>
      <c r="E924" s="228">
        <f t="shared" si="215"/>
        <v>0</v>
      </c>
      <c r="F924" s="232" t="str">
        <f t="shared" si="183"/>
        <v>-</v>
      </c>
    </row>
    <row r="925" spans="1:44" s="115" customFormat="1" ht="34.5" hidden="1" x14ac:dyDescent="0.25">
      <c r="A925" s="208" t="s">
        <v>766</v>
      </c>
      <c r="B925" s="209" t="s">
        <v>110</v>
      </c>
      <c r="C925" s="229" t="s">
        <v>767</v>
      </c>
      <c r="D925" s="230">
        <f t="shared" si="215"/>
        <v>0</v>
      </c>
      <c r="E925" s="230">
        <f t="shared" si="215"/>
        <v>0</v>
      </c>
      <c r="F925" s="233" t="str">
        <f t="shared" si="183"/>
        <v>-</v>
      </c>
    </row>
    <row r="926" spans="1:44" s="115" customFormat="1" ht="40.5" hidden="1" customHeight="1" x14ac:dyDescent="0.25">
      <c r="A926" s="208" t="s">
        <v>2</v>
      </c>
      <c r="B926" s="209" t="s">
        <v>110</v>
      </c>
      <c r="C926" s="229" t="s">
        <v>768</v>
      </c>
      <c r="D926" s="230">
        <f t="shared" si="215"/>
        <v>0</v>
      </c>
      <c r="E926" s="230">
        <f t="shared" si="215"/>
        <v>0</v>
      </c>
      <c r="F926" s="233" t="str">
        <f t="shared" si="183"/>
        <v>-</v>
      </c>
    </row>
    <row r="927" spans="1:44" s="115" customFormat="1" hidden="1" x14ac:dyDescent="0.25">
      <c r="A927" s="208" t="s">
        <v>4</v>
      </c>
      <c r="B927" s="209" t="s">
        <v>110</v>
      </c>
      <c r="C927" s="229" t="s">
        <v>769</v>
      </c>
      <c r="D927" s="230">
        <f t="shared" si="215"/>
        <v>0</v>
      </c>
      <c r="E927" s="230">
        <f t="shared" si="215"/>
        <v>0</v>
      </c>
      <c r="F927" s="233" t="str">
        <f t="shared" si="183"/>
        <v>-</v>
      </c>
    </row>
    <row r="928" spans="1:44" s="115" customFormat="1" ht="14.25" hidden="1" customHeight="1" x14ac:dyDescent="0.25">
      <c r="A928" s="208" t="s">
        <v>63</v>
      </c>
      <c r="B928" s="209" t="s">
        <v>110</v>
      </c>
      <c r="C928" s="229" t="s">
        <v>770</v>
      </c>
      <c r="D928" s="230">
        <v>0</v>
      </c>
      <c r="E928" s="231">
        <v>0</v>
      </c>
      <c r="F928" s="233" t="str">
        <f t="shared" si="183"/>
        <v>-</v>
      </c>
    </row>
    <row r="929" spans="1:44" s="181" customFormat="1" ht="45.75" hidden="1" x14ac:dyDescent="0.25">
      <c r="A929" s="123" t="s">
        <v>771</v>
      </c>
      <c r="B929" s="124" t="s">
        <v>110</v>
      </c>
      <c r="C929" s="145" t="s">
        <v>772</v>
      </c>
      <c r="D929" s="118">
        <f t="shared" ref="D929:E931" si="216">D930</f>
        <v>0</v>
      </c>
      <c r="E929" s="118">
        <f t="shared" si="216"/>
        <v>0</v>
      </c>
      <c r="F929" s="119" t="str">
        <f t="shared" si="183"/>
        <v>-</v>
      </c>
      <c r="G929" s="4"/>
    </row>
    <row r="930" spans="1:44" s="181" customFormat="1" ht="23.25" hidden="1" x14ac:dyDescent="0.25">
      <c r="A930" s="123" t="s">
        <v>2</v>
      </c>
      <c r="B930" s="124" t="s">
        <v>110</v>
      </c>
      <c r="C930" s="145" t="s">
        <v>773</v>
      </c>
      <c r="D930" s="118">
        <f t="shared" si="216"/>
        <v>0</v>
      </c>
      <c r="E930" s="118">
        <f t="shared" si="216"/>
        <v>0</v>
      </c>
      <c r="F930" s="119" t="str">
        <f t="shared" si="183"/>
        <v>-</v>
      </c>
      <c r="G930" s="4"/>
    </row>
    <row r="931" spans="1:44" s="181" customFormat="1" hidden="1" x14ac:dyDescent="0.25">
      <c r="A931" s="123" t="s">
        <v>4</v>
      </c>
      <c r="B931" s="124" t="s">
        <v>110</v>
      </c>
      <c r="C931" s="145" t="s">
        <v>774</v>
      </c>
      <c r="D931" s="118">
        <f t="shared" si="216"/>
        <v>0</v>
      </c>
      <c r="E931" s="118">
        <f t="shared" si="216"/>
        <v>0</v>
      </c>
      <c r="F931" s="119" t="str">
        <f t="shared" si="183"/>
        <v>-</v>
      </c>
      <c r="G931" s="4"/>
    </row>
    <row r="932" spans="1:44" s="181" customFormat="1" hidden="1" x14ac:dyDescent="0.25">
      <c r="A932" s="123" t="s">
        <v>63</v>
      </c>
      <c r="B932" s="124" t="s">
        <v>110</v>
      </c>
      <c r="C932" s="145" t="s">
        <v>775</v>
      </c>
      <c r="D932" s="118"/>
      <c r="E932" s="125"/>
      <c r="F932" s="119" t="str">
        <f t="shared" si="183"/>
        <v>-</v>
      </c>
      <c r="G932" s="4"/>
    </row>
    <row r="933" spans="1:44" s="100" customFormat="1" ht="51" customHeight="1" x14ac:dyDescent="0.25">
      <c r="A933" s="120" t="s">
        <v>1386</v>
      </c>
      <c r="B933" s="121" t="s">
        <v>110</v>
      </c>
      <c r="C933" s="143" t="s">
        <v>776</v>
      </c>
      <c r="D933" s="116">
        <f t="shared" ref="D933:E935" si="217">D934</f>
        <v>15279800</v>
      </c>
      <c r="E933" s="116">
        <f t="shared" si="217"/>
        <v>5093255</v>
      </c>
      <c r="F933" s="117">
        <f t="shared" si="183"/>
        <v>10186545</v>
      </c>
      <c r="G933" s="122"/>
    </row>
    <row r="934" spans="1:44" s="100" customFormat="1" ht="57" customHeight="1" x14ac:dyDescent="0.25">
      <c r="A934" s="524" t="s">
        <v>1392</v>
      </c>
      <c r="B934" s="121" t="s">
        <v>110</v>
      </c>
      <c r="C934" s="143" t="s">
        <v>777</v>
      </c>
      <c r="D934" s="116">
        <f t="shared" si="217"/>
        <v>15279800</v>
      </c>
      <c r="E934" s="116">
        <f t="shared" si="217"/>
        <v>5093255</v>
      </c>
      <c r="F934" s="117">
        <f t="shared" si="183"/>
        <v>10186545</v>
      </c>
      <c r="G934" s="122"/>
    </row>
    <row r="935" spans="1:44" s="100" customFormat="1" ht="43.5" customHeight="1" x14ac:dyDescent="0.25">
      <c r="A935" s="524" t="s">
        <v>2</v>
      </c>
      <c r="B935" s="121" t="s">
        <v>110</v>
      </c>
      <c r="C935" s="143" t="s">
        <v>778</v>
      </c>
      <c r="D935" s="116">
        <f t="shared" si="217"/>
        <v>15279800</v>
      </c>
      <c r="E935" s="116">
        <f t="shared" si="217"/>
        <v>5093255</v>
      </c>
      <c r="F935" s="117">
        <f t="shared" si="183"/>
        <v>10186545</v>
      </c>
      <c r="G935" s="122"/>
    </row>
    <row r="936" spans="1:44" s="100" customFormat="1" ht="15" customHeight="1" x14ac:dyDescent="0.25">
      <c r="A936" s="120" t="s">
        <v>4</v>
      </c>
      <c r="B936" s="121" t="s">
        <v>110</v>
      </c>
      <c r="C936" s="143" t="s">
        <v>779</v>
      </c>
      <c r="D936" s="116">
        <f>D937+D938</f>
        <v>15279800</v>
      </c>
      <c r="E936" s="116">
        <f>E937+E938</f>
        <v>5093255</v>
      </c>
      <c r="F936" s="117">
        <f t="shared" si="183"/>
        <v>10186545</v>
      </c>
      <c r="G936" s="122"/>
    </row>
    <row r="937" spans="1:44" ht="49.5" hidden="1" customHeight="1" x14ac:dyDescent="0.25">
      <c r="A937" s="208" t="s">
        <v>3</v>
      </c>
      <c r="B937" s="209" t="s">
        <v>110</v>
      </c>
      <c r="C937" s="229" t="s">
        <v>986</v>
      </c>
      <c r="D937" s="230">
        <v>0</v>
      </c>
      <c r="E937" s="231">
        <v>0</v>
      </c>
      <c r="F937" s="233" t="str">
        <f t="shared" si="183"/>
        <v>-</v>
      </c>
      <c r="G937" s="4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</row>
    <row r="938" spans="1:44" ht="19.5" customHeight="1" x14ac:dyDescent="0.25">
      <c r="A938" s="123" t="s">
        <v>63</v>
      </c>
      <c r="B938" s="124" t="s">
        <v>110</v>
      </c>
      <c r="C938" s="145" t="s">
        <v>1345</v>
      </c>
      <c r="D938" s="118">
        <v>15279800</v>
      </c>
      <c r="E938" s="125">
        <v>5093255</v>
      </c>
      <c r="F938" s="119">
        <f t="shared" ref="F938" si="218">IF(OR(D938="-",E938=D938),"-",D938-IF(E938="-",0,E938))</f>
        <v>10186545</v>
      </c>
      <c r="G938" s="4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</row>
    <row r="939" spans="1:44" s="100" customFormat="1" ht="27" customHeight="1" x14ac:dyDescent="0.25">
      <c r="A939" s="120" t="s">
        <v>1185</v>
      </c>
      <c r="B939" s="121" t="s">
        <v>110</v>
      </c>
      <c r="C939" s="143" t="s">
        <v>780</v>
      </c>
      <c r="D939" s="116">
        <f>D940</f>
        <v>7302100</v>
      </c>
      <c r="E939" s="116">
        <f>E940</f>
        <v>2104073</v>
      </c>
      <c r="F939" s="117">
        <f t="shared" si="183"/>
        <v>5198027</v>
      </c>
      <c r="G939" s="122"/>
    </row>
    <row r="940" spans="1:44" s="100" customFormat="1" ht="36" customHeight="1" x14ac:dyDescent="0.25">
      <c r="A940" s="120" t="s">
        <v>245</v>
      </c>
      <c r="B940" s="121" t="s">
        <v>110</v>
      </c>
      <c r="C940" s="143" t="s">
        <v>781</v>
      </c>
      <c r="D940" s="116">
        <f>D941+D951</f>
        <v>7302100</v>
      </c>
      <c r="E940" s="116">
        <f>E941+E951</f>
        <v>2104073</v>
      </c>
      <c r="F940" s="117">
        <f t="shared" si="183"/>
        <v>5198027</v>
      </c>
      <c r="G940" s="122"/>
    </row>
    <row r="941" spans="1:44" s="100" customFormat="1" ht="52.5" customHeight="1" x14ac:dyDescent="0.25">
      <c r="A941" s="120" t="s">
        <v>0</v>
      </c>
      <c r="B941" s="121" t="s">
        <v>110</v>
      </c>
      <c r="C941" s="143" t="s">
        <v>782</v>
      </c>
      <c r="D941" s="116">
        <f t="shared" ref="D941:E944" si="219">D942</f>
        <v>3947900</v>
      </c>
      <c r="E941" s="116">
        <f t="shared" si="219"/>
        <v>986000</v>
      </c>
      <c r="F941" s="117">
        <f t="shared" si="183"/>
        <v>2961900</v>
      </c>
      <c r="G941" s="122"/>
    </row>
    <row r="942" spans="1:44" s="100" customFormat="1" ht="23.25" x14ac:dyDescent="0.25">
      <c r="A942" s="120" t="s">
        <v>1</v>
      </c>
      <c r="B942" s="121" t="s">
        <v>110</v>
      </c>
      <c r="C942" s="143" t="s">
        <v>783</v>
      </c>
      <c r="D942" s="116">
        <f t="shared" si="219"/>
        <v>3947900</v>
      </c>
      <c r="E942" s="116">
        <f t="shared" si="219"/>
        <v>986000</v>
      </c>
      <c r="F942" s="117">
        <f t="shared" si="183"/>
        <v>2961900</v>
      </c>
      <c r="G942" s="122"/>
    </row>
    <row r="943" spans="1:44" s="100" customFormat="1" ht="40.5" customHeight="1" x14ac:dyDescent="0.25">
      <c r="A943" s="120" t="s">
        <v>2</v>
      </c>
      <c r="B943" s="121" t="s">
        <v>110</v>
      </c>
      <c r="C943" s="143" t="s">
        <v>784</v>
      </c>
      <c r="D943" s="116">
        <f t="shared" si="219"/>
        <v>3947900</v>
      </c>
      <c r="E943" s="116">
        <f t="shared" si="219"/>
        <v>986000</v>
      </c>
      <c r="F943" s="117">
        <f t="shared" si="183"/>
        <v>2961900</v>
      </c>
      <c r="G943" s="122"/>
    </row>
    <row r="944" spans="1:44" s="100" customFormat="1" x14ac:dyDescent="0.25">
      <c r="A944" s="120" t="s">
        <v>4</v>
      </c>
      <c r="B944" s="121" t="s">
        <v>110</v>
      </c>
      <c r="C944" s="143" t="s">
        <v>785</v>
      </c>
      <c r="D944" s="116">
        <f t="shared" si="219"/>
        <v>3947900</v>
      </c>
      <c r="E944" s="116">
        <f t="shared" si="219"/>
        <v>986000</v>
      </c>
      <c r="F944" s="117">
        <f t="shared" si="183"/>
        <v>2961900</v>
      </c>
      <c r="G944" s="122"/>
    </row>
    <row r="945" spans="1:44" ht="48.75" customHeight="1" x14ac:dyDescent="0.25">
      <c r="A945" s="344" t="s">
        <v>1095</v>
      </c>
      <c r="B945" s="162" t="s">
        <v>110</v>
      </c>
      <c r="C945" s="145" t="s">
        <v>786</v>
      </c>
      <c r="D945" s="118">
        <v>3947900</v>
      </c>
      <c r="E945" s="125">
        <v>986000</v>
      </c>
      <c r="F945" s="119">
        <f t="shared" si="183"/>
        <v>2961900</v>
      </c>
      <c r="G945" s="4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</row>
    <row r="946" spans="1:44" s="114" customFormat="1" ht="45.75" hidden="1" x14ac:dyDescent="0.25">
      <c r="A946" s="225" t="s">
        <v>169</v>
      </c>
      <c r="B946" s="226" t="s">
        <v>110</v>
      </c>
      <c r="C946" s="227" t="s">
        <v>787</v>
      </c>
      <c r="D946" s="228">
        <f t="shared" ref="D946:E949" si="220">D947</f>
        <v>0</v>
      </c>
      <c r="E946" s="228">
        <f t="shared" si="220"/>
        <v>0</v>
      </c>
      <c r="F946" s="232" t="str">
        <f t="shared" si="183"/>
        <v>-</v>
      </c>
    </row>
    <row r="947" spans="1:44" s="115" customFormat="1" ht="34.5" hidden="1" x14ac:dyDescent="0.25">
      <c r="A947" s="208" t="s">
        <v>766</v>
      </c>
      <c r="B947" s="209" t="s">
        <v>110</v>
      </c>
      <c r="C947" s="229" t="s">
        <v>788</v>
      </c>
      <c r="D947" s="230">
        <f t="shared" si="220"/>
        <v>0</v>
      </c>
      <c r="E947" s="230">
        <f t="shared" si="220"/>
        <v>0</v>
      </c>
      <c r="F947" s="233" t="str">
        <f t="shared" si="183"/>
        <v>-</v>
      </c>
    </row>
    <row r="948" spans="1:44" s="115" customFormat="1" ht="23.25" hidden="1" x14ac:dyDescent="0.25">
      <c r="A948" s="208" t="s">
        <v>2</v>
      </c>
      <c r="B948" s="209" t="s">
        <v>110</v>
      </c>
      <c r="C948" s="229" t="s">
        <v>789</v>
      </c>
      <c r="D948" s="230">
        <f t="shared" si="220"/>
        <v>0</v>
      </c>
      <c r="E948" s="230">
        <f t="shared" si="220"/>
        <v>0</v>
      </c>
      <c r="F948" s="233" t="str">
        <f t="shared" si="183"/>
        <v>-</v>
      </c>
    </row>
    <row r="949" spans="1:44" s="115" customFormat="1" hidden="1" x14ac:dyDescent="0.25">
      <c r="A949" s="208" t="s">
        <v>4</v>
      </c>
      <c r="B949" s="209" t="s">
        <v>110</v>
      </c>
      <c r="C949" s="229" t="s">
        <v>790</v>
      </c>
      <c r="D949" s="230">
        <f t="shared" si="220"/>
        <v>0</v>
      </c>
      <c r="E949" s="230">
        <f t="shared" si="220"/>
        <v>0</v>
      </c>
      <c r="F949" s="233" t="str">
        <f t="shared" si="183"/>
        <v>-</v>
      </c>
    </row>
    <row r="950" spans="1:44" s="115" customFormat="1" ht="16.5" hidden="1" customHeight="1" x14ac:dyDescent="0.25">
      <c r="A950" s="208" t="s">
        <v>63</v>
      </c>
      <c r="B950" s="209" t="s">
        <v>110</v>
      </c>
      <c r="C950" s="229" t="s">
        <v>791</v>
      </c>
      <c r="D950" s="230">
        <v>0</v>
      </c>
      <c r="E950" s="231">
        <v>0</v>
      </c>
      <c r="F950" s="233" t="str">
        <f t="shared" si="183"/>
        <v>-</v>
      </c>
    </row>
    <row r="951" spans="1:44" s="100" customFormat="1" ht="54" customHeight="1" x14ac:dyDescent="0.25">
      <c r="A951" s="120" t="s">
        <v>1386</v>
      </c>
      <c r="B951" s="121" t="s">
        <v>110</v>
      </c>
      <c r="C951" s="143" t="s">
        <v>792</v>
      </c>
      <c r="D951" s="116">
        <f t="shared" ref="D951:E954" si="221">D952</f>
        <v>3354200</v>
      </c>
      <c r="E951" s="116">
        <f t="shared" si="221"/>
        <v>1118073</v>
      </c>
      <c r="F951" s="119">
        <f t="shared" si="183"/>
        <v>2236127</v>
      </c>
      <c r="G951" s="122"/>
    </row>
    <row r="952" spans="1:44" s="100" customFormat="1" ht="57.75" customHeight="1" x14ac:dyDescent="0.25">
      <c r="A952" s="524" t="s">
        <v>1392</v>
      </c>
      <c r="B952" s="121" t="s">
        <v>110</v>
      </c>
      <c r="C952" s="143" t="s">
        <v>793</v>
      </c>
      <c r="D952" s="116">
        <f t="shared" si="221"/>
        <v>3354200</v>
      </c>
      <c r="E952" s="116">
        <f t="shared" si="221"/>
        <v>1118073</v>
      </c>
      <c r="F952" s="117">
        <f t="shared" si="183"/>
        <v>2236127</v>
      </c>
      <c r="G952" s="122"/>
    </row>
    <row r="953" spans="1:44" s="100" customFormat="1" ht="40.5" customHeight="1" x14ac:dyDescent="0.25">
      <c r="A953" s="120" t="s">
        <v>2</v>
      </c>
      <c r="B953" s="121" t="s">
        <v>110</v>
      </c>
      <c r="C953" s="143" t="s">
        <v>794</v>
      </c>
      <c r="D953" s="116">
        <f t="shared" si="221"/>
        <v>3354200</v>
      </c>
      <c r="E953" s="116">
        <f t="shared" si="221"/>
        <v>1118073</v>
      </c>
      <c r="F953" s="117">
        <f t="shared" si="183"/>
        <v>2236127</v>
      </c>
      <c r="G953" s="122"/>
    </row>
    <row r="954" spans="1:44" s="100" customFormat="1" x14ac:dyDescent="0.25">
      <c r="A954" s="120" t="s">
        <v>4</v>
      </c>
      <c r="B954" s="121" t="s">
        <v>110</v>
      </c>
      <c r="C954" s="143" t="s">
        <v>795</v>
      </c>
      <c r="D954" s="116">
        <f t="shared" si="221"/>
        <v>3354200</v>
      </c>
      <c r="E954" s="116">
        <f t="shared" si="221"/>
        <v>1118073</v>
      </c>
      <c r="F954" s="117">
        <f t="shared" si="183"/>
        <v>2236127</v>
      </c>
      <c r="G954" s="122"/>
    </row>
    <row r="955" spans="1:44" ht="18" customHeight="1" x14ac:dyDescent="0.25">
      <c r="A955" s="123" t="s">
        <v>63</v>
      </c>
      <c r="B955" s="124" t="s">
        <v>110</v>
      </c>
      <c r="C955" s="145" t="s">
        <v>1464</v>
      </c>
      <c r="D955" s="118">
        <v>3354200</v>
      </c>
      <c r="E955" s="125">
        <v>1118073</v>
      </c>
      <c r="F955" s="119">
        <f>D955-E955</f>
        <v>2236127</v>
      </c>
      <c r="G955" s="4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</row>
    <row r="956" spans="1:44" s="114" customFormat="1" ht="23.25" hidden="1" x14ac:dyDescent="0.25">
      <c r="A956" s="225" t="s">
        <v>341</v>
      </c>
      <c r="B956" s="226" t="s">
        <v>110</v>
      </c>
      <c r="C956" s="227" t="s">
        <v>796</v>
      </c>
      <c r="D956" s="228">
        <f t="shared" ref="D956:E961" si="222">D957</f>
        <v>0</v>
      </c>
      <c r="E956" s="228">
        <f t="shared" si="222"/>
        <v>0</v>
      </c>
      <c r="F956" s="232" t="str">
        <f t="shared" ref="F956:F1114" si="223">IF(OR(D956="-",E956=D956),"-",D956-IF(E956="-",0,E956))</f>
        <v>-</v>
      </c>
    </row>
    <row r="957" spans="1:44" s="114" customFormat="1" ht="23.25" hidden="1" x14ac:dyDescent="0.25">
      <c r="A957" s="225" t="s">
        <v>111</v>
      </c>
      <c r="B957" s="226" t="s">
        <v>110</v>
      </c>
      <c r="C957" s="227" t="s">
        <v>797</v>
      </c>
      <c r="D957" s="228">
        <f t="shared" si="222"/>
        <v>0</v>
      </c>
      <c r="E957" s="228">
        <f t="shared" si="222"/>
        <v>0</v>
      </c>
      <c r="F957" s="232" t="str">
        <f t="shared" si="223"/>
        <v>-</v>
      </c>
    </row>
    <row r="958" spans="1:44" s="115" customFormat="1" hidden="1" x14ac:dyDescent="0.25">
      <c r="A958" s="225" t="s">
        <v>112</v>
      </c>
      <c r="B958" s="209" t="s">
        <v>110</v>
      </c>
      <c r="C958" s="229" t="s">
        <v>798</v>
      </c>
      <c r="D958" s="230">
        <f t="shared" si="222"/>
        <v>0</v>
      </c>
      <c r="E958" s="230">
        <f t="shared" si="222"/>
        <v>0</v>
      </c>
      <c r="F958" s="233" t="str">
        <f t="shared" si="223"/>
        <v>-</v>
      </c>
    </row>
    <row r="959" spans="1:44" s="115" customFormat="1" hidden="1" x14ac:dyDescent="0.25">
      <c r="A959" s="208" t="s">
        <v>799</v>
      </c>
      <c r="B959" s="209" t="s">
        <v>110</v>
      </c>
      <c r="C959" s="229" t="s">
        <v>800</v>
      </c>
      <c r="D959" s="230">
        <f t="shared" si="222"/>
        <v>0</v>
      </c>
      <c r="E959" s="230">
        <f t="shared" si="222"/>
        <v>0</v>
      </c>
      <c r="F959" s="233" t="str">
        <f t="shared" si="223"/>
        <v>-</v>
      </c>
    </row>
    <row r="960" spans="1:44" s="115" customFormat="1" ht="23.25" hidden="1" x14ac:dyDescent="0.25">
      <c r="A960" s="208" t="s">
        <v>113</v>
      </c>
      <c r="B960" s="209" t="s">
        <v>110</v>
      </c>
      <c r="C960" s="229" t="s">
        <v>801</v>
      </c>
      <c r="D960" s="230">
        <f t="shared" si="222"/>
        <v>0</v>
      </c>
      <c r="E960" s="230">
        <f t="shared" si="222"/>
        <v>0</v>
      </c>
      <c r="F960" s="233" t="str">
        <f t="shared" si="223"/>
        <v>-</v>
      </c>
    </row>
    <row r="961" spans="1:44" s="115" customFormat="1" ht="33.75" hidden="1" customHeight="1" x14ac:dyDescent="0.25">
      <c r="A961" s="208" t="s">
        <v>358</v>
      </c>
      <c r="B961" s="209" t="s">
        <v>110</v>
      </c>
      <c r="C961" s="229" t="s">
        <v>802</v>
      </c>
      <c r="D961" s="230">
        <f t="shared" si="222"/>
        <v>0</v>
      </c>
      <c r="E961" s="230">
        <f t="shared" si="222"/>
        <v>0</v>
      </c>
      <c r="F961" s="233" t="str">
        <f t="shared" si="223"/>
        <v>-</v>
      </c>
    </row>
    <row r="962" spans="1:44" s="115" customFormat="1" ht="34.5" hidden="1" x14ac:dyDescent="0.25">
      <c r="A962" s="208" t="s">
        <v>114</v>
      </c>
      <c r="B962" s="209" t="s">
        <v>110</v>
      </c>
      <c r="C962" s="229" t="s">
        <v>803</v>
      </c>
      <c r="D962" s="230">
        <v>0</v>
      </c>
      <c r="E962" s="231">
        <v>0</v>
      </c>
      <c r="F962" s="233" t="str">
        <f t="shared" ref="F962" si="224">IF(OR(D962="-",E962=D962),"-",D962-IF(E962="-",0,E962))</f>
        <v>-</v>
      </c>
    </row>
    <row r="963" spans="1:44" s="100" customFormat="1" x14ac:dyDescent="0.25">
      <c r="A963" s="120" t="s">
        <v>804</v>
      </c>
      <c r="B963" s="121" t="s">
        <v>110</v>
      </c>
      <c r="C963" s="143" t="s">
        <v>805</v>
      </c>
      <c r="D963" s="116">
        <f>D964+D972+D1036</f>
        <v>3447284</v>
      </c>
      <c r="E963" s="116">
        <f>E964+E972+E1036</f>
        <v>2379914</v>
      </c>
      <c r="F963" s="117">
        <f t="shared" si="223"/>
        <v>1067370</v>
      </c>
      <c r="G963" s="122"/>
    </row>
    <row r="964" spans="1:44" s="100" customFormat="1" ht="13.5" customHeight="1" x14ac:dyDescent="0.25">
      <c r="A964" s="120" t="s">
        <v>5</v>
      </c>
      <c r="B964" s="121" t="s">
        <v>110</v>
      </c>
      <c r="C964" s="143" t="s">
        <v>806</v>
      </c>
      <c r="D964" s="116">
        <f t="shared" ref="D964:E968" si="225">D965</f>
        <v>1384300</v>
      </c>
      <c r="E964" s="116">
        <f t="shared" si="225"/>
        <v>346930</v>
      </c>
      <c r="F964" s="117">
        <f t="shared" si="223"/>
        <v>1037370</v>
      </c>
      <c r="G964" s="122"/>
    </row>
    <row r="965" spans="1:44" s="100" customFormat="1" ht="30.75" customHeight="1" x14ac:dyDescent="0.25">
      <c r="A965" s="120" t="s">
        <v>341</v>
      </c>
      <c r="B965" s="121" t="s">
        <v>110</v>
      </c>
      <c r="C965" s="143" t="s">
        <v>807</v>
      </c>
      <c r="D965" s="116">
        <f t="shared" si="225"/>
        <v>1384300</v>
      </c>
      <c r="E965" s="116">
        <f t="shared" si="225"/>
        <v>346930</v>
      </c>
      <c r="F965" s="117">
        <f t="shared" si="223"/>
        <v>1037370</v>
      </c>
      <c r="G965" s="122"/>
    </row>
    <row r="966" spans="1:44" s="100" customFormat="1" ht="28.5" customHeight="1" x14ac:dyDescent="0.25">
      <c r="A966" s="120" t="s">
        <v>111</v>
      </c>
      <c r="B966" s="121" t="s">
        <v>110</v>
      </c>
      <c r="C966" s="143" t="s">
        <v>808</v>
      </c>
      <c r="D966" s="116">
        <f t="shared" si="225"/>
        <v>1384300</v>
      </c>
      <c r="E966" s="116">
        <f t="shared" si="225"/>
        <v>346930</v>
      </c>
      <c r="F966" s="117">
        <f t="shared" si="223"/>
        <v>1037370</v>
      </c>
      <c r="G966" s="122"/>
    </row>
    <row r="967" spans="1:44" s="100" customFormat="1" ht="28.5" customHeight="1" x14ac:dyDescent="0.25">
      <c r="A967" s="120" t="s">
        <v>11</v>
      </c>
      <c r="B967" s="121" t="s">
        <v>110</v>
      </c>
      <c r="C967" s="143" t="s">
        <v>1239</v>
      </c>
      <c r="D967" s="116">
        <f t="shared" si="225"/>
        <v>1384300</v>
      </c>
      <c r="E967" s="116">
        <f t="shared" si="225"/>
        <v>346930</v>
      </c>
      <c r="F967" s="117">
        <f t="shared" si="223"/>
        <v>1037370</v>
      </c>
      <c r="G967" s="122"/>
    </row>
    <row r="968" spans="1:44" s="100" customFormat="1" ht="38.25" customHeight="1" x14ac:dyDescent="0.25">
      <c r="A968" s="120" t="s">
        <v>1302</v>
      </c>
      <c r="B968" s="121" t="s">
        <v>110</v>
      </c>
      <c r="C968" s="143" t="s">
        <v>1240</v>
      </c>
      <c r="D968" s="116">
        <f t="shared" si="225"/>
        <v>1384300</v>
      </c>
      <c r="E968" s="116">
        <f t="shared" si="225"/>
        <v>346930</v>
      </c>
      <c r="F968" s="117">
        <f t="shared" si="223"/>
        <v>1037370</v>
      </c>
      <c r="G968" s="122"/>
    </row>
    <row r="969" spans="1:44" s="100" customFormat="1" ht="15.75" customHeight="1" x14ac:dyDescent="0.25">
      <c r="A969" s="120" t="s">
        <v>130</v>
      </c>
      <c r="B969" s="121" t="s">
        <v>110</v>
      </c>
      <c r="C969" s="143" t="s">
        <v>1287</v>
      </c>
      <c r="D969" s="116">
        <f>D971</f>
        <v>1384300</v>
      </c>
      <c r="E969" s="116">
        <f>E971</f>
        <v>346930</v>
      </c>
      <c r="F969" s="117">
        <f t="shared" si="223"/>
        <v>1037370</v>
      </c>
      <c r="G969" s="122"/>
    </row>
    <row r="970" spans="1:44" ht="23.25" x14ac:dyDescent="0.25">
      <c r="A970" s="123" t="s">
        <v>7</v>
      </c>
      <c r="B970" s="124" t="s">
        <v>110</v>
      </c>
      <c r="C970" s="145" t="s">
        <v>1317</v>
      </c>
      <c r="D970" s="118">
        <f>D971</f>
        <v>1384300</v>
      </c>
      <c r="E970" s="125">
        <f>E971</f>
        <v>346930</v>
      </c>
      <c r="F970" s="119">
        <f t="shared" ref="F970" si="226">IF(OR(D970="-",E970=D970),"-",D970-IF(E970="-",0,E970))</f>
        <v>1037370</v>
      </c>
      <c r="G970" s="4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</row>
    <row r="971" spans="1:44" ht="39" customHeight="1" x14ac:dyDescent="0.25">
      <c r="A971" s="123" t="s">
        <v>1288</v>
      </c>
      <c r="B971" s="124" t="s">
        <v>110</v>
      </c>
      <c r="C971" s="145" t="s">
        <v>1286</v>
      </c>
      <c r="D971" s="118">
        <v>1384300</v>
      </c>
      <c r="E971" s="125">
        <v>346930</v>
      </c>
      <c r="F971" s="119">
        <f t="shared" si="223"/>
        <v>1037370</v>
      </c>
      <c r="G971" s="4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</row>
    <row r="972" spans="1:44" s="100" customFormat="1" ht="13.5" customHeight="1" x14ac:dyDescent="0.25">
      <c r="A972" s="120" t="s">
        <v>6</v>
      </c>
      <c r="B972" s="121" t="s">
        <v>110</v>
      </c>
      <c r="C972" s="143" t="s">
        <v>809</v>
      </c>
      <c r="D972" s="116">
        <f>D973+D1030</f>
        <v>40000</v>
      </c>
      <c r="E972" s="116">
        <f>E973+E1030</f>
        <v>10000</v>
      </c>
      <c r="F972" s="117">
        <f t="shared" si="223"/>
        <v>30000</v>
      </c>
      <c r="G972" s="122"/>
    </row>
    <row r="973" spans="1:44" s="114" customFormat="1" ht="57.75" hidden="1" customHeight="1" x14ac:dyDescent="0.25">
      <c r="A973" s="225" t="s">
        <v>236</v>
      </c>
      <c r="B973" s="226" t="s">
        <v>110</v>
      </c>
      <c r="C973" s="227" t="s">
        <v>810</v>
      </c>
      <c r="D973" s="228">
        <f>D974+D1007</f>
        <v>0</v>
      </c>
      <c r="E973" s="228">
        <f>E974+E1007</f>
        <v>0</v>
      </c>
      <c r="F973" s="232" t="str">
        <f t="shared" si="223"/>
        <v>-</v>
      </c>
    </row>
    <row r="974" spans="1:44" s="114" customFormat="1" ht="23.25" hidden="1" x14ac:dyDescent="0.25">
      <c r="A974" s="225" t="s">
        <v>1043</v>
      </c>
      <c r="B974" s="226" t="s">
        <v>110</v>
      </c>
      <c r="C974" s="227" t="s">
        <v>811</v>
      </c>
      <c r="D974" s="228">
        <f>D975</f>
        <v>0</v>
      </c>
      <c r="E974" s="228">
        <f>E975</f>
        <v>0</v>
      </c>
      <c r="F974" s="232" t="str">
        <f t="shared" si="223"/>
        <v>-</v>
      </c>
    </row>
    <row r="975" spans="1:44" s="114" customFormat="1" ht="34.5" hidden="1" customHeight="1" x14ac:dyDescent="0.25">
      <c r="A975" s="225" t="s">
        <v>239</v>
      </c>
      <c r="B975" s="226" t="s">
        <v>110</v>
      </c>
      <c r="C975" s="227" t="s">
        <v>812</v>
      </c>
      <c r="D975" s="228">
        <f>D976+D981+D986+D997+D1002</f>
        <v>0</v>
      </c>
      <c r="E975" s="228">
        <f>E976+E981+E986+E997+E1002</f>
        <v>0</v>
      </c>
      <c r="F975" s="232" t="str">
        <f t="shared" si="223"/>
        <v>-</v>
      </c>
    </row>
    <row r="976" spans="1:44" s="115" customFormat="1" ht="45.75" hidden="1" x14ac:dyDescent="0.25">
      <c r="A976" s="208" t="s">
        <v>318</v>
      </c>
      <c r="B976" s="209" t="s">
        <v>110</v>
      </c>
      <c r="C976" s="229" t="s">
        <v>813</v>
      </c>
      <c r="D976" s="230">
        <f t="shared" ref="D976:E979" si="227">D977</f>
        <v>0</v>
      </c>
      <c r="E976" s="230">
        <f t="shared" si="227"/>
        <v>0</v>
      </c>
      <c r="F976" s="233" t="str">
        <f t="shared" si="223"/>
        <v>-</v>
      </c>
    </row>
    <row r="977" spans="1:7" s="115" customFormat="1" ht="34.5" hidden="1" x14ac:dyDescent="0.25">
      <c r="A977" s="208" t="s">
        <v>319</v>
      </c>
      <c r="B977" s="209" t="s">
        <v>110</v>
      </c>
      <c r="C977" s="229" t="s">
        <v>814</v>
      </c>
      <c r="D977" s="230">
        <f t="shared" si="227"/>
        <v>0</v>
      </c>
      <c r="E977" s="230">
        <f t="shared" si="227"/>
        <v>0</v>
      </c>
      <c r="F977" s="233" t="str">
        <f t="shared" si="223"/>
        <v>-</v>
      </c>
    </row>
    <row r="978" spans="1:7" s="115" customFormat="1" hidden="1" x14ac:dyDescent="0.25">
      <c r="A978" s="208" t="s">
        <v>130</v>
      </c>
      <c r="B978" s="209" t="s">
        <v>110</v>
      </c>
      <c r="C978" s="229" t="s">
        <v>815</v>
      </c>
      <c r="D978" s="230">
        <f t="shared" si="227"/>
        <v>0</v>
      </c>
      <c r="E978" s="230">
        <f t="shared" si="227"/>
        <v>0</v>
      </c>
      <c r="F978" s="233" t="str">
        <f t="shared" si="223"/>
        <v>-</v>
      </c>
    </row>
    <row r="979" spans="1:7" s="115" customFormat="1" ht="23.25" hidden="1" x14ac:dyDescent="0.25">
      <c r="A979" s="208" t="s">
        <v>7</v>
      </c>
      <c r="B979" s="209" t="s">
        <v>110</v>
      </c>
      <c r="C979" s="229" t="s">
        <v>816</v>
      </c>
      <c r="D979" s="230">
        <f t="shared" si="227"/>
        <v>0</v>
      </c>
      <c r="E979" s="230">
        <f t="shared" si="227"/>
        <v>0</v>
      </c>
      <c r="F979" s="233" t="str">
        <f t="shared" si="223"/>
        <v>-</v>
      </c>
    </row>
    <row r="980" spans="1:7" s="115" customFormat="1" hidden="1" x14ac:dyDescent="0.25">
      <c r="A980" s="208" t="s">
        <v>8</v>
      </c>
      <c r="B980" s="209" t="s">
        <v>110</v>
      </c>
      <c r="C980" s="229" t="s">
        <v>817</v>
      </c>
      <c r="D980" s="230"/>
      <c r="E980" s="231"/>
      <c r="F980" s="233" t="str">
        <f t="shared" si="223"/>
        <v>-</v>
      </c>
    </row>
    <row r="981" spans="1:7" s="115" customFormat="1" ht="34.5" hidden="1" x14ac:dyDescent="0.25">
      <c r="A981" s="208" t="s">
        <v>169</v>
      </c>
      <c r="B981" s="209" t="s">
        <v>110</v>
      </c>
      <c r="C981" s="229" t="s">
        <v>818</v>
      </c>
      <c r="D981" s="230">
        <f t="shared" ref="D981:E984" si="228">D982</f>
        <v>0</v>
      </c>
      <c r="E981" s="230">
        <f t="shared" si="228"/>
        <v>0</v>
      </c>
      <c r="F981" s="233" t="str">
        <f t="shared" si="223"/>
        <v>-</v>
      </c>
    </row>
    <row r="982" spans="1:7" s="115" customFormat="1" ht="23.25" hidden="1" x14ac:dyDescent="0.25">
      <c r="A982" s="208" t="s">
        <v>819</v>
      </c>
      <c r="B982" s="209" t="s">
        <v>110</v>
      </c>
      <c r="C982" s="229" t="s">
        <v>820</v>
      </c>
      <c r="D982" s="230">
        <f t="shared" si="228"/>
        <v>0</v>
      </c>
      <c r="E982" s="230">
        <f t="shared" si="228"/>
        <v>0</v>
      </c>
      <c r="F982" s="233" t="str">
        <f t="shared" si="223"/>
        <v>-</v>
      </c>
    </row>
    <row r="983" spans="1:7" s="115" customFormat="1" hidden="1" x14ac:dyDescent="0.25">
      <c r="A983" s="208" t="s">
        <v>130</v>
      </c>
      <c r="B983" s="209" t="s">
        <v>110</v>
      </c>
      <c r="C983" s="229" t="s">
        <v>821</v>
      </c>
      <c r="D983" s="230">
        <f t="shared" si="228"/>
        <v>0</v>
      </c>
      <c r="E983" s="230">
        <f t="shared" si="228"/>
        <v>0</v>
      </c>
      <c r="F983" s="233" t="str">
        <f t="shared" si="223"/>
        <v>-</v>
      </c>
    </row>
    <row r="984" spans="1:7" s="115" customFormat="1" ht="23.25" hidden="1" x14ac:dyDescent="0.25">
      <c r="A984" s="208" t="s">
        <v>7</v>
      </c>
      <c r="B984" s="209" t="s">
        <v>110</v>
      </c>
      <c r="C984" s="229" t="s">
        <v>822</v>
      </c>
      <c r="D984" s="230">
        <f t="shared" si="228"/>
        <v>0</v>
      </c>
      <c r="E984" s="230">
        <f t="shared" si="228"/>
        <v>0</v>
      </c>
      <c r="F984" s="233" t="str">
        <f t="shared" si="223"/>
        <v>-</v>
      </c>
    </row>
    <row r="985" spans="1:7" s="115" customFormat="1" hidden="1" x14ac:dyDescent="0.25">
      <c r="A985" s="208" t="s">
        <v>8</v>
      </c>
      <c r="B985" s="209" t="s">
        <v>110</v>
      </c>
      <c r="C985" s="229" t="s">
        <v>823</v>
      </c>
      <c r="D985" s="230"/>
      <c r="E985" s="231"/>
      <c r="F985" s="233" t="str">
        <f t="shared" si="223"/>
        <v>-</v>
      </c>
    </row>
    <row r="986" spans="1:7" s="114" customFormat="1" ht="48.75" hidden="1" customHeight="1" x14ac:dyDescent="0.25">
      <c r="A986" s="225" t="s">
        <v>316</v>
      </c>
      <c r="B986" s="226" t="s">
        <v>110</v>
      </c>
      <c r="C986" s="227" t="s">
        <v>824</v>
      </c>
      <c r="D986" s="228">
        <f>D987+D992</f>
        <v>0</v>
      </c>
      <c r="E986" s="228">
        <f>E987+E992</f>
        <v>0</v>
      </c>
      <c r="F986" s="232" t="str">
        <f t="shared" si="223"/>
        <v>-</v>
      </c>
    </row>
    <row r="987" spans="1:7" s="115" customFormat="1" ht="34.5" hidden="1" x14ac:dyDescent="0.25">
      <c r="A987" s="208" t="s">
        <v>825</v>
      </c>
      <c r="B987" s="209" t="s">
        <v>110</v>
      </c>
      <c r="C987" s="229" t="s">
        <v>826</v>
      </c>
      <c r="D987" s="230">
        <f t="shared" ref="D987:E988" si="229">D988</f>
        <v>0</v>
      </c>
      <c r="E987" s="230">
        <f t="shared" si="229"/>
        <v>0</v>
      </c>
      <c r="F987" s="233" t="str">
        <f t="shared" si="223"/>
        <v>-</v>
      </c>
    </row>
    <row r="988" spans="1:7" s="115" customFormat="1" hidden="1" x14ac:dyDescent="0.25">
      <c r="A988" s="208" t="s">
        <v>130</v>
      </c>
      <c r="B988" s="209" t="s">
        <v>110</v>
      </c>
      <c r="C988" s="229" t="s">
        <v>827</v>
      </c>
      <c r="D988" s="230">
        <f t="shared" si="229"/>
        <v>0</v>
      </c>
      <c r="E988" s="230">
        <f t="shared" si="229"/>
        <v>0</v>
      </c>
      <c r="F988" s="233" t="str">
        <f t="shared" si="223"/>
        <v>-</v>
      </c>
    </row>
    <row r="989" spans="1:7" s="115" customFormat="1" ht="23.25" hidden="1" x14ac:dyDescent="0.25">
      <c r="A989" s="208" t="s">
        <v>7</v>
      </c>
      <c r="B989" s="209" t="s">
        <v>110</v>
      </c>
      <c r="C989" s="229" t="s">
        <v>828</v>
      </c>
      <c r="D989" s="230">
        <f>D990+D991</f>
        <v>0</v>
      </c>
      <c r="E989" s="230">
        <f>E990+E991</f>
        <v>0</v>
      </c>
      <c r="F989" s="233" t="str">
        <f t="shared" si="223"/>
        <v>-</v>
      </c>
    </row>
    <row r="990" spans="1:7" s="115" customFormat="1" hidden="1" x14ac:dyDescent="0.25">
      <c r="A990" s="208" t="s">
        <v>8</v>
      </c>
      <c r="B990" s="209" t="s">
        <v>110</v>
      </c>
      <c r="C990" s="229" t="s">
        <v>1235</v>
      </c>
      <c r="D990" s="230">
        <v>0</v>
      </c>
      <c r="E990" s="231">
        <v>0</v>
      </c>
      <c r="F990" s="233" t="str">
        <f t="shared" si="223"/>
        <v>-</v>
      </c>
      <c r="G990" s="115" t="s">
        <v>1234</v>
      </c>
    </row>
    <row r="991" spans="1:7" s="115" customFormat="1" hidden="1" x14ac:dyDescent="0.25">
      <c r="A991" s="208" t="s">
        <v>8</v>
      </c>
      <c r="B991" s="209" t="s">
        <v>110</v>
      </c>
      <c r="C991" s="229" t="s">
        <v>829</v>
      </c>
      <c r="D991" s="230">
        <v>0</v>
      </c>
      <c r="E991" s="231"/>
      <c r="F991" s="233" t="str">
        <f t="shared" ref="F991:F995" si="230">IF(OR(D991="-",E991=D991),"-",D991-IF(E991="-",0,E991))</f>
        <v>-</v>
      </c>
      <c r="G991" s="115" t="s">
        <v>1234</v>
      </c>
    </row>
    <row r="992" spans="1:7" s="115" customFormat="1" ht="23.25" hidden="1" x14ac:dyDescent="0.25">
      <c r="A992" s="208" t="s">
        <v>1275</v>
      </c>
      <c r="B992" s="209" t="s">
        <v>110</v>
      </c>
      <c r="C992" s="229" t="s">
        <v>1271</v>
      </c>
      <c r="D992" s="230">
        <f t="shared" ref="D992:E993" si="231">D993</f>
        <v>0</v>
      </c>
      <c r="E992" s="230">
        <f t="shared" si="231"/>
        <v>0</v>
      </c>
      <c r="F992" s="233" t="str">
        <f t="shared" si="230"/>
        <v>-</v>
      </c>
    </row>
    <row r="993" spans="1:7" s="115" customFormat="1" ht="17.25" hidden="1" customHeight="1" x14ac:dyDescent="0.25">
      <c r="A993" s="208" t="s">
        <v>130</v>
      </c>
      <c r="B993" s="209" t="s">
        <v>110</v>
      </c>
      <c r="C993" s="229" t="s">
        <v>1272</v>
      </c>
      <c r="D993" s="230">
        <f t="shared" si="231"/>
        <v>0</v>
      </c>
      <c r="E993" s="230">
        <f t="shared" si="231"/>
        <v>0</v>
      </c>
      <c r="F993" s="233" t="str">
        <f t="shared" si="230"/>
        <v>-</v>
      </c>
    </row>
    <row r="994" spans="1:7" s="115" customFormat="1" ht="23.25" hidden="1" x14ac:dyDescent="0.25">
      <c r="A994" s="208" t="s">
        <v>7</v>
      </c>
      <c r="B994" s="209" t="s">
        <v>110</v>
      </c>
      <c r="C994" s="229" t="s">
        <v>1273</v>
      </c>
      <c r="D994" s="230">
        <f>D995+D996</f>
        <v>0</v>
      </c>
      <c r="E994" s="230">
        <f>E995+E996</f>
        <v>0</v>
      </c>
      <c r="F994" s="233" t="str">
        <f t="shared" si="230"/>
        <v>-</v>
      </c>
    </row>
    <row r="995" spans="1:7" s="115" customFormat="1" hidden="1" x14ac:dyDescent="0.25">
      <c r="A995" s="208" t="s">
        <v>8</v>
      </c>
      <c r="B995" s="209" t="s">
        <v>110</v>
      </c>
      <c r="C995" s="229" t="s">
        <v>1235</v>
      </c>
      <c r="D995" s="230">
        <v>0</v>
      </c>
      <c r="E995" s="231">
        <v>0</v>
      </c>
      <c r="F995" s="233" t="str">
        <f t="shared" si="230"/>
        <v>-</v>
      </c>
      <c r="G995" s="115" t="s">
        <v>1234</v>
      </c>
    </row>
    <row r="996" spans="1:7" s="115" customFormat="1" hidden="1" x14ac:dyDescent="0.25">
      <c r="A996" s="208" t="s">
        <v>8</v>
      </c>
      <c r="B996" s="209" t="s">
        <v>110</v>
      </c>
      <c r="C996" s="229" t="s">
        <v>1274</v>
      </c>
      <c r="D996" s="230">
        <v>0</v>
      </c>
      <c r="E996" s="231">
        <v>0</v>
      </c>
      <c r="F996" s="233" t="str">
        <f t="shared" ref="F996" si="232">IF(OR(D996="-",E996=D996),"-",D996-IF(E996="-",0,E996))</f>
        <v>-</v>
      </c>
    </row>
    <row r="997" spans="1:7" s="114" customFormat="1" ht="60.75" hidden="1" customHeight="1" x14ac:dyDescent="0.25">
      <c r="A997" s="225" t="s">
        <v>169</v>
      </c>
      <c r="B997" s="226" t="s">
        <v>110</v>
      </c>
      <c r="C997" s="227" t="s">
        <v>830</v>
      </c>
      <c r="D997" s="228">
        <f t="shared" ref="D997:E1000" si="233">D998</f>
        <v>0</v>
      </c>
      <c r="E997" s="228">
        <f t="shared" si="233"/>
        <v>0</v>
      </c>
      <c r="F997" s="232" t="str">
        <f t="shared" si="223"/>
        <v>-</v>
      </c>
    </row>
    <row r="998" spans="1:7" s="115" customFormat="1" ht="34.5" hidden="1" x14ac:dyDescent="0.25">
      <c r="A998" s="208" t="s">
        <v>319</v>
      </c>
      <c r="B998" s="209" t="s">
        <v>110</v>
      </c>
      <c r="C998" s="229" t="s">
        <v>831</v>
      </c>
      <c r="D998" s="230">
        <f t="shared" si="233"/>
        <v>0</v>
      </c>
      <c r="E998" s="230">
        <f t="shared" si="233"/>
        <v>0</v>
      </c>
      <c r="F998" s="233" t="str">
        <f t="shared" si="223"/>
        <v>-</v>
      </c>
    </row>
    <row r="999" spans="1:7" s="115" customFormat="1" hidden="1" x14ac:dyDescent="0.25">
      <c r="A999" s="208" t="s">
        <v>130</v>
      </c>
      <c r="B999" s="209" t="s">
        <v>110</v>
      </c>
      <c r="C999" s="229" t="s">
        <v>832</v>
      </c>
      <c r="D999" s="230">
        <f t="shared" si="233"/>
        <v>0</v>
      </c>
      <c r="E999" s="230">
        <f t="shared" si="233"/>
        <v>0</v>
      </c>
      <c r="F999" s="233" t="str">
        <f t="shared" si="223"/>
        <v>-</v>
      </c>
    </row>
    <row r="1000" spans="1:7" s="115" customFormat="1" ht="23.25" hidden="1" x14ac:dyDescent="0.25">
      <c r="A1000" s="208" t="s">
        <v>7</v>
      </c>
      <c r="B1000" s="209" t="s">
        <v>110</v>
      </c>
      <c r="C1000" s="229" t="s">
        <v>833</v>
      </c>
      <c r="D1000" s="230">
        <f t="shared" si="233"/>
        <v>0</v>
      </c>
      <c r="E1000" s="230">
        <f t="shared" si="233"/>
        <v>0</v>
      </c>
      <c r="F1000" s="233" t="str">
        <f t="shared" si="223"/>
        <v>-</v>
      </c>
    </row>
    <row r="1001" spans="1:7" s="115" customFormat="1" hidden="1" x14ac:dyDescent="0.25">
      <c r="A1001" s="208" t="s">
        <v>8</v>
      </c>
      <c r="B1001" s="209" t="s">
        <v>110</v>
      </c>
      <c r="C1001" s="229" t="s">
        <v>834</v>
      </c>
      <c r="D1001" s="230"/>
      <c r="E1001" s="231"/>
      <c r="F1001" s="233" t="str">
        <f t="shared" si="223"/>
        <v>-</v>
      </c>
    </row>
    <row r="1002" spans="1:7" s="114" customFormat="1" ht="45.75" hidden="1" x14ac:dyDescent="0.25">
      <c r="A1002" s="225" t="s">
        <v>1386</v>
      </c>
      <c r="B1002" s="226" t="s">
        <v>110</v>
      </c>
      <c r="C1002" s="227" t="s">
        <v>835</v>
      </c>
      <c r="D1002" s="228">
        <f t="shared" ref="D1002:E1004" si="234">D1003</f>
        <v>0</v>
      </c>
      <c r="E1002" s="228">
        <f t="shared" si="234"/>
        <v>0</v>
      </c>
      <c r="F1002" s="232" t="str">
        <f t="shared" si="223"/>
        <v>-</v>
      </c>
    </row>
    <row r="1003" spans="1:7" s="115" customFormat="1" ht="44.25" hidden="1" customHeight="1" x14ac:dyDescent="0.25">
      <c r="A1003" s="208" t="s">
        <v>1393</v>
      </c>
      <c r="B1003" s="209" t="s">
        <v>110</v>
      </c>
      <c r="C1003" s="229" t="s">
        <v>836</v>
      </c>
      <c r="D1003" s="230">
        <f t="shared" si="234"/>
        <v>0</v>
      </c>
      <c r="E1003" s="230">
        <f t="shared" si="234"/>
        <v>0</v>
      </c>
      <c r="F1003" s="233" t="str">
        <f t="shared" si="223"/>
        <v>-</v>
      </c>
    </row>
    <row r="1004" spans="1:7" s="115" customFormat="1" ht="17.25" hidden="1" customHeight="1" x14ac:dyDescent="0.25">
      <c r="A1004" s="208" t="s">
        <v>130</v>
      </c>
      <c r="B1004" s="209" t="s">
        <v>110</v>
      </c>
      <c r="C1004" s="229" t="s">
        <v>837</v>
      </c>
      <c r="D1004" s="230">
        <f t="shared" si="234"/>
        <v>0</v>
      </c>
      <c r="E1004" s="230">
        <f t="shared" si="234"/>
        <v>0</v>
      </c>
      <c r="F1004" s="233" t="str">
        <f t="shared" si="223"/>
        <v>-</v>
      </c>
    </row>
    <row r="1005" spans="1:7" s="115" customFormat="1" ht="23.25" hidden="1" x14ac:dyDescent="0.25">
      <c r="A1005" s="208" t="s">
        <v>7</v>
      </c>
      <c r="B1005" s="209" t="s">
        <v>110</v>
      </c>
      <c r="C1005" s="229" t="s">
        <v>838</v>
      </c>
      <c r="D1005" s="230">
        <f>D1006</f>
        <v>0</v>
      </c>
      <c r="E1005" s="230">
        <f>E1006</f>
        <v>0</v>
      </c>
      <c r="F1005" s="233" t="str">
        <f t="shared" si="223"/>
        <v>-</v>
      </c>
    </row>
    <row r="1006" spans="1:7" s="115" customFormat="1" hidden="1" x14ac:dyDescent="0.25">
      <c r="A1006" s="208" t="s">
        <v>8</v>
      </c>
      <c r="B1006" s="209" t="s">
        <v>110</v>
      </c>
      <c r="C1006" s="229" t="s">
        <v>839</v>
      </c>
      <c r="D1006" s="230">
        <v>0</v>
      </c>
      <c r="E1006" s="231"/>
      <c r="F1006" s="233" t="str">
        <f t="shared" ref="F1006:F1029" si="235">IF(OR(D1006="-",E1006=D1006),"-",D1006-IF(E1006="-",0,E1006))</f>
        <v>-</v>
      </c>
      <c r="G1006" s="115" t="s">
        <v>1236</v>
      </c>
    </row>
    <row r="1007" spans="1:7" s="182" customFormat="1" ht="45.75" hidden="1" x14ac:dyDescent="0.25">
      <c r="A1007" s="364" t="s">
        <v>1449</v>
      </c>
      <c r="B1007" s="352" t="s">
        <v>110</v>
      </c>
      <c r="C1007" s="353" t="s">
        <v>1441</v>
      </c>
      <c r="D1007" s="357">
        <f>D1008</f>
        <v>0</v>
      </c>
      <c r="E1007" s="357">
        <f>E1008</f>
        <v>0</v>
      </c>
      <c r="F1007" s="358" t="str">
        <f t="shared" si="235"/>
        <v>-</v>
      </c>
    </row>
    <row r="1008" spans="1:7" s="182" customFormat="1" ht="34.5" hidden="1" customHeight="1" x14ac:dyDescent="0.25">
      <c r="A1008" s="364" t="s">
        <v>1208</v>
      </c>
      <c r="B1008" s="352" t="s">
        <v>110</v>
      </c>
      <c r="C1008" s="353" t="s">
        <v>1442</v>
      </c>
      <c r="D1008" s="357">
        <f>D1019</f>
        <v>0</v>
      </c>
      <c r="E1008" s="357">
        <f>E1019</f>
        <v>0</v>
      </c>
      <c r="F1008" s="358" t="str">
        <f t="shared" si="235"/>
        <v>-</v>
      </c>
    </row>
    <row r="1009" spans="1:7" s="181" customFormat="1" ht="45.75" hidden="1" x14ac:dyDescent="0.25">
      <c r="A1009" s="361" t="s">
        <v>318</v>
      </c>
      <c r="B1009" s="354" t="s">
        <v>110</v>
      </c>
      <c r="C1009" s="355" t="s">
        <v>813</v>
      </c>
      <c r="D1009" s="359">
        <f t="shared" ref="D1009:E1012" si="236">D1010</f>
        <v>0</v>
      </c>
      <c r="E1009" s="359">
        <f t="shared" si="236"/>
        <v>0</v>
      </c>
      <c r="F1009" s="360" t="str">
        <f t="shared" si="235"/>
        <v>-</v>
      </c>
    </row>
    <row r="1010" spans="1:7" s="181" customFormat="1" ht="34.5" hidden="1" x14ac:dyDescent="0.25">
      <c r="A1010" s="361" t="s">
        <v>319</v>
      </c>
      <c r="B1010" s="354" t="s">
        <v>110</v>
      </c>
      <c r="C1010" s="355" t="s">
        <v>814</v>
      </c>
      <c r="D1010" s="359">
        <f t="shared" si="236"/>
        <v>0</v>
      </c>
      <c r="E1010" s="359">
        <f t="shared" si="236"/>
        <v>0</v>
      </c>
      <c r="F1010" s="360" t="str">
        <f t="shared" si="235"/>
        <v>-</v>
      </c>
    </row>
    <row r="1011" spans="1:7" s="181" customFormat="1" hidden="1" x14ac:dyDescent="0.25">
      <c r="A1011" s="361" t="s">
        <v>130</v>
      </c>
      <c r="B1011" s="354" t="s">
        <v>110</v>
      </c>
      <c r="C1011" s="355" t="s">
        <v>815</v>
      </c>
      <c r="D1011" s="359">
        <f t="shared" si="236"/>
        <v>0</v>
      </c>
      <c r="E1011" s="359">
        <f t="shared" si="236"/>
        <v>0</v>
      </c>
      <c r="F1011" s="360" t="str">
        <f t="shared" si="235"/>
        <v>-</v>
      </c>
    </row>
    <row r="1012" spans="1:7" s="181" customFormat="1" ht="23.25" hidden="1" x14ac:dyDescent="0.25">
      <c r="A1012" s="361" t="s">
        <v>7</v>
      </c>
      <c r="B1012" s="354" t="s">
        <v>110</v>
      </c>
      <c r="C1012" s="355" t="s">
        <v>816</v>
      </c>
      <c r="D1012" s="359">
        <f t="shared" si="236"/>
        <v>0</v>
      </c>
      <c r="E1012" s="359">
        <f t="shared" si="236"/>
        <v>0</v>
      </c>
      <c r="F1012" s="360" t="str">
        <f t="shared" si="235"/>
        <v>-</v>
      </c>
    </row>
    <row r="1013" spans="1:7" s="181" customFormat="1" hidden="1" x14ac:dyDescent="0.25">
      <c r="A1013" s="361" t="s">
        <v>8</v>
      </c>
      <c r="B1013" s="354" t="s">
        <v>110</v>
      </c>
      <c r="C1013" s="355" t="s">
        <v>817</v>
      </c>
      <c r="D1013" s="359"/>
      <c r="E1013" s="359"/>
      <c r="F1013" s="360" t="str">
        <f t="shared" si="235"/>
        <v>-</v>
      </c>
    </row>
    <row r="1014" spans="1:7" s="181" customFormat="1" ht="34.5" hidden="1" x14ac:dyDescent="0.25">
      <c r="A1014" s="361" t="s">
        <v>169</v>
      </c>
      <c r="B1014" s="354" t="s">
        <v>110</v>
      </c>
      <c r="C1014" s="355" t="s">
        <v>818</v>
      </c>
      <c r="D1014" s="359">
        <f t="shared" ref="D1014:E1017" si="237">D1015</f>
        <v>0</v>
      </c>
      <c r="E1014" s="359">
        <f t="shared" si="237"/>
        <v>0</v>
      </c>
      <c r="F1014" s="360" t="str">
        <f t="shared" si="235"/>
        <v>-</v>
      </c>
    </row>
    <row r="1015" spans="1:7" s="181" customFormat="1" ht="23.25" hidden="1" x14ac:dyDescent="0.25">
      <c r="A1015" s="361" t="s">
        <v>819</v>
      </c>
      <c r="B1015" s="354" t="s">
        <v>110</v>
      </c>
      <c r="C1015" s="355" t="s">
        <v>820</v>
      </c>
      <c r="D1015" s="359">
        <f t="shared" si="237"/>
        <v>0</v>
      </c>
      <c r="E1015" s="359">
        <f t="shared" si="237"/>
        <v>0</v>
      </c>
      <c r="F1015" s="360" t="str">
        <f t="shared" si="235"/>
        <v>-</v>
      </c>
    </row>
    <row r="1016" spans="1:7" s="181" customFormat="1" hidden="1" x14ac:dyDescent="0.25">
      <c r="A1016" s="361" t="s">
        <v>130</v>
      </c>
      <c r="B1016" s="354" t="s">
        <v>110</v>
      </c>
      <c r="C1016" s="355" t="s">
        <v>821</v>
      </c>
      <c r="D1016" s="359">
        <f t="shared" si="237"/>
        <v>0</v>
      </c>
      <c r="E1016" s="359">
        <f t="shared" si="237"/>
        <v>0</v>
      </c>
      <c r="F1016" s="360" t="str">
        <f t="shared" si="235"/>
        <v>-</v>
      </c>
    </row>
    <row r="1017" spans="1:7" s="181" customFormat="1" ht="23.25" hidden="1" x14ac:dyDescent="0.25">
      <c r="A1017" s="361" t="s">
        <v>7</v>
      </c>
      <c r="B1017" s="354" t="s">
        <v>110</v>
      </c>
      <c r="C1017" s="355" t="s">
        <v>822</v>
      </c>
      <c r="D1017" s="359">
        <f t="shared" si="237"/>
        <v>0</v>
      </c>
      <c r="E1017" s="359">
        <f t="shared" si="237"/>
        <v>0</v>
      </c>
      <c r="F1017" s="360" t="str">
        <f t="shared" si="235"/>
        <v>-</v>
      </c>
    </row>
    <row r="1018" spans="1:7" s="181" customFormat="1" hidden="1" x14ac:dyDescent="0.25">
      <c r="A1018" s="361" t="s">
        <v>8</v>
      </c>
      <c r="B1018" s="354" t="s">
        <v>110</v>
      </c>
      <c r="C1018" s="355" t="s">
        <v>823</v>
      </c>
      <c r="D1018" s="359"/>
      <c r="E1018" s="359"/>
      <c r="F1018" s="360" t="str">
        <f t="shared" si="235"/>
        <v>-</v>
      </c>
    </row>
    <row r="1019" spans="1:7" s="182" customFormat="1" ht="16.5" hidden="1" customHeight="1" x14ac:dyDescent="0.25">
      <c r="A1019" s="364" t="s">
        <v>112</v>
      </c>
      <c r="B1019" s="352" t="s">
        <v>110</v>
      </c>
      <c r="C1019" s="353" t="s">
        <v>1444</v>
      </c>
      <c r="D1019" s="357">
        <f>D1020+D1025</f>
        <v>0</v>
      </c>
      <c r="E1019" s="357">
        <f>E1020+E1025</f>
        <v>0</v>
      </c>
      <c r="F1019" s="358" t="str">
        <f t="shared" si="235"/>
        <v>-</v>
      </c>
    </row>
    <row r="1020" spans="1:7" s="181" customFormat="1" ht="34.5" hidden="1" x14ac:dyDescent="0.25">
      <c r="A1020" s="361" t="s">
        <v>825</v>
      </c>
      <c r="B1020" s="354" t="s">
        <v>110</v>
      </c>
      <c r="C1020" s="355" t="s">
        <v>826</v>
      </c>
      <c r="D1020" s="359">
        <f t="shared" ref="D1020:E1021" si="238">D1021</f>
        <v>0</v>
      </c>
      <c r="E1020" s="359">
        <f t="shared" si="238"/>
        <v>0</v>
      </c>
      <c r="F1020" s="360" t="str">
        <f t="shared" si="235"/>
        <v>-</v>
      </c>
    </row>
    <row r="1021" spans="1:7" s="181" customFormat="1" hidden="1" x14ac:dyDescent="0.25">
      <c r="A1021" s="361" t="s">
        <v>130</v>
      </c>
      <c r="B1021" s="354" t="s">
        <v>110</v>
      </c>
      <c r="C1021" s="355" t="s">
        <v>827</v>
      </c>
      <c r="D1021" s="359">
        <f t="shared" si="238"/>
        <v>0</v>
      </c>
      <c r="E1021" s="359">
        <f t="shared" si="238"/>
        <v>0</v>
      </c>
      <c r="F1021" s="360" t="str">
        <f t="shared" si="235"/>
        <v>-</v>
      </c>
    </row>
    <row r="1022" spans="1:7" s="181" customFormat="1" ht="23.25" hidden="1" x14ac:dyDescent="0.25">
      <c r="A1022" s="361" t="s">
        <v>7</v>
      </c>
      <c r="B1022" s="354" t="s">
        <v>110</v>
      </c>
      <c r="C1022" s="355" t="s">
        <v>828</v>
      </c>
      <c r="D1022" s="359">
        <f>D1023+D1024</f>
        <v>0</v>
      </c>
      <c r="E1022" s="359">
        <f>E1023+E1024</f>
        <v>0</v>
      </c>
      <c r="F1022" s="360" t="str">
        <f t="shared" si="235"/>
        <v>-</v>
      </c>
    </row>
    <row r="1023" spans="1:7" s="181" customFormat="1" hidden="1" x14ac:dyDescent="0.25">
      <c r="A1023" s="361" t="s">
        <v>8</v>
      </c>
      <c r="B1023" s="354" t="s">
        <v>110</v>
      </c>
      <c r="C1023" s="355" t="s">
        <v>1235</v>
      </c>
      <c r="D1023" s="359">
        <v>0</v>
      </c>
      <c r="E1023" s="363">
        <v>0</v>
      </c>
      <c r="F1023" s="360" t="str">
        <f t="shared" si="235"/>
        <v>-</v>
      </c>
      <c r="G1023" s="181" t="s">
        <v>1234</v>
      </c>
    </row>
    <row r="1024" spans="1:7" s="181" customFormat="1" hidden="1" x14ac:dyDescent="0.25">
      <c r="A1024" s="361" t="s">
        <v>8</v>
      </c>
      <c r="B1024" s="354" t="s">
        <v>110</v>
      </c>
      <c r="C1024" s="355" t="s">
        <v>829</v>
      </c>
      <c r="D1024" s="359">
        <v>0</v>
      </c>
      <c r="E1024" s="363"/>
      <c r="F1024" s="360" t="str">
        <f t="shared" si="235"/>
        <v>-</v>
      </c>
      <c r="G1024" s="181" t="s">
        <v>1234</v>
      </c>
    </row>
    <row r="1025" spans="1:44" s="181" customFormat="1" ht="23.25" hidden="1" x14ac:dyDescent="0.25">
      <c r="A1025" s="361" t="s">
        <v>1211</v>
      </c>
      <c r="B1025" s="354" t="s">
        <v>110</v>
      </c>
      <c r="C1025" s="362" t="s">
        <v>1443</v>
      </c>
      <c r="D1025" s="359">
        <f t="shared" ref="D1025:E1026" si="239">D1026</f>
        <v>0</v>
      </c>
      <c r="E1025" s="359">
        <f t="shared" si="239"/>
        <v>0</v>
      </c>
      <c r="F1025" s="360" t="str">
        <f t="shared" si="235"/>
        <v>-</v>
      </c>
    </row>
    <row r="1026" spans="1:44" s="181" customFormat="1" ht="17.25" hidden="1" customHeight="1" x14ac:dyDescent="0.25">
      <c r="A1026" s="361" t="s">
        <v>130</v>
      </c>
      <c r="B1026" s="354" t="s">
        <v>110</v>
      </c>
      <c r="C1026" s="362" t="s">
        <v>1445</v>
      </c>
      <c r="D1026" s="359">
        <f t="shared" si="239"/>
        <v>0</v>
      </c>
      <c r="E1026" s="359">
        <f t="shared" si="239"/>
        <v>0</v>
      </c>
      <c r="F1026" s="360" t="str">
        <f t="shared" si="235"/>
        <v>-</v>
      </c>
    </row>
    <row r="1027" spans="1:44" s="181" customFormat="1" ht="23.25" hidden="1" x14ac:dyDescent="0.25">
      <c r="A1027" s="361" t="s">
        <v>7</v>
      </c>
      <c r="B1027" s="354" t="s">
        <v>110</v>
      </c>
      <c r="C1027" s="362" t="s">
        <v>1446</v>
      </c>
      <c r="D1027" s="359">
        <f>D1028+D1029</f>
        <v>0</v>
      </c>
      <c r="E1027" s="359">
        <f>E1028+E1029</f>
        <v>0</v>
      </c>
      <c r="F1027" s="360" t="str">
        <f t="shared" si="235"/>
        <v>-</v>
      </c>
    </row>
    <row r="1028" spans="1:44" s="181" customFormat="1" hidden="1" x14ac:dyDescent="0.25">
      <c r="A1028" s="361" t="s">
        <v>8</v>
      </c>
      <c r="B1028" s="354" t="s">
        <v>110</v>
      </c>
      <c r="C1028" s="355" t="s">
        <v>1235</v>
      </c>
      <c r="D1028" s="359">
        <v>0</v>
      </c>
      <c r="E1028" s="363">
        <v>0</v>
      </c>
      <c r="F1028" s="360" t="str">
        <f t="shared" si="235"/>
        <v>-</v>
      </c>
      <c r="G1028" s="181" t="s">
        <v>1234</v>
      </c>
    </row>
    <row r="1029" spans="1:44" s="181" customFormat="1" hidden="1" x14ac:dyDescent="0.25">
      <c r="A1029" s="361" t="s">
        <v>8</v>
      </c>
      <c r="B1029" s="354" t="s">
        <v>110</v>
      </c>
      <c r="C1029" s="362" t="s">
        <v>1447</v>
      </c>
      <c r="D1029" s="359">
        <v>0</v>
      </c>
      <c r="E1029" s="363">
        <v>0</v>
      </c>
      <c r="F1029" s="360" t="str">
        <f t="shared" si="235"/>
        <v>-</v>
      </c>
    </row>
    <row r="1030" spans="1:44" s="100" customFormat="1" ht="23.25" x14ac:dyDescent="0.25">
      <c r="A1030" s="120" t="s">
        <v>341</v>
      </c>
      <c r="B1030" s="121" t="s">
        <v>110</v>
      </c>
      <c r="C1030" s="143" t="s">
        <v>840</v>
      </c>
      <c r="D1030" s="116">
        <f t="shared" ref="D1030:E1038" si="240">D1031</f>
        <v>40000</v>
      </c>
      <c r="E1030" s="116">
        <f t="shared" si="240"/>
        <v>10000</v>
      </c>
      <c r="F1030" s="117">
        <f t="shared" si="223"/>
        <v>30000</v>
      </c>
      <c r="G1030" s="122"/>
    </row>
    <row r="1031" spans="1:44" s="100" customFormat="1" ht="23.25" x14ac:dyDescent="0.25">
      <c r="A1031" s="120" t="s">
        <v>111</v>
      </c>
      <c r="B1031" s="121" t="s">
        <v>110</v>
      </c>
      <c r="C1031" s="143" t="s">
        <v>841</v>
      </c>
      <c r="D1031" s="116">
        <f t="shared" si="240"/>
        <v>40000</v>
      </c>
      <c r="E1031" s="116">
        <f t="shared" si="240"/>
        <v>10000</v>
      </c>
      <c r="F1031" s="117">
        <f t="shared" si="223"/>
        <v>30000</v>
      </c>
      <c r="G1031" s="122"/>
    </row>
    <row r="1032" spans="1:44" s="100" customFormat="1" ht="23.25" x14ac:dyDescent="0.25">
      <c r="A1032" s="120" t="s">
        <v>11</v>
      </c>
      <c r="B1032" s="121" t="s">
        <v>110</v>
      </c>
      <c r="C1032" s="143" t="s">
        <v>842</v>
      </c>
      <c r="D1032" s="116">
        <f t="shared" si="240"/>
        <v>40000</v>
      </c>
      <c r="E1032" s="116">
        <f t="shared" si="240"/>
        <v>10000</v>
      </c>
      <c r="F1032" s="117">
        <f t="shared" si="223"/>
        <v>30000</v>
      </c>
      <c r="G1032" s="122"/>
    </row>
    <row r="1033" spans="1:44" s="100" customFormat="1" ht="34.5" x14ac:dyDescent="0.25">
      <c r="A1033" s="120" t="s">
        <v>59</v>
      </c>
      <c r="B1033" s="121" t="s">
        <v>110</v>
      </c>
      <c r="C1033" s="143" t="s">
        <v>843</v>
      </c>
      <c r="D1033" s="116">
        <f t="shared" si="240"/>
        <v>40000</v>
      </c>
      <c r="E1033" s="116">
        <f t="shared" si="240"/>
        <v>10000</v>
      </c>
      <c r="F1033" s="117">
        <f t="shared" si="223"/>
        <v>30000</v>
      </c>
      <c r="G1033" s="122"/>
    </row>
    <row r="1034" spans="1:44" s="100" customFormat="1" ht="29.25" customHeight="1" x14ac:dyDescent="0.25">
      <c r="A1034" s="120" t="s">
        <v>130</v>
      </c>
      <c r="B1034" s="121" t="s">
        <v>110</v>
      </c>
      <c r="C1034" s="143" t="s">
        <v>844</v>
      </c>
      <c r="D1034" s="116">
        <f t="shared" si="240"/>
        <v>40000</v>
      </c>
      <c r="E1034" s="116">
        <f t="shared" si="240"/>
        <v>10000</v>
      </c>
      <c r="F1034" s="117">
        <f t="shared" si="223"/>
        <v>30000</v>
      </c>
      <c r="G1034" s="122"/>
    </row>
    <row r="1035" spans="1:44" ht="13.5" customHeight="1" x14ac:dyDescent="0.25">
      <c r="A1035" s="123" t="s">
        <v>131</v>
      </c>
      <c r="B1035" s="124" t="s">
        <v>110</v>
      </c>
      <c r="C1035" s="145" t="s">
        <v>845</v>
      </c>
      <c r="D1035" s="118">
        <v>40000</v>
      </c>
      <c r="E1035" s="125">
        <v>10000</v>
      </c>
      <c r="F1035" s="119">
        <f t="shared" si="223"/>
        <v>30000</v>
      </c>
      <c r="G1035" s="4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:44" s="122" customFormat="1" ht="23.25" x14ac:dyDescent="0.25">
      <c r="A1036" s="120" t="s">
        <v>1275</v>
      </c>
      <c r="B1036" s="121" t="s">
        <v>110</v>
      </c>
      <c r="C1036" s="150" t="s">
        <v>1639</v>
      </c>
      <c r="D1036" s="116">
        <f>D1037</f>
        <v>2022984</v>
      </c>
      <c r="E1036" s="116">
        <f>E1037</f>
        <v>2022984</v>
      </c>
      <c r="F1036" s="117" t="str">
        <f t="shared" ref="F1036:F1039" si="241">IF(OR(D1036="-",E1036=D1036),"-",D1036-IF(E1036="-",0,E1036))</f>
        <v>-</v>
      </c>
    </row>
    <row r="1037" spans="1:44" s="122" customFormat="1" ht="23.25" x14ac:dyDescent="0.25">
      <c r="A1037" s="120" t="s">
        <v>1638</v>
      </c>
      <c r="B1037" s="121" t="s">
        <v>110</v>
      </c>
      <c r="C1037" s="143" t="s">
        <v>1637</v>
      </c>
      <c r="D1037" s="116">
        <f t="shared" si="240"/>
        <v>2022984</v>
      </c>
      <c r="E1037" s="116">
        <f t="shared" si="240"/>
        <v>2022984</v>
      </c>
      <c r="F1037" s="117" t="str">
        <f t="shared" si="241"/>
        <v>-</v>
      </c>
    </row>
    <row r="1038" spans="1:44" s="122" customFormat="1" ht="27" customHeight="1" x14ac:dyDescent="0.25">
      <c r="A1038" s="120" t="s">
        <v>7</v>
      </c>
      <c r="B1038" s="121" t="s">
        <v>110</v>
      </c>
      <c r="C1038" s="143" t="s">
        <v>1636</v>
      </c>
      <c r="D1038" s="116">
        <f t="shared" si="240"/>
        <v>2022984</v>
      </c>
      <c r="E1038" s="116">
        <f t="shared" si="240"/>
        <v>2022984</v>
      </c>
      <c r="F1038" s="117" t="str">
        <f t="shared" si="241"/>
        <v>-</v>
      </c>
    </row>
    <row r="1039" spans="1:44" s="4" customFormat="1" ht="13.5" customHeight="1" x14ac:dyDescent="0.25">
      <c r="A1039" s="123" t="s">
        <v>8</v>
      </c>
      <c r="B1039" s="124" t="s">
        <v>110</v>
      </c>
      <c r="C1039" s="145" t="s">
        <v>1635</v>
      </c>
      <c r="D1039" s="118">
        <v>2022984</v>
      </c>
      <c r="E1039" s="125">
        <v>2022984</v>
      </c>
      <c r="F1039" s="119" t="str">
        <f t="shared" si="241"/>
        <v>-</v>
      </c>
    </row>
    <row r="1040" spans="1:44" s="100" customFormat="1" x14ac:dyDescent="0.25">
      <c r="A1040" s="120" t="s">
        <v>846</v>
      </c>
      <c r="B1040" s="121" t="s">
        <v>110</v>
      </c>
      <c r="C1040" s="143" t="s">
        <v>847</v>
      </c>
      <c r="D1040" s="116">
        <f>D1041+D1071+D1059</f>
        <v>278047600</v>
      </c>
      <c r="E1040" s="116">
        <f>E1041+E1071+E1059</f>
        <v>6243000</v>
      </c>
      <c r="F1040" s="117">
        <f t="shared" si="223"/>
        <v>271804600</v>
      </c>
      <c r="G1040" s="122"/>
    </row>
    <row r="1041" spans="1:44" s="100" customFormat="1" ht="12" customHeight="1" x14ac:dyDescent="0.25">
      <c r="A1041" s="120" t="s">
        <v>1044</v>
      </c>
      <c r="B1041" s="121" t="s">
        <v>110</v>
      </c>
      <c r="C1041" s="143" t="s">
        <v>1003</v>
      </c>
      <c r="D1041" s="116">
        <f t="shared" ref="D1041:E1043" si="242">D1042</f>
        <v>19994600</v>
      </c>
      <c r="E1041" s="116">
        <f t="shared" si="242"/>
        <v>6243000</v>
      </c>
      <c r="F1041" s="117">
        <f t="shared" ref="F1041:F1054" si="243">IF(OR(D1041="-",E1041=D1041),"-",D1041-IF(E1041="-",0,E1041))</f>
        <v>13751600</v>
      </c>
      <c r="G1041" s="122"/>
    </row>
    <row r="1042" spans="1:44" s="100" customFormat="1" ht="48" customHeight="1" x14ac:dyDescent="0.25">
      <c r="A1042" s="120" t="s">
        <v>756</v>
      </c>
      <c r="B1042" s="121" t="s">
        <v>110</v>
      </c>
      <c r="C1042" s="143" t="s">
        <v>1002</v>
      </c>
      <c r="D1042" s="116">
        <f t="shared" si="242"/>
        <v>19994600</v>
      </c>
      <c r="E1042" s="116">
        <f t="shared" si="242"/>
        <v>6243000</v>
      </c>
      <c r="F1042" s="117">
        <f t="shared" si="243"/>
        <v>13751600</v>
      </c>
      <c r="G1042" s="122"/>
    </row>
    <row r="1043" spans="1:44" s="100" customFormat="1" ht="28.5" customHeight="1" x14ac:dyDescent="0.25">
      <c r="A1043" s="120" t="s">
        <v>1054</v>
      </c>
      <c r="B1043" s="121" t="s">
        <v>110</v>
      </c>
      <c r="C1043" s="143" t="s">
        <v>1001</v>
      </c>
      <c r="D1043" s="116">
        <f t="shared" si="242"/>
        <v>19994600</v>
      </c>
      <c r="E1043" s="116">
        <f t="shared" si="242"/>
        <v>6243000</v>
      </c>
      <c r="F1043" s="117">
        <f t="shared" si="243"/>
        <v>13751600</v>
      </c>
      <c r="G1043" s="122"/>
    </row>
    <row r="1044" spans="1:44" s="100" customFormat="1" ht="53.25" customHeight="1" x14ac:dyDescent="0.25">
      <c r="A1044" s="120" t="s">
        <v>246</v>
      </c>
      <c r="B1044" s="121" t="s">
        <v>110</v>
      </c>
      <c r="C1044" s="143" t="s">
        <v>1000</v>
      </c>
      <c r="D1044" s="116">
        <f>D1045+D1050</f>
        <v>19994600</v>
      </c>
      <c r="E1044" s="116">
        <f>E1045+E1050</f>
        <v>6243000</v>
      </c>
      <c r="F1044" s="117">
        <f t="shared" si="243"/>
        <v>13751600</v>
      </c>
      <c r="G1044" s="122"/>
    </row>
    <row r="1045" spans="1:44" s="100" customFormat="1" ht="51.75" customHeight="1" x14ac:dyDescent="0.25">
      <c r="A1045" s="120" t="s">
        <v>0</v>
      </c>
      <c r="B1045" s="121" t="s">
        <v>110</v>
      </c>
      <c r="C1045" s="150" t="s">
        <v>1363</v>
      </c>
      <c r="D1045" s="116">
        <f t="shared" ref="D1045:E1047" si="244">D1046</f>
        <v>19994600</v>
      </c>
      <c r="E1045" s="116">
        <f t="shared" si="244"/>
        <v>6243000</v>
      </c>
      <c r="F1045" s="117">
        <f t="shared" si="243"/>
        <v>13751600</v>
      </c>
      <c r="G1045" s="122"/>
    </row>
    <row r="1046" spans="1:44" s="100" customFormat="1" ht="23.25" x14ac:dyDescent="0.25">
      <c r="A1046" s="120" t="s">
        <v>1</v>
      </c>
      <c r="B1046" s="121" t="s">
        <v>110</v>
      </c>
      <c r="C1046" s="150" t="s">
        <v>1364</v>
      </c>
      <c r="D1046" s="116">
        <f t="shared" si="244"/>
        <v>19994600</v>
      </c>
      <c r="E1046" s="116">
        <f t="shared" si="244"/>
        <v>6243000</v>
      </c>
      <c r="F1046" s="117">
        <f t="shared" si="243"/>
        <v>13751600</v>
      </c>
      <c r="G1046" s="122"/>
    </row>
    <row r="1047" spans="1:44" s="100" customFormat="1" ht="34.5" x14ac:dyDescent="0.25">
      <c r="A1047" s="120" t="s">
        <v>2</v>
      </c>
      <c r="B1047" s="121" t="s">
        <v>110</v>
      </c>
      <c r="C1047" s="150" t="s">
        <v>1365</v>
      </c>
      <c r="D1047" s="116">
        <f t="shared" si="244"/>
        <v>19994600</v>
      </c>
      <c r="E1047" s="116">
        <f t="shared" si="244"/>
        <v>6243000</v>
      </c>
      <c r="F1047" s="117">
        <f t="shared" si="243"/>
        <v>13751600</v>
      </c>
      <c r="G1047" s="122"/>
    </row>
    <row r="1048" spans="1:44" s="100" customFormat="1" x14ac:dyDescent="0.25">
      <c r="A1048" s="120" t="s">
        <v>4</v>
      </c>
      <c r="B1048" s="121" t="s">
        <v>110</v>
      </c>
      <c r="C1048" s="150" t="s">
        <v>1366</v>
      </c>
      <c r="D1048" s="116">
        <f>D1049</f>
        <v>19994600</v>
      </c>
      <c r="E1048" s="116">
        <f>E1049</f>
        <v>6243000</v>
      </c>
      <c r="F1048" s="117">
        <f t="shared" si="243"/>
        <v>13751600</v>
      </c>
      <c r="G1048" s="122"/>
    </row>
    <row r="1049" spans="1:44" ht="50.25" customHeight="1" x14ac:dyDescent="0.25">
      <c r="A1049" s="123" t="s">
        <v>3</v>
      </c>
      <c r="B1049" s="124" t="s">
        <v>110</v>
      </c>
      <c r="C1049" s="144" t="s">
        <v>1367</v>
      </c>
      <c r="D1049" s="118">
        <v>19994600</v>
      </c>
      <c r="E1049" s="125">
        <v>6243000</v>
      </c>
      <c r="F1049" s="119">
        <f t="shared" si="243"/>
        <v>13751600</v>
      </c>
      <c r="G1049" s="4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:44" s="114" customFormat="1" hidden="1" x14ac:dyDescent="0.25">
      <c r="A1050" s="225" t="s">
        <v>112</v>
      </c>
      <c r="B1050" s="226" t="s">
        <v>110</v>
      </c>
      <c r="C1050" s="227" t="s">
        <v>999</v>
      </c>
      <c r="D1050" s="228">
        <f>D1051+D1055</f>
        <v>0</v>
      </c>
      <c r="E1050" s="228">
        <f>E1051+E1055</f>
        <v>0</v>
      </c>
      <c r="F1050" s="232" t="str">
        <f t="shared" si="243"/>
        <v>-</v>
      </c>
    </row>
    <row r="1051" spans="1:44" s="114" customFormat="1" ht="23.25" hidden="1" x14ac:dyDescent="0.25">
      <c r="A1051" s="225" t="s">
        <v>160</v>
      </c>
      <c r="B1051" s="226" t="s">
        <v>110</v>
      </c>
      <c r="C1051" s="227" t="s">
        <v>998</v>
      </c>
      <c r="D1051" s="228">
        <f t="shared" ref="D1051:E1053" si="245">D1052</f>
        <v>0</v>
      </c>
      <c r="E1051" s="228">
        <f t="shared" si="245"/>
        <v>0</v>
      </c>
      <c r="F1051" s="232" t="str">
        <f t="shared" si="243"/>
        <v>-</v>
      </c>
    </row>
    <row r="1052" spans="1:44" s="114" customFormat="1" ht="23.25" hidden="1" x14ac:dyDescent="0.25">
      <c r="A1052" s="225" t="s">
        <v>113</v>
      </c>
      <c r="B1052" s="226" t="s">
        <v>110</v>
      </c>
      <c r="C1052" s="227" t="s">
        <v>997</v>
      </c>
      <c r="D1052" s="228">
        <f t="shared" si="245"/>
        <v>0</v>
      </c>
      <c r="E1052" s="228">
        <f t="shared" si="245"/>
        <v>0</v>
      </c>
      <c r="F1052" s="232" t="str">
        <f t="shared" si="243"/>
        <v>-</v>
      </c>
    </row>
    <row r="1053" spans="1:44" s="114" customFormat="1" ht="23.25" hidden="1" x14ac:dyDescent="0.25">
      <c r="A1053" s="225" t="s">
        <v>358</v>
      </c>
      <c r="B1053" s="226" t="s">
        <v>110</v>
      </c>
      <c r="C1053" s="227" t="s">
        <v>996</v>
      </c>
      <c r="D1053" s="228">
        <f t="shared" si="245"/>
        <v>0</v>
      </c>
      <c r="E1053" s="228">
        <f t="shared" si="245"/>
        <v>0</v>
      </c>
      <c r="F1053" s="232" t="str">
        <f t="shared" si="243"/>
        <v>-</v>
      </c>
    </row>
    <row r="1054" spans="1:44" s="114" customFormat="1" ht="34.5" hidden="1" x14ac:dyDescent="0.25">
      <c r="A1054" s="225" t="s">
        <v>114</v>
      </c>
      <c r="B1054" s="226" t="s">
        <v>110</v>
      </c>
      <c r="C1054" s="227" t="s">
        <v>995</v>
      </c>
      <c r="D1054" s="228">
        <v>0</v>
      </c>
      <c r="E1054" s="523">
        <v>0</v>
      </c>
      <c r="F1054" s="232" t="str">
        <f t="shared" si="243"/>
        <v>-</v>
      </c>
    </row>
    <row r="1055" spans="1:44" s="114" customFormat="1" hidden="1" x14ac:dyDescent="0.25">
      <c r="A1055" s="470" t="s">
        <v>1045</v>
      </c>
      <c r="B1055" s="226" t="s">
        <v>110</v>
      </c>
      <c r="C1055" s="227" t="s">
        <v>1007</v>
      </c>
      <c r="D1055" s="228">
        <f t="shared" ref="D1055:E1057" si="246">D1056</f>
        <v>0</v>
      </c>
      <c r="E1055" s="228">
        <f t="shared" si="246"/>
        <v>0</v>
      </c>
      <c r="F1055" s="232" t="str">
        <f t="shared" ref="F1055:F1070" si="247">IF(OR(D1055="-",E1055=D1055),"-",D1055-IF(E1055="-",0,E1055))</f>
        <v>-</v>
      </c>
    </row>
    <row r="1056" spans="1:44" s="114" customFormat="1" ht="23.25" hidden="1" x14ac:dyDescent="0.25">
      <c r="A1056" s="225" t="s">
        <v>113</v>
      </c>
      <c r="B1056" s="226" t="s">
        <v>110</v>
      </c>
      <c r="C1056" s="227" t="s">
        <v>1006</v>
      </c>
      <c r="D1056" s="228">
        <f t="shared" si="246"/>
        <v>0</v>
      </c>
      <c r="E1056" s="228">
        <f t="shared" si="246"/>
        <v>0</v>
      </c>
      <c r="F1056" s="232" t="str">
        <f t="shared" si="247"/>
        <v>-</v>
      </c>
    </row>
    <row r="1057" spans="1:6" s="114" customFormat="1" ht="45.75" hidden="1" customHeight="1" x14ac:dyDescent="0.25">
      <c r="A1057" s="225" t="s">
        <v>1164</v>
      </c>
      <c r="B1057" s="226" t="s">
        <v>110</v>
      </c>
      <c r="C1057" s="227" t="s">
        <v>1004</v>
      </c>
      <c r="D1057" s="228">
        <f t="shared" si="246"/>
        <v>0</v>
      </c>
      <c r="E1057" s="228">
        <f t="shared" si="246"/>
        <v>0</v>
      </c>
      <c r="F1057" s="232" t="str">
        <f t="shared" si="247"/>
        <v>-</v>
      </c>
    </row>
    <row r="1058" spans="1:6" s="115" customFormat="1" hidden="1" x14ac:dyDescent="0.25">
      <c r="A1058" s="208" t="s">
        <v>1285</v>
      </c>
      <c r="B1058" s="209" t="s">
        <v>110</v>
      </c>
      <c r="C1058" s="229" t="s">
        <v>1005</v>
      </c>
      <c r="D1058" s="230">
        <v>0</v>
      </c>
      <c r="E1058" s="231">
        <v>0</v>
      </c>
      <c r="F1058" s="233" t="str">
        <f t="shared" si="247"/>
        <v>-</v>
      </c>
    </row>
    <row r="1059" spans="1:6" s="4" customFormat="1" ht="21.75" customHeight="1" x14ac:dyDescent="0.25">
      <c r="A1059" s="120" t="s">
        <v>1546</v>
      </c>
      <c r="B1059" s="121" t="s">
        <v>110</v>
      </c>
      <c r="C1059" s="143" t="s">
        <v>1547</v>
      </c>
      <c r="D1059" s="116">
        <f>D1065+D1060</f>
        <v>258053000</v>
      </c>
      <c r="E1059" s="116">
        <f>E1065+E1060</f>
        <v>0</v>
      </c>
      <c r="F1059" s="117">
        <f t="shared" ref="F1059" si="248">IF(OR(D1059="-",E1059=D1059),"-",D1059-IF(E1059="-",0,E1059))</f>
        <v>258053000</v>
      </c>
    </row>
    <row r="1060" spans="1:6" s="122" customFormat="1" ht="34.5" x14ac:dyDescent="0.25">
      <c r="A1060" s="120" t="s">
        <v>618</v>
      </c>
      <c r="B1060" s="121" t="s">
        <v>110</v>
      </c>
      <c r="C1060" s="143" t="s">
        <v>1597</v>
      </c>
      <c r="D1060" s="116">
        <f t="shared" ref="D1060:E1063" si="249">D1061</f>
        <v>400000</v>
      </c>
      <c r="E1060" s="116">
        <f t="shared" si="249"/>
        <v>0</v>
      </c>
      <c r="F1060" s="117">
        <f>IF(OR(D1060="-",E1060=D1060),"-",D1060-IF(E1060="-",0,E1060))</f>
        <v>400000</v>
      </c>
    </row>
    <row r="1061" spans="1:6" s="122" customFormat="1" x14ac:dyDescent="0.25">
      <c r="A1061" s="120" t="s">
        <v>10</v>
      </c>
      <c r="B1061" s="121" t="s">
        <v>110</v>
      </c>
      <c r="C1061" s="143" t="s">
        <v>1598</v>
      </c>
      <c r="D1061" s="116">
        <f t="shared" si="249"/>
        <v>400000</v>
      </c>
      <c r="E1061" s="116">
        <f t="shared" si="249"/>
        <v>0</v>
      </c>
      <c r="F1061" s="117">
        <f>IF(OR(D1061="-",E1061=D1061),"-",D1061-IF(E1061="-",0,E1061))</f>
        <v>400000</v>
      </c>
    </row>
    <row r="1062" spans="1:6" s="122" customFormat="1" ht="36" customHeight="1" x14ac:dyDescent="0.25">
      <c r="A1062" s="120" t="s">
        <v>142</v>
      </c>
      <c r="B1062" s="121" t="s">
        <v>110</v>
      </c>
      <c r="C1062" s="143" t="s">
        <v>1599</v>
      </c>
      <c r="D1062" s="116">
        <f t="shared" si="249"/>
        <v>400000</v>
      </c>
      <c r="E1062" s="116">
        <f t="shared" si="249"/>
        <v>0</v>
      </c>
      <c r="F1062" s="117">
        <f>IF(OR(D1062="-",E1062=D1062),"-",D1062-IF(E1062="-",0,E1062))</f>
        <v>400000</v>
      </c>
    </row>
    <row r="1063" spans="1:6" s="122" customFormat="1" x14ac:dyDescent="0.25">
      <c r="A1063" s="120" t="s">
        <v>143</v>
      </c>
      <c r="B1063" s="121" t="s">
        <v>110</v>
      </c>
      <c r="C1063" s="143" t="s">
        <v>1600</v>
      </c>
      <c r="D1063" s="116">
        <f t="shared" si="249"/>
        <v>400000</v>
      </c>
      <c r="E1063" s="116">
        <f t="shared" si="249"/>
        <v>0</v>
      </c>
      <c r="F1063" s="117">
        <f>IF(OR(D1063="-",E1063=D1063),"-",D1063-IF(E1063="-",0,E1063))</f>
        <v>400000</v>
      </c>
    </row>
    <row r="1064" spans="1:6" s="4" customFormat="1" ht="34.5" x14ac:dyDescent="0.25">
      <c r="A1064" s="123" t="s">
        <v>144</v>
      </c>
      <c r="B1064" s="124" t="s">
        <v>110</v>
      </c>
      <c r="C1064" s="145" t="s">
        <v>1601</v>
      </c>
      <c r="D1064" s="118">
        <v>400000</v>
      </c>
      <c r="E1064" s="125">
        <v>0</v>
      </c>
      <c r="F1064" s="119">
        <f>IF(OR(D1064="-",E1064=D1064),"-",D1064-IF(E1064="-",0,E1064))</f>
        <v>400000</v>
      </c>
    </row>
    <row r="1065" spans="1:6" s="422" customFormat="1" ht="34.5" x14ac:dyDescent="0.25">
      <c r="A1065" s="120" t="s">
        <v>1548</v>
      </c>
      <c r="B1065" s="121" t="s">
        <v>110</v>
      </c>
      <c r="C1065" s="143" t="s">
        <v>1623</v>
      </c>
      <c r="D1065" s="116">
        <f>D1066</f>
        <v>257653000</v>
      </c>
      <c r="E1065" s="116">
        <f>E1066</f>
        <v>0</v>
      </c>
      <c r="F1065" s="117">
        <f t="shared" si="247"/>
        <v>257653000</v>
      </c>
    </row>
    <row r="1066" spans="1:6" s="450" customFormat="1" ht="45.75" x14ac:dyDescent="0.25">
      <c r="A1066" s="120" t="s">
        <v>1386</v>
      </c>
      <c r="B1066" s="526" t="s">
        <v>110</v>
      </c>
      <c r="C1066" s="150" t="s">
        <v>1539</v>
      </c>
      <c r="D1066" s="527">
        <f>D1067</f>
        <v>257653000</v>
      </c>
      <c r="E1066" s="527">
        <f>E1067</f>
        <v>0</v>
      </c>
      <c r="F1066" s="528">
        <f t="shared" si="247"/>
        <v>257653000</v>
      </c>
    </row>
    <row r="1067" spans="1:6" s="450" customFormat="1" ht="34.5" x14ac:dyDescent="0.25">
      <c r="A1067" s="120" t="s">
        <v>1549</v>
      </c>
      <c r="B1067" s="121" t="s">
        <v>110</v>
      </c>
      <c r="C1067" s="143" t="s">
        <v>1540</v>
      </c>
      <c r="D1067" s="116">
        <f t="shared" ref="D1067:E1069" si="250">D1068</f>
        <v>257653000</v>
      </c>
      <c r="E1067" s="116">
        <f t="shared" si="250"/>
        <v>0</v>
      </c>
      <c r="F1067" s="117">
        <f t="shared" si="247"/>
        <v>257653000</v>
      </c>
    </row>
    <row r="1068" spans="1:6" s="122" customFormat="1" ht="34.5" x14ac:dyDescent="0.25">
      <c r="A1068" s="120" t="s">
        <v>142</v>
      </c>
      <c r="B1068" s="121" t="s">
        <v>110</v>
      </c>
      <c r="C1068" s="143" t="s">
        <v>1541</v>
      </c>
      <c r="D1068" s="116">
        <f t="shared" si="250"/>
        <v>257653000</v>
      </c>
      <c r="E1068" s="116">
        <f t="shared" si="250"/>
        <v>0</v>
      </c>
      <c r="F1068" s="117">
        <f t="shared" si="247"/>
        <v>257653000</v>
      </c>
    </row>
    <row r="1069" spans="1:6" s="122" customFormat="1" ht="12" customHeight="1" x14ac:dyDescent="0.25">
      <c r="A1069" s="120" t="s">
        <v>143</v>
      </c>
      <c r="B1069" s="121" t="s">
        <v>110</v>
      </c>
      <c r="C1069" s="143" t="s">
        <v>1542</v>
      </c>
      <c r="D1069" s="116">
        <f t="shared" si="250"/>
        <v>257653000</v>
      </c>
      <c r="E1069" s="116">
        <f t="shared" si="250"/>
        <v>0</v>
      </c>
      <c r="F1069" s="117">
        <f t="shared" si="247"/>
        <v>257653000</v>
      </c>
    </row>
    <row r="1070" spans="1:6" s="4" customFormat="1" ht="34.5" x14ac:dyDescent="0.25">
      <c r="A1070" s="123" t="s">
        <v>144</v>
      </c>
      <c r="B1070" s="124" t="s">
        <v>110</v>
      </c>
      <c r="C1070" s="145" t="s">
        <v>1543</v>
      </c>
      <c r="D1070" s="118">
        <v>257653000</v>
      </c>
      <c r="E1070" s="125">
        <v>0</v>
      </c>
      <c r="F1070" s="119">
        <f t="shared" si="247"/>
        <v>257653000</v>
      </c>
    </row>
    <row r="1071" spans="1:6" s="114" customFormat="1" hidden="1" x14ac:dyDescent="0.25">
      <c r="A1071" s="225" t="s">
        <v>848</v>
      </c>
      <c r="B1071" s="226" t="s">
        <v>110</v>
      </c>
      <c r="C1071" s="227" t="s">
        <v>849</v>
      </c>
      <c r="D1071" s="228">
        <f t="shared" ref="D1071:E1072" si="251">D1072</f>
        <v>0</v>
      </c>
      <c r="E1071" s="228">
        <f t="shared" si="251"/>
        <v>0</v>
      </c>
      <c r="F1071" s="232" t="str">
        <f t="shared" si="223"/>
        <v>-</v>
      </c>
    </row>
    <row r="1072" spans="1:6" s="114" customFormat="1" ht="52.5" hidden="1" customHeight="1" x14ac:dyDescent="0.25">
      <c r="A1072" s="225" t="s">
        <v>756</v>
      </c>
      <c r="B1072" s="226" t="s">
        <v>110</v>
      </c>
      <c r="C1072" s="227" t="s">
        <v>850</v>
      </c>
      <c r="D1072" s="228">
        <f t="shared" si="251"/>
        <v>0</v>
      </c>
      <c r="E1072" s="228">
        <f t="shared" si="251"/>
        <v>0</v>
      </c>
      <c r="F1072" s="232" t="str">
        <f t="shared" si="223"/>
        <v>-</v>
      </c>
    </row>
    <row r="1073" spans="1:6" s="114" customFormat="1" ht="31.5" hidden="1" customHeight="1" x14ac:dyDescent="0.25">
      <c r="A1073" s="225" t="s">
        <v>1046</v>
      </c>
      <c r="B1073" s="226" t="s">
        <v>110</v>
      </c>
      <c r="C1073" s="227" t="s">
        <v>852</v>
      </c>
      <c r="D1073" s="228">
        <f>D1079+D1074+D1100+D1105</f>
        <v>0</v>
      </c>
      <c r="E1073" s="228">
        <f>E1079+E1074+E1100+E1105</f>
        <v>0</v>
      </c>
      <c r="F1073" s="232" t="str">
        <f t="shared" si="223"/>
        <v>-</v>
      </c>
    </row>
    <row r="1074" spans="1:6" s="115" customFormat="1" ht="34.5" hidden="1" x14ac:dyDescent="0.25">
      <c r="A1074" s="225" t="s">
        <v>853</v>
      </c>
      <c r="B1074" s="226" t="s">
        <v>110</v>
      </c>
      <c r="C1074" s="227" t="s">
        <v>1276</v>
      </c>
      <c r="D1074" s="228">
        <f>D1075</f>
        <v>0</v>
      </c>
      <c r="E1074" s="228">
        <f>E1075</f>
        <v>0</v>
      </c>
      <c r="F1074" s="232" t="str">
        <f t="shared" ref="F1074:F1078" si="252">IF(OR(D1074="-",E1074=D1074),"-",D1074-IF(E1074="-",0,E1074))</f>
        <v>-</v>
      </c>
    </row>
    <row r="1075" spans="1:6" s="115" customFormat="1" ht="23.25" hidden="1" x14ac:dyDescent="0.25">
      <c r="A1075" s="208" t="s">
        <v>160</v>
      </c>
      <c r="B1075" s="209" t="s">
        <v>110</v>
      </c>
      <c r="C1075" s="229" t="s">
        <v>1277</v>
      </c>
      <c r="D1075" s="230">
        <f t="shared" ref="D1075:E1077" si="253">D1076</f>
        <v>0</v>
      </c>
      <c r="E1075" s="230">
        <f t="shared" si="253"/>
        <v>0</v>
      </c>
      <c r="F1075" s="233" t="str">
        <f t="shared" si="252"/>
        <v>-</v>
      </c>
    </row>
    <row r="1076" spans="1:6" s="115" customFormat="1" ht="23.25" hidden="1" x14ac:dyDescent="0.25">
      <c r="A1076" s="208" t="s">
        <v>113</v>
      </c>
      <c r="B1076" s="209" t="s">
        <v>110</v>
      </c>
      <c r="C1076" s="229" t="s">
        <v>1278</v>
      </c>
      <c r="D1076" s="230">
        <f t="shared" si="253"/>
        <v>0</v>
      </c>
      <c r="E1076" s="230">
        <f t="shared" si="253"/>
        <v>0</v>
      </c>
      <c r="F1076" s="233" t="str">
        <f t="shared" si="252"/>
        <v>-</v>
      </c>
    </row>
    <row r="1077" spans="1:6" s="115" customFormat="1" ht="23.25" hidden="1" x14ac:dyDescent="0.25">
      <c r="A1077" s="208" t="s">
        <v>358</v>
      </c>
      <c r="B1077" s="209" t="s">
        <v>110</v>
      </c>
      <c r="C1077" s="229" t="s">
        <v>1279</v>
      </c>
      <c r="D1077" s="230">
        <f t="shared" si="253"/>
        <v>0</v>
      </c>
      <c r="E1077" s="230">
        <f t="shared" si="253"/>
        <v>0</v>
      </c>
      <c r="F1077" s="233" t="str">
        <f t="shared" si="252"/>
        <v>-</v>
      </c>
    </row>
    <row r="1078" spans="1:6" s="115" customFormat="1" hidden="1" x14ac:dyDescent="0.25">
      <c r="A1078" s="208" t="s">
        <v>1285</v>
      </c>
      <c r="B1078" s="209" t="s">
        <v>110</v>
      </c>
      <c r="C1078" s="229" t="s">
        <v>1280</v>
      </c>
      <c r="D1078" s="230">
        <v>0</v>
      </c>
      <c r="E1078" s="231">
        <v>0</v>
      </c>
      <c r="F1078" s="233" t="str">
        <f t="shared" si="252"/>
        <v>-</v>
      </c>
    </row>
    <row r="1079" spans="1:6" s="115" customFormat="1" ht="38.25" hidden="1" customHeight="1" x14ac:dyDescent="0.25">
      <c r="A1079" s="225" t="s">
        <v>853</v>
      </c>
      <c r="B1079" s="226" t="s">
        <v>110</v>
      </c>
      <c r="C1079" s="227" t="s">
        <v>854</v>
      </c>
      <c r="D1079" s="228">
        <f>D1080+D1085+D1090+D1095</f>
        <v>0</v>
      </c>
      <c r="E1079" s="228">
        <f>E1080+E1085+E1090+E1095</f>
        <v>0</v>
      </c>
      <c r="F1079" s="232" t="str">
        <f t="shared" si="223"/>
        <v>-</v>
      </c>
    </row>
    <row r="1080" spans="1:6" s="114" customFormat="1" hidden="1" x14ac:dyDescent="0.25">
      <c r="A1080" s="225" t="s">
        <v>112</v>
      </c>
      <c r="B1080" s="226" t="s">
        <v>110</v>
      </c>
      <c r="C1080" s="227" t="s">
        <v>1340</v>
      </c>
      <c r="D1080" s="228">
        <f>D1081</f>
        <v>0</v>
      </c>
      <c r="E1080" s="228">
        <f>E1081</f>
        <v>0</v>
      </c>
      <c r="F1080" s="232" t="str">
        <f t="shared" si="223"/>
        <v>-</v>
      </c>
    </row>
    <row r="1081" spans="1:6" s="114" customFormat="1" ht="27.75" hidden="1" customHeight="1" x14ac:dyDescent="0.25">
      <c r="A1081" s="225" t="s">
        <v>160</v>
      </c>
      <c r="B1081" s="226" t="s">
        <v>110</v>
      </c>
      <c r="C1081" s="227" t="s">
        <v>1241</v>
      </c>
      <c r="D1081" s="228">
        <f t="shared" ref="D1081:E1083" si="254">D1082</f>
        <v>0</v>
      </c>
      <c r="E1081" s="228">
        <f t="shared" si="254"/>
        <v>0</v>
      </c>
      <c r="F1081" s="232" t="str">
        <f t="shared" si="223"/>
        <v>-</v>
      </c>
    </row>
    <row r="1082" spans="1:6" s="114" customFormat="1" ht="29.25" hidden="1" customHeight="1" x14ac:dyDescent="0.25">
      <c r="A1082" s="225" t="s">
        <v>113</v>
      </c>
      <c r="B1082" s="226" t="s">
        <v>110</v>
      </c>
      <c r="C1082" s="227" t="s">
        <v>1242</v>
      </c>
      <c r="D1082" s="228">
        <f t="shared" si="254"/>
        <v>0</v>
      </c>
      <c r="E1082" s="228">
        <f t="shared" si="254"/>
        <v>0</v>
      </c>
      <c r="F1082" s="232" t="str">
        <f t="shared" si="223"/>
        <v>-</v>
      </c>
    </row>
    <row r="1083" spans="1:6" s="114" customFormat="1" ht="38.25" hidden="1" customHeight="1" x14ac:dyDescent="0.25">
      <c r="A1083" s="225" t="s">
        <v>1164</v>
      </c>
      <c r="B1083" s="226" t="s">
        <v>110</v>
      </c>
      <c r="C1083" s="227" t="s">
        <v>1243</v>
      </c>
      <c r="D1083" s="228">
        <f t="shared" si="254"/>
        <v>0</v>
      </c>
      <c r="E1083" s="228">
        <f t="shared" si="254"/>
        <v>0</v>
      </c>
      <c r="F1083" s="232" t="str">
        <f t="shared" si="223"/>
        <v>-</v>
      </c>
    </row>
    <row r="1084" spans="1:6" s="115" customFormat="1" hidden="1" x14ac:dyDescent="0.25">
      <c r="A1084" s="208" t="s">
        <v>1285</v>
      </c>
      <c r="B1084" s="209" t="s">
        <v>110</v>
      </c>
      <c r="C1084" s="229" t="s">
        <v>1244</v>
      </c>
      <c r="D1084" s="230">
        <v>0</v>
      </c>
      <c r="E1084" s="231">
        <v>0</v>
      </c>
      <c r="F1084" s="233" t="str">
        <f t="shared" si="223"/>
        <v>-</v>
      </c>
    </row>
    <row r="1085" spans="1:6" s="115" customFormat="1" ht="45" hidden="1" x14ac:dyDescent="0.25">
      <c r="A1085" s="470" t="s">
        <v>1146</v>
      </c>
      <c r="B1085" s="226" t="s">
        <v>110</v>
      </c>
      <c r="C1085" s="227" t="s">
        <v>1138</v>
      </c>
      <c r="D1085" s="228">
        <f t="shared" ref="D1085:E1087" si="255">D1086</f>
        <v>0</v>
      </c>
      <c r="E1085" s="228">
        <f t="shared" si="255"/>
        <v>0</v>
      </c>
      <c r="F1085" s="232" t="str">
        <f t="shared" ref="F1085:F1089" si="256">IF(OR(D1085="-",E1085=D1085),"-",D1085-IF(E1085="-",0,E1085))</f>
        <v>-</v>
      </c>
    </row>
    <row r="1086" spans="1:6" s="115" customFormat="1" ht="51.75" hidden="1" customHeight="1" x14ac:dyDescent="0.25">
      <c r="A1086" s="342" t="s">
        <v>1147</v>
      </c>
      <c r="B1086" s="209" t="s">
        <v>110</v>
      </c>
      <c r="C1086" s="229" t="s">
        <v>1139</v>
      </c>
      <c r="D1086" s="230">
        <f t="shared" si="255"/>
        <v>0</v>
      </c>
      <c r="E1086" s="230">
        <f t="shared" si="255"/>
        <v>0</v>
      </c>
      <c r="F1086" s="233" t="str">
        <f t="shared" si="256"/>
        <v>-</v>
      </c>
    </row>
    <row r="1087" spans="1:6" s="115" customFormat="1" ht="34.5" hidden="1" x14ac:dyDescent="0.25">
      <c r="A1087" s="208" t="s">
        <v>142</v>
      </c>
      <c r="B1087" s="209" t="s">
        <v>110</v>
      </c>
      <c r="C1087" s="229" t="s">
        <v>1140</v>
      </c>
      <c r="D1087" s="230">
        <f t="shared" si="255"/>
        <v>0</v>
      </c>
      <c r="E1087" s="230">
        <f t="shared" si="255"/>
        <v>0</v>
      </c>
      <c r="F1087" s="233" t="str">
        <f t="shared" si="256"/>
        <v>-</v>
      </c>
    </row>
    <row r="1088" spans="1:6" s="115" customFormat="1" hidden="1" x14ac:dyDescent="0.25">
      <c r="A1088" s="208" t="s">
        <v>143</v>
      </c>
      <c r="B1088" s="209" t="s">
        <v>110</v>
      </c>
      <c r="C1088" s="229" t="s">
        <v>1141</v>
      </c>
      <c r="D1088" s="230">
        <f>D1089</f>
        <v>0</v>
      </c>
      <c r="E1088" s="230">
        <f>E1089</f>
        <v>0</v>
      </c>
      <c r="F1088" s="233" t="str">
        <f t="shared" si="256"/>
        <v>-</v>
      </c>
    </row>
    <row r="1089" spans="1:6" s="115" customFormat="1" ht="34.5" hidden="1" x14ac:dyDescent="0.25">
      <c r="A1089" s="208" t="s">
        <v>144</v>
      </c>
      <c r="B1089" s="209" t="s">
        <v>110</v>
      </c>
      <c r="C1089" s="229" t="s">
        <v>1142</v>
      </c>
      <c r="D1089" s="230">
        <v>0</v>
      </c>
      <c r="E1089" s="231">
        <v>0</v>
      </c>
      <c r="F1089" s="233" t="str">
        <f t="shared" si="256"/>
        <v>-</v>
      </c>
    </row>
    <row r="1090" spans="1:6" s="115" customFormat="1" ht="45.75" hidden="1" x14ac:dyDescent="0.25">
      <c r="A1090" s="225" t="s">
        <v>169</v>
      </c>
      <c r="B1090" s="226" t="s">
        <v>110</v>
      </c>
      <c r="C1090" s="227" t="s">
        <v>855</v>
      </c>
      <c r="D1090" s="228">
        <f t="shared" ref="D1090:E1098" si="257">D1091</f>
        <v>0</v>
      </c>
      <c r="E1090" s="228">
        <f t="shared" si="257"/>
        <v>0</v>
      </c>
      <c r="F1090" s="232" t="str">
        <f t="shared" si="223"/>
        <v>-</v>
      </c>
    </row>
    <row r="1091" spans="1:6" s="115" customFormat="1" ht="23.25" hidden="1" x14ac:dyDescent="0.25">
      <c r="A1091" s="208" t="s">
        <v>856</v>
      </c>
      <c r="B1091" s="209" t="s">
        <v>110</v>
      </c>
      <c r="C1091" s="229" t="s">
        <v>857</v>
      </c>
      <c r="D1091" s="230">
        <f t="shared" si="257"/>
        <v>0</v>
      </c>
      <c r="E1091" s="230">
        <f t="shared" si="257"/>
        <v>0</v>
      </c>
      <c r="F1091" s="233" t="str">
        <f t="shared" si="223"/>
        <v>-</v>
      </c>
    </row>
    <row r="1092" spans="1:6" s="115" customFormat="1" ht="34.5" hidden="1" x14ac:dyDescent="0.25">
      <c r="A1092" s="208" t="s">
        <v>142</v>
      </c>
      <c r="B1092" s="209" t="s">
        <v>110</v>
      </c>
      <c r="C1092" s="229" t="s">
        <v>858</v>
      </c>
      <c r="D1092" s="230">
        <f t="shared" si="257"/>
        <v>0</v>
      </c>
      <c r="E1092" s="230">
        <f t="shared" si="257"/>
        <v>0</v>
      </c>
      <c r="F1092" s="233" t="str">
        <f t="shared" si="223"/>
        <v>-</v>
      </c>
    </row>
    <row r="1093" spans="1:6" s="115" customFormat="1" hidden="1" x14ac:dyDescent="0.25">
      <c r="A1093" s="208" t="s">
        <v>143</v>
      </c>
      <c r="B1093" s="209" t="s">
        <v>110</v>
      </c>
      <c r="C1093" s="229" t="s">
        <v>859</v>
      </c>
      <c r="D1093" s="230">
        <f t="shared" si="257"/>
        <v>0</v>
      </c>
      <c r="E1093" s="230">
        <f t="shared" si="257"/>
        <v>0</v>
      </c>
      <c r="F1093" s="233" t="str">
        <f t="shared" si="223"/>
        <v>-</v>
      </c>
    </row>
    <row r="1094" spans="1:6" s="115" customFormat="1" ht="34.5" hidden="1" x14ac:dyDescent="0.25">
      <c r="A1094" s="208" t="s">
        <v>144</v>
      </c>
      <c r="B1094" s="209" t="s">
        <v>110</v>
      </c>
      <c r="C1094" s="229" t="s">
        <v>860</v>
      </c>
      <c r="D1094" s="230">
        <v>0</v>
      </c>
      <c r="E1094" s="231">
        <v>0</v>
      </c>
      <c r="F1094" s="233" t="str">
        <f t="shared" si="223"/>
        <v>-</v>
      </c>
    </row>
    <row r="1095" spans="1:6" s="115" customFormat="1" ht="33.75" hidden="1" x14ac:dyDescent="0.25">
      <c r="A1095" s="342" t="s">
        <v>141</v>
      </c>
      <c r="B1095" s="226" t="s">
        <v>110</v>
      </c>
      <c r="C1095" s="227" t="s">
        <v>1296</v>
      </c>
      <c r="D1095" s="228">
        <f t="shared" si="257"/>
        <v>0</v>
      </c>
      <c r="E1095" s="228">
        <f t="shared" si="257"/>
        <v>0</v>
      </c>
      <c r="F1095" s="232" t="str">
        <f t="shared" ref="F1095:F1099" si="258">IF(OR(D1095="-",E1095=D1095),"-",D1095-IF(E1095="-",0,E1095))</f>
        <v>-</v>
      </c>
    </row>
    <row r="1096" spans="1:6" s="115" customFormat="1" hidden="1" x14ac:dyDescent="0.25">
      <c r="A1096" s="379" t="s">
        <v>1303</v>
      </c>
      <c r="B1096" s="209" t="s">
        <v>110</v>
      </c>
      <c r="C1096" s="229" t="s">
        <v>1297</v>
      </c>
      <c r="D1096" s="230">
        <f t="shared" si="257"/>
        <v>0</v>
      </c>
      <c r="E1096" s="230">
        <f t="shared" si="257"/>
        <v>0</v>
      </c>
      <c r="F1096" s="233" t="str">
        <f t="shared" si="258"/>
        <v>-</v>
      </c>
    </row>
    <row r="1097" spans="1:6" s="115" customFormat="1" ht="27.75" hidden="1" customHeight="1" x14ac:dyDescent="0.25">
      <c r="A1097" s="208" t="s">
        <v>142</v>
      </c>
      <c r="B1097" s="209" t="s">
        <v>110</v>
      </c>
      <c r="C1097" s="229" t="s">
        <v>1304</v>
      </c>
      <c r="D1097" s="230">
        <f t="shared" si="257"/>
        <v>0</v>
      </c>
      <c r="E1097" s="230">
        <f t="shared" si="257"/>
        <v>0</v>
      </c>
      <c r="F1097" s="233" t="str">
        <f t="shared" si="258"/>
        <v>-</v>
      </c>
    </row>
    <row r="1098" spans="1:6" s="115" customFormat="1" ht="15.75" hidden="1" customHeight="1" x14ac:dyDescent="0.25">
      <c r="A1098" s="208" t="s">
        <v>143</v>
      </c>
      <c r="B1098" s="209" t="s">
        <v>110</v>
      </c>
      <c r="C1098" s="229" t="s">
        <v>1305</v>
      </c>
      <c r="D1098" s="230">
        <f t="shared" si="257"/>
        <v>0</v>
      </c>
      <c r="E1098" s="230">
        <f t="shared" si="257"/>
        <v>0</v>
      </c>
      <c r="F1098" s="233" t="str">
        <f t="shared" si="258"/>
        <v>-</v>
      </c>
    </row>
    <row r="1099" spans="1:6" s="115" customFormat="1" ht="34.5" hidden="1" x14ac:dyDescent="0.25">
      <c r="A1099" s="208" t="s">
        <v>144</v>
      </c>
      <c r="B1099" s="209" t="s">
        <v>110</v>
      </c>
      <c r="C1099" s="229" t="s">
        <v>1306</v>
      </c>
      <c r="D1099" s="230">
        <v>0</v>
      </c>
      <c r="E1099" s="231">
        <v>0</v>
      </c>
      <c r="F1099" s="233" t="str">
        <f t="shared" si="258"/>
        <v>-</v>
      </c>
    </row>
    <row r="1100" spans="1:6" s="115" customFormat="1" ht="45.75" hidden="1" x14ac:dyDescent="0.25">
      <c r="A1100" s="225" t="s">
        <v>246</v>
      </c>
      <c r="B1100" s="226" t="s">
        <v>110</v>
      </c>
      <c r="C1100" s="227" t="s">
        <v>1017</v>
      </c>
      <c r="D1100" s="228">
        <f t="shared" ref="D1100:E1103" si="259">D1101</f>
        <v>0</v>
      </c>
      <c r="E1100" s="228">
        <f t="shared" si="259"/>
        <v>0</v>
      </c>
      <c r="F1100" s="232" t="str">
        <f t="shared" ref="F1100:F1104" si="260">IF(OR(D1100="-",E1100=D1100),"-",D1100-IF(E1100="-",0,E1100))</f>
        <v>-</v>
      </c>
    </row>
    <row r="1101" spans="1:6" s="115" customFormat="1" ht="34.5" hidden="1" x14ac:dyDescent="0.25">
      <c r="A1101" s="208" t="s">
        <v>1053</v>
      </c>
      <c r="B1101" s="209" t="s">
        <v>110</v>
      </c>
      <c r="C1101" s="229" t="s">
        <v>1016</v>
      </c>
      <c r="D1101" s="230">
        <f t="shared" si="259"/>
        <v>0</v>
      </c>
      <c r="E1101" s="230">
        <f t="shared" si="259"/>
        <v>0</v>
      </c>
      <c r="F1101" s="233" t="str">
        <f t="shared" si="260"/>
        <v>-</v>
      </c>
    </row>
    <row r="1102" spans="1:6" s="115" customFormat="1" ht="34.5" hidden="1" x14ac:dyDescent="0.25">
      <c r="A1102" s="208" t="s">
        <v>142</v>
      </c>
      <c r="B1102" s="209" t="s">
        <v>110</v>
      </c>
      <c r="C1102" s="229" t="s">
        <v>1015</v>
      </c>
      <c r="D1102" s="230">
        <f t="shared" si="259"/>
        <v>0</v>
      </c>
      <c r="E1102" s="230">
        <f t="shared" si="259"/>
        <v>0</v>
      </c>
      <c r="F1102" s="233" t="str">
        <f t="shared" si="260"/>
        <v>-</v>
      </c>
    </row>
    <row r="1103" spans="1:6" s="115" customFormat="1" hidden="1" x14ac:dyDescent="0.25">
      <c r="A1103" s="208" t="s">
        <v>143</v>
      </c>
      <c r="B1103" s="209" t="s">
        <v>110</v>
      </c>
      <c r="C1103" s="229" t="s">
        <v>1014</v>
      </c>
      <c r="D1103" s="230">
        <f t="shared" si="259"/>
        <v>0</v>
      </c>
      <c r="E1103" s="230">
        <f t="shared" si="259"/>
        <v>0</v>
      </c>
      <c r="F1103" s="233" t="str">
        <f t="shared" si="260"/>
        <v>-</v>
      </c>
    </row>
    <row r="1104" spans="1:6" s="115" customFormat="1" ht="34.5" hidden="1" x14ac:dyDescent="0.25">
      <c r="A1104" s="208" t="s">
        <v>144</v>
      </c>
      <c r="B1104" s="209" t="s">
        <v>110</v>
      </c>
      <c r="C1104" s="229" t="s">
        <v>1013</v>
      </c>
      <c r="D1104" s="230">
        <v>0</v>
      </c>
      <c r="E1104" s="231">
        <v>0</v>
      </c>
      <c r="F1104" s="233" t="str">
        <f t="shared" si="260"/>
        <v>-</v>
      </c>
    </row>
    <row r="1105" spans="1:6" s="115" customFormat="1" ht="49.5" hidden="1" customHeight="1" x14ac:dyDescent="0.25">
      <c r="A1105" s="225" t="s">
        <v>254</v>
      </c>
      <c r="B1105" s="226" t="s">
        <v>110</v>
      </c>
      <c r="C1105" s="227" t="s">
        <v>861</v>
      </c>
      <c r="D1105" s="228">
        <f t="shared" ref="D1105:E1108" si="261">D1106</f>
        <v>0</v>
      </c>
      <c r="E1105" s="228">
        <f t="shared" si="261"/>
        <v>0</v>
      </c>
      <c r="F1105" s="232" t="str">
        <f t="shared" si="223"/>
        <v>-</v>
      </c>
    </row>
    <row r="1106" spans="1:6" s="115" customFormat="1" ht="27" hidden="1" customHeight="1" x14ac:dyDescent="0.25">
      <c r="A1106" s="208" t="s">
        <v>862</v>
      </c>
      <c r="B1106" s="209" t="s">
        <v>110</v>
      </c>
      <c r="C1106" s="229" t="s">
        <v>863</v>
      </c>
      <c r="D1106" s="230">
        <f t="shared" si="261"/>
        <v>0</v>
      </c>
      <c r="E1106" s="230">
        <f t="shared" si="261"/>
        <v>0</v>
      </c>
      <c r="F1106" s="233" t="str">
        <f t="shared" si="223"/>
        <v>-</v>
      </c>
    </row>
    <row r="1107" spans="1:6" s="115" customFormat="1" ht="34.5" hidden="1" x14ac:dyDescent="0.25">
      <c r="A1107" s="208" t="s">
        <v>142</v>
      </c>
      <c r="B1107" s="209" t="s">
        <v>110</v>
      </c>
      <c r="C1107" s="229" t="s">
        <v>864</v>
      </c>
      <c r="D1107" s="230">
        <f t="shared" si="261"/>
        <v>0</v>
      </c>
      <c r="E1107" s="230">
        <f t="shared" si="261"/>
        <v>0</v>
      </c>
      <c r="F1107" s="233" t="str">
        <f t="shared" si="223"/>
        <v>-</v>
      </c>
    </row>
    <row r="1108" spans="1:6" s="115" customFormat="1" hidden="1" x14ac:dyDescent="0.25">
      <c r="A1108" s="208" t="s">
        <v>143</v>
      </c>
      <c r="B1108" s="209" t="s">
        <v>110</v>
      </c>
      <c r="C1108" s="229" t="s">
        <v>865</v>
      </c>
      <c r="D1108" s="230">
        <f t="shared" si="261"/>
        <v>0</v>
      </c>
      <c r="E1108" s="230">
        <f t="shared" si="261"/>
        <v>0</v>
      </c>
      <c r="F1108" s="233" t="str">
        <f t="shared" si="223"/>
        <v>-</v>
      </c>
    </row>
    <row r="1109" spans="1:6" s="115" customFormat="1" ht="34.5" hidden="1" x14ac:dyDescent="0.25">
      <c r="A1109" s="208" t="s">
        <v>144</v>
      </c>
      <c r="B1109" s="209" t="s">
        <v>110</v>
      </c>
      <c r="C1109" s="229" t="s">
        <v>866</v>
      </c>
      <c r="D1109" s="230">
        <v>0</v>
      </c>
      <c r="E1109" s="231">
        <v>0</v>
      </c>
      <c r="F1109" s="233" t="str">
        <f t="shared" si="223"/>
        <v>-</v>
      </c>
    </row>
    <row r="1110" spans="1:6" s="287" customFormat="1" ht="23.25" hidden="1" x14ac:dyDescent="0.25">
      <c r="A1110" s="282" t="s">
        <v>9</v>
      </c>
      <c r="B1110" s="283" t="s">
        <v>110</v>
      </c>
      <c r="C1110" s="284" t="s">
        <v>867</v>
      </c>
      <c r="D1110" s="285">
        <f t="shared" ref="D1110:E1112" si="262">D1111</f>
        <v>0</v>
      </c>
      <c r="E1110" s="285">
        <f t="shared" si="262"/>
        <v>0</v>
      </c>
      <c r="F1110" s="286" t="str">
        <f t="shared" si="223"/>
        <v>-</v>
      </c>
    </row>
    <row r="1111" spans="1:6" s="287" customFormat="1" ht="45.75" hidden="1" x14ac:dyDescent="0.25">
      <c r="A1111" s="282" t="s">
        <v>756</v>
      </c>
      <c r="B1111" s="283" t="s">
        <v>110</v>
      </c>
      <c r="C1111" s="284" t="s">
        <v>868</v>
      </c>
      <c r="D1111" s="285">
        <f t="shared" si="262"/>
        <v>0</v>
      </c>
      <c r="E1111" s="285">
        <f t="shared" si="262"/>
        <v>0</v>
      </c>
      <c r="F1111" s="286" t="str">
        <f t="shared" si="223"/>
        <v>-</v>
      </c>
    </row>
    <row r="1112" spans="1:6" s="287" customFormat="1" ht="34.5" hidden="1" x14ac:dyDescent="0.25">
      <c r="A1112" s="282" t="s">
        <v>851</v>
      </c>
      <c r="B1112" s="283" t="s">
        <v>110</v>
      </c>
      <c r="C1112" s="284" t="s">
        <v>869</v>
      </c>
      <c r="D1112" s="285">
        <f t="shared" si="262"/>
        <v>0</v>
      </c>
      <c r="E1112" s="285">
        <f t="shared" si="262"/>
        <v>0</v>
      </c>
      <c r="F1112" s="286" t="str">
        <f t="shared" si="223"/>
        <v>-</v>
      </c>
    </row>
    <row r="1113" spans="1:6" s="293" customFormat="1" ht="45.75" hidden="1" x14ac:dyDescent="0.25">
      <c r="A1113" s="288" t="s">
        <v>246</v>
      </c>
      <c r="B1113" s="289" t="s">
        <v>110</v>
      </c>
      <c r="C1113" s="290" t="s">
        <v>870</v>
      </c>
      <c r="D1113" s="291">
        <f>D1114+D1119</f>
        <v>0</v>
      </c>
      <c r="E1113" s="291">
        <f>E1114+E1119</f>
        <v>0</v>
      </c>
      <c r="F1113" s="292" t="str">
        <f t="shared" si="223"/>
        <v>-</v>
      </c>
    </row>
    <row r="1114" spans="1:6" s="293" customFormat="1" hidden="1" x14ac:dyDescent="0.25">
      <c r="A1114" s="288" t="s">
        <v>112</v>
      </c>
      <c r="B1114" s="289" t="s">
        <v>110</v>
      </c>
      <c r="C1114" s="290" t="s">
        <v>871</v>
      </c>
      <c r="D1114" s="291">
        <f t="shared" ref="D1114:E1117" si="263">D1115</f>
        <v>0</v>
      </c>
      <c r="E1114" s="291">
        <f t="shared" si="263"/>
        <v>0</v>
      </c>
      <c r="F1114" s="292" t="str">
        <f t="shared" si="223"/>
        <v>-</v>
      </c>
    </row>
    <row r="1115" spans="1:6" s="293" customFormat="1" ht="23.25" hidden="1" x14ac:dyDescent="0.25">
      <c r="A1115" s="288" t="s">
        <v>160</v>
      </c>
      <c r="B1115" s="289" t="s">
        <v>110</v>
      </c>
      <c r="C1115" s="290" t="s">
        <v>872</v>
      </c>
      <c r="D1115" s="291">
        <f t="shared" si="263"/>
        <v>0</v>
      </c>
      <c r="E1115" s="291">
        <f t="shared" si="263"/>
        <v>0</v>
      </c>
      <c r="F1115" s="292" t="str">
        <f t="shared" ref="F1115:F1162" si="264">IF(OR(D1115="-",E1115=D1115),"-",D1115-IF(E1115="-",0,E1115))</f>
        <v>-</v>
      </c>
    </row>
    <row r="1116" spans="1:6" s="293" customFormat="1" ht="23.25" hidden="1" x14ac:dyDescent="0.25">
      <c r="A1116" s="288" t="s">
        <v>113</v>
      </c>
      <c r="B1116" s="289" t="s">
        <v>110</v>
      </c>
      <c r="C1116" s="290" t="s">
        <v>873</v>
      </c>
      <c r="D1116" s="291">
        <f t="shared" si="263"/>
        <v>0</v>
      </c>
      <c r="E1116" s="291">
        <f t="shared" si="263"/>
        <v>0</v>
      </c>
      <c r="F1116" s="292" t="str">
        <f t="shared" si="264"/>
        <v>-</v>
      </c>
    </row>
    <row r="1117" spans="1:6" s="293" customFormat="1" ht="23.25" hidden="1" x14ac:dyDescent="0.25">
      <c r="A1117" s="288" t="s">
        <v>358</v>
      </c>
      <c r="B1117" s="289" t="s">
        <v>110</v>
      </c>
      <c r="C1117" s="290" t="s">
        <v>874</v>
      </c>
      <c r="D1117" s="291">
        <f t="shared" si="263"/>
        <v>0</v>
      </c>
      <c r="E1117" s="291">
        <f t="shared" si="263"/>
        <v>0</v>
      </c>
      <c r="F1117" s="292" t="str">
        <f t="shared" si="264"/>
        <v>-</v>
      </c>
    </row>
    <row r="1118" spans="1:6" s="293" customFormat="1" ht="34.5" hidden="1" x14ac:dyDescent="0.25">
      <c r="A1118" s="288" t="s">
        <v>114</v>
      </c>
      <c r="B1118" s="289" t="s">
        <v>110</v>
      </c>
      <c r="C1118" s="290" t="s">
        <v>875</v>
      </c>
      <c r="D1118" s="291"/>
      <c r="E1118" s="294"/>
      <c r="F1118" s="292" t="str">
        <f t="shared" si="264"/>
        <v>-</v>
      </c>
    </row>
    <row r="1119" spans="1:6" s="293" customFormat="1" ht="23.25" hidden="1" x14ac:dyDescent="0.25">
      <c r="A1119" s="288" t="s">
        <v>618</v>
      </c>
      <c r="B1119" s="289" t="s">
        <v>110</v>
      </c>
      <c r="C1119" s="290" t="s">
        <v>876</v>
      </c>
      <c r="D1119" s="291">
        <f t="shared" ref="D1119:E1122" si="265">D1120</f>
        <v>0</v>
      </c>
      <c r="E1119" s="291">
        <f t="shared" si="265"/>
        <v>0</v>
      </c>
      <c r="F1119" s="292" t="str">
        <f t="shared" si="264"/>
        <v>-</v>
      </c>
    </row>
    <row r="1120" spans="1:6" s="293" customFormat="1" hidden="1" x14ac:dyDescent="0.25">
      <c r="A1120" s="288" t="s">
        <v>10</v>
      </c>
      <c r="B1120" s="289" t="s">
        <v>110</v>
      </c>
      <c r="C1120" s="290" t="s">
        <v>877</v>
      </c>
      <c r="D1120" s="291">
        <f t="shared" si="265"/>
        <v>0</v>
      </c>
      <c r="E1120" s="291">
        <f t="shared" si="265"/>
        <v>0</v>
      </c>
      <c r="F1120" s="292" t="str">
        <f t="shared" si="264"/>
        <v>-</v>
      </c>
    </row>
    <row r="1121" spans="1:7" s="293" customFormat="1" ht="34.5" hidden="1" x14ac:dyDescent="0.25">
      <c r="A1121" s="288" t="s">
        <v>142</v>
      </c>
      <c r="B1121" s="289" t="s">
        <v>110</v>
      </c>
      <c r="C1121" s="290" t="s">
        <v>878</v>
      </c>
      <c r="D1121" s="291">
        <f t="shared" si="265"/>
        <v>0</v>
      </c>
      <c r="E1121" s="291">
        <f t="shared" si="265"/>
        <v>0</v>
      </c>
      <c r="F1121" s="292" t="str">
        <f t="shared" si="264"/>
        <v>-</v>
      </c>
    </row>
    <row r="1122" spans="1:7" s="293" customFormat="1" hidden="1" x14ac:dyDescent="0.25">
      <c r="A1122" s="288" t="s">
        <v>143</v>
      </c>
      <c r="B1122" s="289" t="s">
        <v>110</v>
      </c>
      <c r="C1122" s="290" t="s">
        <v>879</v>
      </c>
      <c r="D1122" s="291">
        <f t="shared" si="265"/>
        <v>0</v>
      </c>
      <c r="E1122" s="291">
        <f t="shared" si="265"/>
        <v>0</v>
      </c>
      <c r="F1122" s="292" t="str">
        <f t="shared" si="264"/>
        <v>-</v>
      </c>
    </row>
    <row r="1123" spans="1:7" s="293" customFormat="1" ht="34.5" hidden="1" x14ac:dyDescent="0.25">
      <c r="A1123" s="288" t="s">
        <v>144</v>
      </c>
      <c r="B1123" s="289" t="s">
        <v>110</v>
      </c>
      <c r="C1123" s="290" t="s">
        <v>880</v>
      </c>
      <c r="D1123" s="291"/>
      <c r="E1123" s="294"/>
      <c r="F1123" s="292" t="str">
        <f t="shared" si="264"/>
        <v>-</v>
      </c>
    </row>
    <row r="1124" spans="1:7" s="122" customFormat="1" ht="22.5" x14ac:dyDescent="0.25">
      <c r="A1124" s="126" t="s">
        <v>1048</v>
      </c>
      <c r="B1124" s="121" t="s">
        <v>110</v>
      </c>
      <c r="C1124" s="143" t="s">
        <v>1047</v>
      </c>
      <c r="D1124" s="116">
        <f t="shared" ref="D1124:E1126" si="266">D1125</f>
        <v>180700</v>
      </c>
      <c r="E1124" s="116">
        <f t="shared" si="266"/>
        <v>0</v>
      </c>
      <c r="F1124" s="117">
        <f t="shared" si="264"/>
        <v>180700</v>
      </c>
    </row>
    <row r="1125" spans="1:7" s="122" customFormat="1" ht="27.75" customHeight="1" x14ac:dyDescent="0.25">
      <c r="A1125" s="126" t="s">
        <v>1049</v>
      </c>
      <c r="B1125" s="121" t="s">
        <v>110</v>
      </c>
      <c r="C1125" s="143" t="s">
        <v>1024</v>
      </c>
      <c r="D1125" s="116">
        <f t="shared" si="266"/>
        <v>180700</v>
      </c>
      <c r="E1125" s="116">
        <f t="shared" si="266"/>
        <v>0</v>
      </c>
      <c r="F1125" s="117">
        <f t="shared" si="264"/>
        <v>180700</v>
      </c>
    </row>
    <row r="1126" spans="1:7" s="122" customFormat="1" ht="27.75" customHeight="1" x14ac:dyDescent="0.25">
      <c r="A1126" s="120" t="s">
        <v>341</v>
      </c>
      <c r="B1126" s="121" t="s">
        <v>110</v>
      </c>
      <c r="C1126" s="143" t="s">
        <v>1023</v>
      </c>
      <c r="D1126" s="116">
        <f t="shared" si="266"/>
        <v>180700</v>
      </c>
      <c r="E1126" s="116">
        <f t="shared" si="266"/>
        <v>0</v>
      </c>
      <c r="F1126" s="117">
        <f t="shared" ref="F1126" si="267">IF(OR(D1126="-",E1126=D1126),"-",D1126-IF(E1126="-",0,E1126))</f>
        <v>180700</v>
      </c>
    </row>
    <row r="1127" spans="1:7" s="122" customFormat="1" ht="31.5" customHeight="1" x14ac:dyDescent="0.25">
      <c r="A1127" s="120" t="s">
        <v>111</v>
      </c>
      <c r="B1127" s="121" t="s">
        <v>110</v>
      </c>
      <c r="C1127" s="143" t="s">
        <v>1022</v>
      </c>
      <c r="D1127" s="116">
        <f t="shared" ref="D1127:E1130" si="268">D1128</f>
        <v>180700</v>
      </c>
      <c r="E1127" s="116">
        <f t="shared" si="268"/>
        <v>0</v>
      </c>
      <c r="F1127" s="117">
        <f t="shared" si="264"/>
        <v>180700</v>
      </c>
    </row>
    <row r="1128" spans="1:7" s="171" customFormat="1" ht="30" customHeight="1" x14ac:dyDescent="0.25">
      <c r="A1128" s="446" t="s">
        <v>11</v>
      </c>
      <c r="B1128" s="124" t="s">
        <v>110</v>
      </c>
      <c r="C1128" s="145" t="s">
        <v>1021</v>
      </c>
      <c r="D1128" s="118">
        <f t="shared" si="268"/>
        <v>180700</v>
      </c>
      <c r="E1128" s="118">
        <f t="shared" si="268"/>
        <v>0</v>
      </c>
      <c r="F1128" s="119">
        <f t="shared" si="264"/>
        <v>180700</v>
      </c>
    </row>
    <row r="1129" spans="1:7" s="4" customFormat="1" ht="18" customHeight="1" x14ac:dyDescent="0.25">
      <c r="A1129" s="126" t="s">
        <v>1050</v>
      </c>
      <c r="B1129" s="124" t="s">
        <v>110</v>
      </c>
      <c r="C1129" s="145" t="s">
        <v>1020</v>
      </c>
      <c r="D1129" s="118">
        <f t="shared" si="268"/>
        <v>180700</v>
      </c>
      <c r="E1129" s="118">
        <f t="shared" si="268"/>
        <v>0</v>
      </c>
      <c r="F1129" s="119">
        <f t="shared" si="264"/>
        <v>180700</v>
      </c>
    </row>
    <row r="1130" spans="1:7" s="4" customFormat="1" ht="23.25" customHeight="1" x14ac:dyDescent="0.25">
      <c r="A1130" s="126" t="s">
        <v>1051</v>
      </c>
      <c r="B1130" s="124" t="s">
        <v>110</v>
      </c>
      <c r="C1130" s="145" t="s">
        <v>1019</v>
      </c>
      <c r="D1130" s="118">
        <f t="shared" si="268"/>
        <v>180700</v>
      </c>
      <c r="E1130" s="118">
        <f t="shared" si="268"/>
        <v>0</v>
      </c>
      <c r="F1130" s="119">
        <f t="shared" si="264"/>
        <v>180700</v>
      </c>
    </row>
    <row r="1131" spans="1:7" s="4" customFormat="1" ht="20.25" customHeight="1" x14ac:dyDescent="0.25">
      <c r="A1131" s="126" t="s">
        <v>1052</v>
      </c>
      <c r="B1131" s="124" t="s">
        <v>110</v>
      </c>
      <c r="C1131" s="145" t="s">
        <v>1018</v>
      </c>
      <c r="D1131" s="118">
        <v>180700</v>
      </c>
      <c r="E1131" s="125"/>
      <c r="F1131" s="119">
        <f t="shared" si="264"/>
        <v>180700</v>
      </c>
    </row>
    <row r="1132" spans="1:7" s="100" customFormat="1" ht="26.25" customHeight="1" x14ac:dyDescent="0.25">
      <c r="A1132" s="120" t="s">
        <v>881</v>
      </c>
      <c r="B1132" s="121" t="s">
        <v>110</v>
      </c>
      <c r="C1132" s="143" t="s">
        <v>882</v>
      </c>
      <c r="D1132" s="116">
        <f>D1133</f>
        <v>2385300</v>
      </c>
      <c r="E1132" s="116">
        <f>E1133</f>
        <v>600635.06999999995</v>
      </c>
      <c r="F1132" s="117">
        <f t="shared" si="264"/>
        <v>1784664.9300000002</v>
      </c>
      <c r="G1132" s="122"/>
    </row>
    <row r="1133" spans="1:7" s="100" customFormat="1" x14ac:dyDescent="0.25">
      <c r="A1133" s="120" t="s">
        <v>337</v>
      </c>
      <c r="B1133" s="121" t="s">
        <v>110</v>
      </c>
      <c r="C1133" s="143" t="s">
        <v>883</v>
      </c>
      <c r="D1133" s="116">
        <f>D1134+D1148+D1156</f>
        <v>2385300</v>
      </c>
      <c r="E1133" s="116">
        <f>E1134+E1148+E1156</f>
        <v>600635.06999999995</v>
      </c>
      <c r="F1133" s="117">
        <f t="shared" si="264"/>
        <v>1784664.9300000002</v>
      </c>
      <c r="G1133" s="122"/>
    </row>
    <row r="1134" spans="1:7" s="100" customFormat="1" ht="34.5" x14ac:dyDescent="0.25">
      <c r="A1134" s="120" t="s">
        <v>12</v>
      </c>
      <c r="B1134" s="121" t="s">
        <v>110</v>
      </c>
      <c r="C1134" s="143" t="s">
        <v>884</v>
      </c>
      <c r="D1134" s="116">
        <f t="shared" ref="D1134:E1139" si="269">D1135</f>
        <v>2224200</v>
      </c>
      <c r="E1134" s="116">
        <f t="shared" si="269"/>
        <v>546948.06999999995</v>
      </c>
      <c r="F1134" s="117">
        <f t="shared" si="264"/>
        <v>1677251.9300000002</v>
      </c>
      <c r="G1134" s="122"/>
    </row>
    <row r="1135" spans="1:7" s="100" customFormat="1" ht="23.25" x14ac:dyDescent="0.25">
      <c r="A1135" s="120" t="s">
        <v>341</v>
      </c>
      <c r="B1135" s="121" t="s">
        <v>110</v>
      </c>
      <c r="C1135" s="143" t="s">
        <v>885</v>
      </c>
      <c r="D1135" s="116">
        <f t="shared" si="269"/>
        <v>2224200</v>
      </c>
      <c r="E1135" s="116">
        <f t="shared" si="269"/>
        <v>546948.06999999995</v>
      </c>
      <c r="F1135" s="117">
        <f t="shared" si="264"/>
        <v>1677251.9300000002</v>
      </c>
      <c r="G1135" s="122"/>
    </row>
    <row r="1136" spans="1:7" s="100" customFormat="1" ht="23.25" x14ac:dyDescent="0.25">
      <c r="A1136" s="120" t="s">
        <v>111</v>
      </c>
      <c r="B1136" s="121" t="s">
        <v>110</v>
      </c>
      <c r="C1136" s="143" t="s">
        <v>886</v>
      </c>
      <c r="D1136" s="116">
        <f>D1137+D1143</f>
        <v>2224200</v>
      </c>
      <c r="E1136" s="116">
        <f>E1137+E1143</f>
        <v>546948.06999999995</v>
      </c>
      <c r="F1136" s="117">
        <f t="shared" si="264"/>
        <v>1677251.9300000002</v>
      </c>
      <c r="G1136" s="122"/>
    </row>
    <row r="1137" spans="1:44" ht="57" customHeight="1" x14ac:dyDescent="0.25">
      <c r="A1137" s="123" t="s">
        <v>0</v>
      </c>
      <c r="B1137" s="124" t="s">
        <v>110</v>
      </c>
      <c r="C1137" s="145" t="s">
        <v>887</v>
      </c>
      <c r="D1137" s="118">
        <f t="shared" si="269"/>
        <v>2224200</v>
      </c>
      <c r="E1137" s="118">
        <f t="shared" si="269"/>
        <v>546948.06999999995</v>
      </c>
      <c r="F1137" s="119">
        <f t="shared" si="264"/>
        <v>1677251.9300000002</v>
      </c>
      <c r="G1137" s="4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:44" x14ac:dyDescent="0.25">
      <c r="A1138" s="123" t="s">
        <v>13</v>
      </c>
      <c r="B1138" s="124" t="s">
        <v>110</v>
      </c>
      <c r="C1138" s="145" t="s">
        <v>888</v>
      </c>
      <c r="D1138" s="118">
        <f t="shared" si="269"/>
        <v>2224200</v>
      </c>
      <c r="E1138" s="118">
        <f t="shared" si="269"/>
        <v>546948.06999999995</v>
      </c>
      <c r="F1138" s="119">
        <f t="shared" si="264"/>
        <v>1677251.9300000002</v>
      </c>
      <c r="G1138" s="4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:44" ht="70.5" customHeight="1" x14ac:dyDescent="0.25">
      <c r="A1139" s="123" t="s">
        <v>117</v>
      </c>
      <c r="B1139" s="124" t="s">
        <v>110</v>
      </c>
      <c r="C1139" s="145" t="s">
        <v>889</v>
      </c>
      <c r="D1139" s="118">
        <f t="shared" si="269"/>
        <v>2224200</v>
      </c>
      <c r="E1139" s="118">
        <f t="shared" si="269"/>
        <v>546948.06999999995</v>
      </c>
      <c r="F1139" s="119">
        <f t="shared" si="264"/>
        <v>1677251.9300000002</v>
      </c>
      <c r="G1139" s="4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:44" ht="23.25" x14ac:dyDescent="0.25">
      <c r="A1140" s="123" t="s">
        <v>118</v>
      </c>
      <c r="B1140" s="124" t="s">
        <v>110</v>
      </c>
      <c r="C1140" s="145" t="s">
        <v>890</v>
      </c>
      <c r="D1140" s="118">
        <f>D1141+D1142</f>
        <v>2224200</v>
      </c>
      <c r="E1140" s="118">
        <f>E1141+E1142</f>
        <v>546948.06999999995</v>
      </c>
      <c r="F1140" s="119">
        <f t="shared" si="264"/>
        <v>1677251.9300000002</v>
      </c>
      <c r="G1140" s="4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:44" ht="23.25" x14ac:dyDescent="0.25">
      <c r="A1141" s="123" t="s">
        <v>1181</v>
      </c>
      <c r="B1141" s="124" t="s">
        <v>110</v>
      </c>
      <c r="C1141" s="145" t="s">
        <v>891</v>
      </c>
      <c r="D1141" s="118">
        <v>1708300</v>
      </c>
      <c r="E1141" s="125">
        <v>431269.99</v>
      </c>
      <c r="F1141" s="119">
        <f t="shared" si="264"/>
        <v>1277030.01</v>
      </c>
      <c r="G1141" s="4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:44" ht="33" customHeight="1" x14ac:dyDescent="0.25">
      <c r="A1142" s="123" t="s">
        <v>248</v>
      </c>
      <c r="B1142" s="124" t="s">
        <v>110</v>
      </c>
      <c r="C1142" s="145" t="s">
        <v>892</v>
      </c>
      <c r="D1142" s="118">
        <v>515900</v>
      </c>
      <c r="E1142" s="125">
        <v>115678.08</v>
      </c>
      <c r="F1142" s="119">
        <f t="shared" si="264"/>
        <v>400221.92</v>
      </c>
      <c r="G1142" s="4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:44" s="115" customFormat="1" ht="48" hidden="1" customHeight="1" x14ac:dyDescent="0.25">
      <c r="A1143" s="208" t="s">
        <v>318</v>
      </c>
      <c r="B1143" s="209" t="s">
        <v>110</v>
      </c>
      <c r="C1143" s="145" t="s">
        <v>1503</v>
      </c>
      <c r="D1143" s="118">
        <f>D1144</f>
        <v>0</v>
      </c>
      <c r="E1143" s="118">
        <f>E1144</f>
        <v>0</v>
      </c>
      <c r="F1143" s="119" t="str">
        <f t="shared" ref="F1143:F1147" si="270">IF(OR(D1143="-",E1143=D1143),"-",D1143-IF(E1143="-",0,E1143))</f>
        <v>-</v>
      </c>
    </row>
    <row r="1144" spans="1:44" s="115" customFormat="1" ht="48" hidden="1" customHeight="1" x14ac:dyDescent="0.25">
      <c r="A1144" s="208" t="s">
        <v>1504</v>
      </c>
      <c r="B1144" s="209" t="s">
        <v>110</v>
      </c>
      <c r="C1144" s="145" t="s">
        <v>1610</v>
      </c>
      <c r="D1144" s="118">
        <f>D1145</f>
        <v>0</v>
      </c>
      <c r="E1144" s="118">
        <f>E1145</f>
        <v>0</v>
      </c>
      <c r="F1144" s="119"/>
    </row>
    <row r="1145" spans="1:44" s="115" customFormat="1" ht="61.5" hidden="1" customHeight="1" x14ac:dyDescent="0.25">
      <c r="A1145" s="208" t="s">
        <v>117</v>
      </c>
      <c r="B1145" s="209" t="s">
        <v>110</v>
      </c>
      <c r="C1145" s="145" t="s">
        <v>1611</v>
      </c>
      <c r="D1145" s="118">
        <f t="shared" ref="D1145:E1145" si="271">D1146</f>
        <v>0</v>
      </c>
      <c r="E1145" s="118">
        <f t="shared" si="271"/>
        <v>0</v>
      </c>
      <c r="F1145" s="119" t="str">
        <f t="shared" si="270"/>
        <v>-</v>
      </c>
    </row>
    <row r="1146" spans="1:44" s="115" customFormat="1" ht="23.25" hidden="1" x14ac:dyDescent="0.25">
      <c r="A1146" s="208" t="s">
        <v>118</v>
      </c>
      <c r="B1146" s="209" t="s">
        <v>110</v>
      </c>
      <c r="C1146" s="145" t="s">
        <v>1612</v>
      </c>
      <c r="D1146" s="118">
        <f>D1147</f>
        <v>0</v>
      </c>
      <c r="E1146" s="118">
        <f>E1147</f>
        <v>0</v>
      </c>
      <c r="F1146" s="119" t="str">
        <f t="shared" si="270"/>
        <v>-</v>
      </c>
    </row>
    <row r="1147" spans="1:44" s="115" customFormat="1" ht="23.25" hidden="1" x14ac:dyDescent="0.25">
      <c r="A1147" s="208" t="s">
        <v>1181</v>
      </c>
      <c r="B1147" s="209" t="s">
        <v>110</v>
      </c>
      <c r="C1147" s="145" t="s">
        <v>1613</v>
      </c>
      <c r="D1147" s="118">
        <v>0</v>
      </c>
      <c r="E1147" s="125">
        <v>0</v>
      </c>
      <c r="F1147" s="119" t="str">
        <f t="shared" si="270"/>
        <v>-</v>
      </c>
    </row>
    <row r="1148" spans="1:44" s="287" customFormat="1" ht="50.25" hidden="1" customHeight="1" x14ac:dyDescent="0.25">
      <c r="A1148" s="225" t="s">
        <v>14</v>
      </c>
      <c r="B1148" s="226" t="s">
        <v>110</v>
      </c>
      <c r="C1148" s="227" t="s">
        <v>893</v>
      </c>
      <c r="D1148" s="228">
        <f t="shared" ref="D1148:E1154" si="272">D1149</f>
        <v>0</v>
      </c>
      <c r="E1148" s="228">
        <f t="shared" si="272"/>
        <v>0</v>
      </c>
      <c r="F1148" s="232" t="str">
        <f t="shared" si="264"/>
        <v>-</v>
      </c>
    </row>
    <row r="1149" spans="1:44" s="287" customFormat="1" ht="23.25" hidden="1" x14ac:dyDescent="0.25">
      <c r="A1149" s="225" t="s">
        <v>341</v>
      </c>
      <c r="B1149" s="226" t="s">
        <v>110</v>
      </c>
      <c r="C1149" s="227" t="s">
        <v>894</v>
      </c>
      <c r="D1149" s="228">
        <f t="shared" si="272"/>
        <v>0</v>
      </c>
      <c r="E1149" s="228">
        <f t="shared" si="272"/>
        <v>0</v>
      </c>
      <c r="F1149" s="232" t="str">
        <f t="shared" si="264"/>
        <v>-</v>
      </c>
    </row>
    <row r="1150" spans="1:44" s="287" customFormat="1" ht="23.25" hidden="1" x14ac:dyDescent="0.25">
      <c r="A1150" s="225" t="s">
        <v>111</v>
      </c>
      <c r="B1150" s="226" t="s">
        <v>110</v>
      </c>
      <c r="C1150" s="227" t="s">
        <v>895</v>
      </c>
      <c r="D1150" s="228">
        <f t="shared" si="272"/>
        <v>0</v>
      </c>
      <c r="E1150" s="228">
        <f t="shared" si="272"/>
        <v>0</v>
      </c>
      <c r="F1150" s="232" t="str">
        <f t="shared" si="264"/>
        <v>-</v>
      </c>
    </row>
    <row r="1151" spans="1:44" s="293" customFormat="1" ht="34.5" hidden="1" customHeight="1" x14ac:dyDescent="0.25">
      <c r="A1151" s="208" t="s">
        <v>0</v>
      </c>
      <c r="B1151" s="209" t="s">
        <v>110</v>
      </c>
      <c r="C1151" s="229" t="s">
        <v>896</v>
      </c>
      <c r="D1151" s="230">
        <f t="shared" si="272"/>
        <v>0</v>
      </c>
      <c r="E1151" s="230">
        <f t="shared" si="272"/>
        <v>0</v>
      </c>
      <c r="F1151" s="233" t="str">
        <f t="shared" si="264"/>
        <v>-</v>
      </c>
    </row>
    <row r="1152" spans="1:44" s="293" customFormat="1" hidden="1" x14ac:dyDescent="0.25">
      <c r="A1152" s="208" t="s">
        <v>119</v>
      </c>
      <c r="B1152" s="209" t="s">
        <v>110</v>
      </c>
      <c r="C1152" s="229" t="s">
        <v>897</v>
      </c>
      <c r="D1152" s="230">
        <f t="shared" si="272"/>
        <v>0</v>
      </c>
      <c r="E1152" s="230">
        <f t="shared" si="272"/>
        <v>0</v>
      </c>
      <c r="F1152" s="233" t="str">
        <f t="shared" si="264"/>
        <v>-</v>
      </c>
    </row>
    <row r="1153" spans="1:44" s="293" customFormat="1" ht="23.25" hidden="1" x14ac:dyDescent="0.25">
      <c r="A1153" s="208" t="s">
        <v>113</v>
      </c>
      <c r="B1153" s="209" t="s">
        <v>110</v>
      </c>
      <c r="C1153" s="229" t="s">
        <v>898</v>
      </c>
      <c r="D1153" s="230">
        <f t="shared" si="272"/>
        <v>0</v>
      </c>
      <c r="E1153" s="230">
        <f t="shared" si="272"/>
        <v>0</v>
      </c>
      <c r="F1153" s="233" t="str">
        <f t="shared" si="264"/>
        <v>-</v>
      </c>
    </row>
    <row r="1154" spans="1:44" s="293" customFormat="1" ht="22.5" hidden="1" customHeight="1" x14ac:dyDescent="0.25">
      <c r="A1154" s="208" t="s">
        <v>1164</v>
      </c>
      <c r="B1154" s="209" t="s">
        <v>110</v>
      </c>
      <c r="C1154" s="229" t="s">
        <v>899</v>
      </c>
      <c r="D1154" s="230">
        <f t="shared" si="272"/>
        <v>0</v>
      </c>
      <c r="E1154" s="230">
        <f t="shared" si="272"/>
        <v>0</v>
      </c>
      <c r="F1154" s="233" t="str">
        <f t="shared" si="264"/>
        <v>-</v>
      </c>
    </row>
    <row r="1155" spans="1:44" s="293" customFormat="1" hidden="1" x14ac:dyDescent="0.25">
      <c r="A1155" s="123" t="s">
        <v>1285</v>
      </c>
      <c r="B1155" s="124" t="s">
        <v>110</v>
      </c>
      <c r="C1155" s="145" t="s">
        <v>900</v>
      </c>
      <c r="D1155" s="118">
        <v>0</v>
      </c>
      <c r="E1155" s="125"/>
      <c r="F1155" s="119" t="str">
        <f t="shared" si="264"/>
        <v>-</v>
      </c>
    </row>
    <row r="1156" spans="1:44" s="100" customFormat="1" ht="40.5" customHeight="1" x14ac:dyDescent="0.25">
      <c r="A1156" s="120" t="s">
        <v>124</v>
      </c>
      <c r="B1156" s="121" t="s">
        <v>110</v>
      </c>
      <c r="C1156" s="143" t="s">
        <v>901</v>
      </c>
      <c r="D1156" s="116">
        <f t="shared" ref="D1156:E1161" si="273">D1157</f>
        <v>161100</v>
      </c>
      <c r="E1156" s="116">
        <f t="shared" si="273"/>
        <v>53687</v>
      </c>
      <c r="F1156" s="117">
        <f t="shared" si="264"/>
        <v>107413</v>
      </c>
      <c r="G1156" s="122"/>
    </row>
    <row r="1157" spans="1:44" s="100" customFormat="1" ht="23.25" x14ac:dyDescent="0.25">
      <c r="A1157" s="120" t="s">
        <v>341</v>
      </c>
      <c r="B1157" s="121" t="s">
        <v>110</v>
      </c>
      <c r="C1157" s="143" t="s">
        <v>902</v>
      </c>
      <c r="D1157" s="116">
        <f t="shared" si="273"/>
        <v>161100</v>
      </c>
      <c r="E1157" s="116">
        <f t="shared" si="273"/>
        <v>53687</v>
      </c>
      <c r="F1157" s="117">
        <f t="shared" si="264"/>
        <v>107413</v>
      </c>
      <c r="G1157" s="122"/>
    </row>
    <row r="1158" spans="1:44" s="100" customFormat="1" ht="23.25" x14ac:dyDescent="0.25">
      <c r="A1158" s="120" t="s">
        <v>111</v>
      </c>
      <c r="B1158" s="121" t="s">
        <v>110</v>
      </c>
      <c r="C1158" s="143" t="s">
        <v>903</v>
      </c>
      <c r="D1158" s="116">
        <f t="shared" si="273"/>
        <v>161100</v>
      </c>
      <c r="E1158" s="116">
        <f t="shared" si="273"/>
        <v>53687</v>
      </c>
      <c r="F1158" s="117">
        <f t="shared" si="264"/>
        <v>107413</v>
      </c>
      <c r="G1158" s="122"/>
    </row>
    <row r="1159" spans="1:44" ht="59.25" customHeight="1" x14ac:dyDescent="0.25">
      <c r="A1159" s="123" t="s">
        <v>361</v>
      </c>
      <c r="B1159" s="124" t="s">
        <v>110</v>
      </c>
      <c r="C1159" s="145" t="s">
        <v>904</v>
      </c>
      <c r="D1159" s="118">
        <f t="shared" si="273"/>
        <v>161100</v>
      </c>
      <c r="E1159" s="118">
        <f t="shared" si="273"/>
        <v>53687</v>
      </c>
      <c r="F1159" s="119">
        <f t="shared" si="264"/>
        <v>107413</v>
      </c>
      <c r="G1159" s="4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:44" ht="45" customHeight="1" x14ac:dyDescent="0.25">
      <c r="A1160" s="123" t="s">
        <v>905</v>
      </c>
      <c r="B1160" s="124" t="s">
        <v>110</v>
      </c>
      <c r="C1160" s="145" t="s">
        <v>906</v>
      </c>
      <c r="D1160" s="118">
        <f t="shared" si="273"/>
        <v>161100</v>
      </c>
      <c r="E1160" s="118">
        <f t="shared" si="273"/>
        <v>53687</v>
      </c>
      <c r="F1160" s="119">
        <f t="shared" si="264"/>
        <v>107413</v>
      </c>
      <c r="G1160" s="4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:44" x14ac:dyDescent="0.25">
      <c r="A1161" s="123" t="s">
        <v>122</v>
      </c>
      <c r="B1161" s="124" t="s">
        <v>110</v>
      </c>
      <c r="C1161" s="145" t="s">
        <v>907</v>
      </c>
      <c r="D1161" s="118">
        <f t="shared" si="273"/>
        <v>161100</v>
      </c>
      <c r="E1161" s="118">
        <f t="shared" si="273"/>
        <v>53687</v>
      </c>
      <c r="F1161" s="119">
        <f t="shared" si="264"/>
        <v>107413</v>
      </c>
      <c r="G1161" s="4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:44" ht="15.75" thickBot="1" x14ac:dyDescent="0.3">
      <c r="A1162" s="123" t="s">
        <v>123</v>
      </c>
      <c r="B1162" s="124" t="s">
        <v>110</v>
      </c>
      <c r="C1162" s="145" t="s">
        <v>908</v>
      </c>
      <c r="D1162" s="118">
        <v>161100</v>
      </c>
      <c r="E1162" s="125">
        <v>53687</v>
      </c>
      <c r="F1162" s="119">
        <f t="shared" si="264"/>
        <v>107413</v>
      </c>
      <c r="G1162" s="4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:44" ht="11.25" customHeight="1" thickBot="1" x14ac:dyDescent="0.3">
      <c r="A1163" s="163"/>
      <c r="B1163" s="164"/>
      <c r="C1163" s="165"/>
      <c r="D1163" s="169"/>
      <c r="E1163" s="164"/>
      <c r="F1163" s="178"/>
      <c r="G1163" s="4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:44" ht="24.75" customHeight="1" thickBot="1" x14ac:dyDescent="0.3">
      <c r="A1164" s="166" t="s">
        <v>909</v>
      </c>
      <c r="B1164" s="167" t="s">
        <v>15</v>
      </c>
      <c r="C1164" s="168" t="s">
        <v>334</v>
      </c>
      <c r="D1164" s="504">
        <f>D15-D174</f>
        <v>-17294794.069999993</v>
      </c>
      <c r="E1164" s="179">
        <f>E15-E174</f>
        <v>2735006.2000000104</v>
      </c>
      <c r="F1164" s="180" t="s">
        <v>910</v>
      </c>
      <c r="G1164" s="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:44" ht="45.75" hidden="1" customHeight="1" x14ac:dyDescent="0.25">
      <c r="A1165" s="52"/>
      <c r="B1165" s="14"/>
      <c r="C1165" s="146"/>
      <c r="D1165" s="15"/>
      <c r="E1165" s="15"/>
      <c r="F1165" s="85"/>
      <c r="G1165" s="175"/>
    </row>
    <row r="1166" spans="1:44" ht="45.75" hidden="1" customHeight="1" x14ac:dyDescent="0.25">
      <c r="F1166" s="176"/>
      <c r="G1166" s="175"/>
    </row>
    <row r="1167" spans="1:44" ht="45.75" hidden="1" customHeight="1" x14ac:dyDescent="0.25">
      <c r="F1167" s="176"/>
      <c r="G1167" s="175"/>
    </row>
    <row r="1168" spans="1:44" ht="14.25" customHeight="1" x14ac:dyDescent="0.25">
      <c r="F1168" s="176"/>
      <c r="G1168" s="175"/>
    </row>
    <row r="1169" spans="1:11" ht="20.25" customHeight="1" x14ac:dyDescent="0.25">
      <c r="A1169" s="99" t="s">
        <v>16</v>
      </c>
      <c r="B1169" s="99"/>
      <c r="C1169" s="147"/>
      <c r="D1169" s="99"/>
      <c r="E1169" s="99"/>
      <c r="F1169" s="177"/>
      <c r="G1169" s="175"/>
      <c r="H1169" s="503"/>
    </row>
    <row r="1170" spans="1:11" ht="21" customHeight="1" x14ac:dyDescent="0.25">
      <c r="A1170" s="19" t="s">
        <v>82</v>
      </c>
      <c r="B1170" s="20" t="s">
        <v>83</v>
      </c>
      <c r="C1170" s="136" t="s">
        <v>17</v>
      </c>
      <c r="D1170" s="21" t="s">
        <v>108</v>
      </c>
      <c r="E1170" s="22" t="s">
        <v>86</v>
      </c>
      <c r="F1170" s="81" t="s">
        <v>87</v>
      </c>
      <c r="G1170" s="95" t="e">
        <f>E1171:E1172/E18*100</f>
        <v>#VALUE!</v>
      </c>
    </row>
    <row r="1171" spans="1:11" ht="11.25" customHeight="1" x14ac:dyDescent="0.25">
      <c r="A1171" s="19" t="s">
        <v>88</v>
      </c>
      <c r="B1171" s="19" t="s">
        <v>89</v>
      </c>
      <c r="C1171" s="148" t="s">
        <v>90</v>
      </c>
      <c r="D1171" s="22" t="s">
        <v>91</v>
      </c>
      <c r="E1171" s="22" t="s">
        <v>92</v>
      </c>
      <c r="F1171" s="87" t="s">
        <v>93</v>
      </c>
      <c r="G1171" s="224" t="s">
        <v>51</v>
      </c>
      <c r="H1171" s="70" t="s">
        <v>52</v>
      </c>
      <c r="I1171" s="70" t="s">
        <v>53</v>
      </c>
      <c r="J1171" s="24"/>
      <c r="K1171" s="23"/>
    </row>
    <row r="1172" spans="1:11" ht="22.5" x14ac:dyDescent="0.25">
      <c r="A1172" s="50" t="s">
        <v>18</v>
      </c>
      <c r="B1172" s="45" t="s">
        <v>19</v>
      </c>
      <c r="C1172" s="148" t="s">
        <v>96</v>
      </c>
      <c r="D1172" s="67">
        <f>D1191+D1187+D1174</f>
        <v>17294794.069999985</v>
      </c>
      <c r="E1172" s="67">
        <f>E1186</f>
        <v>-2735006.2000000104</v>
      </c>
      <c r="F1172" s="67" t="s">
        <v>1593</v>
      </c>
      <c r="G1172" s="489">
        <v>8371723.46</v>
      </c>
      <c r="H1172" s="71">
        <f>5636717.26+H1173-H1174</f>
        <v>8371723.4600000158</v>
      </c>
      <c r="I1172" s="71">
        <f>H1172-G1172</f>
        <v>1.5832483768463135E-8</v>
      </c>
      <c r="J1172" s="296" t="s">
        <v>1641</v>
      </c>
      <c r="K1172" s="23"/>
    </row>
    <row r="1173" spans="1:11" x14ac:dyDescent="0.25">
      <c r="A1173" s="28" t="s">
        <v>97</v>
      </c>
      <c r="B1173" s="45"/>
      <c r="C1173" s="148"/>
      <c r="D1173" s="68"/>
      <c r="E1173" s="68"/>
      <c r="F1173" s="68"/>
      <c r="G1173" s="224"/>
      <c r="H1173" s="71">
        <f>E15</f>
        <v>64857145.760000005</v>
      </c>
      <c r="I1173" s="71"/>
      <c r="J1173" s="23" t="s">
        <v>54</v>
      </c>
      <c r="K1173" s="23"/>
    </row>
    <row r="1174" spans="1:11" ht="22.5" x14ac:dyDescent="0.25">
      <c r="A1174" s="50" t="s">
        <v>161</v>
      </c>
      <c r="B1174" s="45">
        <v>520</v>
      </c>
      <c r="C1174" s="142" t="s">
        <v>96</v>
      </c>
      <c r="D1174" s="67">
        <f>D1178</f>
        <v>12139126.74</v>
      </c>
      <c r="E1174" s="67"/>
      <c r="F1174" s="67">
        <f>D1174-E1174</f>
        <v>12139126.74</v>
      </c>
      <c r="G1174" s="224"/>
      <c r="H1174" s="71">
        <f>E174</f>
        <v>62122139.559999995</v>
      </c>
      <c r="I1174" s="71"/>
      <c r="J1174" s="23" t="s">
        <v>55</v>
      </c>
      <c r="K1174" s="23"/>
    </row>
    <row r="1175" spans="1:11" ht="22.5" hidden="1" x14ac:dyDescent="0.25">
      <c r="A1175" s="51" t="s">
        <v>20</v>
      </c>
      <c r="B1175" s="45">
        <v>520</v>
      </c>
      <c r="C1175" s="138" t="s">
        <v>21</v>
      </c>
      <c r="D1175" s="67"/>
      <c r="E1175" s="67">
        <f>E1176+E1178</f>
        <v>0</v>
      </c>
      <c r="F1175" s="67">
        <f>F1176+F1178</f>
        <v>12139126.74</v>
      </c>
      <c r="G1175" s="96"/>
      <c r="H1175" s="24"/>
      <c r="I1175" s="24"/>
      <c r="J1175" s="23"/>
      <c r="K1175" s="23"/>
    </row>
    <row r="1176" spans="1:11" ht="32.25" hidden="1" customHeight="1" x14ac:dyDescent="0.25">
      <c r="A1176" s="51" t="s">
        <v>22</v>
      </c>
      <c r="B1176" s="45">
        <v>520</v>
      </c>
      <c r="C1176" s="138" t="s">
        <v>23</v>
      </c>
      <c r="D1176" s="67"/>
      <c r="E1176" s="67">
        <f>E1177</f>
        <v>0</v>
      </c>
      <c r="F1176" s="67">
        <f t="shared" ref="F1176:F1182" si="274">D1176-E1176</f>
        <v>0</v>
      </c>
      <c r="H1176" s="154">
        <f>30909665.41+H1173-H1174</f>
        <v>33644671.610000007</v>
      </c>
    </row>
    <row r="1177" spans="1:11" ht="33.75" hidden="1" x14ac:dyDescent="0.25">
      <c r="A1177" s="51" t="s">
        <v>174</v>
      </c>
      <c r="B1177" s="45">
        <v>520</v>
      </c>
      <c r="C1177" s="142" t="s">
        <v>173</v>
      </c>
      <c r="D1177" s="68"/>
      <c r="E1177" s="68">
        <v>0</v>
      </c>
      <c r="F1177" s="68">
        <f t="shared" si="274"/>
        <v>0</v>
      </c>
    </row>
    <row r="1178" spans="1:11" ht="35.25" customHeight="1" x14ac:dyDescent="0.25">
      <c r="A1178" s="51" t="s">
        <v>1592</v>
      </c>
      <c r="B1178" s="45">
        <v>520</v>
      </c>
      <c r="C1178" s="138" t="s">
        <v>173</v>
      </c>
      <c r="D1178" s="67">
        <v>12139126.74</v>
      </c>
      <c r="E1178" s="67">
        <f>E1179+E1181</f>
        <v>0</v>
      </c>
      <c r="F1178" s="67">
        <f t="shared" si="274"/>
        <v>12139126.74</v>
      </c>
      <c r="H1178" s="488"/>
    </row>
    <row r="1179" spans="1:11" ht="42" hidden="1" customHeight="1" x14ac:dyDescent="0.25">
      <c r="A1179" s="51" t="s">
        <v>26</v>
      </c>
      <c r="B1179" s="45">
        <v>520</v>
      </c>
      <c r="C1179" s="138" t="s">
        <v>27</v>
      </c>
      <c r="D1179" s="67">
        <v>5000000</v>
      </c>
      <c r="E1179" s="67">
        <f>E1180</f>
        <v>0</v>
      </c>
      <c r="F1179" s="67">
        <f t="shared" si="274"/>
        <v>5000000</v>
      </c>
      <c r="H1179" s="295">
        <f>G1172-83054189.23</f>
        <v>-74682465.770000011</v>
      </c>
      <c r="K1179" s="154">
        <f>87395288.26+27540854.18-H1174</f>
        <v>52814002.880000003</v>
      </c>
    </row>
    <row r="1180" spans="1:11" ht="39" customHeight="1" x14ac:dyDescent="0.25">
      <c r="A1180" s="50" t="s">
        <v>176</v>
      </c>
      <c r="B1180" s="45">
        <v>520</v>
      </c>
      <c r="C1180" s="142" t="s">
        <v>175</v>
      </c>
      <c r="D1180" s="68">
        <v>5000000</v>
      </c>
      <c r="E1180" s="68">
        <v>0</v>
      </c>
      <c r="F1180" s="68">
        <f t="shared" si="274"/>
        <v>5000000</v>
      </c>
      <c r="K1180" s="154">
        <f>G1172-K1179</f>
        <v>-44442279.420000002</v>
      </c>
    </row>
    <row r="1181" spans="1:11" ht="44.25" hidden="1" customHeight="1" x14ac:dyDescent="0.25">
      <c r="A1181" s="51" t="s">
        <v>28</v>
      </c>
      <c r="B1181" s="45">
        <v>520</v>
      </c>
      <c r="C1181" s="138" t="s">
        <v>29</v>
      </c>
      <c r="D1181" s="67">
        <v>-5000000</v>
      </c>
      <c r="E1181" s="67">
        <f>E1182</f>
        <v>0</v>
      </c>
      <c r="F1181" s="67">
        <f t="shared" si="274"/>
        <v>-5000000</v>
      </c>
      <c r="H1181" s="154"/>
    </row>
    <row r="1182" spans="1:11" ht="40.5" customHeight="1" x14ac:dyDescent="0.25">
      <c r="A1182" s="50" t="s">
        <v>178</v>
      </c>
      <c r="B1182" s="45">
        <v>520</v>
      </c>
      <c r="C1182" s="142" t="s">
        <v>177</v>
      </c>
      <c r="D1182" s="68">
        <v>-5000000</v>
      </c>
      <c r="E1182" s="68">
        <v>0</v>
      </c>
      <c r="F1182" s="68">
        <f t="shared" si="274"/>
        <v>-5000000</v>
      </c>
      <c r="H1182" s="154"/>
    </row>
    <row r="1183" spans="1:11" ht="28.5" customHeight="1" x14ac:dyDescent="0.25">
      <c r="A1183" s="50" t="s">
        <v>30</v>
      </c>
      <c r="B1183" s="45" t="s">
        <v>31</v>
      </c>
      <c r="C1183" s="148" t="s">
        <v>96</v>
      </c>
      <c r="D1183" s="68" t="s">
        <v>32</v>
      </c>
      <c r="E1183" s="68" t="s">
        <v>32</v>
      </c>
      <c r="F1183" s="68"/>
    </row>
    <row r="1184" spans="1:11" ht="12.75" customHeight="1" x14ac:dyDescent="0.25">
      <c r="A1184" s="50" t="s">
        <v>1594</v>
      </c>
      <c r="B1184" s="45"/>
      <c r="C1184" s="148"/>
      <c r="D1184" s="68"/>
      <c r="E1184" s="68"/>
      <c r="F1184" s="68"/>
    </row>
    <row r="1185" spans="1:6" ht="12" customHeight="1" x14ac:dyDescent="0.25">
      <c r="A1185" s="51" t="s">
        <v>1595</v>
      </c>
      <c r="B1185" s="501">
        <v>700</v>
      </c>
      <c r="C1185" s="502" t="s">
        <v>1596</v>
      </c>
      <c r="D1185" s="67">
        <f>D1186</f>
        <v>5155667.3299999833</v>
      </c>
      <c r="E1185" s="67">
        <f>E1186</f>
        <v>-2735006.2000000104</v>
      </c>
      <c r="F1185" s="67">
        <f>D1185-E1185</f>
        <v>7890673.5299999937</v>
      </c>
    </row>
    <row r="1186" spans="1:6" ht="22.5" x14ac:dyDescent="0.25">
      <c r="A1186" s="51" t="s">
        <v>33</v>
      </c>
      <c r="B1186" s="45" t="s">
        <v>34</v>
      </c>
      <c r="C1186" s="138" t="s">
        <v>35</v>
      </c>
      <c r="D1186" s="67">
        <f>D1194+D1190</f>
        <v>5155667.3299999833</v>
      </c>
      <c r="E1186" s="67">
        <f>E1194+E1190</f>
        <v>-2735006.2000000104</v>
      </c>
      <c r="F1186" s="67">
        <f>D1186-E1186</f>
        <v>7890673.5299999937</v>
      </c>
    </row>
    <row r="1187" spans="1:6" ht="10.5" customHeight="1" x14ac:dyDescent="0.25">
      <c r="A1187" s="51" t="s">
        <v>36</v>
      </c>
      <c r="B1187" s="45">
        <v>710</v>
      </c>
      <c r="C1187" s="138" t="s">
        <v>37</v>
      </c>
      <c r="D1187" s="67">
        <f t="shared" ref="D1187:E1189" si="275">D1188</f>
        <v>-490019864.34000003</v>
      </c>
      <c r="E1187" s="67">
        <f t="shared" si="275"/>
        <v>-64862145.760000005</v>
      </c>
      <c r="F1187" s="68" t="str">
        <f>F1190</f>
        <v>Х</v>
      </c>
    </row>
    <row r="1188" spans="1:6" ht="10.5" customHeight="1" x14ac:dyDescent="0.25">
      <c r="A1188" s="51" t="s">
        <v>38</v>
      </c>
      <c r="B1188" s="45"/>
      <c r="C1188" s="138" t="s">
        <v>39</v>
      </c>
      <c r="D1188" s="67">
        <f t="shared" si="275"/>
        <v>-490019864.34000003</v>
      </c>
      <c r="E1188" s="67">
        <f t="shared" si="275"/>
        <v>-64862145.760000005</v>
      </c>
      <c r="F1188" s="68" t="str">
        <f>F1191</f>
        <v>Х</v>
      </c>
    </row>
    <row r="1189" spans="1:6" ht="22.5" x14ac:dyDescent="0.25">
      <c r="A1189" s="51" t="s">
        <v>40</v>
      </c>
      <c r="B1189" s="45"/>
      <c r="C1189" s="138" t="s">
        <v>41</v>
      </c>
      <c r="D1189" s="67">
        <f t="shared" si="275"/>
        <v>-490019864.34000003</v>
      </c>
      <c r="E1189" s="67">
        <f t="shared" si="275"/>
        <v>-64862145.760000005</v>
      </c>
      <c r="F1189" s="68" t="s">
        <v>96</v>
      </c>
    </row>
    <row r="1190" spans="1:6" ht="22.5" x14ac:dyDescent="0.25">
      <c r="A1190" s="50" t="s">
        <v>253</v>
      </c>
      <c r="B1190" s="45"/>
      <c r="C1190" s="142" t="s">
        <v>252</v>
      </c>
      <c r="D1190" s="68">
        <f>-D15-5000000-12139126.74</f>
        <v>-490019864.34000003</v>
      </c>
      <c r="E1190" s="68">
        <f>-E15-5000</f>
        <v>-64862145.760000005</v>
      </c>
      <c r="F1190" s="68" t="s">
        <v>96</v>
      </c>
    </row>
    <row r="1191" spans="1:6" x14ac:dyDescent="0.25">
      <c r="A1191" s="51" t="s">
        <v>42</v>
      </c>
      <c r="B1191" s="45">
        <v>720</v>
      </c>
      <c r="C1191" s="138" t="s">
        <v>43</v>
      </c>
      <c r="D1191" s="67">
        <f>D1192</f>
        <v>495175531.67000002</v>
      </c>
      <c r="E1191" s="67">
        <f>E1192-5000</f>
        <v>62122139.559999995</v>
      </c>
      <c r="F1191" s="68" t="s">
        <v>96</v>
      </c>
    </row>
    <row r="1192" spans="1:6" ht="20.25" customHeight="1" x14ac:dyDescent="0.25">
      <c r="A1192" s="51" t="s">
        <v>44</v>
      </c>
      <c r="B1192" s="45"/>
      <c r="C1192" s="138" t="s">
        <v>45</v>
      </c>
      <c r="D1192" s="67">
        <f>D1193</f>
        <v>495175531.67000002</v>
      </c>
      <c r="E1192" s="67">
        <f t="shared" ref="E1192:E1193" si="276">E1193</f>
        <v>62127139.559999995</v>
      </c>
      <c r="F1192" s="68" t="s">
        <v>96</v>
      </c>
    </row>
    <row r="1193" spans="1:6" ht="22.5" x14ac:dyDescent="0.25">
      <c r="A1193" s="51" t="s">
        <v>46</v>
      </c>
      <c r="B1193" s="45"/>
      <c r="C1193" s="138" t="s">
        <v>47</v>
      </c>
      <c r="D1193" s="67">
        <f>D1194</f>
        <v>495175531.67000002</v>
      </c>
      <c r="E1193" s="67">
        <f t="shared" si="276"/>
        <v>62127139.559999995</v>
      </c>
      <c r="F1193" s="68" t="s">
        <v>96</v>
      </c>
    </row>
    <row r="1194" spans="1:6" ht="22.5" x14ac:dyDescent="0.25">
      <c r="A1194" s="50" t="s">
        <v>180</v>
      </c>
      <c r="B1194" s="45"/>
      <c r="C1194" s="142" t="s">
        <v>179</v>
      </c>
      <c r="D1194" s="68">
        <f>D174+5000000</f>
        <v>495175531.67000002</v>
      </c>
      <c r="E1194" s="68">
        <f>E174+5000</f>
        <v>62127139.559999995</v>
      </c>
      <c r="F1194" s="68" t="s">
        <v>96</v>
      </c>
    </row>
    <row r="1195" spans="1:6" x14ac:dyDescent="0.25">
      <c r="A1195" s="53"/>
      <c r="B1195" s="25"/>
      <c r="C1195" s="149"/>
      <c r="D1195" s="15"/>
      <c r="E1195" s="15"/>
      <c r="F1195" s="85"/>
    </row>
    <row r="1196" spans="1:6" x14ac:dyDescent="0.25">
      <c r="A1196" s="54" t="s">
        <v>1505</v>
      </c>
      <c r="B1196" s="551" t="s">
        <v>1434</v>
      </c>
      <c r="C1196" s="551"/>
      <c r="D1196" s="548" t="s">
        <v>1642</v>
      </c>
      <c r="E1196" s="548"/>
      <c r="F1196" s="85"/>
    </row>
    <row r="1197" spans="1:6" ht="5.25" customHeight="1" x14ac:dyDescent="0.25">
      <c r="A1197" s="11"/>
      <c r="B1197" s="26"/>
      <c r="C1197" s="11"/>
      <c r="D1197" s="27"/>
      <c r="E1197" s="27"/>
      <c r="F1197" s="85"/>
    </row>
    <row r="1198" spans="1:6" x14ac:dyDescent="0.25">
      <c r="A1198" s="11"/>
      <c r="B1198" s="26"/>
      <c r="C1198" s="11"/>
      <c r="D1198" s="27"/>
      <c r="E1198" s="27"/>
      <c r="F1198" s="85"/>
    </row>
    <row r="1199" spans="1:6" ht="16.5" customHeight="1" x14ac:dyDescent="0.25">
      <c r="A1199" s="54" t="s">
        <v>48</v>
      </c>
      <c r="B1199" s="26" t="s">
        <v>1193</v>
      </c>
      <c r="C1199" s="11"/>
      <c r="D1199" s="548" t="s">
        <v>49</v>
      </c>
      <c r="E1199" s="548"/>
      <c r="F1199" s="85"/>
    </row>
    <row r="1200" spans="1:6" ht="22.5" customHeight="1" x14ac:dyDescent="0.25">
      <c r="A1200" s="11"/>
      <c r="B1200" s="26"/>
      <c r="C1200" s="11"/>
      <c r="D1200" s="27"/>
      <c r="E1200" s="27"/>
      <c r="F1200" s="85"/>
    </row>
    <row r="1201" spans="1:6" x14ac:dyDescent="0.25">
      <c r="A1201" s="55" t="s">
        <v>1666</v>
      </c>
      <c r="B1201" s="26"/>
      <c r="C1201" s="11"/>
      <c r="D1201" s="27"/>
      <c r="E1201" s="27"/>
      <c r="F1201" s="88"/>
    </row>
    <row r="1202" spans="1:6" ht="4.5" customHeight="1" x14ac:dyDescent="0.25">
      <c r="A1202" s="26"/>
      <c r="B1202" s="26"/>
      <c r="C1202" s="11"/>
      <c r="D1202" s="27"/>
      <c r="E1202" s="27"/>
      <c r="F1202" s="88"/>
    </row>
    <row r="1203" spans="1:6" x14ac:dyDescent="0.25">
      <c r="A1203" s="11" t="s">
        <v>50</v>
      </c>
      <c r="B1203" s="29"/>
      <c r="D1203" s="12"/>
      <c r="E1203" s="12"/>
      <c r="F1203" s="89"/>
    </row>
    <row r="1204" spans="1:6" x14ac:dyDescent="0.25">
      <c r="A1204" s="11"/>
      <c r="B1204" s="29"/>
      <c r="D1204" s="12"/>
      <c r="E1204" s="12"/>
      <c r="F1204" s="89"/>
    </row>
  </sheetData>
  <mergeCells count="19">
    <mergeCell ref="F165:F170"/>
    <mergeCell ref="A5:A6"/>
    <mergeCell ref="B5:D6"/>
    <mergeCell ref="B9:D9"/>
    <mergeCell ref="A11:F11"/>
    <mergeCell ref="A163:D163"/>
    <mergeCell ref="A165:A172"/>
    <mergeCell ref="B165:B172"/>
    <mergeCell ref="C165:C170"/>
    <mergeCell ref="D165:D172"/>
    <mergeCell ref="E163:F163"/>
    <mergeCell ref="B2:D2"/>
    <mergeCell ref="B4:D4"/>
    <mergeCell ref="B7:D7"/>
    <mergeCell ref="B8:D8"/>
    <mergeCell ref="D1199:E1199"/>
    <mergeCell ref="D1196:E1196"/>
    <mergeCell ref="E165:E170"/>
    <mergeCell ref="B1196:C1196"/>
  </mergeCells>
  <phoneticPr fontId="11" type="noConversion"/>
  <conditionalFormatting sqref="E175:F175 F177">
    <cfRule type="cellIs" priority="1" stopIfTrue="1" operator="equal">
      <formula>0</formula>
    </cfRule>
  </conditionalFormatting>
  <conditionalFormatting sqref="E190:F190 F189">
    <cfRule type="cellIs" priority="2" stopIfTrue="1" operator="equal">
      <formula>0</formula>
    </cfRule>
  </conditionalFormatting>
  <conditionalFormatting sqref="E192:F192">
    <cfRule type="cellIs" priority="3" stopIfTrue="1" operator="equal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30" orientation="portrait" r:id="rId1"/>
  <rowBreaks count="1" manualBreakCount="1">
    <brk id="100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1"/>
  <sheetViews>
    <sheetView view="pageBreakPreview" topLeftCell="AS106" zoomScaleNormal="118" zoomScaleSheetLayoutView="100" workbookViewId="0">
      <selection sqref="A1:XFD1048576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44" t="s">
        <v>65</v>
      </c>
      <c r="C2" s="544"/>
      <c r="D2" s="544"/>
      <c r="E2" s="31"/>
      <c r="F2" s="265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45" t="s">
        <v>1584</v>
      </c>
      <c r="C4" s="545"/>
      <c r="D4" s="545"/>
      <c r="E4" s="33" t="s">
        <v>68</v>
      </c>
      <c r="F4" s="80" t="s">
        <v>1585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54" t="s">
        <v>69</v>
      </c>
      <c r="B5" s="555" t="s">
        <v>70</v>
      </c>
      <c r="C5" s="555"/>
      <c r="D5" s="555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54"/>
      <c r="B6" s="556"/>
      <c r="C6" s="556"/>
      <c r="D6" s="556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498" t="s">
        <v>74</v>
      </c>
      <c r="B7" s="546" t="s">
        <v>75</v>
      </c>
      <c r="C7" s="546"/>
      <c r="D7" s="546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47" t="s">
        <v>60</v>
      </c>
      <c r="C8" s="547"/>
      <c r="D8" s="547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47" t="s">
        <v>79</v>
      </c>
      <c r="C9" s="547"/>
      <c r="D9" s="547"/>
      <c r="E9" s="32"/>
      <c r="F9" s="80" t="s">
        <v>80</v>
      </c>
      <c r="G9" s="9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57" t="s">
        <v>81</v>
      </c>
      <c r="B11" s="557"/>
      <c r="C11" s="557"/>
      <c r="D11" s="557"/>
      <c r="E11" s="557"/>
      <c r="F11" s="557"/>
      <c r="G11" s="374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7">
        <f>D17+D108</f>
        <v>202103869.59999999</v>
      </c>
      <c r="E15" s="197">
        <f>E17+E108</f>
        <v>89353556.340000004</v>
      </c>
      <c r="F15" s="67">
        <f>D15-E15</f>
        <v>112750313.25999999</v>
      </c>
      <c r="G15" s="91">
        <f>E15/D15*100</f>
        <v>44.211699912944177</v>
      </c>
      <c r="H15" s="57">
        <f>D15-E15</f>
        <v>112750313.25999999</v>
      </c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9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55753152.530000001</v>
      </c>
      <c r="F17" s="67">
        <f t="shared" ref="F17:F19" si="0">D17-E17</f>
        <v>72321147.469999999</v>
      </c>
      <c r="G17" s="91">
        <f>E17/D17*100</f>
        <v>43.531881517213058</v>
      </c>
      <c r="H17" s="478">
        <f>F17/D17*100</f>
        <v>56.468118482786942</v>
      </c>
      <c r="I17" s="478"/>
      <c r="J17" s="478"/>
      <c r="K17" s="47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43809779.880000003</v>
      </c>
      <c r="F18" s="67">
        <f>D18-E18</f>
        <v>61251820.119999997</v>
      </c>
      <c r="G18" s="91">
        <f>E18/D18*100</f>
        <v>41.699136392364103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19679336.080000002</v>
      </c>
      <c r="F19" s="67">
        <f t="shared" si="0"/>
        <v>11667563.919999998</v>
      </c>
      <c r="G19" s="91"/>
      <c r="H19" s="58">
        <v>100403600</v>
      </c>
      <c r="I19" s="58">
        <v>42743556.390000001</v>
      </c>
      <c r="J19" s="61">
        <v>57660043.609999999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19679336.080000002</v>
      </c>
      <c r="F20" s="67">
        <f>D20-E20</f>
        <v>11667563.919999998</v>
      </c>
      <c r="G20" s="91">
        <f>E20/D20*100</f>
        <v>62.779209682616155</v>
      </c>
      <c r="H20" s="58">
        <f>37274300+3000000+1794800</f>
        <v>42069100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12837786.48</v>
      </c>
      <c r="F21" s="197"/>
      <c r="G21" s="9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9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6681665.0899999999</v>
      </c>
      <c r="F23" s="84"/>
      <c r="G23" s="92"/>
      <c r="H23" s="97">
        <f>F21+E33+E39+E44</f>
        <v>24130443.800000001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9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159884.51</v>
      </c>
      <c r="F25" s="83"/>
      <c r="G25" s="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9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9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9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9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9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9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9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4912971.07</v>
      </c>
      <c r="F33" s="365"/>
      <c r="G33" s="91">
        <f>E33/D33*100</f>
        <v>44.629698227700921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  <c r="AO33" s="59"/>
      <c r="AP33" s="59"/>
      <c r="AQ33" s="59"/>
      <c r="AR33" s="59"/>
    </row>
    <row r="34" spans="1:4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4912971.07</v>
      </c>
      <c r="F34" s="366"/>
      <c r="G34" s="90">
        <f>E34/D34*100</f>
        <v>44.629698227700921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</row>
    <row r="35" spans="1:4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2308803.48</v>
      </c>
      <c r="F35" s="366"/>
      <c r="G35" s="9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15084.16</v>
      </c>
      <c r="F36" s="366"/>
      <c r="G36" s="9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3046035.2</v>
      </c>
      <c r="F37" s="366"/>
      <c r="G37" s="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-456951.77</v>
      </c>
      <c r="F38" s="366"/>
      <c r="G38" s="9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>
        <f>D39-E39</f>
        <v>-41084.03</v>
      </c>
      <c r="G39" s="90">
        <f>E39/D39*100</f>
        <v>1743.3612000000001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>
        <f>D40-E40</f>
        <v>-41084.03</v>
      </c>
      <c r="G40" s="9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</row>
    <row r="41" spans="1:44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9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9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9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19173888.699999999</v>
      </c>
      <c r="F44" s="368">
        <f>D44-E44</f>
        <v>43530011.299999997</v>
      </c>
      <c r="G44" s="90">
        <f>E44/D44*100</f>
        <v>30.578462743146755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63"/>
      <c r="AN44" s="63"/>
      <c r="AO44" s="63"/>
      <c r="AP44" s="63"/>
      <c r="AQ44" s="63"/>
      <c r="AR44" s="63"/>
    </row>
    <row r="45" spans="1:4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472892.83</v>
      </c>
      <c r="F45" s="368">
        <v>0</v>
      </c>
      <c r="G45" s="90">
        <f>E45/D45*100</f>
        <v>9.1663661562318275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</row>
    <row r="46" spans="1:4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472892.83</v>
      </c>
      <c r="F46" s="367"/>
      <c r="G46" s="93"/>
      <c r="H46" s="8"/>
      <c r="I46" s="8" t="s">
        <v>1096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9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1"/>
      <c r="AN47" s="41"/>
      <c r="AO47" s="41"/>
      <c r="AP47" s="41"/>
      <c r="AQ47" s="41"/>
      <c r="AR47" s="41"/>
    </row>
    <row r="48" spans="1:4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9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18700995.870000001</v>
      </c>
      <c r="F49" s="368">
        <f>D49-E49</f>
        <v>38843904.129999995</v>
      </c>
      <c r="G49" s="90">
        <f>E49/D49*100</f>
        <v>32.498094305490149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8"/>
      <c r="AM49" s="48"/>
      <c r="AN49" s="48"/>
      <c r="AO49" s="48"/>
      <c r="AP49" s="48"/>
      <c r="AQ49" s="48"/>
      <c r="AR49" s="48"/>
    </row>
    <row r="50" spans="1:44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16381247.34</v>
      </c>
      <c r="F50" s="368"/>
      <c r="G50" s="9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16381247.34</v>
      </c>
      <c r="F51" s="366"/>
      <c r="G51" s="9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6"/>
      <c r="AN51" s="6"/>
      <c r="AO51" s="6"/>
      <c r="AP51" s="6"/>
      <c r="AQ51" s="6"/>
      <c r="AR51" s="6"/>
    </row>
    <row r="52" spans="1:4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9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1"/>
      <c r="AN52" s="41"/>
      <c r="AO52" s="41"/>
      <c r="AP52" s="41"/>
      <c r="AQ52" s="41"/>
      <c r="AR52" s="41"/>
    </row>
    <row r="53" spans="1:4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9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9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9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2319748.5299999998</v>
      </c>
      <c r="F56" s="368"/>
      <c r="G56" s="9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8"/>
      <c r="AM56" s="48"/>
      <c r="AN56" s="48"/>
      <c r="AO56" s="48"/>
      <c r="AP56" s="48"/>
      <c r="AQ56" s="48"/>
      <c r="AR56" s="48"/>
    </row>
    <row r="57" spans="1:4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2319748.5299999998</v>
      </c>
      <c r="F57" s="367"/>
      <c r="G57" s="93">
        <f>852561.23+20920445.62</f>
        <v>21773006.850000001</v>
      </c>
      <c r="H57" s="8">
        <v>-5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</row>
    <row r="58" spans="1:4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1"/>
      <c r="AM58" s="41"/>
      <c r="AN58" s="41"/>
      <c r="AO58" s="41"/>
      <c r="AP58" s="41"/>
      <c r="AQ58" s="41"/>
      <c r="AR58" s="41"/>
    </row>
    <row r="59" spans="1:4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9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6"/>
      <c r="AM59" s="46"/>
      <c r="AN59" s="46"/>
      <c r="AO59" s="46"/>
      <c r="AP59" s="46"/>
      <c r="AQ59" s="46"/>
      <c r="AR59" s="46"/>
    </row>
    <row r="60" spans="1:4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9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1"/>
      <c r="AN60" s="41"/>
      <c r="AO60" s="41"/>
      <c r="AP60" s="41"/>
      <c r="AQ60" s="41"/>
      <c r="AR60" s="41"/>
    </row>
    <row r="61" spans="1:44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D62+D73+D77+D84+D103</f>
        <v>23012700</v>
      </c>
      <c r="E61" s="197">
        <f>E62+E73+E77+E84+E103</f>
        <v>11943372.65</v>
      </c>
      <c r="F61" s="368">
        <f>D61-E61</f>
        <v>11069327.35</v>
      </c>
      <c r="G61" s="90">
        <f>E61/D61*100</f>
        <v>51.899049872461731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6"/>
      <c r="AM61" s="106"/>
      <c r="AN61" s="106"/>
      <c r="AO61" s="106"/>
      <c r="AP61" s="106"/>
      <c r="AQ61" s="106"/>
      <c r="AR61" s="106"/>
    </row>
    <row r="62" spans="1:4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8807443.2300000004</v>
      </c>
      <c r="F62" s="368">
        <f>D62-E62</f>
        <v>6385256.7699999996</v>
      </c>
      <c r="G62" s="9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5"/>
      <c r="AM62" s="65"/>
      <c r="AN62" s="65"/>
      <c r="AO62" s="65"/>
      <c r="AP62" s="65"/>
      <c r="AQ62" s="65"/>
      <c r="AR62" s="65"/>
    </row>
    <row r="63" spans="1:4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7381207.8899999997</v>
      </c>
      <c r="F63" s="368">
        <f>D63-E63</f>
        <v>4949292.1100000003</v>
      </c>
      <c r="G63" s="9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8"/>
      <c r="AM63" s="48"/>
      <c r="AN63" s="48"/>
      <c r="AO63" s="48"/>
      <c r="AP63" s="48"/>
      <c r="AQ63" s="48"/>
      <c r="AR63" s="48"/>
    </row>
    <row r="64" spans="1:4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6899614.8899999997</v>
      </c>
      <c r="F64" s="368"/>
      <c r="G64" s="9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6899614.8899999997</v>
      </c>
      <c r="F65" s="366"/>
      <c r="G65" s="9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  <c r="AO65" s="6"/>
      <c r="AP65" s="6"/>
      <c r="AQ65" s="6"/>
      <c r="AR65" s="6"/>
    </row>
    <row r="66" spans="1:44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9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8"/>
      <c r="AM66" s="48"/>
      <c r="AN66" s="48"/>
      <c r="AO66" s="48"/>
      <c r="AP66" s="48"/>
      <c r="AQ66" s="48"/>
      <c r="AR66" s="48"/>
    </row>
    <row r="67" spans="1:44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9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  <c r="AP67" s="6"/>
      <c r="AQ67" s="6"/>
      <c r="AR67" s="6"/>
    </row>
    <row r="68" spans="1:44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481593</v>
      </c>
      <c r="F68" s="368"/>
      <c r="G68" s="9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8"/>
      <c r="AM68" s="48"/>
      <c r="AN68" s="48"/>
      <c r="AO68" s="48"/>
      <c r="AP68" s="48"/>
      <c r="AQ68" s="48"/>
      <c r="AR68" s="48"/>
    </row>
    <row r="69" spans="1:44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481593</v>
      </c>
      <c r="F69" s="366"/>
      <c r="G69" s="9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  <c r="AQ69" s="6"/>
      <c r="AR69" s="6"/>
    </row>
    <row r="70" spans="1:44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1426235.34</v>
      </c>
      <c r="F70" s="368">
        <f>D70-E70</f>
        <v>1435964.66</v>
      </c>
      <c r="G70" s="9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8"/>
      <c r="AM70" s="48"/>
      <c r="AN70" s="48"/>
      <c r="AO70" s="48"/>
      <c r="AP70" s="48"/>
      <c r="AQ70" s="48"/>
      <c r="AR70" s="48"/>
    </row>
    <row r="71" spans="1:44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1426235.34</v>
      </c>
      <c r="F71" s="368"/>
      <c r="G71" s="9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8"/>
      <c r="AM71" s="48"/>
      <c r="AN71" s="48"/>
      <c r="AO71" s="48"/>
      <c r="AP71" s="48"/>
      <c r="AQ71" s="48"/>
      <c r="AR71" s="48"/>
    </row>
    <row r="72" spans="1:44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1426235.34</v>
      </c>
      <c r="F72" s="366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6"/>
      <c r="AO72" s="6"/>
      <c r="AP72" s="6"/>
      <c r="AQ72" s="6"/>
      <c r="AR72" s="6"/>
    </row>
    <row r="73" spans="1:44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0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07"/>
      <c r="AM73" s="407"/>
      <c r="AN73" s="407"/>
      <c r="AO73" s="407"/>
      <c r="AP73" s="407"/>
      <c r="AQ73" s="407"/>
      <c r="AR73" s="407"/>
    </row>
    <row r="74" spans="1:44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0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07"/>
      <c r="AM74" s="407"/>
      <c r="AN74" s="407"/>
      <c r="AO74" s="407"/>
      <c r="AP74" s="407"/>
      <c r="AQ74" s="407"/>
      <c r="AR74" s="407"/>
    </row>
    <row r="75" spans="1:44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0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7"/>
      <c r="AM75" s="407"/>
      <c r="AN75" s="407"/>
      <c r="AO75" s="407"/>
      <c r="AP75" s="407"/>
      <c r="AQ75" s="407"/>
      <c r="AR75" s="407"/>
    </row>
    <row r="76" spans="1:44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0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7"/>
      <c r="AM76" s="407"/>
      <c r="AN76" s="407"/>
      <c r="AO76" s="407"/>
      <c r="AP76" s="407"/>
      <c r="AQ76" s="407"/>
      <c r="AR76" s="407"/>
    </row>
    <row r="77" spans="1:44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2149856.4</v>
      </c>
      <c r="F77" s="368">
        <f>D77-E77</f>
        <v>5350143.5999999996</v>
      </c>
      <c r="G77" s="91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59"/>
      <c r="AN77" s="59"/>
      <c r="AO77" s="59"/>
      <c r="AP77" s="59"/>
      <c r="AQ77" s="59"/>
      <c r="AR77" s="59"/>
    </row>
    <row r="78" spans="1:44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169224.75</v>
      </c>
      <c r="F78" s="368"/>
      <c r="G78" s="9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8"/>
      <c r="AM78" s="48"/>
      <c r="AN78" s="48"/>
      <c r="AO78" s="48"/>
      <c r="AP78" s="48"/>
      <c r="AQ78" s="48"/>
      <c r="AR78" s="48"/>
    </row>
    <row r="79" spans="1:44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169224.75</v>
      </c>
      <c r="F79" s="368"/>
      <c r="G79" s="9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6"/>
      <c r="AN79" s="6"/>
      <c r="AO79" s="6"/>
      <c r="AP79" s="6"/>
      <c r="AQ79" s="6"/>
      <c r="AR79" s="6"/>
    </row>
    <row r="80" spans="1:44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169224.75</v>
      </c>
      <c r="F80" s="368"/>
      <c r="G80" s="9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6"/>
      <c r="AO80" s="6"/>
      <c r="AP80" s="6"/>
      <c r="AQ80" s="6"/>
      <c r="AR80" s="6"/>
    </row>
    <row r="81" spans="1:44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1980631.65</v>
      </c>
      <c r="F81" s="368">
        <f>D81-E81</f>
        <v>5519368.3499999996</v>
      </c>
      <c r="G81" s="9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8"/>
      <c r="AM81" s="48"/>
      <c r="AN81" s="48"/>
      <c r="AO81" s="48"/>
      <c r="AP81" s="48"/>
      <c r="AQ81" s="48"/>
      <c r="AR81" s="48"/>
    </row>
    <row r="82" spans="1:44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1980631.65</v>
      </c>
      <c r="F82" s="368"/>
      <c r="G82" s="9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8"/>
      <c r="AM82" s="48"/>
      <c r="AN82" s="48"/>
      <c r="AO82" s="48"/>
      <c r="AP82" s="48"/>
      <c r="AQ82" s="48"/>
      <c r="AR82" s="48"/>
    </row>
    <row r="83" spans="1:44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1980631.65</v>
      </c>
      <c r="F83" s="366"/>
      <c r="G83" s="9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6"/>
      <c r="AN83" s="6"/>
      <c r="AO83" s="6"/>
      <c r="AP83" s="6"/>
      <c r="AQ83" s="6"/>
      <c r="AR83" s="6"/>
    </row>
    <row r="84" spans="1:44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8"/>
      <c r="G84" s="91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9"/>
      <c r="AN84" s="59"/>
      <c r="AO84" s="59"/>
      <c r="AP84" s="59"/>
      <c r="AQ84" s="59"/>
      <c r="AR84" s="59"/>
    </row>
    <row r="85" spans="1:44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20000</v>
      </c>
      <c r="F85" s="366"/>
      <c r="G85" s="9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8"/>
      <c r="AM85" s="48"/>
      <c r="AN85" s="48"/>
      <c r="AO85" s="48"/>
      <c r="AP85" s="48"/>
      <c r="AQ85" s="48"/>
      <c r="AR85" s="48"/>
    </row>
    <row r="86" spans="1:44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20000</v>
      </c>
      <c r="F86" s="366"/>
      <c r="G86" s="9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8"/>
      <c r="AM86" s="48"/>
      <c r="AN86" s="48"/>
      <c r="AO86" s="48"/>
      <c r="AP86" s="48"/>
      <c r="AQ86" s="48"/>
      <c r="AR86" s="48"/>
    </row>
    <row r="87" spans="1:44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20000</v>
      </c>
      <c r="F87" s="366"/>
      <c r="G87" s="9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1000</v>
      </c>
      <c r="F88" s="366"/>
      <c r="G88" s="9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1000</v>
      </c>
      <c r="F89" s="366"/>
      <c r="G89" s="9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4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6"/>
      <c r="AM90" s="496"/>
      <c r="AN90" s="496"/>
      <c r="AO90" s="496"/>
      <c r="AP90" s="496"/>
      <c r="AQ90" s="496"/>
      <c r="AR90" s="496"/>
    </row>
    <row r="91" spans="1:44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649306.19999999995</v>
      </c>
      <c r="F91" s="366"/>
      <c r="G91" s="9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649306.19999999995</v>
      </c>
      <c r="F92" s="366"/>
      <c r="G92" s="9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649306.19999999995</v>
      </c>
      <c r="F93" s="366"/>
      <c r="G93" s="92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8"/>
      <c r="AM93" s="48"/>
      <c r="AN93" s="48"/>
      <c r="AO93" s="48"/>
      <c r="AP93" s="48"/>
      <c r="AQ93" s="48"/>
      <c r="AR93" s="48"/>
    </row>
    <row r="94" spans="1:44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D95</f>
        <v>0</v>
      </c>
      <c r="E94" s="198">
        <f>E95</f>
        <v>18600</v>
      </c>
      <c r="F94" s="366"/>
      <c r="G94" s="9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78.75" customHeight="1" x14ac:dyDescent="0.25">
      <c r="A95" s="466" t="s">
        <v>1554</v>
      </c>
      <c r="B95" s="74" t="s">
        <v>95</v>
      </c>
      <c r="C95" s="135" t="s">
        <v>1544</v>
      </c>
      <c r="D95" s="198">
        <f>D96</f>
        <v>0</v>
      </c>
      <c r="E95" s="198">
        <f>E96</f>
        <v>18600</v>
      </c>
      <c r="F95" s="366"/>
      <c r="G95" s="9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122.25" customHeight="1" x14ac:dyDescent="0.25">
      <c r="A96" s="465" t="s">
        <v>1545</v>
      </c>
      <c r="B96" s="74" t="s">
        <v>95</v>
      </c>
      <c r="C96" s="135" t="s">
        <v>1552</v>
      </c>
      <c r="D96" s="198"/>
      <c r="E96" s="198">
        <v>18600</v>
      </c>
      <c r="F96" s="366"/>
      <c r="G96" s="9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8">
        <f>D98</f>
        <v>0</v>
      </c>
      <c r="E97" s="198">
        <f>E98</f>
        <v>0</v>
      </c>
      <c r="F97" s="366"/>
      <c r="G97" s="9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8"/>
      <c r="E98" s="198">
        <v>0</v>
      </c>
      <c r="F98" s="366"/>
      <c r="G98" s="9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8"/>
      <c r="AM98" s="48"/>
      <c r="AN98" s="48"/>
      <c r="AO98" s="48"/>
      <c r="AP98" s="48"/>
      <c r="AQ98" s="48"/>
      <c r="AR98" s="48"/>
    </row>
    <row r="99" spans="1:44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8">
        <v>0</v>
      </c>
      <c r="E99" s="198">
        <v>0</v>
      </c>
      <c r="F99" s="366"/>
      <c r="G99" s="9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8"/>
      <c r="AM99" s="48"/>
      <c r="AN99" s="48"/>
      <c r="AO99" s="48"/>
      <c r="AP99" s="48"/>
      <c r="AQ99" s="48"/>
      <c r="AR99" s="48"/>
    </row>
    <row r="100" spans="1:44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8"/>
      <c r="E100" s="198">
        <v>0</v>
      </c>
      <c r="F100" s="368"/>
      <c r="G100" s="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6"/>
      <c r="AN100" s="6"/>
      <c r="AO100" s="6"/>
      <c r="AP100" s="6"/>
      <c r="AQ100" s="6"/>
      <c r="AR100" s="6"/>
    </row>
    <row r="101" spans="1:44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8">
        <v>0</v>
      </c>
      <c r="E101" s="198">
        <v>0</v>
      </c>
      <c r="F101" s="366"/>
      <c r="G101" s="9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8">
        <v>0</v>
      </c>
      <c r="E102" s="198">
        <v>0</v>
      </c>
      <c r="F102" s="366">
        <f>D102</f>
        <v>0</v>
      </c>
      <c r="G102" s="9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60" customFormat="1" x14ac:dyDescent="0.25">
      <c r="A103" s="130" t="s">
        <v>220</v>
      </c>
      <c r="B103" s="74" t="s">
        <v>95</v>
      </c>
      <c r="C103" s="137" t="s">
        <v>291</v>
      </c>
      <c r="D103" s="197">
        <f>D106</f>
        <v>320000</v>
      </c>
      <c r="E103" s="197">
        <f>E104+E106</f>
        <v>297166.82</v>
      </c>
      <c r="F103" s="368">
        <f>D103-E103</f>
        <v>22833.179999999993</v>
      </c>
      <c r="G103" s="91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9"/>
      <c r="AM103" s="59"/>
      <c r="AN103" s="59"/>
      <c r="AO103" s="59"/>
      <c r="AP103" s="59"/>
      <c r="AQ103" s="59"/>
      <c r="AR103" s="59"/>
    </row>
    <row r="104" spans="1:44" s="78" customFormat="1" ht="15" hidden="1" customHeight="1" x14ac:dyDescent="0.25">
      <c r="A104" s="339" t="s">
        <v>101</v>
      </c>
      <c r="B104" s="74" t="s">
        <v>95</v>
      </c>
      <c r="C104" s="138" t="s">
        <v>293</v>
      </c>
      <c r="D104" s="340"/>
      <c r="E104" s="345">
        <f>E105</f>
        <v>0</v>
      </c>
      <c r="F104" s="369"/>
      <c r="G104" s="94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7"/>
      <c r="AM104" s="77"/>
      <c r="AN104" s="77"/>
      <c r="AO104" s="77"/>
      <c r="AP104" s="77"/>
      <c r="AQ104" s="77"/>
      <c r="AR104" s="77"/>
    </row>
    <row r="105" spans="1:44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1"/>
      <c r="E105" s="346">
        <v>0</v>
      </c>
      <c r="F105" s="370"/>
      <c r="G105" s="94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7"/>
      <c r="AM105" s="77"/>
      <c r="AN105" s="77"/>
      <c r="AO105" s="77"/>
      <c r="AP105" s="77"/>
      <c r="AQ105" s="77"/>
      <c r="AR105" s="77"/>
    </row>
    <row r="106" spans="1:44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8">
        <f>120000+200000</f>
        <v>320000</v>
      </c>
      <c r="E106" s="198">
        <f>E107</f>
        <v>297166.82</v>
      </c>
      <c r="F106" s="367">
        <f>D106-E106</f>
        <v>22833.179999999993</v>
      </c>
      <c r="G106" s="9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6"/>
      <c r="AP106" s="6"/>
      <c r="AQ106" s="6"/>
      <c r="AR106" s="6"/>
    </row>
    <row r="107" spans="1:44" s="7" customFormat="1" ht="23.25" x14ac:dyDescent="0.25">
      <c r="A107" s="132" t="s">
        <v>182</v>
      </c>
      <c r="B107" s="74" t="s">
        <v>95</v>
      </c>
      <c r="C107" s="135" t="s">
        <v>294</v>
      </c>
      <c r="D107" s="198"/>
      <c r="E107" s="198">
        <v>297166.82</v>
      </c>
      <c r="F107" s="366"/>
      <c r="G107" s="9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6"/>
      <c r="AM107" s="6"/>
      <c r="AN107" s="6"/>
      <c r="AO107" s="6"/>
      <c r="AP107" s="6"/>
      <c r="AQ107" s="6"/>
      <c r="AR107" s="6"/>
    </row>
    <row r="108" spans="1:44" s="78" customFormat="1" x14ac:dyDescent="0.25">
      <c r="A108" s="130" t="s">
        <v>317</v>
      </c>
      <c r="B108" s="74" t="s">
        <v>95</v>
      </c>
      <c r="C108" s="137" t="s">
        <v>323</v>
      </c>
      <c r="D108" s="201">
        <f>D109+D147+D154+D150</f>
        <v>74029569.599999994</v>
      </c>
      <c r="E108" s="345">
        <f>E109+E147+E154+E150</f>
        <v>33600403.810000002</v>
      </c>
      <c r="F108" s="365">
        <f>D108-E108</f>
        <v>40429165.789999992</v>
      </c>
      <c r="G108" s="94"/>
      <c r="H108" s="212">
        <f>E109-E108</f>
        <v>-398658.79000000283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  <c r="AM108" s="77"/>
      <c r="AN108" s="77"/>
      <c r="AO108" s="77"/>
      <c r="AP108" s="77"/>
      <c r="AQ108" s="77"/>
      <c r="AR108" s="77"/>
    </row>
    <row r="109" spans="1:44" s="60" customFormat="1" ht="34.5" x14ac:dyDescent="0.25">
      <c r="A109" s="467" t="s">
        <v>1420</v>
      </c>
      <c r="B109" s="74" t="s">
        <v>95</v>
      </c>
      <c r="C109" s="137" t="s">
        <v>324</v>
      </c>
      <c r="D109" s="201">
        <f>D110+D113+D131+D136</f>
        <v>74029569.599999994</v>
      </c>
      <c r="E109" s="345">
        <f>E110+E113+E131+E136</f>
        <v>33201745.02</v>
      </c>
      <c r="F109" s="365">
        <f>D109-E109</f>
        <v>40827824.579999998</v>
      </c>
      <c r="G109" s="9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9"/>
      <c r="AN109" s="59"/>
      <c r="AO109" s="59"/>
      <c r="AP109" s="59"/>
      <c r="AQ109" s="59"/>
      <c r="AR109" s="59"/>
    </row>
    <row r="110" spans="1:44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8">
        <f>D111</f>
        <v>28044200</v>
      </c>
      <c r="E110" s="198">
        <f>E111</f>
        <v>24363120</v>
      </c>
      <c r="F110" s="366">
        <f>D110-E110</f>
        <v>3681080</v>
      </c>
      <c r="G110" s="9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8"/>
      <c r="AM110" s="38"/>
      <c r="AN110" s="38"/>
      <c r="AO110" s="38"/>
      <c r="AP110" s="38"/>
      <c r="AQ110" s="38"/>
      <c r="AR110" s="38"/>
    </row>
    <row r="111" spans="1:44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9">
        <f>D112</f>
        <v>28044200</v>
      </c>
      <c r="E111" s="199">
        <f>E112</f>
        <v>24363120</v>
      </c>
      <c r="F111" s="366">
        <f t="shared" ref="F111:F119" si="6">D111-E111</f>
        <v>3681080</v>
      </c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8"/>
      <c r="AM111" s="48"/>
      <c r="AN111" s="48"/>
      <c r="AO111" s="48"/>
      <c r="AP111" s="48"/>
      <c r="AQ111" s="48"/>
      <c r="AR111" s="48"/>
    </row>
    <row r="112" spans="1:44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8">
        <v>28044200</v>
      </c>
      <c r="E112" s="198">
        <v>24363120</v>
      </c>
      <c r="F112" s="366">
        <f t="shared" si="6"/>
        <v>3681080</v>
      </c>
      <c r="G112" s="9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16384" s="39" customFormat="1" ht="26.25" customHeight="1" x14ac:dyDescent="0.25">
      <c r="A113" s="455" t="s">
        <v>1421</v>
      </c>
      <c r="B113" s="74" t="s">
        <v>95</v>
      </c>
      <c r="C113" s="134" t="s">
        <v>1374</v>
      </c>
      <c r="D113" s="200">
        <f>D120+D129+D118+D122+D126</f>
        <v>45173309.600000001</v>
      </c>
      <c r="E113" s="200">
        <f>E120+E129+E118+E122+E126</f>
        <v>8226940.0199999996</v>
      </c>
      <c r="F113" s="368">
        <f t="shared" si="6"/>
        <v>36946369.579999998</v>
      </c>
      <c r="G113" s="91"/>
      <c r="H113" s="477">
        <f>D113+D131</f>
        <v>45985369.600000001</v>
      </c>
      <c r="I113" s="477">
        <f>E113+E131</f>
        <v>8838625.0199999996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8"/>
      <c r="AM113" s="38"/>
      <c r="AN113" s="38"/>
      <c r="AO113" s="38"/>
      <c r="AP113" s="38"/>
      <c r="AQ113" s="38"/>
      <c r="AR113" s="38"/>
    </row>
    <row r="114" spans="1:16384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1">
        <f>D115</f>
        <v>0</v>
      </c>
      <c r="E114" s="201">
        <f>E115</f>
        <v>0</v>
      </c>
      <c r="F114" s="365">
        <f t="shared" si="6"/>
        <v>0</v>
      </c>
      <c r="G114" s="384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1"/>
      <c r="AN114" s="41"/>
      <c r="AO114" s="41"/>
      <c r="AP114" s="41"/>
      <c r="AQ114" s="41"/>
      <c r="AR114" s="41"/>
    </row>
    <row r="115" spans="1:16384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2"/>
      <c r="E115" s="203"/>
      <c r="F115" s="366">
        <f t="shared" si="6"/>
        <v>0</v>
      </c>
      <c r="G115" s="384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</row>
    <row r="116" spans="1:16384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1">
        <f>D117</f>
        <v>0</v>
      </c>
      <c r="E116" s="201">
        <f>E117</f>
        <v>0</v>
      </c>
      <c r="F116" s="365">
        <f t="shared" si="6"/>
        <v>0</v>
      </c>
      <c r="G116" s="384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1"/>
      <c r="AM116" s="41"/>
      <c r="AN116" s="41"/>
      <c r="AO116" s="41"/>
      <c r="AP116" s="41"/>
      <c r="AQ116" s="41"/>
      <c r="AR116" s="41"/>
    </row>
    <row r="117" spans="1:16384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2"/>
      <c r="E117" s="203"/>
      <c r="F117" s="366">
        <f t="shared" si="6"/>
        <v>0</v>
      </c>
      <c r="G117" s="384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41"/>
      <c r="AN117" s="41"/>
      <c r="AO117" s="41"/>
      <c r="AP117" s="41"/>
      <c r="AQ117" s="41"/>
      <c r="AR117" s="41"/>
    </row>
    <row r="118" spans="1:16384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1">
        <f>D119</f>
        <v>11625000</v>
      </c>
      <c r="E118" s="201">
        <f>E119</f>
        <v>0</v>
      </c>
      <c r="F118" s="365">
        <f t="shared" si="6"/>
        <v>11625000</v>
      </c>
      <c r="G118" s="9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6"/>
      <c r="AM118" s="6"/>
      <c r="AN118" s="6"/>
      <c r="AO118" s="6"/>
      <c r="AP118" s="6"/>
      <c r="AQ118" s="6"/>
      <c r="AR118" s="6"/>
    </row>
    <row r="119" spans="1:16384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2">
        <v>11625000</v>
      </c>
      <c r="E119" s="203">
        <v>0</v>
      </c>
      <c r="F119" s="366">
        <f t="shared" si="6"/>
        <v>11625000</v>
      </c>
      <c r="G119" s="9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6"/>
      <c r="AM119" s="6"/>
      <c r="AN119" s="6"/>
      <c r="AO119" s="6"/>
      <c r="AP119" s="6"/>
      <c r="AQ119" s="6"/>
      <c r="AR119" s="6"/>
    </row>
    <row r="120" spans="1:16384" s="39" customFormat="1" ht="76.5" customHeight="1" x14ac:dyDescent="0.25">
      <c r="A120" s="455" t="s">
        <v>1422</v>
      </c>
      <c r="B120" s="74" t="s">
        <v>95</v>
      </c>
      <c r="C120" s="134" t="s">
        <v>1375</v>
      </c>
      <c r="D120" s="200">
        <f>D121</f>
        <v>11969000</v>
      </c>
      <c r="E120" s="200">
        <f>E121</f>
        <v>2629235.4700000002</v>
      </c>
      <c r="F120" s="368">
        <f>D120-E120</f>
        <v>9339764.5299999993</v>
      </c>
      <c r="G120" s="9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8"/>
      <c r="AM120" s="38"/>
      <c r="AN120" s="38"/>
      <c r="AO120" s="38"/>
      <c r="AP120" s="38"/>
      <c r="AQ120" s="38"/>
      <c r="AR120" s="38"/>
    </row>
    <row r="121" spans="1:16384" s="7" customFormat="1" ht="78.75" customHeight="1" x14ac:dyDescent="0.25">
      <c r="A121" s="455" t="s">
        <v>1423</v>
      </c>
      <c r="B121" s="74" t="s">
        <v>95</v>
      </c>
      <c r="C121" s="135" t="s">
        <v>1376</v>
      </c>
      <c r="D121" s="204">
        <v>11969000</v>
      </c>
      <c r="E121" s="204">
        <v>2629235.4700000002</v>
      </c>
      <c r="F121" s="371"/>
      <c r="G121" s="9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6"/>
      <c r="AM121" s="6"/>
      <c r="AN121" s="6"/>
      <c r="AO121" s="6"/>
      <c r="AP121" s="6"/>
      <c r="AQ121" s="6"/>
      <c r="AR121" s="6"/>
    </row>
    <row r="122" spans="1:16384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1">
        <f>D123</f>
        <v>0</v>
      </c>
      <c r="E122" s="201">
        <f>E123</f>
        <v>0</v>
      </c>
      <c r="F122" s="365"/>
      <c r="G122" s="384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16384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2">
        <v>0</v>
      </c>
      <c r="E123" s="203">
        <v>0</v>
      </c>
      <c r="F123" s="366"/>
      <c r="G123" s="384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41"/>
      <c r="AN123" s="41"/>
      <c r="AO123" s="41"/>
      <c r="AP123" s="41"/>
      <c r="AQ123" s="41"/>
      <c r="AR123" s="41"/>
    </row>
    <row r="124" spans="1:16384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1">
        <f>D125</f>
        <v>0</v>
      </c>
      <c r="E124" s="201">
        <f>E125</f>
        <v>0</v>
      </c>
      <c r="F124" s="365"/>
      <c r="G124" s="384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41"/>
      <c r="AN124" s="41"/>
      <c r="AO124" s="41"/>
      <c r="AP124" s="41"/>
      <c r="AQ124" s="41"/>
      <c r="AR124" s="41"/>
    </row>
    <row r="125" spans="1:16384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2"/>
      <c r="E125" s="203"/>
      <c r="F125" s="366"/>
      <c r="G125" s="384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41"/>
      <c r="AN125" s="41"/>
      <c r="AO125" s="41"/>
      <c r="AP125" s="41"/>
      <c r="AQ125" s="41"/>
      <c r="AR125" s="41"/>
    </row>
    <row r="126" spans="1:16384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1">
        <f>D127</f>
        <v>0</v>
      </c>
      <c r="E126" s="201">
        <f>E127</f>
        <v>0</v>
      </c>
      <c r="F126" s="368">
        <f>D126-E126</f>
        <v>0</v>
      </c>
      <c r="G126" s="90" t="s">
        <v>1290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16384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2">
        <v>0</v>
      </c>
      <c r="E127" s="203">
        <v>0</v>
      </c>
      <c r="F127" s="366"/>
      <c r="G127" s="9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6"/>
      <c r="AM127" s="6"/>
      <c r="AN127" s="6"/>
      <c r="AO127" s="6"/>
      <c r="AP127" s="6"/>
      <c r="AQ127" s="6"/>
      <c r="AR127" s="6"/>
    </row>
    <row r="128" spans="1:16384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7"/>
      <c r="E128" s="207"/>
      <c r="F128" s="372">
        <f>D128-E128</f>
        <v>0</v>
      </c>
      <c r="G128" s="389"/>
      <c r="H128" s="390"/>
      <c r="I128" s="388"/>
      <c r="J128" s="214"/>
      <c r="K128" s="389"/>
      <c r="L128" s="390"/>
      <c r="M128" s="388"/>
      <c r="N128" s="214"/>
      <c r="O128" s="389"/>
      <c r="P128" s="390"/>
      <c r="Q128" s="388"/>
      <c r="R128" s="214"/>
      <c r="S128" s="389"/>
      <c r="T128" s="390"/>
      <c r="U128" s="388"/>
      <c r="V128" s="214"/>
      <c r="W128" s="389"/>
      <c r="X128" s="390"/>
      <c r="Y128" s="388"/>
      <c r="Z128" s="214"/>
      <c r="AA128" s="389"/>
      <c r="AB128" s="390"/>
      <c r="AC128" s="388"/>
      <c r="AD128" s="214"/>
      <c r="AE128" s="389"/>
      <c r="AF128" s="390"/>
      <c r="AG128" s="388"/>
      <c r="AH128" s="214"/>
      <c r="AI128" s="389"/>
      <c r="AJ128" s="390"/>
      <c r="AK128" s="388"/>
      <c r="AL128" s="214"/>
      <c r="AM128" s="389"/>
      <c r="AN128" s="390"/>
      <c r="AO128" s="388"/>
      <c r="AP128" s="214"/>
      <c r="AQ128" s="389"/>
      <c r="AR128" s="390"/>
      <c r="AS128" s="388"/>
      <c r="AT128" s="214"/>
      <c r="AU128" s="389"/>
      <c r="AV128" s="390"/>
      <c r="AW128" s="388"/>
      <c r="AX128" s="214"/>
      <c r="AY128" s="389"/>
      <c r="AZ128" s="390"/>
      <c r="BA128" s="388"/>
      <c r="BB128" s="214"/>
      <c r="BC128" s="389"/>
      <c r="BD128" s="390"/>
      <c r="BE128" s="388"/>
      <c r="BF128" s="214"/>
      <c r="BG128" s="389"/>
      <c r="BH128" s="390"/>
      <c r="BI128" s="388"/>
      <c r="BJ128" s="214"/>
      <c r="BK128" s="389"/>
      <c r="BL128" s="390"/>
      <c r="BM128" s="388"/>
      <c r="BN128" s="214"/>
      <c r="BO128" s="389"/>
      <c r="BP128" s="390"/>
      <c r="BQ128" s="388"/>
      <c r="BR128" s="214"/>
      <c r="BS128" s="389"/>
      <c r="BT128" s="390"/>
      <c r="BU128" s="388"/>
      <c r="BV128" s="214"/>
      <c r="BW128" s="389"/>
      <c r="BX128" s="390"/>
      <c r="BY128" s="388"/>
      <c r="BZ128" s="214"/>
      <c r="CA128" s="389"/>
      <c r="CB128" s="390"/>
      <c r="CC128" s="388"/>
      <c r="CD128" s="214"/>
      <c r="CE128" s="389"/>
      <c r="CF128" s="390"/>
      <c r="CG128" s="388"/>
      <c r="CH128" s="214"/>
      <c r="CI128" s="389"/>
      <c r="CJ128" s="390"/>
      <c r="CK128" s="388"/>
      <c r="CL128" s="214"/>
      <c r="CM128" s="389"/>
      <c r="CN128" s="390"/>
      <c r="CO128" s="388"/>
      <c r="CP128" s="214"/>
      <c r="CQ128" s="389"/>
      <c r="CR128" s="390"/>
      <c r="CS128" s="388"/>
      <c r="CT128" s="214"/>
      <c r="CU128" s="389"/>
      <c r="CV128" s="390"/>
      <c r="CW128" s="388"/>
      <c r="CX128" s="214"/>
      <c r="CY128" s="389"/>
      <c r="CZ128" s="390"/>
      <c r="DA128" s="388"/>
      <c r="DB128" s="214"/>
      <c r="DC128" s="389"/>
      <c r="DD128" s="390"/>
      <c r="DE128" s="388"/>
      <c r="DF128" s="214"/>
      <c r="DG128" s="389"/>
      <c r="DH128" s="390"/>
      <c r="DI128" s="388"/>
      <c r="DJ128" s="214"/>
      <c r="DK128" s="389"/>
      <c r="DL128" s="390"/>
      <c r="DM128" s="388"/>
      <c r="DN128" s="214"/>
      <c r="DO128" s="389"/>
      <c r="DP128" s="390"/>
      <c r="DQ128" s="388"/>
      <c r="DR128" s="214"/>
      <c r="DS128" s="389"/>
      <c r="DT128" s="390"/>
      <c r="DU128" s="388"/>
      <c r="DV128" s="214"/>
      <c r="DW128" s="389"/>
      <c r="DX128" s="390"/>
      <c r="DY128" s="388"/>
      <c r="DZ128" s="214"/>
      <c r="EA128" s="389"/>
      <c r="EB128" s="390"/>
      <c r="EC128" s="388"/>
      <c r="ED128" s="214"/>
      <c r="EE128" s="389"/>
      <c r="EF128" s="390"/>
      <c r="EG128" s="388"/>
      <c r="EH128" s="214"/>
      <c r="EI128" s="389"/>
      <c r="EJ128" s="390"/>
      <c r="EK128" s="388"/>
      <c r="EL128" s="214"/>
      <c r="EM128" s="389"/>
      <c r="EN128" s="390"/>
      <c r="EO128" s="388"/>
      <c r="EP128" s="214"/>
      <c r="EQ128" s="389"/>
      <c r="ER128" s="390"/>
      <c r="ES128" s="388"/>
      <c r="ET128" s="214"/>
      <c r="EU128" s="389"/>
      <c r="EV128" s="390"/>
      <c r="EW128" s="388"/>
      <c r="EX128" s="214"/>
      <c r="EY128" s="389"/>
      <c r="EZ128" s="390"/>
      <c r="FA128" s="388"/>
      <c r="FB128" s="214"/>
      <c r="FC128" s="389"/>
      <c r="FD128" s="390"/>
      <c r="FE128" s="388"/>
      <c r="FF128" s="214"/>
      <c r="FG128" s="389"/>
      <c r="FH128" s="390"/>
      <c r="FI128" s="388"/>
      <c r="FJ128" s="214"/>
      <c r="FK128" s="389"/>
      <c r="FL128" s="390"/>
      <c r="FM128" s="388"/>
      <c r="FN128" s="214"/>
      <c r="FO128" s="389"/>
      <c r="FP128" s="390"/>
      <c r="FQ128" s="388"/>
      <c r="FR128" s="214"/>
      <c r="FS128" s="389"/>
      <c r="FT128" s="390"/>
      <c r="FU128" s="388"/>
      <c r="FV128" s="214"/>
      <c r="FW128" s="389"/>
      <c r="FX128" s="390"/>
      <c r="FY128" s="388"/>
      <c r="FZ128" s="214"/>
      <c r="GA128" s="389"/>
      <c r="GB128" s="390"/>
      <c r="GC128" s="388"/>
      <c r="GD128" s="214"/>
      <c r="GE128" s="389"/>
      <c r="GF128" s="390"/>
      <c r="GG128" s="388"/>
      <c r="GH128" s="214"/>
      <c r="GI128" s="389"/>
      <c r="GJ128" s="390"/>
      <c r="GK128" s="388"/>
      <c r="GL128" s="214"/>
      <c r="GM128" s="389"/>
      <c r="GN128" s="390"/>
      <c r="GO128" s="388"/>
      <c r="GP128" s="214"/>
      <c r="GQ128" s="389"/>
      <c r="GR128" s="390"/>
      <c r="GS128" s="388"/>
      <c r="GT128" s="214"/>
      <c r="GU128" s="389"/>
      <c r="GV128" s="390"/>
      <c r="GW128" s="388"/>
      <c r="GX128" s="214"/>
      <c r="GY128" s="389"/>
      <c r="GZ128" s="390"/>
      <c r="HA128" s="388"/>
      <c r="HB128" s="214"/>
      <c r="HC128" s="389"/>
      <c r="HD128" s="390"/>
      <c r="HE128" s="388"/>
      <c r="HF128" s="214"/>
      <c r="HG128" s="389"/>
      <c r="HH128" s="390"/>
      <c r="HI128" s="388"/>
      <c r="HJ128" s="214"/>
      <c r="HK128" s="389"/>
      <c r="HL128" s="390"/>
      <c r="HM128" s="388"/>
      <c r="HN128" s="214"/>
      <c r="HO128" s="389"/>
      <c r="HP128" s="390"/>
      <c r="HQ128" s="388"/>
      <c r="HR128" s="214"/>
      <c r="HS128" s="389"/>
      <c r="HT128" s="390"/>
      <c r="HU128" s="388"/>
      <c r="HV128" s="214"/>
      <c r="HW128" s="389"/>
      <c r="HX128" s="390"/>
      <c r="HY128" s="388"/>
      <c r="HZ128" s="214"/>
      <c r="IA128" s="389"/>
      <c r="IB128" s="390"/>
      <c r="IC128" s="388"/>
      <c r="ID128" s="214"/>
      <c r="IE128" s="389"/>
      <c r="IF128" s="390"/>
      <c r="IG128" s="388"/>
      <c r="IH128" s="214"/>
      <c r="II128" s="389"/>
      <c r="IJ128" s="390"/>
      <c r="IK128" s="388"/>
      <c r="IL128" s="214"/>
      <c r="IM128" s="389"/>
      <c r="IN128" s="390"/>
      <c r="IO128" s="388"/>
      <c r="IP128" s="214"/>
      <c r="IQ128" s="389"/>
      <c r="IR128" s="390"/>
      <c r="IS128" s="388"/>
      <c r="IT128" s="214"/>
      <c r="IU128" s="389"/>
      <c r="IV128" s="390"/>
      <c r="IW128" s="388"/>
      <c r="IX128" s="214"/>
      <c r="IY128" s="389"/>
      <c r="IZ128" s="390"/>
      <c r="JA128" s="388"/>
      <c r="JB128" s="214"/>
      <c r="JC128" s="389"/>
      <c r="JD128" s="390"/>
      <c r="JE128" s="388"/>
      <c r="JF128" s="214"/>
      <c r="JG128" s="389"/>
      <c r="JH128" s="390"/>
      <c r="JI128" s="388"/>
      <c r="JJ128" s="214"/>
      <c r="JK128" s="389"/>
      <c r="JL128" s="390"/>
      <c r="JM128" s="388"/>
      <c r="JN128" s="214"/>
      <c r="JO128" s="389"/>
      <c r="JP128" s="390"/>
      <c r="JQ128" s="388"/>
      <c r="JR128" s="214"/>
      <c r="JS128" s="389"/>
      <c r="JT128" s="390"/>
      <c r="JU128" s="388"/>
      <c r="JV128" s="214"/>
      <c r="JW128" s="389"/>
      <c r="JX128" s="390"/>
      <c r="JY128" s="388"/>
      <c r="JZ128" s="214"/>
      <c r="KA128" s="389"/>
      <c r="KB128" s="390"/>
      <c r="KC128" s="388"/>
      <c r="KD128" s="214"/>
      <c r="KE128" s="389"/>
      <c r="KF128" s="390"/>
      <c r="KG128" s="388"/>
      <c r="KH128" s="214"/>
      <c r="KI128" s="389"/>
      <c r="KJ128" s="390"/>
      <c r="KK128" s="388"/>
      <c r="KL128" s="214"/>
      <c r="KM128" s="389"/>
      <c r="KN128" s="390"/>
      <c r="KO128" s="388"/>
      <c r="KP128" s="214"/>
      <c r="KQ128" s="389"/>
      <c r="KR128" s="390"/>
      <c r="KS128" s="388"/>
      <c r="KT128" s="214"/>
      <c r="KU128" s="389"/>
      <c r="KV128" s="390"/>
      <c r="KW128" s="388"/>
      <c r="KX128" s="214"/>
      <c r="KY128" s="389"/>
      <c r="KZ128" s="390"/>
      <c r="LA128" s="388"/>
      <c r="LB128" s="214"/>
      <c r="LC128" s="389"/>
      <c r="LD128" s="390"/>
      <c r="LE128" s="388"/>
      <c r="LF128" s="214"/>
      <c r="LG128" s="389"/>
      <c r="LH128" s="390"/>
      <c r="LI128" s="388"/>
      <c r="LJ128" s="214"/>
      <c r="LK128" s="389"/>
      <c r="LL128" s="390"/>
      <c r="LM128" s="388"/>
      <c r="LN128" s="214"/>
      <c r="LO128" s="389"/>
      <c r="LP128" s="390"/>
      <c r="LQ128" s="388"/>
      <c r="LR128" s="214"/>
      <c r="LS128" s="389"/>
      <c r="LT128" s="390"/>
      <c r="LU128" s="388"/>
      <c r="LV128" s="214"/>
      <c r="LW128" s="389"/>
      <c r="LX128" s="390"/>
      <c r="LY128" s="388"/>
      <c r="LZ128" s="214"/>
      <c r="MA128" s="389"/>
      <c r="MB128" s="390"/>
      <c r="MC128" s="388"/>
      <c r="MD128" s="214"/>
      <c r="ME128" s="389"/>
      <c r="MF128" s="390"/>
      <c r="MG128" s="388"/>
      <c r="MH128" s="214"/>
      <c r="MI128" s="389"/>
      <c r="MJ128" s="390"/>
      <c r="MK128" s="388"/>
      <c r="ML128" s="214"/>
      <c r="MM128" s="389"/>
      <c r="MN128" s="390"/>
      <c r="MO128" s="388"/>
      <c r="MP128" s="214"/>
      <c r="MQ128" s="389"/>
      <c r="MR128" s="390"/>
      <c r="MS128" s="388"/>
      <c r="MT128" s="214"/>
      <c r="MU128" s="389"/>
      <c r="MV128" s="390"/>
      <c r="MW128" s="388"/>
      <c r="MX128" s="214"/>
      <c r="MY128" s="389"/>
      <c r="MZ128" s="390"/>
      <c r="NA128" s="388"/>
      <c r="NB128" s="214"/>
      <c r="NC128" s="389"/>
      <c r="ND128" s="390"/>
      <c r="NE128" s="388"/>
      <c r="NF128" s="214"/>
      <c r="NG128" s="389"/>
      <c r="NH128" s="390"/>
      <c r="NI128" s="388"/>
      <c r="NJ128" s="214"/>
      <c r="NK128" s="389"/>
      <c r="NL128" s="390"/>
      <c r="NM128" s="388"/>
      <c r="NN128" s="214"/>
      <c r="NO128" s="389"/>
      <c r="NP128" s="390"/>
      <c r="NQ128" s="388"/>
      <c r="NR128" s="214"/>
      <c r="NS128" s="389"/>
      <c r="NT128" s="390"/>
      <c r="NU128" s="388"/>
      <c r="NV128" s="214"/>
      <c r="NW128" s="389"/>
      <c r="NX128" s="390"/>
      <c r="NY128" s="388"/>
      <c r="NZ128" s="214"/>
      <c r="OA128" s="389"/>
      <c r="OB128" s="390"/>
      <c r="OC128" s="388"/>
      <c r="OD128" s="214"/>
      <c r="OE128" s="389"/>
      <c r="OF128" s="390"/>
      <c r="OG128" s="388"/>
      <c r="OH128" s="214"/>
      <c r="OI128" s="389"/>
      <c r="OJ128" s="390"/>
      <c r="OK128" s="388"/>
      <c r="OL128" s="214"/>
      <c r="OM128" s="389"/>
      <c r="ON128" s="390"/>
      <c r="OO128" s="388"/>
      <c r="OP128" s="214"/>
      <c r="OQ128" s="389"/>
      <c r="OR128" s="390"/>
      <c r="OS128" s="388"/>
      <c r="OT128" s="214"/>
      <c r="OU128" s="389"/>
      <c r="OV128" s="390"/>
      <c r="OW128" s="388"/>
      <c r="OX128" s="214"/>
      <c r="OY128" s="389"/>
      <c r="OZ128" s="390"/>
      <c r="PA128" s="388"/>
      <c r="PB128" s="214"/>
      <c r="PC128" s="389"/>
      <c r="PD128" s="390"/>
      <c r="PE128" s="388"/>
      <c r="PF128" s="214"/>
      <c r="PG128" s="389"/>
      <c r="PH128" s="390"/>
      <c r="PI128" s="388"/>
      <c r="PJ128" s="214"/>
      <c r="PK128" s="389"/>
      <c r="PL128" s="390"/>
      <c r="PM128" s="388"/>
      <c r="PN128" s="214"/>
      <c r="PO128" s="389"/>
      <c r="PP128" s="390"/>
      <c r="PQ128" s="388"/>
      <c r="PR128" s="214"/>
      <c r="PS128" s="389"/>
      <c r="PT128" s="390"/>
      <c r="PU128" s="388"/>
      <c r="PV128" s="214"/>
      <c r="PW128" s="389"/>
      <c r="PX128" s="390"/>
      <c r="PY128" s="388"/>
      <c r="PZ128" s="214"/>
      <c r="QA128" s="389"/>
      <c r="QB128" s="390"/>
      <c r="QC128" s="388"/>
      <c r="QD128" s="214"/>
      <c r="QE128" s="389"/>
      <c r="QF128" s="390"/>
      <c r="QG128" s="388"/>
      <c r="QH128" s="214"/>
      <c r="QI128" s="389"/>
      <c r="QJ128" s="390"/>
      <c r="QK128" s="388"/>
      <c r="QL128" s="214"/>
      <c r="QM128" s="389"/>
      <c r="QN128" s="390"/>
      <c r="QO128" s="388"/>
      <c r="QP128" s="214"/>
      <c r="QQ128" s="389"/>
      <c r="QR128" s="390"/>
      <c r="QS128" s="388"/>
      <c r="QT128" s="214"/>
      <c r="QU128" s="389"/>
      <c r="QV128" s="390"/>
      <c r="QW128" s="388"/>
      <c r="QX128" s="214"/>
      <c r="QY128" s="389"/>
      <c r="QZ128" s="390"/>
      <c r="RA128" s="388"/>
      <c r="RB128" s="214"/>
      <c r="RC128" s="389"/>
      <c r="RD128" s="390"/>
      <c r="RE128" s="388"/>
      <c r="RF128" s="214"/>
      <c r="RG128" s="389"/>
      <c r="RH128" s="390"/>
      <c r="RI128" s="388"/>
      <c r="RJ128" s="214"/>
      <c r="RK128" s="389"/>
      <c r="RL128" s="390"/>
      <c r="RM128" s="388"/>
      <c r="RN128" s="214"/>
      <c r="RO128" s="389"/>
      <c r="RP128" s="390"/>
      <c r="RQ128" s="388"/>
      <c r="RR128" s="214"/>
      <c r="RS128" s="389"/>
      <c r="RT128" s="390"/>
      <c r="RU128" s="388"/>
      <c r="RV128" s="214"/>
      <c r="RW128" s="389"/>
      <c r="RX128" s="390"/>
      <c r="RY128" s="388"/>
      <c r="RZ128" s="214"/>
      <c r="SA128" s="389"/>
      <c r="SB128" s="390"/>
      <c r="SC128" s="388"/>
      <c r="SD128" s="214"/>
      <c r="SE128" s="389"/>
      <c r="SF128" s="390"/>
      <c r="SG128" s="388"/>
      <c r="SH128" s="214"/>
      <c r="SI128" s="389"/>
      <c r="SJ128" s="390"/>
      <c r="SK128" s="388"/>
      <c r="SL128" s="214"/>
      <c r="SM128" s="389"/>
      <c r="SN128" s="390"/>
      <c r="SO128" s="388"/>
      <c r="SP128" s="214"/>
      <c r="SQ128" s="389"/>
      <c r="SR128" s="390"/>
      <c r="SS128" s="388"/>
      <c r="ST128" s="214"/>
      <c r="SU128" s="389"/>
      <c r="SV128" s="390"/>
      <c r="SW128" s="388"/>
      <c r="SX128" s="214"/>
      <c r="SY128" s="389"/>
      <c r="SZ128" s="390"/>
      <c r="TA128" s="388"/>
      <c r="TB128" s="214"/>
      <c r="TC128" s="389"/>
      <c r="TD128" s="390"/>
      <c r="TE128" s="388"/>
      <c r="TF128" s="214"/>
      <c r="TG128" s="389"/>
      <c r="TH128" s="390"/>
      <c r="TI128" s="388"/>
      <c r="TJ128" s="214"/>
      <c r="TK128" s="389"/>
      <c r="TL128" s="390"/>
      <c r="TM128" s="388"/>
      <c r="TN128" s="214"/>
      <c r="TO128" s="389"/>
      <c r="TP128" s="390"/>
      <c r="TQ128" s="388"/>
      <c r="TR128" s="214"/>
      <c r="TS128" s="389"/>
      <c r="TT128" s="390"/>
      <c r="TU128" s="388"/>
      <c r="TV128" s="214"/>
      <c r="TW128" s="389"/>
      <c r="TX128" s="390"/>
      <c r="TY128" s="388"/>
      <c r="TZ128" s="214"/>
      <c r="UA128" s="389"/>
      <c r="UB128" s="390"/>
      <c r="UC128" s="388"/>
      <c r="UD128" s="214"/>
      <c r="UE128" s="389"/>
      <c r="UF128" s="390"/>
      <c r="UG128" s="388"/>
      <c r="UH128" s="214"/>
      <c r="UI128" s="389"/>
      <c r="UJ128" s="390"/>
      <c r="UK128" s="388"/>
      <c r="UL128" s="214"/>
      <c r="UM128" s="389"/>
      <c r="UN128" s="390"/>
      <c r="UO128" s="388"/>
      <c r="UP128" s="214"/>
      <c r="UQ128" s="389"/>
      <c r="UR128" s="390"/>
      <c r="US128" s="388"/>
      <c r="UT128" s="214"/>
      <c r="UU128" s="389"/>
      <c r="UV128" s="390"/>
      <c r="UW128" s="388"/>
      <c r="UX128" s="214"/>
      <c r="UY128" s="389"/>
      <c r="UZ128" s="390"/>
      <c r="VA128" s="388"/>
      <c r="VB128" s="214"/>
      <c r="VC128" s="389"/>
      <c r="VD128" s="390"/>
      <c r="VE128" s="388"/>
      <c r="VF128" s="214"/>
      <c r="VG128" s="389"/>
      <c r="VH128" s="390"/>
      <c r="VI128" s="388"/>
      <c r="VJ128" s="214"/>
      <c r="VK128" s="389"/>
      <c r="VL128" s="390"/>
      <c r="VM128" s="388"/>
      <c r="VN128" s="214"/>
      <c r="VO128" s="389"/>
      <c r="VP128" s="390"/>
      <c r="VQ128" s="388"/>
      <c r="VR128" s="214"/>
      <c r="VS128" s="389"/>
      <c r="VT128" s="390"/>
      <c r="VU128" s="388"/>
      <c r="VV128" s="214"/>
      <c r="VW128" s="389"/>
      <c r="VX128" s="390"/>
      <c r="VY128" s="388"/>
      <c r="VZ128" s="214"/>
      <c r="WA128" s="389"/>
      <c r="WB128" s="390"/>
      <c r="WC128" s="388"/>
      <c r="WD128" s="214"/>
      <c r="WE128" s="389"/>
      <c r="WF128" s="390"/>
      <c r="WG128" s="388"/>
      <c r="WH128" s="214"/>
      <c r="WI128" s="389"/>
      <c r="WJ128" s="390"/>
      <c r="WK128" s="388"/>
      <c r="WL128" s="214"/>
      <c r="WM128" s="389"/>
      <c r="WN128" s="390"/>
      <c r="WO128" s="388"/>
      <c r="WP128" s="214"/>
      <c r="WQ128" s="389"/>
      <c r="WR128" s="390"/>
      <c r="WS128" s="388"/>
      <c r="WT128" s="214"/>
      <c r="WU128" s="389"/>
      <c r="WV128" s="390"/>
      <c r="WW128" s="388"/>
      <c r="WX128" s="214"/>
      <c r="WY128" s="389"/>
      <c r="WZ128" s="390"/>
      <c r="XA128" s="388"/>
      <c r="XB128" s="214"/>
      <c r="XC128" s="389"/>
      <c r="XD128" s="390"/>
      <c r="XE128" s="388"/>
      <c r="XF128" s="214"/>
      <c r="XG128" s="389"/>
      <c r="XH128" s="390"/>
      <c r="XI128" s="388"/>
      <c r="XJ128" s="214"/>
      <c r="XK128" s="389"/>
      <c r="XL128" s="390"/>
      <c r="XM128" s="388"/>
      <c r="XN128" s="214"/>
      <c r="XO128" s="389"/>
      <c r="XP128" s="390"/>
      <c r="XQ128" s="388"/>
      <c r="XR128" s="214"/>
      <c r="XS128" s="389"/>
      <c r="XT128" s="390"/>
      <c r="XU128" s="388"/>
      <c r="XV128" s="214"/>
      <c r="XW128" s="389"/>
      <c r="XX128" s="390"/>
      <c r="XY128" s="388"/>
      <c r="XZ128" s="214"/>
      <c r="YA128" s="389"/>
      <c r="YB128" s="390"/>
      <c r="YC128" s="388"/>
      <c r="YD128" s="214"/>
      <c r="YE128" s="389"/>
      <c r="YF128" s="390"/>
      <c r="YG128" s="388"/>
      <c r="YH128" s="214"/>
      <c r="YI128" s="389"/>
      <c r="YJ128" s="390"/>
      <c r="YK128" s="388"/>
      <c r="YL128" s="214"/>
      <c r="YM128" s="389"/>
      <c r="YN128" s="390"/>
      <c r="YO128" s="388"/>
      <c r="YP128" s="214"/>
      <c r="YQ128" s="389"/>
      <c r="YR128" s="390"/>
      <c r="YS128" s="388"/>
      <c r="YT128" s="214"/>
      <c r="YU128" s="389"/>
      <c r="YV128" s="390"/>
      <c r="YW128" s="388"/>
      <c r="YX128" s="214"/>
      <c r="YY128" s="389"/>
      <c r="YZ128" s="390"/>
      <c r="ZA128" s="388"/>
      <c r="ZB128" s="214"/>
      <c r="ZC128" s="389"/>
      <c r="ZD128" s="390"/>
      <c r="ZE128" s="388"/>
      <c r="ZF128" s="214"/>
      <c r="ZG128" s="389"/>
      <c r="ZH128" s="390"/>
      <c r="ZI128" s="388"/>
      <c r="ZJ128" s="214"/>
      <c r="ZK128" s="389"/>
      <c r="ZL128" s="390"/>
      <c r="ZM128" s="388"/>
      <c r="ZN128" s="214"/>
      <c r="ZO128" s="389"/>
      <c r="ZP128" s="390"/>
      <c r="ZQ128" s="388"/>
      <c r="ZR128" s="214"/>
      <c r="ZS128" s="389"/>
      <c r="ZT128" s="390"/>
      <c r="ZU128" s="388"/>
      <c r="ZV128" s="214"/>
      <c r="ZW128" s="389"/>
      <c r="ZX128" s="390"/>
      <c r="ZY128" s="388"/>
      <c r="ZZ128" s="214"/>
      <c r="AAA128" s="389"/>
      <c r="AAB128" s="390"/>
      <c r="AAC128" s="388"/>
      <c r="AAD128" s="214"/>
      <c r="AAE128" s="389"/>
      <c r="AAF128" s="390"/>
      <c r="AAG128" s="388"/>
      <c r="AAH128" s="214"/>
      <c r="AAI128" s="389"/>
      <c r="AAJ128" s="390"/>
      <c r="AAK128" s="388"/>
      <c r="AAL128" s="214"/>
      <c r="AAM128" s="389"/>
      <c r="AAN128" s="390"/>
      <c r="AAO128" s="388"/>
      <c r="AAP128" s="214"/>
      <c r="AAQ128" s="389"/>
      <c r="AAR128" s="390"/>
      <c r="AAS128" s="388"/>
      <c r="AAT128" s="214"/>
      <c r="AAU128" s="389"/>
      <c r="AAV128" s="390"/>
      <c r="AAW128" s="388"/>
      <c r="AAX128" s="214"/>
      <c r="AAY128" s="389"/>
      <c r="AAZ128" s="390"/>
      <c r="ABA128" s="388"/>
      <c r="ABB128" s="214"/>
      <c r="ABC128" s="389"/>
      <c r="ABD128" s="390"/>
      <c r="ABE128" s="388"/>
      <c r="ABF128" s="214"/>
      <c r="ABG128" s="389"/>
      <c r="ABH128" s="390"/>
      <c r="ABI128" s="388"/>
      <c r="ABJ128" s="214"/>
      <c r="ABK128" s="389"/>
      <c r="ABL128" s="390"/>
      <c r="ABM128" s="388"/>
      <c r="ABN128" s="214"/>
      <c r="ABO128" s="389"/>
      <c r="ABP128" s="390"/>
      <c r="ABQ128" s="388"/>
      <c r="ABR128" s="214"/>
      <c r="ABS128" s="389"/>
      <c r="ABT128" s="390"/>
      <c r="ABU128" s="388"/>
      <c r="ABV128" s="214"/>
      <c r="ABW128" s="389"/>
      <c r="ABX128" s="390"/>
      <c r="ABY128" s="388"/>
      <c r="ABZ128" s="214"/>
      <c r="ACA128" s="389"/>
      <c r="ACB128" s="390"/>
      <c r="ACC128" s="388"/>
      <c r="ACD128" s="214"/>
      <c r="ACE128" s="389"/>
      <c r="ACF128" s="390"/>
      <c r="ACG128" s="388"/>
      <c r="ACH128" s="214"/>
      <c r="ACI128" s="389"/>
      <c r="ACJ128" s="390"/>
      <c r="ACK128" s="388"/>
      <c r="ACL128" s="214"/>
      <c r="ACM128" s="389"/>
      <c r="ACN128" s="390"/>
      <c r="ACO128" s="388"/>
      <c r="ACP128" s="214"/>
      <c r="ACQ128" s="389"/>
      <c r="ACR128" s="390"/>
      <c r="ACS128" s="388"/>
      <c r="ACT128" s="214"/>
      <c r="ACU128" s="389"/>
      <c r="ACV128" s="390"/>
      <c r="ACW128" s="388"/>
      <c r="ACX128" s="214"/>
      <c r="ACY128" s="389"/>
      <c r="ACZ128" s="390"/>
      <c r="ADA128" s="388"/>
      <c r="ADB128" s="214"/>
      <c r="ADC128" s="389"/>
      <c r="ADD128" s="390"/>
      <c r="ADE128" s="388"/>
      <c r="ADF128" s="214"/>
      <c r="ADG128" s="389"/>
      <c r="ADH128" s="390"/>
      <c r="ADI128" s="388"/>
      <c r="ADJ128" s="214"/>
      <c r="ADK128" s="389"/>
      <c r="ADL128" s="390"/>
      <c r="ADM128" s="388"/>
      <c r="ADN128" s="214"/>
      <c r="ADO128" s="389"/>
      <c r="ADP128" s="390"/>
      <c r="ADQ128" s="388"/>
      <c r="ADR128" s="214"/>
      <c r="ADS128" s="389"/>
      <c r="ADT128" s="390"/>
      <c r="ADU128" s="388"/>
      <c r="ADV128" s="214"/>
      <c r="ADW128" s="389"/>
      <c r="ADX128" s="390"/>
      <c r="ADY128" s="388"/>
      <c r="ADZ128" s="214"/>
      <c r="AEA128" s="389"/>
      <c r="AEB128" s="390"/>
      <c r="AEC128" s="388"/>
      <c r="AED128" s="214"/>
      <c r="AEE128" s="389"/>
      <c r="AEF128" s="390"/>
      <c r="AEG128" s="388"/>
      <c r="AEH128" s="214"/>
      <c r="AEI128" s="389"/>
      <c r="AEJ128" s="390"/>
      <c r="AEK128" s="388"/>
      <c r="AEL128" s="214"/>
      <c r="AEM128" s="389"/>
      <c r="AEN128" s="390"/>
      <c r="AEO128" s="388"/>
      <c r="AEP128" s="214"/>
      <c r="AEQ128" s="389"/>
      <c r="AER128" s="390"/>
      <c r="AES128" s="388"/>
      <c r="AET128" s="214"/>
      <c r="AEU128" s="389"/>
      <c r="AEV128" s="390"/>
      <c r="AEW128" s="388"/>
      <c r="AEX128" s="214"/>
      <c r="AEY128" s="389"/>
      <c r="AEZ128" s="390"/>
      <c r="AFA128" s="388"/>
      <c r="AFB128" s="214"/>
      <c r="AFC128" s="389"/>
      <c r="AFD128" s="390"/>
      <c r="AFE128" s="388"/>
      <c r="AFF128" s="214"/>
      <c r="AFG128" s="389"/>
      <c r="AFH128" s="390"/>
      <c r="AFI128" s="388"/>
      <c r="AFJ128" s="214"/>
      <c r="AFK128" s="389"/>
      <c r="AFL128" s="390"/>
      <c r="AFM128" s="388"/>
      <c r="AFN128" s="214"/>
      <c r="AFO128" s="389"/>
      <c r="AFP128" s="390"/>
      <c r="AFQ128" s="388"/>
      <c r="AFR128" s="214"/>
      <c r="AFS128" s="389"/>
      <c r="AFT128" s="390"/>
      <c r="AFU128" s="388"/>
      <c r="AFV128" s="214"/>
      <c r="AFW128" s="389"/>
      <c r="AFX128" s="390"/>
      <c r="AFY128" s="388"/>
      <c r="AFZ128" s="214"/>
      <c r="AGA128" s="389"/>
      <c r="AGB128" s="390"/>
      <c r="AGC128" s="388"/>
      <c r="AGD128" s="214"/>
      <c r="AGE128" s="389"/>
      <c r="AGF128" s="390"/>
      <c r="AGG128" s="388"/>
      <c r="AGH128" s="214"/>
      <c r="AGI128" s="389"/>
      <c r="AGJ128" s="390"/>
      <c r="AGK128" s="388"/>
      <c r="AGL128" s="214"/>
      <c r="AGM128" s="389"/>
      <c r="AGN128" s="390"/>
      <c r="AGO128" s="388"/>
      <c r="AGP128" s="214"/>
      <c r="AGQ128" s="389"/>
      <c r="AGR128" s="390"/>
      <c r="AGS128" s="388"/>
      <c r="AGT128" s="214"/>
      <c r="AGU128" s="389"/>
      <c r="AGV128" s="390"/>
      <c r="AGW128" s="388"/>
      <c r="AGX128" s="214"/>
      <c r="AGY128" s="389"/>
      <c r="AGZ128" s="390"/>
      <c r="AHA128" s="388"/>
      <c r="AHB128" s="214"/>
      <c r="AHC128" s="389"/>
      <c r="AHD128" s="390"/>
      <c r="AHE128" s="388"/>
      <c r="AHF128" s="214"/>
      <c r="AHG128" s="389"/>
      <c r="AHH128" s="390"/>
      <c r="AHI128" s="388"/>
      <c r="AHJ128" s="214"/>
      <c r="AHK128" s="389"/>
      <c r="AHL128" s="390"/>
      <c r="AHM128" s="388"/>
      <c r="AHN128" s="214"/>
      <c r="AHO128" s="389"/>
      <c r="AHP128" s="390"/>
      <c r="AHQ128" s="388"/>
      <c r="AHR128" s="214"/>
      <c r="AHS128" s="389"/>
      <c r="AHT128" s="390"/>
      <c r="AHU128" s="388"/>
      <c r="AHV128" s="214"/>
      <c r="AHW128" s="389"/>
      <c r="AHX128" s="390"/>
      <c r="AHY128" s="388"/>
      <c r="AHZ128" s="214"/>
      <c r="AIA128" s="389"/>
      <c r="AIB128" s="390"/>
      <c r="AIC128" s="388"/>
      <c r="AID128" s="214"/>
      <c r="AIE128" s="389"/>
      <c r="AIF128" s="390"/>
      <c r="AIG128" s="388"/>
      <c r="AIH128" s="214"/>
      <c r="AII128" s="389"/>
      <c r="AIJ128" s="390"/>
      <c r="AIK128" s="388"/>
      <c r="AIL128" s="214"/>
      <c r="AIM128" s="389"/>
      <c r="AIN128" s="390"/>
      <c r="AIO128" s="388"/>
      <c r="AIP128" s="214"/>
      <c r="AIQ128" s="389"/>
      <c r="AIR128" s="390"/>
      <c r="AIS128" s="388"/>
      <c r="AIT128" s="214"/>
      <c r="AIU128" s="389"/>
      <c r="AIV128" s="390"/>
      <c r="AIW128" s="388"/>
      <c r="AIX128" s="214"/>
      <c r="AIY128" s="389"/>
      <c r="AIZ128" s="390"/>
      <c r="AJA128" s="388"/>
      <c r="AJB128" s="214"/>
      <c r="AJC128" s="389"/>
      <c r="AJD128" s="390"/>
      <c r="AJE128" s="388"/>
      <c r="AJF128" s="214"/>
      <c r="AJG128" s="389"/>
      <c r="AJH128" s="390"/>
      <c r="AJI128" s="388"/>
      <c r="AJJ128" s="214"/>
      <c r="AJK128" s="389"/>
      <c r="AJL128" s="390"/>
      <c r="AJM128" s="388"/>
      <c r="AJN128" s="214"/>
      <c r="AJO128" s="389"/>
      <c r="AJP128" s="390"/>
      <c r="AJQ128" s="388"/>
      <c r="AJR128" s="214"/>
      <c r="AJS128" s="389"/>
      <c r="AJT128" s="390"/>
      <c r="AJU128" s="388"/>
      <c r="AJV128" s="214"/>
      <c r="AJW128" s="389"/>
      <c r="AJX128" s="390"/>
      <c r="AJY128" s="388"/>
      <c r="AJZ128" s="214"/>
      <c r="AKA128" s="389"/>
      <c r="AKB128" s="390"/>
      <c r="AKC128" s="388"/>
      <c r="AKD128" s="214"/>
      <c r="AKE128" s="389"/>
      <c r="AKF128" s="390"/>
      <c r="AKG128" s="388"/>
      <c r="AKH128" s="214"/>
      <c r="AKI128" s="389"/>
      <c r="AKJ128" s="390"/>
      <c r="AKK128" s="388"/>
      <c r="AKL128" s="214"/>
      <c r="AKM128" s="389"/>
      <c r="AKN128" s="390"/>
      <c r="AKO128" s="388"/>
      <c r="AKP128" s="214"/>
      <c r="AKQ128" s="389"/>
      <c r="AKR128" s="390"/>
      <c r="AKS128" s="388"/>
      <c r="AKT128" s="214"/>
      <c r="AKU128" s="389"/>
      <c r="AKV128" s="390"/>
      <c r="AKW128" s="388"/>
      <c r="AKX128" s="214"/>
      <c r="AKY128" s="389"/>
      <c r="AKZ128" s="390"/>
      <c r="ALA128" s="388"/>
      <c r="ALB128" s="214"/>
      <c r="ALC128" s="389"/>
      <c r="ALD128" s="390"/>
      <c r="ALE128" s="388"/>
      <c r="ALF128" s="214"/>
      <c r="ALG128" s="389"/>
      <c r="ALH128" s="390"/>
      <c r="ALI128" s="388"/>
      <c r="ALJ128" s="214"/>
      <c r="ALK128" s="389"/>
      <c r="ALL128" s="390"/>
      <c r="ALM128" s="388"/>
      <c r="ALN128" s="214"/>
      <c r="ALO128" s="389"/>
      <c r="ALP128" s="390"/>
      <c r="ALQ128" s="388"/>
      <c r="ALR128" s="214"/>
      <c r="ALS128" s="389"/>
      <c r="ALT128" s="390"/>
      <c r="ALU128" s="388"/>
      <c r="ALV128" s="214"/>
      <c r="ALW128" s="389"/>
      <c r="ALX128" s="390"/>
      <c r="ALY128" s="388"/>
      <c r="ALZ128" s="214"/>
      <c r="AMA128" s="389"/>
      <c r="AMB128" s="390"/>
      <c r="AMC128" s="388"/>
      <c r="AMD128" s="214"/>
      <c r="AME128" s="389"/>
      <c r="AMF128" s="390"/>
      <c r="AMG128" s="388"/>
      <c r="AMH128" s="214"/>
      <c r="AMI128" s="389"/>
      <c r="AMJ128" s="390"/>
      <c r="AMK128" s="388"/>
      <c r="AML128" s="214"/>
      <c r="AMM128" s="389"/>
      <c r="AMN128" s="390"/>
      <c r="AMO128" s="388"/>
      <c r="AMP128" s="214"/>
      <c r="AMQ128" s="389"/>
      <c r="AMR128" s="390"/>
      <c r="AMS128" s="388"/>
      <c r="AMT128" s="214"/>
      <c r="AMU128" s="389"/>
      <c r="AMV128" s="390"/>
      <c r="AMW128" s="388"/>
      <c r="AMX128" s="214"/>
      <c r="AMY128" s="389"/>
      <c r="AMZ128" s="390"/>
      <c r="ANA128" s="388"/>
      <c r="ANB128" s="214"/>
      <c r="ANC128" s="389"/>
      <c r="AND128" s="390"/>
      <c r="ANE128" s="388"/>
      <c r="ANF128" s="214"/>
      <c r="ANG128" s="389"/>
      <c r="ANH128" s="390"/>
      <c r="ANI128" s="388"/>
      <c r="ANJ128" s="214"/>
      <c r="ANK128" s="389"/>
      <c r="ANL128" s="390"/>
      <c r="ANM128" s="388"/>
      <c r="ANN128" s="214"/>
      <c r="ANO128" s="389"/>
      <c r="ANP128" s="390"/>
      <c r="ANQ128" s="388"/>
      <c r="ANR128" s="214"/>
      <c r="ANS128" s="389"/>
      <c r="ANT128" s="390"/>
      <c r="ANU128" s="388"/>
      <c r="ANV128" s="214"/>
      <c r="ANW128" s="389"/>
      <c r="ANX128" s="390"/>
      <c r="ANY128" s="388"/>
      <c r="ANZ128" s="214"/>
      <c r="AOA128" s="389"/>
      <c r="AOB128" s="390"/>
      <c r="AOC128" s="388"/>
      <c r="AOD128" s="214"/>
      <c r="AOE128" s="389"/>
      <c r="AOF128" s="390"/>
      <c r="AOG128" s="388"/>
      <c r="AOH128" s="214"/>
      <c r="AOI128" s="389"/>
      <c r="AOJ128" s="390"/>
      <c r="AOK128" s="388"/>
      <c r="AOL128" s="214"/>
      <c r="AOM128" s="389"/>
      <c r="AON128" s="390"/>
      <c r="AOO128" s="388"/>
      <c r="AOP128" s="214"/>
      <c r="AOQ128" s="389"/>
      <c r="AOR128" s="390"/>
      <c r="AOS128" s="388"/>
      <c r="AOT128" s="214"/>
      <c r="AOU128" s="389"/>
      <c r="AOV128" s="390"/>
      <c r="AOW128" s="388"/>
      <c r="AOX128" s="214"/>
      <c r="AOY128" s="389"/>
      <c r="AOZ128" s="390"/>
      <c r="APA128" s="388"/>
      <c r="APB128" s="214"/>
      <c r="APC128" s="389"/>
      <c r="APD128" s="390"/>
      <c r="APE128" s="388"/>
      <c r="APF128" s="214"/>
      <c r="APG128" s="389"/>
      <c r="APH128" s="390"/>
      <c r="API128" s="388"/>
      <c r="APJ128" s="214"/>
      <c r="APK128" s="389"/>
      <c r="APL128" s="390"/>
      <c r="APM128" s="388"/>
      <c r="APN128" s="214"/>
      <c r="APO128" s="389"/>
      <c r="APP128" s="390"/>
      <c r="APQ128" s="388"/>
      <c r="APR128" s="214"/>
      <c r="APS128" s="389"/>
      <c r="APT128" s="390"/>
      <c r="APU128" s="388"/>
      <c r="APV128" s="214"/>
      <c r="APW128" s="389"/>
      <c r="APX128" s="390"/>
      <c r="APY128" s="388"/>
      <c r="APZ128" s="214"/>
      <c r="AQA128" s="389"/>
      <c r="AQB128" s="390"/>
      <c r="AQC128" s="388"/>
      <c r="AQD128" s="214"/>
      <c r="AQE128" s="389"/>
      <c r="AQF128" s="390"/>
      <c r="AQG128" s="388"/>
      <c r="AQH128" s="214"/>
      <c r="AQI128" s="389"/>
      <c r="AQJ128" s="390"/>
      <c r="AQK128" s="388"/>
      <c r="AQL128" s="214"/>
      <c r="AQM128" s="389"/>
      <c r="AQN128" s="390"/>
      <c r="AQO128" s="388"/>
      <c r="AQP128" s="214"/>
      <c r="AQQ128" s="389"/>
      <c r="AQR128" s="390"/>
      <c r="AQS128" s="388"/>
      <c r="AQT128" s="214"/>
      <c r="AQU128" s="389"/>
      <c r="AQV128" s="390"/>
      <c r="AQW128" s="388"/>
      <c r="AQX128" s="214"/>
      <c r="AQY128" s="389"/>
      <c r="AQZ128" s="390"/>
      <c r="ARA128" s="388"/>
      <c r="ARB128" s="214"/>
      <c r="ARC128" s="389"/>
      <c r="ARD128" s="390"/>
      <c r="ARE128" s="388"/>
      <c r="ARF128" s="214"/>
      <c r="ARG128" s="389"/>
      <c r="ARH128" s="390"/>
      <c r="ARI128" s="388"/>
      <c r="ARJ128" s="214"/>
      <c r="ARK128" s="389"/>
      <c r="ARL128" s="390"/>
      <c r="ARM128" s="388"/>
      <c r="ARN128" s="214"/>
      <c r="ARO128" s="389"/>
      <c r="ARP128" s="390"/>
      <c r="ARQ128" s="388"/>
      <c r="ARR128" s="214"/>
      <c r="ARS128" s="389"/>
      <c r="ART128" s="390"/>
      <c r="ARU128" s="388"/>
      <c r="ARV128" s="214"/>
      <c r="ARW128" s="389"/>
      <c r="ARX128" s="390"/>
      <c r="ARY128" s="388"/>
      <c r="ARZ128" s="214"/>
      <c r="ASA128" s="389"/>
      <c r="ASB128" s="390"/>
      <c r="ASC128" s="388"/>
      <c r="ASD128" s="214"/>
      <c r="ASE128" s="389"/>
      <c r="ASF128" s="390"/>
      <c r="ASG128" s="388"/>
      <c r="ASH128" s="214"/>
      <c r="ASI128" s="389"/>
      <c r="ASJ128" s="390"/>
      <c r="ASK128" s="388"/>
      <c r="ASL128" s="214"/>
      <c r="ASM128" s="389"/>
      <c r="ASN128" s="390"/>
      <c r="ASO128" s="388"/>
      <c r="ASP128" s="214"/>
      <c r="ASQ128" s="389"/>
      <c r="ASR128" s="390"/>
      <c r="ASS128" s="388"/>
      <c r="AST128" s="214"/>
      <c r="ASU128" s="389"/>
      <c r="ASV128" s="390"/>
      <c r="ASW128" s="388"/>
      <c r="ASX128" s="214"/>
      <c r="ASY128" s="389"/>
      <c r="ASZ128" s="390"/>
      <c r="ATA128" s="388"/>
      <c r="ATB128" s="214"/>
      <c r="ATC128" s="389"/>
      <c r="ATD128" s="390"/>
      <c r="ATE128" s="388"/>
      <c r="ATF128" s="214"/>
      <c r="ATG128" s="389"/>
      <c r="ATH128" s="390"/>
      <c r="ATI128" s="388"/>
      <c r="ATJ128" s="214"/>
      <c r="ATK128" s="389"/>
      <c r="ATL128" s="390"/>
      <c r="ATM128" s="388"/>
      <c r="ATN128" s="214"/>
      <c r="ATO128" s="389"/>
      <c r="ATP128" s="390"/>
      <c r="ATQ128" s="388"/>
      <c r="ATR128" s="214"/>
      <c r="ATS128" s="389"/>
      <c r="ATT128" s="390"/>
      <c r="ATU128" s="388"/>
      <c r="ATV128" s="214"/>
      <c r="ATW128" s="389"/>
      <c r="ATX128" s="390"/>
      <c r="ATY128" s="388"/>
      <c r="ATZ128" s="214"/>
      <c r="AUA128" s="389"/>
      <c r="AUB128" s="390"/>
      <c r="AUC128" s="388"/>
      <c r="AUD128" s="214"/>
      <c r="AUE128" s="389"/>
      <c r="AUF128" s="390"/>
      <c r="AUG128" s="388"/>
      <c r="AUH128" s="214"/>
      <c r="AUI128" s="389"/>
      <c r="AUJ128" s="390"/>
      <c r="AUK128" s="388"/>
      <c r="AUL128" s="214"/>
      <c r="AUM128" s="389"/>
      <c r="AUN128" s="390"/>
      <c r="AUO128" s="388"/>
      <c r="AUP128" s="214"/>
      <c r="AUQ128" s="389"/>
      <c r="AUR128" s="390"/>
      <c r="AUS128" s="388"/>
      <c r="AUT128" s="214"/>
      <c r="AUU128" s="389"/>
      <c r="AUV128" s="390"/>
      <c r="AUW128" s="388"/>
      <c r="AUX128" s="214"/>
      <c r="AUY128" s="389"/>
      <c r="AUZ128" s="390"/>
      <c r="AVA128" s="388"/>
      <c r="AVB128" s="214"/>
      <c r="AVC128" s="389"/>
      <c r="AVD128" s="390"/>
      <c r="AVE128" s="388"/>
      <c r="AVF128" s="214"/>
      <c r="AVG128" s="389"/>
      <c r="AVH128" s="390"/>
      <c r="AVI128" s="388"/>
      <c r="AVJ128" s="214"/>
      <c r="AVK128" s="389"/>
      <c r="AVL128" s="390"/>
      <c r="AVM128" s="388"/>
      <c r="AVN128" s="214"/>
      <c r="AVO128" s="389"/>
      <c r="AVP128" s="390"/>
      <c r="AVQ128" s="388"/>
      <c r="AVR128" s="214"/>
      <c r="AVS128" s="389"/>
      <c r="AVT128" s="390"/>
      <c r="AVU128" s="388"/>
      <c r="AVV128" s="214"/>
      <c r="AVW128" s="389"/>
      <c r="AVX128" s="390"/>
      <c r="AVY128" s="388"/>
      <c r="AVZ128" s="214"/>
      <c r="AWA128" s="389"/>
      <c r="AWB128" s="390"/>
      <c r="AWC128" s="388"/>
      <c r="AWD128" s="214"/>
      <c r="AWE128" s="389"/>
      <c r="AWF128" s="390"/>
      <c r="AWG128" s="388"/>
      <c r="AWH128" s="214"/>
      <c r="AWI128" s="389"/>
      <c r="AWJ128" s="390"/>
      <c r="AWK128" s="388"/>
      <c r="AWL128" s="214"/>
      <c r="AWM128" s="389"/>
      <c r="AWN128" s="390"/>
      <c r="AWO128" s="388"/>
      <c r="AWP128" s="214"/>
      <c r="AWQ128" s="389"/>
      <c r="AWR128" s="390"/>
      <c r="AWS128" s="388"/>
      <c r="AWT128" s="214"/>
      <c r="AWU128" s="389"/>
      <c r="AWV128" s="390"/>
      <c r="AWW128" s="388"/>
      <c r="AWX128" s="214"/>
      <c r="AWY128" s="389"/>
      <c r="AWZ128" s="390"/>
      <c r="AXA128" s="388"/>
      <c r="AXB128" s="214"/>
      <c r="AXC128" s="389"/>
      <c r="AXD128" s="390"/>
      <c r="AXE128" s="388"/>
      <c r="AXF128" s="214"/>
      <c r="AXG128" s="389"/>
      <c r="AXH128" s="390"/>
      <c r="AXI128" s="388"/>
      <c r="AXJ128" s="214"/>
      <c r="AXK128" s="389"/>
      <c r="AXL128" s="390"/>
      <c r="AXM128" s="388"/>
      <c r="AXN128" s="214"/>
      <c r="AXO128" s="389"/>
      <c r="AXP128" s="390"/>
      <c r="AXQ128" s="388"/>
      <c r="AXR128" s="214"/>
      <c r="AXS128" s="389"/>
      <c r="AXT128" s="390"/>
      <c r="AXU128" s="388"/>
      <c r="AXV128" s="214"/>
      <c r="AXW128" s="389"/>
      <c r="AXX128" s="390"/>
      <c r="AXY128" s="388"/>
      <c r="AXZ128" s="214"/>
      <c r="AYA128" s="389"/>
      <c r="AYB128" s="390"/>
      <c r="AYC128" s="388"/>
      <c r="AYD128" s="214"/>
      <c r="AYE128" s="389"/>
      <c r="AYF128" s="390"/>
      <c r="AYG128" s="388"/>
      <c r="AYH128" s="214"/>
      <c r="AYI128" s="389"/>
      <c r="AYJ128" s="390"/>
      <c r="AYK128" s="388"/>
      <c r="AYL128" s="214"/>
      <c r="AYM128" s="389"/>
      <c r="AYN128" s="390"/>
      <c r="AYO128" s="388"/>
      <c r="AYP128" s="214"/>
      <c r="AYQ128" s="389"/>
      <c r="AYR128" s="390"/>
      <c r="AYS128" s="388"/>
      <c r="AYT128" s="214"/>
      <c r="AYU128" s="389"/>
      <c r="AYV128" s="390"/>
      <c r="AYW128" s="388"/>
      <c r="AYX128" s="214"/>
      <c r="AYY128" s="389"/>
      <c r="AYZ128" s="390"/>
      <c r="AZA128" s="388"/>
      <c r="AZB128" s="214"/>
      <c r="AZC128" s="389"/>
      <c r="AZD128" s="390"/>
      <c r="AZE128" s="388"/>
      <c r="AZF128" s="214"/>
      <c r="AZG128" s="389"/>
      <c r="AZH128" s="390"/>
      <c r="AZI128" s="388"/>
      <c r="AZJ128" s="214"/>
      <c r="AZK128" s="389"/>
      <c r="AZL128" s="390"/>
      <c r="AZM128" s="388"/>
      <c r="AZN128" s="214"/>
      <c r="AZO128" s="389"/>
      <c r="AZP128" s="390"/>
      <c r="AZQ128" s="388"/>
      <c r="AZR128" s="214"/>
      <c r="AZS128" s="389"/>
      <c r="AZT128" s="390"/>
      <c r="AZU128" s="388"/>
      <c r="AZV128" s="214"/>
      <c r="AZW128" s="389"/>
      <c r="AZX128" s="390"/>
      <c r="AZY128" s="388"/>
      <c r="AZZ128" s="214"/>
      <c r="BAA128" s="389"/>
      <c r="BAB128" s="390"/>
      <c r="BAC128" s="388"/>
      <c r="BAD128" s="214"/>
      <c r="BAE128" s="389"/>
      <c r="BAF128" s="390"/>
      <c r="BAG128" s="388"/>
      <c r="BAH128" s="214"/>
      <c r="BAI128" s="389"/>
      <c r="BAJ128" s="390"/>
      <c r="BAK128" s="388"/>
      <c r="BAL128" s="214"/>
      <c r="BAM128" s="389"/>
      <c r="BAN128" s="390"/>
      <c r="BAO128" s="388"/>
      <c r="BAP128" s="214"/>
      <c r="BAQ128" s="389"/>
      <c r="BAR128" s="390"/>
      <c r="BAS128" s="388"/>
      <c r="BAT128" s="214"/>
      <c r="BAU128" s="389"/>
      <c r="BAV128" s="390"/>
      <c r="BAW128" s="388"/>
      <c r="BAX128" s="214"/>
      <c r="BAY128" s="389"/>
      <c r="BAZ128" s="390"/>
      <c r="BBA128" s="388"/>
      <c r="BBB128" s="214"/>
      <c r="BBC128" s="389"/>
      <c r="BBD128" s="390"/>
      <c r="BBE128" s="388"/>
      <c r="BBF128" s="214"/>
      <c r="BBG128" s="389"/>
      <c r="BBH128" s="390"/>
      <c r="BBI128" s="388"/>
      <c r="BBJ128" s="214"/>
      <c r="BBK128" s="389"/>
      <c r="BBL128" s="390"/>
      <c r="BBM128" s="388"/>
      <c r="BBN128" s="214"/>
      <c r="BBO128" s="389"/>
      <c r="BBP128" s="390"/>
      <c r="BBQ128" s="388"/>
      <c r="BBR128" s="214"/>
      <c r="BBS128" s="389"/>
      <c r="BBT128" s="390"/>
      <c r="BBU128" s="388"/>
      <c r="BBV128" s="214"/>
      <c r="BBW128" s="389"/>
      <c r="BBX128" s="390"/>
      <c r="BBY128" s="388"/>
      <c r="BBZ128" s="214"/>
      <c r="BCA128" s="389"/>
      <c r="BCB128" s="390"/>
      <c r="BCC128" s="388"/>
      <c r="BCD128" s="214"/>
      <c r="BCE128" s="389"/>
      <c r="BCF128" s="390"/>
      <c r="BCG128" s="388"/>
      <c r="BCH128" s="214"/>
      <c r="BCI128" s="389"/>
      <c r="BCJ128" s="390"/>
      <c r="BCK128" s="388"/>
      <c r="BCL128" s="214"/>
      <c r="BCM128" s="389"/>
      <c r="BCN128" s="390"/>
      <c r="BCO128" s="388"/>
      <c r="BCP128" s="214"/>
      <c r="BCQ128" s="389"/>
      <c r="BCR128" s="390"/>
      <c r="BCS128" s="388"/>
      <c r="BCT128" s="214"/>
      <c r="BCU128" s="389"/>
      <c r="BCV128" s="390"/>
      <c r="BCW128" s="388"/>
      <c r="BCX128" s="214"/>
      <c r="BCY128" s="389"/>
      <c r="BCZ128" s="390"/>
      <c r="BDA128" s="388"/>
      <c r="BDB128" s="214"/>
      <c r="BDC128" s="389"/>
      <c r="BDD128" s="390"/>
      <c r="BDE128" s="388"/>
      <c r="BDF128" s="214"/>
      <c r="BDG128" s="389"/>
      <c r="BDH128" s="390"/>
      <c r="BDI128" s="388"/>
      <c r="BDJ128" s="214"/>
      <c r="BDK128" s="389"/>
      <c r="BDL128" s="390"/>
      <c r="BDM128" s="388"/>
      <c r="BDN128" s="214"/>
      <c r="BDO128" s="389"/>
      <c r="BDP128" s="390"/>
      <c r="BDQ128" s="388"/>
      <c r="BDR128" s="214"/>
      <c r="BDS128" s="389"/>
      <c r="BDT128" s="390"/>
      <c r="BDU128" s="388"/>
      <c r="BDV128" s="214"/>
      <c r="BDW128" s="389"/>
      <c r="BDX128" s="390"/>
      <c r="BDY128" s="388"/>
      <c r="BDZ128" s="214"/>
      <c r="BEA128" s="389"/>
      <c r="BEB128" s="390"/>
      <c r="BEC128" s="388"/>
      <c r="BED128" s="214"/>
      <c r="BEE128" s="389"/>
      <c r="BEF128" s="390"/>
      <c r="BEG128" s="388"/>
      <c r="BEH128" s="214"/>
      <c r="BEI128" s="389"/>
      <c r="BEJ128" s="390"/>
      <c r="BEK128" s="388"/>
      <c r="BEL128" s="214"/>
      <c r="BEM128" s="389"/>
      <c r="BEN128" s="390"/>
      <c r="BEO128" s="388"/>
      <c r="BEP128" s="214"/>
      <c r="BEQ128" s="389"/>
      <c r="BER128" s="390"/>
      <c r="BES128" s="388"/>
      <c r="BET128" s="214"/>
      <c r="BEU128" s="389"/>
      <c r="BEV128" s="390"/>
      <c r="BEW128" s="388"/>
      <c r="BEX128" s="214"/>
      <c r="BEY128" s="389"/>
      <c r="BEZ128" s="390"/>
      <c r="BFA128" s="388"/>
      <c r="BFB128" s="214"/>
      <c r="BFC128" s="389"/>
      <c r="BFD128" s="390"/>
      <c r="BFE128" s="388"/>
      <c r="BFF128" s="214"/>
      <c r="BFG128" s="389"/>
      <c r="BFH128" s="390"/>
      <c r="BFI128" s="388"/>
      <c r="BFJ128" s="214"/>
      <c r="BFK128" s="389"/>
      <c r="BFL128" s="390"/>
      <c r="BFM128" s="388"/>
      <c r="BFN128" s="214"/>
      <c r="BFO128" s="389"/>
      <c r="BFP128" s="390"/>
      <c r="BFQ128" s="388"/>
      <c r="BFR128" s="214"/>
      <c r="BFS128" s="389"/>
      <c r="BFT128" s="390"/>
      <c r="BFU128" s="388"/>
      <c r="BFV128" s="214"/>
      <c r="BFW128" s="389"/>
      <c r="BFX128" s="390"/>
      <c r="BFY128" s="388"/>
      <c r="BFZ128" s="214"/>
      <c r="BGA128" s="389"/>
      <c r="BGB128" s="390"/>
      <c r="BGC128" s="388"/>
      <c r="BGD128" s="214"/>
      <c r="BGE128" s="389"/>
      <c r="BGF128" s="390"/>
      <c r="BGG128" s="388"/>
      <c r="BGH128" s="214"/>
      <c r="BGI128" s="389"/>
      <c r="BGJ128" s="390"/>
      <c r="BGK128" s="388"/>
      <c r="BGL128" s="214"/>
      <c r="BGM128" s="389"/>
      <c r="BGN128" s="390"/>
      <c r="BGO128" s="388"/>
      <c r="BGP128" s="214"/>
      <c r="BGQ128" s="389"/>
      <c r="BGR128" s="390"/>
      <c r="BGS128" s="388"/>
      <c r="BGT128" s="214"/>
      <c r="BGU128" s="389"/>
      <c r="BGV128" s="390"/>
      <c r="BGW128" s="388"/>
      <c r="BGX128" s="214"/>
      <c r="BGY128" s="389"/>
      <c r="BGZ128" s="390"/>
      <c r="BHA128" s="388"/>
      <c r="BHB128" s="214"/>
      <c r="BHC128" s="389"/>
      <c r="BHD128" s="390"/>
      <c r="BHE128" s="388"/>
      <c r="BHF128" s="214"/>
      <c r="BHG128" s="389"/>
      <c r="BHH128" s="390"/>
      <c r="BHI128" s="388"/>
      <c r="BHJ128" s="214"/>
      <c r="BHK128" s="389"/>
      <c r="BHL128" s="390"/>
      <c r="BHM128" s="388"/>
      <c r="BHN128" s="214"/>
      <c r="BHO128" s="389"/>
      <c r="BHP128" s="390"/>
      <c r="BHQ128" s="388"/>
      <c r="BHR128" s="214"/>
      <c r="BHS128" s="389"/>
      <c r="BHT128" s="390"/>
      <c r="BHU128" s="388"/>
      <c r="BHV128" s="214"/>
      <c r="BHW128" s="389"/>
      <c r="BHX128" s="390"/>
      <c r="BHY128" s="388"/>
      <c r="BHZ128" s="214"/>
      <c r="BIA128" s="389"/>
      <c r="BIB128" s="390"/>
      <c r="BIC128" s="388"/>
      <c r="BID128" s="214"/>
      <c r="BIE128" s="389"/>
      <c r="BIF128" s="390"/>
      <c r="BIG128" s="388"/>
      <c r="BIH128" s="214"/>
      <c r="BII128" s="389"/>
      <c r="BIJ128" s="390"/>
      <c r="BIK128" s="388"/>
      <c r="BIL128" s="214"/>
      <c r="BIM128" s="389"/>
      <c r="BIN128" s="390"/>
      <c r="BIO128" s="388"/>
      <c r="BIP128" s="214"/>
      <c r="BIQ128" s="389"/>
      <c r="BIR128" s="390"/>
      <c r="BIS128" s="388"/>
      <c r="BIT128" s="214"/>
      <c r="BIU128" s="389"/>
      <c r="BIV128" s="390"/>
      <c r="BIW128" s="388"/>
      <c r="BIX128" s="214"/>
      <c r="BIY128" s="389"/>
      <c r="BIZ128" s="390"/>
      <c r="BJA128" s="388"/>
      <c r="BJB128" s="214"/>
      <c r="BJC128" s="389"/>
      <c r="BJD128" s="390"/>
      <c r="BJE128" s="388"/>
      <c r="BJF128" s="214"/>
      <c r="BJG128" s="389"/>
      <c r="BJH128" s="390"/>
      <c r="BJI128" s="388"/>
      <c r="BJJ128" s="214"/>
      <c r="BJK128" s="389"/>
      <c r="BJL128" s="390"/>
      <c r="BJM128" s="388"/>
      <c r="BJN128" s="214"/>
      <c r="BJO128" s="389"/>
      <c r="BJP128" s="390"/>
      <c r="BJQ128" s="388"/>
      <c r="BJR128" s="214"/>
      <c r="BJS128" s="389"/>
      <c r="BJT128" s="390"/>
      <c r="BJU128" s="388"/>
      <c r="BJV128" s="214"/>
      <c r="BJW128" s="389"/>
      <c r="BJX128" s="390"/>
      <c r="BJY128" s="388"/>
      <c r="BJZ128" s="214"/>
      <c r="BKA128" s="389"/>
      <c r="BKB128" s="390"/>
      <c r="BKC128" s="388"/>
      <c r="BKD128" s="214"/>
      <c r="BKE128" s="389"/>
      <c r="BKF128" s="390"/>
      <c r="BKG128" s="388"/>
      <c r="BKH128" s="214"/>
      <c r="BKI128" s="389"/>
      <c r="BKJ128" s="390"/>
      <c r="BKK128" s="388"/>
      <c r="BKL128" s="214"/>
      <c r="BKM128" s="389"/>
      <c r="BKN128" s="390"/>
      <c r="BKO128" s="388"/>
      <c r="BKP128" s="214"/>
      <c r="BKQ128" s="389"/>
      <c r="BKR128" s="390"/>
      <c r="BKS128" s="388"/>
      <c r="BKT128" s="214"/>
      <c r="BKU128" s="389"/>
      <c r="BKV128" s="390"/>
      <c r="BKW128" s="388"/>
      <c r="BKX128" s="214"/>
      <c r="BKY128" s="389"/>
      <c r="BKZ128" s="390"/>
      <c r="BLA128" s="388"/>
      <c r="BLB128" s="214"/>
      <c r="BLC128" s="389"/>
      <c r="BLD128" s="390"/>
      <c r="BLE128" s="388"/>
      <c r="BLF128" s="214"/>
      <c r="BLG128" s="389"/>
      <c r="BLH128" s="390"/>
      <c r="BLI128" s="388"/>
      <c r="BLJ128" s="214"/>
      <c r="BLK128" s="389"/>
      <c r="BLL128" s="390"/>
      <c r="BLM128" s="388"/>
      <c r="BLN128" s="214"/>
      <c r="BLO128" s="389"/>
      <c r="BLP128" s="390"/>
      <c r="BLQ128" s="388"/>
      <c r="BLR128" s="214"/>
      <c r="BLS128" s="389"/>
      <c r="BLT128" s="390"/>
      <c r="BLU128" s="388"/>
      <c r="BLV128" s="214"/>
      <c r="BLW128" s="389"/>
      <c r="BLX128" s="390"/>
      <c r="BLY128" s="388"/>
      <c r="BLZ128" s="214"/>
      <c r="BMA128" s="389"/>
      <c r="BMB128" s="390"/>
      <c r="BMC128" s="388"/>
      <c r="BMD128" s="214"/>
      <c r="BME128" s="389"/>
      <c r="BMF128" s="390"/>
      <c r="BMG128" s="388"/>
      <c r="BMH128" s="214"/>
      <c r="BMI128" s="389"/>
      <c r="BMJ128" s="390"/>
      <c r="BMK128" s="388"/>
      <c r="BML128" s="214"/>
      <c r="BMM128" s="389"/>
      <c r="BMN128" s="390"/>
      <c r="BMO128" s="388"/>
      <c r="BMP128" s="214"/>
      <c r="BMQ128" s="389"/>
      <c r="BMR128" s="390"/>
      <c r="BMS128" s="388"/>
      <c r="BMT128" s="214"/>
      <c r="BMU128" s="389"/>
      <c r="BMV128" s="390"/>
      <c r="BMW128" s="388"/>
      <c r="BMX128" s="214"/>
      <c r="BMY128" s="389"/>
      <c r="BMZ128" s="390"/>
      <c r="BNA128" s="388"/>
      <c r="BNB128" s="214"/>
      <c r="BNC128" s="389"/>
      <c r="BND128" s="390"/>
      <c r="BNE128" s="388"/>
      <c r="BNF128" s="214"/>
      <c r="BNG128" s="389"/>
      <c r="BNH128" s="390"/>
      <c r="BNI128" s="388"/>
      <c r="BNJ128" s="214"/>
      <c r="BNK128" s="389"/>
      <c r="BNL128" s="390"/>
      <c r="BNM128" s="388"/>
      <c r="BNN128" s="214"/>
      <c r="BNO128" s="389"/>
      <c r="BNP128" s="390"/>
      <c r="BNQ128" s="388"/>
      <c r="BNR128" s="214"/>
      <c r="BNS128" s="389"/>
      <c r="BNT128" s="390"/>
      <c r="BNU128" s="388"/>
      <c r="BNV128" s="214"/>
      <c r="BNW128" s="389"/>
      <c r="BNX128" s="390"/>
      <c r="BNY128" s="388"/>
      <c r="BNZ128" s="214"/>
      <c r="BOA128" s="389"/>
      <c r="BOB128" s="390"/>
      <c r="BOC128" s="388"/>
      <c r="BOD128" s="214"/>
      <c r="BOE128" s="389"/>
      <c r="BOF128" s="390"/>
      <c r="BOG128" s="388"/>
      <c r="BOH128" s="214"/>
      <c r="BOI128" s="389"/>
      <c r="BOJ128" s="390"/>
      <c r="BOK128" s="388"/>
      <c r="BOL128" s="214"/>
      <c r="BOM128" s="389"/>
      <c r="BON128" s="390"/>
      <c r="BOO128" s="388"/>
      <c r="BOP128" s="214"/>
      <c r="BOQ128" s="389"/>
      <c r="BOR128" s="390"/>
      <c r="BOS128" s="388"/>
      <c r="BOT128" s="214"/>
      <c r="BOU128" s="389"/>
      <c r="BOV128" s="390"/>
      <c r="BOW128" s="388"/>
      <c r="BOX128" s="214"/>
      <c r="BOY128" s="389"/>
      <c r="BOZ128" s="390"/>
      <c r="BPA128" s="388"/>
      <c r="BPB128" s="214"/>
      <c r="BPC128" s="389"/>
      <c r="BPD128" s="390"/>
      <c r="BPE128" s="388"/>
      <c r="BPF128" s="214"/>
      <c r="BPG128" s="389"/>
      <c r="BPH128" s="390"/>
      <c r="BPI128" s="388"/>
      <c r="BPJ128" s="214"/>
      <c r="BPK128" s="389"/>
      <c r="BPL128" s="390"/>
      <c r="BPM128" s="388"/>
      <c r="BPN128" s="214"/>
      <c r="BPO128" s="389"/>
      <c r="BPP128" s="390"/>
      <c r="BPQ128" s="388"/>
      <c r="BPR128" s="214"/>
      <c r="BPS128" s="389"/>
      <c r="BPT128" s="390"/>
      <c r="BPU128" s="388"/>
      <c r="BPV128" s="214"/>
      <c r="BPW128" s="389"/>
      <c r="BPX128" s="390"/>
      <c r="BPY128" s="388"/>
      <c r="BPZ128" s="214"/>
      <c r="BQA128" s="389"/>
      <c r="BQB128" s="390"/>
      <c r="BQC128" s="388"/>
      <c r="BQD128" s="214"/>
      <c r="BQE128" s="389"/>
      <c r="BQF128" s="390"/>
      <c r="BQG128" s="388"/>
      <c r="BQH128" s="214"/>
      <c r="BQI128" s="389"/>
      <c r="BQJ128" s="390"/>
      <c r="BQK128" s="388"/>
      <c r="BQL128" s="214"/>
      <c r="BQM128" s="389"/>
      <c r="BQN128" s="390"/>
      <c r="BQO128" s="388"/>
      <c r="BQP128" s="214"/>
      <c r="BQQ128" s="389"/>
      <c r="BQR128" s="390"/>
      <c r="BQS128" s="388"/>
      <c r="BQT128" s="214"/>
      <c r="BQU128" s="389"/>
      <c r="BQV128" s="390"/>
      <c r="BQW128" s="388"/>
      <c r="BQX128" s="214"/>
      <c r="BQY128" s="389"/>
      <c r="BQZ128" s="390"/>
      <c r="BRA128" s="388"/>
      <c r="BRB128" s="214"/>
      <c r="BRC128" s="389"/>
      <c r="BRD128" s="390"/>
      <c r="BRE128" s="388"/>
      <c r="BRF128" s="214"/>
      <c r="BRG128" s="389"/>
      <c r="BRH128" s="390"/>
      <c r="BRI128" s="388"/>
      <c r="BRJ128" s="214"/>
      <c r="BRK128" s="389"/>
      <c r="BRL128" s="390"/>
      <c r="BRM128" s="388"/>
      <c r="BRN128" s="214"/>
      <c r="BRO128" s="389"/>
      <c r="BRP128" s="390"/>
      <c r="BRQ128" s="388"/>
      <c r="BRR128" s="214"/>
      <c r="BRS128" s="389"/>
      <c r="BRT128" s="390"/>
      <c r="BRU128" s="388"/>
      <c r="BRV128" s="214"/>
      <c r="BRW128" s="389"/>
      <c r="BRX128" s="390"/>
      <c r="BRY128" s="388"/>
      <c r="BRZ128" s="214"/>
      <c r="BSA128" s="389"/>
      <c r="BSB128" s="390"/>
      <c r="BSC128" s="388"/>
      <c r="BSD128" s="214"/>
      <c r="BSE128" s="389"/>
      <c r="BSF128" s="390"/>
      <c r="BSG128" s="388"/>
      <c r="BSH128" s="214"/>
      <c r="BSI128" s="389"/>
      <c r="BSJ128" s="390"/>
      <c r="BSK128" s="388"/>
      <c r="BSL128" s="214"/>
      <c r="BSM128" s="389"/>
      <c r="BSN128" s="390"/>
      <c r="BSO128" s="388"/>
      <c r="BSP128" s="214"/>
      <c r="BSQ128" s="389"/>
      <c r="BSR128" s="390"/>
      <c r="BSS128" s="388"/>
      <c r="BST128" s="214"/>
      <c r="BSU128" s="389"/>
      <c r="BSV128" s="390"/>
      <c r="BSW128" s="388"/>
      <c r="BSX128" s="214"/>
      <c r="BSY128" s="389"/>
      <c r="BSZ128" s="390"/>
      <c r="BTA128" s="388"/>
      <c r="BTB128" s="214"/>
      <c r="BTC128" s="389"/>
      <c r="BTD128" s="390"/>
      <c r="BTE128" s="388"/>
      <c r="BTF128" s="214"/>
      <c r="BTG128" s="389"/>
      <c r="BTH128" s="390"/>
      <c r="BTI128" s="388"/>
      <c r="BTJ128" s="214"/>
      <c r="BTK128" s="389"/>
      <c r="BTL128" s="390"/>
      <c r="BTM128" s="388"/>
      <c r="BTN128" s="214"/>
      <c r="BTO128" s="389"/>
      <c r="BTP128" s="390"/>
      <c r="BTQ128" s="388"/>
      <c r="BTR128" s="214"/>
      <c r="BTS128" s="389"/>
      <c r="BTT128" s="390"/>
      <c r="BTU128" s="388"/>
      <c r="BTV128" s="214"/>
      <c r="BTW128" s="389"/>
      <c r="BTX128" s="390"/>
      <c r="BTY128" s="388"/>
      <c r="BTZ128" s="214"/>
      <c r="BUA128" s="389"/>
      <c r="BUB128" s="390"/>
      <c r="BUC128" s="388"/>
      <c r="BUD128" s="214"/>
      <c r="BUE128" s="389"/>
      <c r="BUF128" s="390"/>
      <c r="BUG128" s="388"/>
      <c r="BUH128" s="214"/>
      <c r="BUI128" s="389"/>
      <c r="BUJ128" s="390"/>
      <c r="BUK128" s="388"/>
      <c r="BUL128" s="214"/>
      <c r="BUM128" s="389"/>
      <c r="BUN128" s="390"/>
      <c r="BUO128" s="388"/>
      <c r="BUP128" s="214"/>
      <c r="BUQ128" s="389"/>
      <c r="BUR128" s="390"/>
      <c r="BUS128" s="388"/>
      <c r="BUT128" s="214"/>
      <c r="BUU128" s="389"/>
      <c r="BUV128" s="390"/>
      <c r="BUW128" s="388"/>
      <c r="BUX128" s="214"/>
      <c r="BUY128" s="389"/>
      <c r="BUZ128" s="390"/>
      <c r="BVA128" s="388"/>
      <c r="BVB128" s="214"/>
      <c r="BVC128" s="389"/>
      <c r="BVD128" s="390"/>
      <c r="BVE128" s="388"/>
      <c r="BVF128" s="214"/>
      <c r="BVG128" s="389"/>
      <c r="BVH128" s="390"/>
      <c r="BVI128" s="388"/>
      <c r="BVJ128" s="214"/>
      <c r="BVK128" s="389"/>
      <c r="BVL128" s="390"/>
      <c r="BVM128" s="388"/>
      <c r="BVN128" s="214"/>
      <c r="BVO128" s="389"/>
      <c r="BVP128" s="390"/>
      <c r="BVQ128" s="388"/>
      <c r="BVR128" s="214"/>
      <c r="BVS128" s="389"/>
      <c r="BVT128" s="390"/>
      <c r="BVU128" s="388"/>
      <c r="BVV128" s="214"/>
      <c r="BVW128" s="389"/>
      <c r="BVX128" s="390"/>
      <c r="BVY128" s="388"/>
      <c r="BVZ128" s="214"/>
      <c r="BWA128" s="389"/>
      <c r="BWB128" s="390"/>
      <c r="BWC128" s="388"/>
      <c r="BWD128" s="214"/>
      <c r="BWE128" s="389"/>
      <c r="BWF128" s="390"/>
      <c r="BWG128" s="388"/>
      <c r="BWH128" s="214"/>
      <c r="BWI128" s="389"/>
      <c r="BWJ128" s="390"/>
      <c r="BWK128" s="388"/>
      <c r="BWL128" s="214"/>
      <c r="BWM128" s="389"/>
      <c r="BWN128" s="390"/>
      <c r="BWO128" s="388"/>
      <c r="BWP128" s="214"/>
      <c r="BWQ128" s="389"/>
      <c r="BWR128" s="390"/>
      <c r="BWS128" s="388"/>
      <c r="BWT128" s="214"/>
      <c r="BWU128" s="389"/>
      <c r="BWV128" s="390"/>
      <c r="BWW128" s="388"/>
      <c r="BWX128" s="214"/>
      <c r="BWY128" s="389"/>
      <c r="BWZ128" s="390"/>
      <c r="BXA128" s="388"/>
      <c r="BXB128" s="214"/>
      <c r="BXC128" s="389"/>
      <c r="BXD128" s="390"/>
      <c r="BXE128" s="388"/>
      <c r="BXF128" s="214"/>
      <c r="BXG128" s="389"/>
      <c r="BXH128" s="390"/>
      <c r="BXI128" s="388"/>
      <c r="BXJ128" s="214"/>
      <c r="BXK128" s="389"/>
      <c r="BXL128" s="390"/>
      <c r="BXM128" s="388"/>
      <c r="BXN128" s="214"/>
      <c r="BXO128" s="389"/>
      <c r="BXP128" s="390"/>
      <c r="BXQ128" s="388"/>
      <c r="BXR128" s="214"/>
      <c r="BXS128" s="389"/>
      <c r="BXT128" s="390"/>
      <c r="BXU128" s="388"/>
      <c r="BXV128" s="214"/>
      <c r="BXW128" s="389"/>
      <c r="BXX128" s="390"/>
      <c r="BXY128" s="388"/>
      <c r="BXZ128" s="214"/>
      <c r="BYA128" s="389"/>
      <c r="BYB128" s="390"/>
      <c r="BYC128" s="388"/>
      <c r="BYD128" s="214"/>
      <c r="BYE128" s="389"/>
      <c r="BYF128" s="390"/>
      <c r="BYG128" s="388"/>
      <c r="BYH128" s="214"/>
      <c r="BYI128" s="389"/>
      <c r="BYJ128" s="390"/>
      <c r="BYK128" s="388"/>
      <c r="BYL128" s="214"/>
      <c r="BYM128" s="389"/>
      <c r="BYN128" s="390"/>
      <c r="BYO128" s="388"/>
      <c r="BYP128" s="214"/>
      <c r="BYQ128" s="389"/>
      <c r="BYR128" s="390"/>
      <c r="BYS128" s="388"/>
      <c r="BYT128" s="214"/>
      <c r="BYU128" s="389"/>
      <c r="BYV128" s="390"/>
      <c r="BYW128" s="388"/>
      <c r="BYX128" s="214"/>
      <c r="BYY128" s="389"/>
      <c r="BYZ128" s="390"/>
      <c r="BZA128" s="388"/>
      <c r="BZB128" s="214"/>
      <c r="BZC128" s="389"/>
      <c r="BZD128" s="390"/>
      <c r="BZE128" s="388"/>
      <c r="BZF128" s="214"/>
      <c r="BZG128" s="389"/>
      <c r="BZH128" s="390"/>
      <c r="BZI128" s="388"/>
      <c r="BZJ128" s="214"/>
      <c r="BZK128" s="389"/>
      <c r="BZL128" s="390"/>
      <c r="BZM128" s="388"/>
      <c r="BZN128" s="214"/>
      <c r="BZO128" s="389"/>
      <c r="BZP128" s="390"/>
      <c r="BZQ128" s="388"/>
      <c r="BZR128" s="214"/>
      <c r="BZS128" s="389"/>
      <c r="BZT128" s="390"/>
      <c r="BZU128" s="388"/>
      <c r="BZV128" s="214"/>
      <c r="BZW128" s="389"/>
      <c r="BZX128" s="390"/>
      <c r="BZY128" s="388"/>
      <c r="BZZ128" s="214"/>
      <c r="CAA128" s="389"/>
      <c r="CAB128" s="390"/>
      <c r="CAC128" s="388"/>
      <c r="CAD128" s="214"/>
      <c r="CAE128" s="389"/>
      <c r="CAF128" s="390"/>
      <c r="CAG128" s="388"/>
      <c r="CAH128" s="214"/>
      <c r="CAI128" s="389"/>
      <c r="CAJ128" s="390"/>
      <c r="CAK128" s="388"/>
      <c r="CAL128" s="214"/>
      <c r="CAM128" s="389"/>
      <c r="CAN128" s="390"/>
      <c r="CAO128" s="388"/>
      <c r="CAP128" s="214"/>
      <c r="CAQ128" s="389"/>
      <c r="CAR128" s="390"/>
      <c r="CAS128" s="388"/>
      <c r="CAT128" s="214"/>
      <c r="CAU128" s="389"/>
      <c r="CAV128" s="390"/>
      <c r="CAW128" s="388"/>
      <c r="CAX128" s="214"/>
      <c r="CAY128" s="389"/>
      <c r="CAZ128" s="390"/>
      <c r="CBA128" s="388"/>
      <c r="CBB128" s="214"/>
      <c r="CBC128" s="389"/>
      <c r="CBD128" s="390"/>
      <c r="CBE128" s="388"/>
      <c r="CBF128" s="214"/>
      <c r="CBG128" s="389"/>
      <c r="CBH128" s="390"/>
      <c r="CBI128" s="388"/>
      <c r="CBJ128" s="214"/>
      <c r="CBK128" s="389"/>
      <c r="CBL128" s="390"/>
      <c r="CBM128" s="388"/>
      <c r="CBN128" s="214"/>
      <c r="CBO128" s="389"/>
      <c r="CBP128" s="390"/>
      <c r="CBQ128" s="388"/>
      <c r="CBR128" s="214"/>
      <c r="CBS128" s="389"/>
      <c r="CBT128" s="390"/>
      <c r="CBU128" s="388"/>
      <c r="CBV128" s="214"/>
      <c r="CBW128" s="389"/>
      <c r="CBX128" s="390"/>
      <c r="CBY128" s="388"/>
      <c r="CBZ128" s="214"/>
      <c r="CCA128" s="389"/>
      <c r="CCB128" s="390"/>
      <c r="CCC128" s="388"/>
      <c r="CCD128" s="214"/>
      <c r="CCE128" s="389"/>
      <c r="CCF128" s="390"/>
      <c r="CCG128" s="388"/>
      <c r="CCH128" s="214"/>
      <c r="CCI128" s="389"/>
      <c r="CCJ128" s="390"/>
      <c r="CCK128" s="388"/>
      <c r="CCL128" s="214"/>
      <c r="CCM128" s="389"/>
      <c r="CCN128" s="390"/>
      <c r="CCO128" s="388"/>
      <c r="CCP128" s="214"/>
      <c r="CCQ128" s="389"/>
      <c r="CCR128" s="390"/>
      <c r="CCS128" s="388"/>
      <c r="CCT128" s="214"/>
      <c r="CCU128" s="389"/>
      <c r="CCV128" s="390"/>
      <c r="CCW128" s="388"/>
      <c r="CCX128" s="214"/>
      <c r="CCY128" s="389"/>
      <c r="CCZ128" s="390"/>
      <c r="CDA128" s="388"/>
      <c r="CDB128" s="214"/>
      <c r="CDC128" s="389"/>
      <c r="CDD128" s="390"/>
      <c r="CDE128" s="388"/>
      <c r="CDF128" s="214"/>
      <c r="CDG128" s="389"/>
      <c r="CDH128" s="390"/>
      <c r="CDI128" s="388"/>
      <c r="CDJ128" s="214"/>
      <c r="CDK128" s="389"/>
      <c r="CDL128" s="390"/>
      <c r="CDM128" s="388"/>
      <c r="CDN128" s="214"/>
      <c r="CDO128" s="389"/>
      <c r="CDP128" s="390"/>
      <c r="CDQ128" s="388"/>
      <c r="CDR128" s="214"/>
      <c r="CDS128" s="389"/>
      <c r="CDT128" s="390"/>
      <c r="CDU128" s="388"/>
      <c r="CDV128" s="214"/>
      <c r="CDW128" s="389"/>
      <c r="CDX128" s="390"/>
      <c r="CDY128" s="388"/>
      <c r="CDZ128" s="214"/>
      <c r="CEA128" s="389"/>
      <c r="CEB128" s="390"/>
      <c r="CEC128" s="388"/>
      <c r="CED128" s="214"/>
      <c r="CEE128" s="389"/>
      <c r="CEF128" s="390"/>
      <c r="CEG128" s="388"/>
      <c r="CEH128" s="214"/>
      <c r="CEI128" s="389"/>
      <c r="CEJ128" s="390"/>
      <c r="CEK128" s="388"/>
      <c r="CEL128" s="214"/>
      <c r="CEM128" s="389"/>
      <c r="CEN128" s="390"/>
      <c r="CEO128" s="388"/>
      <c r="CEP128" s="214"/>
      <c r="CEQ128" s="389"/>
      <c r="CER128" s="390"/>
      <c r="CES128" s="388"/>
      <c r="CET128" s="214"/>
      <c r="CEU128" s="389"/>
      <c r="CEV128" s="390"/>
      <c r="CEW128" s="388"/>
      <c r="CEX128" s="214"/>
      <c r="CEY128" s="389"/>
      <c r="CEZ128" s="390"/>
      <c r="CFA128" s="388"/>
      <c r="CFB128" s="214"/>
      <c r="CFC128" s="389"/>
      <c r="CFD128" s="390"/>
      <c r="CFE128" s="388"/>
      <c r="CFF128" s="214"/>
      <c r="CFG128" s="389"/>
      <c r="CFH128" s="390"/>
      <c r="CFI128" s="388"/>
      <c r="CFJ128" s="214"/>
      <c r="CFK128" s="389"/>
      <c r="CFL128" s="390"/>
      <c r="CFM128" s="388"/>
      <c r="CFN128" s="214"/>
      <c r="CFO128" s="389"/>
      <c r="CFP128" s="390"/>
      <c r="CFQ128" s="388"/>
      <c r="CFR128" s="214"/>
      <c r="CFS128" s="389"/>
      <c r="CFT128" s="390"/>
      <c r="CFU128" s="388"/>
      <c r="CFV128" s="214"/>
      <c r="CFW128" s="389"/>
      <c r="CFX128" s="390"/>
      <c r="CFY128" s="388"/>
      <c r="CFZ128" s="214"/>
      <c r="CGA128" s="389"/>
      <c r="CGB128" s="390"/>
      <c r="CGC128" s="388"/>
      <c r="CGD128" s="214"/>
      <c r="CGE128" s="389"/>
      <c r="CGF128" s="390"/>
      <c r="CGG128" s="388"/>
      <c r="CGH128" s="214"/>
      <c r="CGI128" s="389"/>
      <c r="CGJ128" s="390"/>
      <c r="CGK128" s="388"/>
      <c r="CGL128" s="214"/>
      <c r="CGM128" s="389"/>
      <c r="CGN128" s="390"/>
      <c r="CGO128" s="388"/>
      <c r="CGP128" s="214"/>
      <c r="CGQ128" s="389"/>
      <c r="CGR128" s="390"/>
      <c r="CGS128" s="388"/>
      <c r="CGT128" s="214"/>
      <c r="CGU128" s="389"/>
      <c r="CGV128" s="390"/>
      <c r="CGW128" s="388"/>
      <c r="CGX128" s="214"/>
      <c r="CGY128" s="389"/>
      <c r="CGZ128" s="390"/>
      <c r="CHA128" s="388"/>
      <c r="CHB128" s="214"/>
      <c r="CHC128" s="389"/>
      <c r="CHD128" s="390"/>
      <c r="CHE128" s="388"/>
      <c r="CHF128" s="214"/>
      <c r="CHG128" s="389"/>
      <c r="CHH128" s="390"/>
      <c r="CHI128" s="388"/>
      <c r="CHJ128" s="214"/>
      <c r="CHK128" s="389"/>
      <c r="CHL128" s="390"/>
      <c r="CHM128" s="388"/>
      <c r="CHN128" s="214"/>
      <c r="CHO128" s="389"/>
      <c r="CHP128" s="390"/>
      <c r="CHQ128" s="388"/>
      <c r="CHR128" s="214"/>
      <c r="CHS128" s="389"/>
      <c r="CHT128" s="390"/>
      <c r="CHU128" s="388"/>
      <c r="CHV128" s="214"/>
      <c r="CHW128" s="389"/>
      <c r="CHX128" s="390"/>
      <c r="CHY128" s="388"/>
      <c r="CHZ128" s="214"/>
      <c r="CIA128" s="389"/>
      <c r="CIB128" s="390"/>
      <c r="CIC128" s="388"/>
      <c r="CID128" s="214"/>
      <c r="CIE128" s="389"/>
      <c r="CIF128" s="390"/>
      <c r="CIG128" s="388"/>
      <c r="CIH128" s="214"/>
      <c r="CII128" s="389"/>
      <c r="CIJ128" s="390"/>
      <c r="CIK128" s="388"/>
      <c r="CIL128" s="214"/>
      <c r="CIM128" s="389"/>
      <c r="CIN128" s="390"/>
      <c r="CIO128" s="388"/>
      <c r="CIP128" s="214"/>
      <c r="CIQ128" s="389"/>
      <c r="CIR128" s="390"/>
      <c r="CIS128" s="388"/>
      <c r="CIT128" s="214"/>
      <c r="CIU128" s="389"/>
      <c r="CIV128" s="390"/>
      <c r="CIW128" s="388"/>
      <c r="CIX128" s="214"/>
      <c r="CIY128" s="389"/>
      <c r="CIZ128" s="390"/>
      <c r="CJA128" s="388"/>
      <c r="CJB128" s="214"/>
      <c r="CJC128" s="389"/>
      <c r="CJD128" s="390"/>
      <c r="CJE128" s="388"/>
      <c r="CJF128" s="214"/>
      <c r="CJG128" s="389"/>
      <c r="CJH128" s="390"/>
      <c r="CJI128" s="388"/>
      <c r="CJJ128" s="214"/>
      <c r="CJK128" s="389"/>
      <c r="CJL128" s="390"/>
      <c r="CJM128" s="388"/>
      <c r="CJN128" s="214"/>
      <c r="CJO128" s="389"/>
      <c r="CJP128" s="390"/>
      <c r="CJQ128" s="388"/>
      <c r="CJR128" s="214"/>
      <c r="CJS128" s="389"/>
      <c r="CJT128" s="390"/>
      <c r="CJU128" s="388"/>
      <c r="CJV128" s="214"/>
      <c r="CJW128" s="389"/>
      <c r="CJX128" s="390"/>
      <c r="CJY128" s="388"/>
      <c r="CJZ128" s="214"/>
      <c r="CKA128" s="389"/>
      <c r="CKB128" s="390"/>
      <c r="CKC128" s="388"/>
      <c r="CKD128" s="214"/>
      <c r="CKE128" s="389"/>
      <c r="CKF128" s="390"/>
      <c r="CKG128" s="388"/>
      <c r="CKH128" s="214"/>
      <c r="CKI128" s="389"/>
      <c r="CKJ128" s="390"/>
      <c r="CKK128" s="388"/>
      <c r="CKL128" s="214"/>
      <c r="CKM128" s="389"/>
      <c r="CKN128" s="390"/>
      <c r="CKO128" s="388"/>
      <c r="CKP128" s="214"/>
      <c r="CKQ128" s="389"/>
      <c r="CKR128" s="390"/>
      <c r="CKS128" s="388"/>
      <c r="CKT128" s="214"/>
      <c r="CKU128" s="389"/>
      <c r="CKV128" s="390"/>
      <c r="CKW128" s="388"/>
      <c r="CKX128" s="214"/>
      <c r="CKY128" s="389"/>
      <c r="CKZ128" s="390"/>
      <c r="CLA128" s="388"/>
      <c r="CLB128" s="214"/>
      <c r="CLC128" s="389"/>
      <c r="CLD128" s="390"/>
      <c r="CLE128" s="388"/>
      <c r="CLF128" s="214"/>
      <c r="CLG128" s="389"/>
      <c r="CLH128" s="390"/>
      <c r="CLI128" s="388"/>
      <c r="CLJ128" s="214"/>
      <c r="CLK128" s="389"/>
      <c r="CLL128" s="390"/>
      <c r="CLM128" s="388"/>
      <c r="CLN128" s="214"/>
      <c r="CLO128" s="389"/>
      <c r="CLP128" s="390"/>
      <c r="CLQ128" s="388"/>
      <c r="CLR128" s="214"/>
      <c r="CLS128" s="389"/>
      <c r="CLT128" s="390"/>
      <c r="CLU128" s="388"/>
      <c r="CLV128" s="214"/>
      <c r="CLW128" s="389"/>
      <c r="CLX128" s="390"/>
      <c r="CLY128" s="388"/>
      <c r="CLZ128" s="214"/>
      <c r="CMA128" s="389"/>
      <c r="CMB128" s="390"/>
      <c r="CMC128" s="388"/>
      <c r="CMD128" s="214"/>
      <c r="CME128" s="389"/>
      <c r="CMF128" s="390"/>
      <c r="CMG128" s="388"/>
      <c r="CMH128" s="214"/>
      <c r="CMI128" s="389"/>
      <c r="CMJ128" s="390"/>
      <c r="CMK128" s="388"/>
      <c r="CML128" s="214"/>
      <c r="CMM128" s="389"/>
      <c r="CMN128" s="390"/>
      <c r="CMO128" s="388"/>
      <c r="CMP128" s="214"/>
      <c r="CMQ128" s="389"/>
      <c r="CMR128" s="390"/>
      <c r="CMS128" s="388"/>
      <c r="CMT128" s="214"/>
      <c r="CMU128" s="389"/>
      <c r="CMV128" s="390"/>
      <c r="CMW128" s="388"/>
      <c r="CMX128" s="214"/>
      <c r="CMY128" s="389"/>
      <c r="CMZ128" s="390"/>
      <c r="CNA128" s="388"/>
      <c r="CNB128" s="214"/>
      <c r="CNC128" s="389"/>
      <c r="CND128" s="390"/>
      <c r="CNE128" s="388"/>
      <c r="CNF128" s="214"/>
      <c r="CNG128" s="389"/>
      <c r="CNH128" s="390"/>
      <c r="CNI128" s="388"/>
      <c r="CNJ128" s="214"/>
      <c r="CNK128" s="389"/>
      <c r="CNL128" s="390"/>
      <c r="CNM128" s="388"/>
      <c r="CNN128" s="214"/>
      <c r="CNO128" s="389"/>
      <c r="CNP128" s="390"/>
      <c r="CNQ128" s="388"/>
      <c r="CNR128" s="214"/>
      <c r="CNS128" s="389"/>
      <c r="CNT128" s="390"/>
      <c r="CNU128" s="388"/>
      <c r="CNV128" s="214"/>
      <c r="CNW128" s="389"/>
      <c r="CNX128" s="390"/>
      <c r="CNY128" s="388"/>
      <c r="CNZ128" s="214"/>
      <c r="COA128" s="389"/>
      <c r="COB128" s="390"/>
      <c r="COC128" s="388"/>
      <c r="COD128" s="214"/>
      <c r="COE128" s="389"/>
      <c r="COF128" s="390"/>
      <c r="COG128" s="388"/>
      <c r="COH128" s="214"/>
      <c r="COI128" s="389"/>
      <c r="COJ128" s="390"/>
      <c r="COK128" s="388"/>
      <c r="COL128" s="214"/>
      <c r="COM128" s="389"/>
      <c r="CON128" s="390"/>
      <c r="COO128" s="388"/>
      <c r="COP128" s="214"/>
      <c r="COQ128" s="389"/>
      <c r="COR128" s="390"/>
      <c r="COS128" s="388"/>
      <c r="COT128" s="214"/>
      <c r="COU128" s="389"/>
      <c r="COV128" s="390"/>
      <c r="COW128" s="388"/>
      <c r="COX128" s="214"/>
      <c r="COY128" s="389"/>
      <c r="COZ128" s="390"/>
      <c r="CPA128" s="388"/>
      <c r="CPB128" s="214"/>
      <c r="CPC128" s="389"/>
      <c r="CPD128" s="390"/>
      <c r="CPE128" s="388"/>
      <c r="CPF128" s="214"/>
      <c r="CPG128" s="389"/>
      <c r="CPH128" s="390"/>
      <c r="CPI128" s="388"/>
      <c r="CPJ128" s="214"/>
      <c r="CPK128" s="389"/>
      <c r="CPL128" s="390"/>
      <c r="CPM128" s="388"/>
      <c r="CPN128" s="214"/>
      <c r="CPO128" s="389"/>
      <c r="CPP128" s="390"/>
      <c r="CPQ128" s="388"/>
      <c r="CPR128" s="214"/>
      <c r="CPS128" s="389"/>
      <c r="CPT128" s="390"/>
      <c r="CPU128" s="388"/>
      <c r="CPV128" s="214"/>
      <c r="CPW128" s="389"/>
      <c r="CPX128" s="390"/>
      <c r="CPY128" s="388"/>
      <c r="CPZ128" s="214"/>
      <c r="CQA128" s="389"/>
      <c r="CQB128" s="390"/>
      <c r="CQC128" s="388"/>
      <c r="CQD128" s="214"/>
      <c r="CQE128" s="389"/>
      <c r="CQF128" s="390"/>
      <c r="CQG128" s="388"/>
      <c r="CQH128" s="214"/>
      <c r="CQI128" s="389"/>
      <c r="CQJ128" s="390"/>
      <c r="CQK128" s="388"/>
      <c r="CQL128" s="214"/>
      <c r="CQM128" s="389"/>
      <c r="CQN128" s="390"/>
      <c r="CQO128" s="388"/>
      <c r="CQP128" s="214"/>
      <c r="CQQ128" s="389"/>
      <c r="CQR128" s="390"/>
      <c r="CQS128" s="388"/>
      <c r="CQT128" s="214"/>
      <c r="CQU128" s="389"/>
      <c r="CQV128" s="390"/>
      <c r="CQW128" s="388"/>
      <c r="CQX128" s="214"/>
      <c r="CQY128" s="389"/>
      <c r="CQZ128" s="390"/>
      <c r="CRA128" s="388"/>
      <c r="CRB128" s="214"/>
      <c r="CRC128" s="389"/>
      <c r="CRD128" s="390"/>
      <c r="CRE128" s="388"/>
      <c r="CRF128" s="214"/>
      <c r="CRG128" s="389"/>
      <c r="CRH128" s="390"/>
      <c r="CRI128" s="388"/>
      <c r="CRJ128" s="214"/>
      <c r="CRK128" s="389"/>
      <c r="CRL128" s="390"/>
      <c r="CRM128" s="388"/>
      <c r="CRN128" s="214"/>
      <c r="CRO128" s="389"/>
      <c r="CRP128" s="390"/>
      <c r="CRQ128" s="388"/>
      <c r="CRR128" s="214"/>
      <c r="CRS128" s="389"/>
      <c r="CRT128" s="390"/>
      <c r="CRU128" s="388"/>
      <c r="CRV128" s="214"/>
      <c r="CRW128" s="389"/>
      <c r="CRX128" s="390"/>
      <c r="CRY128" s="388"/>
      <c r="CRZ128" s="214"/>
      <c r="CSA128" s="389"/>
      <c r="CSB128" s="390"/>
      <c r="CSC128" s="388"/>
      <c r="CSD128" s="214"/>
      <c r="CSE128" s="389"/>
      <c r="CSF128" s="390"/>
      <c r="CSG128" s="388"/>
      <c r="CSH128" s="214"/>
      <c r="CSI128" s="389"/>
      <c r="CSJ128" s="390"/>
      <c r="CSK128" s="388"/>
      <c r="CSL128" s="214"/>
      <c r="CSM128" s="389"/>
      <c r="CSN128" s="390"/>
      <c r="CSO128" s="388"/>
      <c r="CSP128" s="214"/>
      <c r="CSQ128" s="389"/>
      <c r="CSR128" s="390"/>
      <c r="CSS128" s="388"/>
      <c r="CST128" s="214"/>
      <c r="CSU128" s="389"/>
      <c r="CSV128" s="390"/>
      <c r="CSW128" s="388"/>
      <c r="CSX128" s="214"/>
      <c r="CSY128" s="389"/>
      <c r="CSZ128" s="390"/>
      <c r="CTA128" s="388"/>
      <c r="CTB128" s="214"/>
      <c r="CTC128" s="389"/>
      <c r="CTD128" s="390"/>
      <c r="CTE128" s="388"/>
      <c r="CTF128" s="214"/>
      <c r="CTG128" s="389"/>
      <c r="CTH128" s="390"/>
      <c r="CTI128" s="388"/>
      <c r="CTJ128" s="214"/>
      <c r="CTK128" s="389"/>
      <c r="CTL128" s="390"/>
      <c r="CTM128" s="388"/>
      <c r="CTN128" s="214"/>
      <c r="CTO128" s="389"/>
      <c r="CTP128" s="390"/>
      <c r="CTQ128" s="388"/>
      <c r="CTR128" s="214"/>
      <c r="CTS128" s="389"/>
      <c r="CTT128" s="390"/>
      <c r="CTU128" s="388"/>
      <c r="CTV128" s="214"/>
      <c r="CTW128" s="389"/>
      <c r="CTX128" s="390"/>
      <c r="CTY128" s="388"/>
      <c r="CTZ128" s="214"/>
      <c r="CUA128" s="389"/>
      <c r="CUB128" s="390"/>
      <c r="CUC128" s="388"/>
      <c r="CUD128" s="214"/>
      <c r="CUE128" s="389"/>
      <c r="CUF128" s="390"/>
      <c r="CUG128" s="388"/>
      <c r="CUH128" s="214"/>
      <c r="CUI128" s="389"/>
      <c r="CUJ128" s="390"/>
      <c r="CUK128" s="388"/>
      <c r="CUL128" s="214"/>
      <c r="CUM128" s="389"/>
      <c r="CUN128" s="390"/>
      <c r="CUO128" s="388"/>
      <c r="CUP128" s="214"/>
      <c r="CUQ128" s="389"/>
      <c r="CUR128" s="390"/>
      <c r="CUS128" s="388"/>
      <c r="CUT128" s="214"/>
      <c r="CUU128" s="389"/>
      <c r="CUV128" s="390"/>
      <c r="CUW128" s="388"/>
      <c r="CUX128" s="214"/>
      <c r="CUY128" s="389"/>
      <c r="CUZ128" s="390"/>
      <c r="CVA128" s="388"/>
      <c r="CVB128" s="214"/>
      <c r="CVC128" s="389"/>
      <c r="CVD128" s="390"/>
      <c r="CVE128" s="388"/>
      <c r="CVF128" s="214"/>
      <c r="CVG128" s="389"/>
      <c r="CVH128" s="390"/>
      <c r="CVI128" s="388"/>
      <c r="CVJ128" s="214"/>
      <c r="CVK128" s="389"/>
      <c r="CVL128" s="390"/>
      <c r="CVM128" s="388"/>
      <c r="CVN128" s="214"/>
      <c r="CVO128" s="389"/>
      <c r="CVP128" s="390"/>
      <c r="CVQ128" s="388"/>
      <c r="CVR128" s="214"/>
      <c r="CVS128" s="389"/>
      <c r="CVT128" s="390"/>
      <c r="CVU128" s="388"/>
      <c r="CVV128" s="214"/>
      <c r="CVW128" s="389"/>
      <c r="CVX128" s="390"/>
      <c r="CVY128" s="388"/>
      <c r="CVZ128" s="214"/>
      <c r="CWA128" s="389"/>
      <c r="CWB128" s="390"/>
      <c r="CWC128" s="388"/>
      <c r="CWD128" s="214"/>
      <c r="CWE128" s="389"/>
      <c r="CWF128" s="390"/>
      <c r="CWG128" s="388"/>
      <c r="CWH128" s="214"/>
      <c r="CWI128" s="389"/>
      <c r="CWJ128" s="390"/>
      <c r="CWK128" s="388"/>
      <c r="CWL128" s="214"/>
      <c r="CWM128" s="389"/>
      <c r="CWN128" s="390"/>
      <c r="CWO128" s="388"/>
      <c r="CWP128" s="214"/>
      <c r="CWQ128" s="389"/>
      <c r="CWR128" s="390"/>
      <c r="CWS128" s="388"/>
      <c r="CWT128" s="214"/>
      <c r="CWU128" s="389"/>
      <c r="CWV128" s="390"/>
      <c r="CWW128" s="388"/>
      <c r="CWX128" s="214"/>
      <c r="CWY128" s="389"/>
      <c r="CWZ128" s="390"/>
      <c r="CXA128" s="388"/>
      <c r="CXB128" s="214"/>
      <c r="CXC128" s="389"/>
      <c r="CXD128" s="390"/>
      <c r="CXE128" s="388"/>
      <c r="CXF128" s="214"/>
      <c r="CXG128" s="389"/>
      <c r="CXH128" s="390"/>
      <c r="CXI128" s="388"/>
      <c r="CXJ128" s="214"/>
      <c r="CXK128" s="389"/>
      <c r="CXL128" s="390"/>
      <c r="CXM128" s="388"/>
      <c r="CXN128" s="214"/>
      <c r="CXO128" s="389"/>
      <c r="CXP128" s="390"/>
      <c r="CXQ128" s="388"/>
      <c r="CXR128" s="214"/>
      <c r="CXS128" s="389"/>
      <c r="CXT128" s="390"/>
      <c r="CXU128" s="388"/>
      <c r="CXV128" s="214"/>
      <c r="CXW128" s="389"/>
      <c r="CXX128" s="390"/>
      <c r="CXY128" s="388"/>
      <c r="CXZ128" s="214"/>
      <c r="CYA128" s="389"/>
      <c r="CYB128" s="390"/>
      <c r="CYC128" s="388"/>
      <c r="CYD128" s="214"/>
      <c r="CYE128" s="389"/>
      <c r="CYF128" s="390"/>
      <c r="CYG128" s="388"/>
      <c r="CYH128" s="214"/>
      <c r="CYI128" s="389"/>
      <c r="CYJ128" s="390"/>
      <c r="CYK128" s="388"/>
      <c r="CYL128" s="214"/>
      <c r="CYM128" s="389"/>
      <c r="CYN128" s="390"/>
      <c r="CYO128" s="388"/>
      <c r="CYP128" s="214"/>
      <c r="CYQ128" s="389"/>
      <c r="CYR128" s="390"/>
      <c r="CYS128" s="388"/>
      <c r="CYT128" s="214"/>
      <c r="CYU128" s="389"/>
      <c r="CYV128" s="390"/>
      <c r="CYW128" s="388"/>
      <c r="CYX128" s="214"/>
      <c r="CYY128" s="389"/>
      <c r="CYZ128" s="390"/>
      <c r="CZA128" s="388"/>
      <c r="CZB128" s="214"/>
      <c r="CZC128" s="389"/>
      <c r="CZD128" s="390"/>
      <c r="CZE128" s="388"/>
      <c r="CZF128" s="214"/>
      <c r="CZG128" s="389"/>
      <c r="CZH128" s="390"/>
      <c r="CZI128" s="388"/>
      <c r="CZJ128" s="214"/>
      <c r="CZK128" s="389"/>
      <c r="CZL128" s="390"/>
      <c r="CZM128" s="388"/>
      <c r="CZN128" s="214"/>
      <c r="CZO128" s="389"/>
      <c r="CZP128" s="390"/>
      <c r="CZQ128" s="388"/>
      <c r="CZR128" s="214"/>
      <c r="CZS128" s="389"/>
      <c r="CZT128" s="390"/>
      <c r="CZU128" s="388"/>
      <c r="CZV128" s="214"/>
      <c r="CZW128" s="389"/>
      <c r="CZX128" s="390"/>
      <c r="CZY128" s="388"/>
      <c r="CZZ128" s="214"/>
      <c r="DAA128" s="389"/>
      <c r="DAB128" s="390"/>
      <c r="DAC128" s="388"/>
      <c r="DAD128" s="214"/>
      <c r="DAE128" s="389"/>
      <c r="DAF128" s="390"/>
      <c r="DAG128" s="388"/>
      <c r="DAH128" s="214"/>
      <c r="DAI128" s="389"/>
      <c r="DAJ128" s="390"/>
      <c r="DAK128" s="388"/>
      <c r="DAL128" s="214"/>
      <c r="DAM128" s="389"/>
      <c r="DAN128" s="390"/>
      <c r="DAO128" s="388"/>
      <c r="DAP128" s="214"/>
      <c r="DAQ128" s="389"/>
      <c r="DAR128" s="390"/>
      <c r="DAS128" s="388"/>
      <c r="DAT128" s="214"/>
      <c r="DAU128" s="389"/>
      <c r="DAV128" s="390"/>
      <c r="DAW128" s="388"/>
      <c r="DAX128" s="214"/>
      <c r="DAY128" s="389"/>
      <c r="DAZ128" s="390"/>
      <c r="DBA128" s="388"/>
      <c r="DBB128" s="214"/>
      <c r="DBC128" s="389"/>
      <c r="DBD128" s="390"/>
      <c r="DBE128" s="388"/>
      <c r="DBF128" s="214"/>
      <c r="DBG128" s="389"/>
      <c r="DBH128" s="390"/>
      <c r="DBI128" s="388"/>
      <c r="DBJ128" s="214"/>
      <c r="DBK128" s="389"/>
      <c r="DBL128" s="390"/>
      <c r="DBM128" s="388"/>
      <c r="DBN128" s="214"/>
      <c r="DBO128" s="389"/>
      <c r="DBP128" s="390"/>
      <c r="DBQ128" s="388"/>
      <c r="DBR128" s="214"/>
      <c r="DBS128" s="389"/>
      <c r="DBT128" s="390"/>
      <c r="DBU128" s="388"/>
      <c r="DBV128" s="214"/>
      <c r="DBW128" s="389"/>
      <c r="DBX128" s="390"/>
      <c r="DBY128" s="388"/>
      <c r="DBZ128" s="214"/>
      <c r="DCA128" s="389"/>
      <c r="DCB128" s="390"/>
      <c r="DCC128" s="388"/>
      <c r="DCD128" s="214"/>
      <c r="DCE128" s="389"/>
      <c r="DCF128" s="390"/>
      <c r="DCG128" s="388"/>
      <c r="DCH128" s="214"/>
      <c r="DCI128" s="389"/>
      <c r="DCJ128" s="390"/>
      <c r="DCK128" s="388"/>
      <c r="DCL128" s="214"/>
      <c r="DCM128" s="389"/>
      <c r="DCN128" s="390"/>
      <c r="DCO128" s="388"/>
      <c r="DCP128" s="214"/>
      <c r="DCQ128" s="389"/>
      <c r="DCR128" s="390"/>
      <c r="DCS128" s="388"/>
      <c r="DCT128" s="214"/>
      <c r="DCU128" s="389"/>
      <c r="DCV128" s="390"/>
      <c r="DCW128" s="388"/>
      <c r="DCX128" s="214"/>
      <c r="DCY128" s="389"/>
      <c r="DCZ128" s="390"/>
      <c r="DDA128" s="388"/>
      <c r="DDB128" s="214"/>
      <c r="DDC128" s="389"/>
      <c r="DDD128" s="390"/>
      <c r="DDE128" s="388"/>
      <c r="DDF128" s="214"/>
      <c r="DDG128" s="389"/>
      <c r="DDH128" s="390"/>
      <c r="DDI128" s="388"/>
      <c r="DDJ128" s="214"/>
      <c r="DDK128" s="389"/>
      <c r="DDL128" s="390"/>
      <c r="DDM128" s="388"/>
      <c r="DDN128" s="214"/>
      <c r="DDO128" s="389"/>
      <c r="DDP128" s="390"/>
      <c r="DDQ128" s="388"/>
      <c r="DDR128" s="214"/>
      <c r="DDS128" s="389"/>
      <c r="DDT128" s="390"/>
      <c r="DDU128" s="388"/>
      <c r="DDV128" s="214"/>
      <c r="DDW128" s="389"/>
      <c r="DDX128" s="390"/>
      <c r="DDY128" s="388"/>
      <c r="DDZ128" s="214"/>
      <c r="DEA128" s="389"/>
      <c r="DEB128" s="390"/>
      <c r="DEC128" s="388"/>
      <c r="DED128" s="214"/>
      <c r="DEE128" s="389"/>
      <c r="DEF128" s="390"/>
      <c r="DEG128" s="388"/>
      <c r="DEH128" s="214"/>
      <c r="DEI128" s="389"/>
      <c r="DEJ128" s="390"/>
      <c r="DEK128" s="388"/>
      <c r="DEL128" s="214"/>
      <c r="DEM128" s="389"/>
      <c r="DEN128" s="390"/>
      <c r="DEO128" s="388"/>
      <c r="DEP128" s="214"/>
      <c r="DEQ128" s="389"/>
      <c r="DER128" s="390"/>
      <c r="DES128" s="388"/>
      <c r="DET128" s="214"/>
      <c r="DEU128" s="389"/>
      <c r="DEV128" s="390"/>
      <c r="DEW128" s="388"/>
      <c r="DEX128" s="214"/>
      <c r="DEY128" s="389"/>
      <c r="DEZ128" s="390"/>
      <c r="DFA128" s="388"/>
      <c r="DFB128" s="214"/>
      <c r="DFC128" s="389"/>
      <c r="DFD128" s="390"/>
      <c r="DFE128" s="388"/>
      <c r="DFF128" s="214"/>
      <c r="DFG128" s="389"/>
      <c r="DFH128" s="390"/>
      <c r="DFI128" s="388"/>
      <c r="DFJ128" s="214"/>
      <c r="DFK128" s="389"/>
      <c r="DFL128" s="390"/>
      <c r="DFM128" s="388"/>
      <c r="DFN128" s="214"/>
      <c r="DFO128" s="389"/>
      <c r="DFP128" s="390"/>
      <c r="DFQ128" s="388"/>
      <c r="DFR128" s="214"/>
      <c r="DFS128" s="389"/>
      <c r="DFT128" s="390"/>
      <c r="DFU128" s="388"/>
      <c r="DFV128" s="214"/>
      <c r="DFW128" s="389"/>
      <c r="DFX128" s="390"/>
      <c r="DFY128" s="388"/>
      <c r="DFZ128" s="214"/>
      <c r="DGA128" s="389"/>
      <c r="DGB128" s="390"/>
      <c r="DGC128" s="388"/>
      <c r="DGD128" s="214"/>
      <c r="DGE128" s="389"/>
      <c r="DGF128" s="390"/>
      <c r="DGG128" s="388"/>
      <c r="DGH128" s="214"/>
      <c r="DGI128" s="389"/>
      <c r="DGJ128" s="390"/>
      <c r="DGK128" s="388"/>
      <c r="DGL128" s="214"/>
      <c r="DGM128" s="389"/>
      <c r="DGN128" s="390"/>
      <c r="DGO128" s="388"/>
      <c r="DGP128" s="214"/>
      <c r="DGQ128" s="389"/>
      <c r="DGR128" s="390"/>
      <c r="DGS128" s="388"/>
      <c r="DGT128" s="214"/>
      <c r="DGU128" s="389"/>
      <c r="DGV128" s="390"/>
      <c r="DGW128" s="388"/>
      <c r="DGX128" s="214"/>
      <c r="DGY128" s="389"/>
      <c r="DGZ128" s="390"/>
      <c r="DHA128" s="388"/>
      <c r="DHB128" s="214"/>
      <c r="DHC128" s="389"/>
      <c r="DHD128" s="390"/>
      <c r="DHE128" s="388"/>
      <c r="DHF128" s="214"/>
      <c r="DHG128" s="389"/>
      <c r="DHH128" s="390"/>
      <c r="DHI128" s="388"/>
      <c r="DHJ128" s="214"/>
      <c r="DHK128" s="389"/>
      <c r="DHL128" s="390"/>
      <c r="DHM128" s="388"/>
      <c r="DHN128" s="214"/>
      <c r="DHO128" s="389"/>
      <c r="DHP128" s="390"/>
      <c r="DHQ128" s="388"/>
      <c r="DHR128" s="214"/>
      <c r="DHS128" s="389"/>
      <c r="DHT128" s="390"/>
      <c r="DHU128" s="388"/>
      <c r="DHV128" s="214"/>
      <c r="DHW128" s="389"/>
      <c r="DHX128" s="390"/>
      <c r="DHY128" s="388"/>
      <c r="DHZ128" s="214"/>
      <c r="DIA128" s="389"/>
      <c r="DIB128" s="390"/>
      <c r="DIC128" s="388"/>
      <c r="DID128" s="214"/>
      <c r="DIE128" s="389"/>
      <c r="DIF128" s="390"/>
      <c r="DIG128" s="388"/>
      <c r="DIH128" s="214"/>
      <c r="DII128" s="389"/>
      <c r="DIJ128" s="390"/>
      <c r="DIK128" s="388"/>
      <c r="DIL128" s="214"/>
      <c r="DIM128" s="389"/>
      <c r="DIN128" s="390"/>
      <c r="DIO128" s="388"/>
      <c r="DIP128" s="214"/>
      <c r="DIQ128" s="389"/>
      <c r="DIR128" s="390"/>
      <c r="DIS128" s="388"/>
      <c r="DIT128" s="214"/>
      <c r="DIU128" s="389"/>
      <c r="DIV128" s="390"/>
      <c r="DIW128" s="388"/>
      <c r="DIX128" s="214"/>
      <c r="DIY128" s="389"/>
      <c r="DIZ128" s="390"/>
      <c r="DJA128" s="388"/>
      <c r="DJB128" s="214"/>
      <c r="DJC128" s="389"/>
      <c r="DJD128" s="390"/>
      <c r="DJE128" s="388"/>
      <c r="DJF128" s="214"/>
      <c r="DJG128" s="389"/>
      <c r="DJH128" s="390"/>
      <c r="DJI128" s="388"/>
      <c r="DJJ128" s="214"/>
      <c r="DJK128" s="389"/>
      <c r="DJL128" s="390"/>
      <c r="DJM128" s="388"/>
      <c r="DJN128" s="214"/>
      <c r="DJO128" s="389"/>
      <c r="DJP128" s="390"/>
      <c r="DJQ128" s="388"/>
      <c r="DJR128" s="214"/>
      <c r="DJS128" s="389"/>
      <c r="DJT128" s="390"/>
      <c r="DJU128" s="388"/>
      <c r="DJV128" s="214"/>
      <c r="DJW128" s="389"/>
      <c r="DJX128" s="390"/>
      <c r="DJY128" s="388"/>
      <c r="DJZ128" s="214"/>
      <c r="DKA128" s="389"/>
      <c r="DKB128" s="390"/>
      <c r="DKC128" s="388"/>
      <c r="DKD128" s="214"/>
      <c r="DKE128" s="389"/>
      <c r="DKF128" s="390"/>
      <c r="DKG128" s="388"/>
      <c r="DKH128" s="214"/>
      <c r="DKI128" s="389"/>
      <c r="DKJ128" s="390"/>
      <c r="DKK128" s="388"/>
      <c r="DKL128" s="214"/>
      <c r="DKM128" s="389"/>
      <c r="DKN128" s="390"/>
      <c r="DKO128" s="388"/>
      <c r="DKP128" s="214"/>
      <c r="DKQ128" s="389"/>
      <c r="DKR128" s="390"/>
      <c r="DKS128" s="388"/>
      <c r="DKT128" s="214"/>
      <c r="DKU128" s="389"/>
      <c r="DKV128" s="390"/>
      <c r="DKW128" s="388"/>
      <c r="DKX128" s="214"/>
      <c r="DKY128" s="389"/>
      <c r="DKZ128" s="390"/>
      <c r="DLA128" s="388"/>
      <c r="DLB128" s="214"/>
      <c r="DLC128" s="389"/>
      <c r="DLD128" s="390"/>
      <c r="DLE128" s="388"/>
      <c r="DLF128" s="214"/>
      <c r="DLG128" s="389"/>
      <c r="DLH128" s="390"/>
      <c r="DLI128" s="388"/>
      <c r="DLJ128" s="214"/>
      <c r="DLK128" s="389"/>
      <c r="DLL128" s="390"/>
      <c r="DLM128" s="388"/>
      <c r="DLN128" s="214"/>
      <c r="DLO128" s="389"/>
      <c r="DLP128" s="390"/>
      <c r="DLQ128" s="388"/>
      <c r="DLR128" s="214"/>
      <c r="DLS128" s="389"/>
      <c r="DLT128" s="390"/>
      <c r="DLU128" s="388"/>
      <c r="DLV128" s="214"/>
      <c r="DLW128" s="389"/>
      <c r="DLX128" s="390"/>
      <c r="DLY128" s="388"/>
      <c r="DLZ128" s="214"/>
      <c r="DMA128" s="389"/>
      <c r="DMB128" s="390"/>
      <c r="DMC128" s="388"/>
      <c r="DMD128" s="214"/>
      <c r="DME128" s="389"/>
      <c r="DMF128" s="390"/>
      <c r="DMG128" s="388"/>
      <c r="DMH128" s="214"/>
      <c r="DMI128" s="389"/>
      <c r="DMJ128" s="390"/>
      <c r="DMK128" s="388"/>
      <c r="DML128" s="214"/>
      <c r="DMM128" s="389"/>
      <c r="DMN128" s="390"/>
      <c r="DMO128" s="388"/>
      <c r="DMP128" s="214"/>
      <c r="DMQ128" s="389"/>
      <c r="DMR128" s="390"/>
      <c r="DMS128" s="388"/>
      <c r="DMT128" s="214"/>
      <c r="DMU128" s="389"/>
      <c r="DMV128" s="390"/>
      <c r="DMW128" s="388"/>
      <c r="DMX128" s="214"/>
      <c r="DMY128" s="389"/>
      <c r="DMZ128" s="390"/>
      <c r="DNA128" s="388"/>
      <c r="DNB128" s="214"/>
      <c r="DNC128" s="389"/>
      <c r="DND128" s="390"/>
      <c r="DNE128" s="388"/>
      <c r="DNF128" s="214"/>
      <c r="DNG128" s="389"/>
      <c r="DNH128" s="390"/>
      <c r="DNI128" s="388"/>
      <c r="DNJ128" s="214"/>
      <c r="DNK128" s="389"/>
      <c r="DNL128" s="390"/>
      <c r="DNM128" s="388"/>
      <c r="DNN128" s="214"/>
      <c r="DNO128" s="389"/>
      <c r="DNP128" s="390"/>
      <c r="DNQ128" s="388"/>
      <c r="DNR128" s="214"/>
      <c r="DNS128" s="389"/>
      <c r="DNT128" s="390"/>
      <c r="DNU128" s="388"/>
      <c r="DNV128" s="214"/>
      <c r="DNW128" s="389"/>
      <c r="DNX128" s="390"/>
      <c r="DNY128" s="388"/>
      <c r="DNZ128" s="214"/>
      <c r="DOA128" s="389"/>
      <c r="DOB128" s="390"/>
      <c r="DOC128" s="388"/>
      <c r="DOD128" s="214"/>
      <c r="DOE128" s="389"/>
      <c r="DOF128" s="390"/>
      <c r="DOG128" s="388"/>
      <c r="DOH128" s="214"/>
      <c r="DOI128" s="389"/>
      <c r="DOJ128" s="390"/>
      <c r="DOK128" s="388"/>
      <c r="DOL128" s="214"/>
      <c r="DOM128" s="389"/>
      <c r="DON128" s="390"/>
      <c r="DOO128" s="388"/>
      <c r="DOP128" s="214"/>
      <c r="DOQ128" s="389"/>
      <c r="DOR128" s="390"/>
      <c r="DOS128" s="388"/>
      <c r="DOT128" s="214"/>
      <c r="DOU128" s="389"/>
      <c r="DOV128" s="390"/>
      <c r="DOW128" s="388"/>
      <c r="DOX128" s="214"/>
      <c r="DOY128" s="389"/>
      <c r="DOZ128" s="390"/>
      <c r="DPA128" s="388"/>
      <c r="DPB128" s="214"/>
      <c r="DPC128" s="389"/>
      <c r="DPD128" s="390"/>
      <c r="DPE128" s="388"/>
      <c r="DPF128" s="214"/>
      <c r="DPG128" s="389"/>
      <c r="DPH128" s="390"/>
      <c r="DPI128" s="388"/>
      <c r="DPJ128" s="214"/>
      <c r="DPK128" s="389"/>
      <c r="DPL128" s="390"/>
      <c r="DPM128" s="388"/>
      <c r="DPN128" s="214"/>
      <c r="DPO128" s="389"/>
      <c r="DPP128" s="390"/>
      <c r="DPQ128" s="388"/>
      <c r="DPR128" s="214"/>
      <c r="DPS128" s="389"/>
      <c r="DPT128" s="390"/>
      <c r="DPU128" s="388"/>
      <c r="DPV128" s="214"/>
      <c r="DPW128" s="389"/>
      <c r="DPX128" s="390"/>
      <c r="DPY128" s="388"/>
      <c r="DPZ128" s="214"/>
      <c r="DQA128" s="389"/>
      <c r="DQB128" s="390"/>
      <c r="DQC128" s="388"/>
      <c r="DQD128" s="214"/>
      <c r="DQE128" s="389"/>
      <c r="DQF128" s="390"/>
      <c r="DQG128" s="388"/>
      <c r="DQH128" s="214"/>
      <c r="DQI128" s="389"/>
      <c r="DQJ128" s="390"/>
      <c r="DQK128" s="388"/>
      <c r="DQL128" s="214"/>
      <c r="DQM128" s="389"/>
      <c r="DQN128" s="390"/>
      <c r="DQO128" s="388"/>
      <c r="DQP128" s="214"/>
      <c r="DQQ128" s="389"/>
      <c r="DQR128" s="390"/>
      <c r="DQS128" s="388"/>
      <c r="DQT128" s="214"/>
      <c r="DQU128" s="389"/>
      <c r="DQV128" s="390"/>
      <c r="DQW128" s="388"/>
      <c r="DQX128" s="214"/>
      <c r="DQY128" s="389"/>
      <c r="DQZ128" s="390"/>
      <c r="DRA128" s="388"/>
      <c r="DRB128" s="214"/>
      <c r="DRC128" s="389"/>
      <c r="DRD128" s="390"/>
      <c r="DRE128" s="388"/>
      <c r="DRF128" s="214"/>
      <c r="DRG128" s="389"/>
      <c r="DRH128" s="390"/>
      <c r="DRI128" s="388"/>
      <c r="DRJ128" s="214"/>
      <c r="DRK128" s="389"/>
      <c r="DRL128" s="390"/>
      <c r="DRM128" s="388"/>
      <c r="DRN128" s="214"/>
      <c r="DRO128" s="389"/>
      <c r="DRP128" s="390"/>
      <c r="DRQ128" s="388"/>
      <c r="DRR128" s="214"/>
      <c r="DRS128" s="389"/>
      <c r="DRT128" s="390"/>
      <c r="DRU128" s="388"/>
      <c r="DRV128" s="214"/>
      <c r="DRW128" s="389"/>
      <c r="DRX128" s="390"/>
      <c r="DRY128" s="388"/>
      <c r="DRZ128" s="214"/>
      <c r="DSA128" s="389"/>
      <c r="DSB128" s="390"/>
      <c r="DSC128" s="388"/>
      <c r="DSD128" s="214"/>
      <c r="DSE128" s="389"/>
      <c r="DSF128" s="390"/>
      <c r="DSG128" s="388"/>
      <c r="DSH128" s="214"/>
      <c r="DSI128" s="389"/>
      <c r="DSJ128" s="390"/>
      <c r="DSK128" s="388"/>
      <c r="DSL128" s="214"/>
      <c r="DSM128" s="389"/>
      <c r="DSN128" s="390"/>
      <c r="DSO128" s="388"/>
      <c r="DSP128" s="214"/>
      <c r="DSQ128" s="389"/>
      <c r="DSR128" s="390"/>
      <c r="DSS128" s="388"/>
      <c r="DST128" s="214"/>
      <c r="DSU128" s="389"/>
      <c r="DSV128" s="390"/>
      <c r="DSW128" s="388"/>
      <c r="DSX128" s="214"/>
      <c r="DSY128" s="389"/>
      <c r="DSZ128" s="390"/>
      <c r="DTA128" s="388"/>
      <c r="DTB128" s="214"/>
      <c r="DTC128" s="389"/>
      <c r="DTD128" s="390"/>
      <c r="DTE128" s="388"/>
      <c r="DTF128" s="214"/>
      <c r="DTG128" s="389"/>
      <c r="DTH128" s="390"/>
      <c r="DTI128" s="388"/>
      <c r="DTJ128" s="214"/>
      <c r="DTK128" s="389"/>
      <c r="DTL128" s="390"/>
      <c r="DTM128" s="388"/>
      <c r="DTN128" s="214"/>
      <c r="DTO128" s="389"/>
      <c r="DTP128" s="390"/>
      <c r="DTQ128" s="388"/>
      <c r="DTR128" s="214"/>
      <c r="DTS128" s="389"/>
      <c r="DTT128" s="390"/>
      <c r="DTU128" s="388"/>
      <c r="DTV128" s="214"/>
      <c r="DTW128" s="389"/>
      <c r="DTX128" s="390"/>
      <c r="DTY128" s="388"/>
      <c r="DTZ128" s="214"/>
      <c r="DUA128" s="389"/>
      <c r="DUB128" s="390"/>
      <c r="DUC128" s="388"/>
      <c r="DUD128" s="214"/>
      <c r="DUE128" s="389"/>
      <c r="DUF128" s="390"/>
      <c r="DUG128" s="388"/>
      <c r="DUH128" s="214"/>
      <c r="DUI128" s="389"/>
      <c r="DUJ128" s="390"/>
      <c r="DUK128" s="388"/>
      <c r="DUL128" s="214"/>
      <c r="DUM128" s="389"/>
      <c r="DUN128" s="390"/>
      <c r="DUO128" s="388"/>
      <c r="DUP128" s="214"/>
      <c r="DUQ128" s="389"/>
      <c r="DUR128" s="390"/>
      <c r="DUS128" s="388"/>
      <c r="DUT128" s="214"/>
      <c r="DUU128" s="389"/>
      <c r="DUV128" s="390"/>
      <c r="DUW128" s="388"/>
      <c r="DUX128" s="214"/>
      <c r="DUY128" s="389"/>
      <c r="DUZ128" s="390"/>
      <c r="DVA128" s="388"/>
      <c r="DVB128" s="214"/>
      <c r="DVC128" s="389"/>
      <c r="DVD128" s="390"/>
      <c r="DVE128" s="388"/>
      <c r="DVF128" s="214"/>
      <c r="DVG128" s="389"/>
      <c r="DVH128" s="390"/>
      <c r="DVI128" s="388"/>
      <c r="DVJ128" s="214"/>
      <c r="DVK128" s="389"/>
      <c r="DVL128" s="390"/>
      <c r="DVM128" s="388"/>
      <c r="DVN128" s="214"/>
      <c r="DVO128" s="389"/>
      <c r="DVP128" s="390"/>
      <c r="DVQ128" s="388"/>
      <c r="DVR128" s="214"/>
      <c r="DVS128" s="389"/>
      <c r="DVT128" s="390"/>
      <c r="DVU128" s="388"/>
      <c r="DVV128" s="214"/>
      <c r="DVW128" s="389"/>
      <c r="DVX128" s="390"/>
      <c r="DVY128" s="388"/>
      <c r="DVZ128" s="214"/>
      <c r="DWA128" s="389"/>
      <c r="DWB128" s="390"/>
      <c r="DWC128" s="388"/>
      <c r="DWD128" s="214"/>
      <c r="DWE128" s="389"/>
      <c r="DWF128" s="390"/>
      <c r="DWG128" s="388"/>
      <c r="DWH128" s="214"/>
      <c r="DWI128" s="389"/>
      <c r="DWJ128" s="390"/>
      <c r="DWK128" s="388"/>
      <c r="DWL128" s="214"/>
      <c r="DWM128" s="389"/>
      <c r="DWN128" s="390"/>
      <c r="DWO128" s="388"/>
      <c r="DWP128" s="214"/>
      <c r="DWQ128" s="389"/>
      <c r="DWR128" s="390"/>
      <c r="DWS128" s="388"/>
      <c r="DWT128" s="214"/>
      <c r="DWU128" s="389"/>
      <c r="DWV128" s="390"/>
      <c r="DWW128" s="388"/>
      <c r="DWX128" s="214"/>
      <c r="DWY128" s="389"/>
      <c r="DWZ128" s="390"/>
      <c r="DXA128" s="388"/>
      <c r="DXB128" s="214"/>
      <c r="DXC128" s="389"/>
      <c r="DXD128" s="390"/>
      <c r="DXE128" s="388"/>
      <c r="DXF128" s="214"/>
      <c r="DXG128" s="389"/>
      <c r="DXH128" s="390"/>
      <c r="DXI128" s="388"/>
      <c r="DXJ128" s="214"/>
      <c r="DXK128" s="389"/>
      <c r="DXL128" s="390"/>
      <c r="DXM128" s="388"/>
      <c r="DXN128" s="214"/>
      <c r="DXO128" s="389"/>
      <c r="DXP128" s="390"/>
      <c r="DXQ128" s="388"/>
      <c r="DXR128" s="214"/>
      <c r="DXS128" s="389"/>
      <c r="DXT128" s="390"/>
      <c r="DXU128" s="388"/>
      <c r="DXV128" s="214"/>
      <c r="DXW128" s="389"/>
      <c r="DXX128" s="390"/>
      <c r="DXY128" s="388"/>
      <c r="DXZ128" s="214"/>
      <c r="DYA128" s="389"/>
      <c r="DYB128" s="390"/>
      <c r="DYC128" s="388"/>
      <c r="DYD128" s="214"/>
      <c r="DYE128" s="389"/>
      <c r="DYF128" s="390"/>
      <c r="DYG128" s="388"/>
      <c r="DYH128" s="214"/>
      <c r="DYI128" s="389"/>
      <c r="DYJ128" s="390"/>
      <c r="DYK128" s="388"/>
      <c r="DYL128" s="214"/>
      <c r="DYM128" s="389"/>
      <c r="DYN128" s="390"/>
      <c r="DYO128" s="388"/>
      <c r="DYP128" s="214"/>
      <c r="DYQ128" s="389"/>
      <c r="DYR128" s="390"/>
      <c r="DYS128" s="388"/>
      <c r="DYT128" s="214"/>
      <c r="DYU128" s="389"/>
      <c r="DYV128" s="390"/>
      <c r="DYW128" s="388"/>
      <c r="DYX128" s="214"/>
      <c r="DYY128" s="389"/>
      <c r="DYZ128" s="390"/>
      <c r="DZA128" s="388"/>
      <c r="DZB128" s="214"/>
      <c r="DZC128" s="389"/>
      <c r="DZD128" s="390"/>
      <c r="DZE128" s="388"/>
      <c r="DZF128" s="214"/>
      <c r="DZG128" s="389"/>
      <c r="DZH128" s="390"/>
      <c r="DZI128" s="388"/>
      <c r="DZJ128" s="214"/>
      <c r="DZK128" s="389"/>
      <c r="DZL128" s="390"/>
      <c r="DZM128" s="388"/>
      <c r="DZN128" s="214"/>
      <c r="DZO128" s="389"/>
      <c r="DZP128" s="390"/>
      <c r="DZQ128" s="388"/>
      <c r="DZR128" s="214"/>
      <c r="DZS128" s="389"/>
      <c r="DZT128" s="390"/>
      <c r="DZU128" s="388"/>
      <c r="DZV128" s="214"/>
      <c r="DZW128" s="389"/>
      <c r="DZX128" s="390"/>
      <c r="DZY128" s="388"/>
      <c r="DZZ128" s="214"/>
      <c r="EAA128" s="389"/>
      <c r="EAB128" s="390"/>
      <c r="EAC128" s="388"/>
      <c r="EAD128" s="214"/>
      <c r="EAE128" s="389"/>
      <c r="EAF128" s="390"/>
      <c r="EAG128" s="388"/>
      <c r="EAH128" s="214"/>
      <c r="EAI128" s="389"/>
      <c r="EAJ128" s="390"/>
      <c r="EAK128" s="388"/>
      <c r="EAL128" s="214"/>
      <c r="EAM128" s="389"/>
      <c r="EAN128" s="390"/>
      <c r="EAO128" s="388"/>
      <c r="EAP128" s="214"/>
      <c r="EAQ128" s="389"/>
      <c r="EAR128" s="390"/>
      <c r="EAS128" s="388"/>
      <c r="EAT128" s="214"/>
      <c r="EAU128" s="389"/>
      <c r="EAV128" s="390"/>
      <c r="EAW128" s="388"/>
      <c r="EAX128" s="214"/>
      <c r="EAY128" s="389"/>
      <c r="EAZ128" s="390"/>
      <c r="EBA128" s="388"/>
      <c r="EBB128" s="214"/>
      <c r="EBC128" s="389"/>
      <c r="EBD128" s="390"/>
      <c r="EBE128" s="388"/>
      <c r="EBF128" s="214"/>
      <c r="EBG128" s="389"/>
      <c r="EBH128" s="390"/>
      <c r="EBI128" s="388"/>
      <c r="EBJ128" s="214"/>
      <c r="EBK128" s="389"/>
      <c r="EBL128" s="390"/>
      <c r="EBM128" s="388"/>
      <c r="EBN128" s="214"/>
      <c r="EBO128" s="389"/>
      <c r="EBP128" s="390"/>
      <c r="EBQ128" s="388"/>
      <c r="EBR128" s="214"/>
      <c r="EBS128" s="389"/>
      <c r="EBT128" s="390"/>
      <c r="EBU128" s="388"/>
      <c r="EBV128" s="214"/>
      <c r="EBW128" s="389"/>
      <c r="EBX128" s="390"/>
      <c r="EBY128" s="388"/>
      <c r="EBZ128" s="214"/>
      <c r="ECA128" s="389"/>
      <c r="ECB128" s="390"/>
      <c r="ECC128" s="388"/>
      <c r="ECD128" s="214"/>
      <c r="ECE128" s="389"/>
      <c r="ECF128" s="390"/>
      <c r="ECG128" s="388"/>
      <c r="ECH128" s="214"/>
      <c r="ECI128" s="389"/>
      <c r="ECJ128" s="390"/>
      <c r="ECK128" s="388"/>
      <c r="ECL128" s="214"/>
      <c r="ECM128" s="389"/>
      <c r="ECN128" s="390"/>
      <c r="ECO128" s="388"/>
      <c r="ECP128" s="214"/>
      <c r="ECQ128" s="389"/>
      <c r="ECR128" s="390"/>
      <c r="ECS128" s="388"/>
      <c r="ECT128" s="214"/>
      <c r="ECU128" s="389"/>
      <c r="ECV128" s="390"/>
      <c r="ECW128" s="388"/>
      <c r="ECX128" s="214"/>
      <c r="ECY128" s="389"/>
      <c r="ECZ128" s="390"/>
      <c r="EDA128" s="388"/>
      <c r="EDB128" s="214"/>
      <c r="EDC128" s="389"/>
      <c r="EDD128" s="390"/>
      <c r="EDE128" s="388"/>
      <c r="EDF128" s="214"/>
      <c r="EDG128" s="389"/>
      <c r="EDH128" s="390"/>
      <c r="EDI128" s="388"/>
      <c r="EDJ128" s="214"/>
      <c r="EDK128" s="389"/>
      <c r="EDL128" s="390"/>
      <c r="EDM128" s="388"/>
      <c r="EDN128" s="214"/>
      <c r="EDO128" s="389"/>
      <c r="EDP128" s="390"/>
      <c r="EDQ128" s="388"/>
      <c r="EDR128" s="214"/>
      <c r="EDS128" s="389"/>
      <c r="EDT128" s="390"/>
      <c r="EDU128" s="388"/>
      <c r="EDV128" s="214"/>
      <c r="EDW128" s="389"/>
      <c r="EDX128" s="390"/>
      <c r="EDY128" s="388"/>
      <c r="EDZ128" s="214"/>
      <c r="EEA128" s="389"/>
      <c r="EEB128" s="390"/>
      <c r="EEC128" s="388"/>
      <c r="EED128" s="214"/>
      <c r="EEE128" s="389"/>
      <c r="EEF128" s="390"/>
      <c r="EEG128" s="388"/>
      <c r="EEH128" s="214"/>
      <c r="EEI128" s="389"/>
      <c r="EEJ128" s="390"/>
      <c r="EEK128" s="388"/>
      <c r="EEL128" s="214"/>
      <c r="EEM128" s="389"/>
      <c r="EEN128" s="390"/>
      <c r="EEO128" s="388"/>
      <c r="EEP128" s="214"/>
      <c r="EEQ128" s="389"/>
      <c r="EER128" s="390"/>
      <c r="EES128" s="388"/>
      <c r="EET128" s="214"/>
      <c r="EEU128" s="389"/>
      <c r="EEV128" s="390"/>
      <c r="EEW128" s="388"/>
      <c r="EEX128" s="214"/>
      <c r="EEY128" s="389"/>
      <c r="EEZ128" s="390"/>
      <c r="EFA128" s="388"/>
      <c r="EFB128" s="214"/>
      <c r="EFC128" s="389"/>
      <c r="EFD128" s="390"/>
      <c r="EFE128" s="388"/>
      <c r="EFF128" s="214"/>
      <c r="EFG128" s="389"/>
      <c r="EFH128" s="390"/>
      <c r="EFI128" s="388"/>
      <c r="EFJ128" s="214"/>
      <c r="EFK128" s="389"/>
      <c r="EFL128" s="390"/>
      <c r="EFM128" s="388"/>
      <c r="EFN128" s="214"/>
      <c r="EFO128" s="389"/>
      <c r="EFP128" s="390"/>
      <c r="EFQ128" s="388"/>
      <c r="EFR128" s="214"/>
      <c r="EFS128" s="389"/>
      <c r="EFT128" s="390"/>
      <c r="EFU128" s="388"/>
      <c r="EFV128" s="214"/>
      <c r="EFW128" s="389"/>
      <c r="EFX128" s="390"/>
      <c r="EFY128" s="388"/>
      <c r="EFZ128" s="214"/>
      <c r="EGA128" s="389"/>
      <c r="EGB128" s="390"/>
      <c r="EGC128" s="388"/>
      <c r="EGD128" s="214"/>
      <c r="EGE128" s="389"/>
      <c r="EGF128" s="390"/>
      <c r="EGG128" s="388"/>
      <c r="EGH128" s="214"/>
      <c r="EGI128" s="389"/>
      <c r="EGJ128" s="390"/>
      <c r="EGK128" s="388"/>
      <c r="EGL128" s="214"/>
      <c r="EGM128" s="389"/>
      <c r="EGN128" s="390"/>
      <c r="EGO128" s="388"/>
      <c r="EGP128" s="214"/>
      <c r="EGQ128" s="389"/>
      <c r="EGR128" s="390"/>
      <c r="EGS128" s="388"/>
      <c r="EGT128" s="214"/>
      <c r="EGU128" s="389"/>
      <c r="EGV128" s="390"/>
      <c r="EGW128" s="388"/>
      <c r="EGX128" s="214"/>
      <c r="EGY128" s="389"/>
      <c r="EGZ128" s="390"/>
      <c r="EHA128" s="388"/>
      <c r="EHB128" s="214"/>
      <c r="EHC128" s="389"/>
      <c r="EHD128" s="390"/>
      <c r="EHE128" s="388"/>
      <c r="EHF128" s="214"/>
      <c r="EHG128" s="389"/>
      <c r="EHH128" s="390"/>
      <c r="EHI128" s="388"/>
      <c r="EHJ128" s="214"/>
      <c r="EHK128" s="389"/>
      <c r="EHL128" s="390"/>
      <c r="EHM128" s="388"/>
      <c r="EHN128" s="214"/>
      <c r="EHO128" s="389"/>
      <c r="EHP128" s="390"/>
      <c r="EHQ128" s="388"/>
      <c r="EHR128" s="214"/>
      <c r="EHS128" s="389"/>
      <c r="EHT128" s="390"/>
      <c r="EHU128" s="388"/>
      <c r="EHV128" s="214"/>
      <c r="EHW128" s="389"/>
      <c r="EHX128" s="390"/>
      <c r="EHY128" s="388"/>
      <c r="EHZ128" s="214"/>
      <c r="EIA128" s="389"/>
      <c r="EIB128" s="390"/>
      <c r="EIC128" s="388"/>
      <c r="EID128" s="214"/>
      <c r="EIE128" s="389"/>
      <c r="EIF128" s="390"/>
      <c r="EIG128" s="388"/>
      <c r="EIH128" s="214"/>
      <c r="EII128" s="389"/>
      <c r="EIJ128" s="390"/>
      <c r="EIK128" s="388"/>
      <c r="EIL128" s="214"/>
      <c r="EIM128" s="389"/>
      <c r="EIN128" s="390"/>
      <c r="EIO128" s="388"/>
      <c r="EIP128" s="214"/>
      <c r="EIQ128" s="389"/>
      <c r="EIR128" s="390"/>
      <c r="EIS128" s="388"/>
      <c r="EIT128" s="214"/>
      <c r="EIU128" s="389"/>
      <c r="EIV128" s="390"/>
      <c r="EIW128" s="388"/>
      <c r="EIX128" s="214"/>
      <c r="EIY128" s="389"/>
      <c r="EIZ128" s="390"/>
      <c r="EJA128" s="388"/>
      <c r="EJB128" s="214"/>
      <c r="EJC128" s="389"/>
      <c r="EJD128" s="390"/>
      <c r="EJE128" s="388"/>
      <c r="EJF128" s="214"/>
      <c r="EJG128" s="389"/>
      <c r="EJH128" s="390"/>
      <c r="EJI128" s="388"/>
      <c r="EJJ128" s="214"/>
      <c r="EJK128" s="389"/>
      <c r="EJL128" s="390"/>
      <c r="EJM128" s="388"/>
      <c r="EJN128" s="214"/>
      <c r="EJO128" s="389"/>
      <c r="EJP128" s="390"/>
      <c r="EJQ128" s="388"/>
      <c r="EJR128" s="214"/>
      <c r="EJS128" s="389"/>
      <c r="EJT128" s="390"/>
      <c r="EJU128" s="388"/>
      <c r="EJV128" s="214"/>
      <c r="EJW128" s="389"/>
      <c r="EJX128" s="390"/>
      <c r="EJY128" s="388"/>
      <c r="EJZ128" s="214"/>
      <c r="EKA128" s="389"/>
      <c r="EKB128" s="390"/>
      <c r="EKC128" s="388"/>
      <c r="EKD128" s="214"/>
      <c r="EKE128" s="389"/>
      <c r="EKF128" s="390"/>
      <c r="EKG128" s="388"/>
      <c r="EKH128" s="214"/>
      <c r="EKI128" s="389"/>
      <c r="EKJ128" s="390"/>
      <c r="EKK128" s="388"/>
      <c r="EKL128" s="214"/>
      <c r="EKM128" s="389"/>
      <c r="EKN128" s="390"/>
      <c r="EKO128" s="388"/>
      <c r="EKP128" s="214"/>
      <c r="EKQ128" s="389"/>
      <c r="EKR128" s="390"/>
      <c r="EKS128" s="388"/>
      <c r="EKT128" s="214"/>
      <c r="EKU128" s="389"/>
      <c r="EKV128" s="390"/>
      <c r="EKW128" s="388"/>
      <c r="EKX128" s="214"/>
      <c r="EKY128" s="389"/>
      <c r="EKZ128" s="390"/>
      <c r="ELA128" s="388"/>
      <c r="ELB128" s="214"/>
      <c r="ELC128" s="389"/>
      <c r="ELD128" s="390"/>
      <c r="ELE128" s="388"/>
      <c r="ELF128" s="214"/>
      <c r="ELG128" s="389"/>
      <c r="ELH128" s="390"/>
      <c r="ELI128" s="388"/>
      <c r="ELJ128" s="214"/>
      <c r="ELK128" s="389"/>
      <c r="ELL128" s="390"/>
      <c r="ELM128" s="388"/>
      <c r="ELN128" s="214"/>
      <c r="ELO128" s="389"/>
      <c r="ELP128" s="390"/>
      <c r="ELQ128" s="388"/>
      <c r="ELR128" s="214"/>
      <c r="ELS128" s="389"/>
      <c r="ELT128" s="390"/>
      <c r="ELU128" s="388"/>
      <c r="ELV128" s="214"/>
      <c r="ELW128" s="389"/>
      <c r="ELX128" s="390"/>
      <c r="ELY128" s="388"/>
      <c r="ELZ128" s="214"/>
      <c r="EMA128" s="389"/>
      <c r="EMB128" s="390"/>
      <c r="EMC128" s="388"/>
      <c r="EMD128" s="214"/>
      <c r="EME128" s="389"/>
      <c r="EMF128" s="390"/>
      <c r="EMG128" s="388"/>
      <c r="EMH128" s="214"/>
      <c r="EMI128" s="389"/>
      <c r="EMJ128" s="390"/>
      <c r="EMK128" s="388"/>
      <c r="EML128" s="214"/>
      <c r="EMM128" s="389"/>
      <c r="EMN128" s="390"/>
      <c r="EMO128" s="388"/>
      <c r="EMP128" s="214"/>
      <c r="EMQ128" s="389"/>
      <c r="EMR128" s="390"/>
      <c r="EMS128" s="388"/>
      <c r="EMT128" s="214"/>
      <c r="EMU128" s="389"/>
      <c r="EMV128" s="390"/>
      <c r="EMW128" s="388"/>
      <c r="EMX128" s="214"/>
      <c r="EMY128" s="389"/>
      <c r="EMZ128" s="390"/>
      <c r="ENA128" s="388"/>
      <c r="ENB128" s="214"/>
      <c r="ENC128" s="389"/>
      <c r="END128" s="390"/>
      <c r="ENE128" s="388"/>
      <c r="ENF128" s="214"/>
      <c r="ENG128" s="389"/>
      <c r="ENH128" s="390"/>
      <c r="ENI128" s="388"/>
      <c r="ENJ128" s="214"/>
      <c r="ENK128" s="389"/>
      <c r="ENL128" s="390"/>
      <c r="ENM128" s="388"/>
      <c r="ENN128" s="214"/>
      <c r="ENO128" s="389"/>
      <c r="ENP128" s="390"/>
      <c r="ENQ128" s="388"/>
      <c r="ENR128" s="214"/>
      <c r="ENS128" s="389"/>
      <c r="ENT128" s="390"/>
      <c r="ENU128" s="388"/>
      <c r="ENV128" s="214"/>
      <c r="ENW128" s="389"/>
      <c r="ENX128" s="390"/>
      <c r="ENY128" s="388"/>
      <c r="ENZ128" s="214"/>
      <c r="EOA128" s="389"/>
      <c r="EOB128" s="390"/>
      <c r="EOC128" s="388"/>
      <c r="EOD128" s="214"/>
      <c r="EOE128" s="389"/>
      <c r="EOF128" s="390"/>
      <c r="EOG128" s="388"/>
      <c r="EOH128" s="214"/>
      <c r="EOI128" s="389"/>
      <c r="EOJ128" s="390"/>
      <c r="EOK128" s="388"/>
      <c r="EOL128" s="214"/>
      <c r="EOM128" s="389"/>
      <c r="EON128" s="390"/>
      <c r="EOO128" s="388"/>
      <c r="EOP128" s="214"/>
      <c r="EOQ128" s="389"/>
      <c r="EOR128" s="390"/>
      <c r="EOS128" s="388"/>
      <c r="EOT128" s="214"/>
      <c r="EOU128" s="389"/>
      <c r="EOV128" s="390"/>
      <c r="EOW128" s="388"/>
      <c r="EOX128" s="214"/>
      <c r="EOY128" s="389"/>
      <c r="EOZ128" s="390"/>
      <c r="EPA128" s="388"/>
      <c r="EPB128" s="214"/>
      <c r="EPC128" s="389"/>
      <c r="EPD128" s="390"/>
      <c r="EPE128" s="388"/>
      <c r="EPF128" s="214"/>
      <c r="EPG128" s="389"/>
      <c r="EPH128" s="390"/>
      <c r="EPI128" s="388"/>
      <c r="EPJ128" s="214"/>
      <c r="EPK128" s="389"/>
      <c r="EPL128" s="390"/>
      <c r="EPM128" s="388"/>
      <c r="EPN128" s="214"/>
      <c r="EPO128" s="389"/>
      <c r="EPP128" s="390"/>
      <c r="EPQ128" s="388"/>
      <c r="EPR128" s="214"/>
      <c r="EPS128" s="389"/>
      <c r="EPT128" s="390"/>
      <c r="EPU128" s="388"/>
      <c r="EPV128" s="214"/>
      <c r="EPW128" s="389"/>
      <c r="EPX128" s="390"/>
      <c r="EPY128" s="388"/>
      <c r="EPZ128" s="214"/>
      <c r="EQA128" s="389"/>
      <c r="EQB128" s="390"/>
      <c r="EQC128" s="388"/>
      <c r="EQD128" s="214"/>
      <c r="EQE128" s="389"/>
      <c r="EQF128" s="390"/>
      <c r="EQG128" s="388"/>
      <c r="EQH128" s="214"/>
      <c r="EQI128" s="389"/>
      <c r="EQJ128" s="390"/>
      <c r="EQK128" s="388"/>
      <c r="EQL128" s="214"/>
      <c r="EQM128" s="389"/>
      <c r="EQN128" s="390"/>
      <c r="EQO128" s="388"/>
      <c r="EQP128" s="214"/>
      <c r="EQQ128" s="389"/>
      <c r="EQR128" s="390"/>
      <c r="EQS128" s="388"/>
      <c r="EQT128" s="214"/>
      <c r="EQU128" s="389"/>
      <c r="EQV128" s="390"/>
      <c r="EQW128" s="388"/>
      <c r="EQX128" s="214"/>
      <c r="EQY128" s="389"/>
      <c r="EQZ128" s="390"/>
      <c r="ERA128" s="388"/>
      <c r="ERB128" s="214"/>
      <c r="ERC128" s="389"/>
      <c r="ERD128" s="390"/>
      <c r="ERE128" s="388"/>
      <c r="ERF128" s="214"/>
      <c r="ERG128" s="389"/>
      <c r="ERH128" s="390"/>
      <c r="ERI128" s="388"/>
      <c r="ERJ128" s="214"/>
      <c r="ERK128" s="389"/>
      <c r="ERL128" s="390"/>
      <c r="ERM128" s="388"/>
      <c r="ERN128" s="214"/>
      <c r="ERO128" s="389"/>
      <c r="ERP128" s="390"/>
      <c r="ERQ128" s="388"/>
      <c r="ERR128" s="214"/>
      <c r="ERS128" s="389"/>
      <c r="ERT128" s="390"/>
      <c r="ERU128" s="388"/>
      <c r="ERV128" s="214"/>
      <c r="ERW128" s="389"/>
      <c r="ERX128" s="390"/>
      <c r="ERY128" s="388"/>
      <c r="ERZ128" s="214"/>
      <c r="ESA128" s="389"/>
      <c r="ESB128" s="390"/>
      <c r="ESC128" s="388"/>
      <c r="ESD128" s="214"/>
      <c r="ESE128" s="389"/>
      <c r="ESF128" s="390"/>
      <c r="ESG128" s="388"/>
      <c r="ESH128" s="214"/>
      <c r="ESI128" s="389"/>
      <c r="ESJ128" s="390"/>
      <c r="ESK128" s="388"/>
      <c r="ESL128" s="214"/>
      <c r="ESM128" s="389"/>
      <c r="ESN128" s="390"/>
      <c r="ESO128" s="388"/>
      <c r="ESP128" s="214"/>
      <c r="ESQ128" s="389"/>
      <c r="ESR128" s="390"/>
      <c r="ESS128" s="388"/>
      <c r="EST128" s="214"/>
      <c r="ESU128" s="389"/>
      <c r="ESV128" s="390"/>
      <c r="ESW128" s="388"/>
      <c r="ESX128" s="214"/>
      <c r="ESY128" s="389"/>
      <c r="ESZ128" s="390"/>
      <c r="ETA128" s="388"/>
      <c r="ETB128" s="214"/>
      <c r="ETC128" s="389"/>
      <c r="ETD128" s="390"/>
      <c r="ETE128" s="388"/>
      <c r="ETF128" s="214"/>
      <c r="ETG128" s="389"/>
      <c r="ETH128" s="390"/>
      <c r="ETI128" s="388"/>
      <c r="ETJ128" s="214"/>
      <c r="ETK128" s="389"/>
      <c r="ETL128" s="390"/>
      <c r="ETM128" s="388"/>
      <c r="ETN128" s="214"/>
      <c r="ETO128" s="389"/>
      <c r="ETP128" s="390"/>
      <c r="ETQ128" s="388"/>
      <c r="ETR128" s="214"/>
      <c r="ETS128" s="389"/>
      <c r="ETT128" s="390"/>
      <c r="ETU128" s="388"/>
      <c r="ETV128" s="214"/>
      <c r="ETW128" s="389"/>
      <c r="ETX128" s="390"/>
      <c r="ETY128" s="388"/>
      <c r="ETZ128" s="214"/>
      <c r="EUA128" s="389"/>
      <c r="EUB128" s="390"/>
      <c r="EUC128" s="388"/>
      <c r="EUD128" s="214"/>
      <c r="EUE128" s="389"/>
      <c r="EUF128" s="390"/>
      <c r="EUG128" s="388"/>
      <c r="EUH128" s="214"/>
      <c r="EUI128" s="389"/>
      <c r="EUJ128" s="390"/>
      <c r="EUK128" s="388"/>
      <c r="EUL128" s="214"/>
      <c r="EUM128" s="389"/>
      <c r="EUN128" s="390"/>
      <c r="EUO128" s="388"/>
      <c r="EUP128" s="214"/>
      <c r="EUQ128" s="389"/>
      <c r="EUR128" s="390"/>
      <c r="EUS128" s="388"/>
      <c r="EUT128" s="214"/>
      <c r="EUU128" s="389"/>
      <c r="EUV128" s="390"/>
      <c r="EUW128" s="388"/>
      <c r="EUX128" s="214"/>
      <c r="EUY128" s="389"/>
      <c r="EUZ128" s="390"/>
      <c r="EVA128" s="388"/>
      <c r="EVB128" s="214"/>
      <c r="EVC128" s="389"/>
      <c r="EVD128" s="390"/>
      <c r="EVE128" s="388"/>
      <c r="EVF128" s="214"/>
      <c r="EVG128" s="389"/>
      <c r="EVH128" s="390"/>
      <c r="EVI128" s="388"/>
      <c r="EVJ128" s="214"/>
      <c r="EVK128" s="389"/>
      <c r="EVL128" s="390"/>
      <c r="EVM128" s="388"/>
      <c r="EVN128" s="214"/>
      <c r="EVO128" s="389"/>
      <c r="EVP128" s="390"/>
      <c r="EVQ128" s="388"/>
      <c r="EVR128" s="214"/>
      <c r="EVS128" s="389"/>
      <c r="EVT128" s="390"/>
      <c r="EVU128" s="388"/>
      <c r="EVV128" s="214"/>
      <c r="EVW128" s="389"/>
      <c r="EVX128" s="390"/>
      <c r="EVY128" s="388"/>
      <c r="EVZ128" s="214"/>
      <c r="EWA128" s="389"/>
      <c r="EWB128" s="390"/>
      <c r="EWC128" s="388"/>
      <c r="EWD128" s="214"/>
      <c r="EWE128" s="389"/>
      <c r="EWF128" s="390"/>
      <c r="EWG128" s="388"/>
      <c r="EWH128" s="214"/>
      <c r="EWI128" s="389"/>
      <c r="EWJ128" s="390"/>
      <c r="EWK128" s="388"/>
      <c r="EWL128" s="214"/>
      <c r="EWM128" s="389"/>
      <c r="EWN128" s="390"/>
      <c r="EWO128" s="388"/>
      <c r="EWP128" s="214"/>
      <c r="EWQ128" s="389"/>
      <c r="EWR128" s="390"/>
      <c r="EWS128" s="388"/>
      <c r="EWT128" s="214"/>
      <c r="EWU128" s="389"/>
      <c r="EWV128" s="390"/>
      <c r="EWW128" s="388"/>
      <c r="EWX128" s="214"/>
      <c r="EWY128" s="389"/>
      <c r="EWZ128" s="390"/>
      <c r="EXA128" s="388"/>
      <c r="EXB128" s="214"/>
      <c r="EXC128" s="389"/>
      <c r="EXD128" s="390"/>
      <c r="EXE128" s="388"/>
      <c r="EXF128" s="214"/>
      <c r="EXG128" s="389"/>
      <c r="EXH128" s="390"/>
      <c r="EXI128" s="388"/>
      <c r="EXJ128" s="214"/>
      <c r="EXK128" s="389"/>
      <c r="EXL128" s="390"/>
      <c r="EXM128" s="388"/>
      <c r="EXN128" s="214"/>
      <c r="EXO128" s="389"/>
      <c r="EXP128" s="390"/>
      <c r="EXQ128" s="388"/>
      <c r="EXR128" s="214"/>
      <c r="EXS128" s="389"/>
      <c r="EXT128" s="390"/>
      <c r="EXU128" s="388"/>
      <c r="EXV128" s="214"/>
      <c r="EXW128" s="389"/>
      <c r="EXX128" s="390"/>
      <c r="EXY128" s="388"/>
      <c r="EXZ128" s="214"/>
      <c r="EYA128" s="389"/>
      <c r="EYB128" s="390"/>
      <c r="EYC128" s="388"/>
      <c r="EYD128" s="214"/>
      <c r="EYE128" s="389"/>
      <c r="EYF128" s="390"/>
      <c r="EYG128" s="388"/>
      <c r="EYH128" s="214"/>
      <c r="EYI128" s="389"/>
      <c r="EYJ128" s="390"/>
      <c r="EYK128" s="388"/>
      <c r="EYL128" s="214"/>
      <c r="EYM128" s="389"/>
      <c r="EYN128" s="390"/>
      <c r="EYO128" s="388"/>
      <c r="EYP128" s="214"/>
      <c r="EYQ128" s="389"/>
      <c r="EYR128" s="390"/>
      <c r="EYS128" s="388"/>
      <c r="EYT128" s="214"/>
      <c r="EYU128" s="389"/>
      <c r="EYV128" s="390"/>
      <c r="EYW128" s="388"/>
      <c r="EYX128" s="214"/>
      <c r="EYY128" s="389"/>
      <c r="EYZ128" s="390"/>
      <c r="EZA128" s="388"/>
      <c r="EZB128" s="214"/>
      <c r="EZC128" s="389"/>
      <c r="EZD128" s="390"/>
      <c r="EZE128" s="388"/>
      <c r="EZF128" s="214"/>
      <c r="EZG128" s="389"/>
      <c r="EZH128" s="390"/>
      <c r="EZI128" s="388"/>
      <c r="EZJ128" s="214"/>
      <c r="EZK128" s="389"/>
      <c r="EZL128" s="390"/>
      <c r="EZM128" s="388"/>
      <c r="EZN128" s="214"/>
      <c r="EZO128" s="389"/>
      <c r="EZP128" s="390"/>
      <c r="EZQ128" s="388"/>
      <c r="EZR128" s="214"/>
      <c r="EZS128" s="389"/>
      <c r="EZT128" s="390"/>
      <c r="EZU128" s="388"/>
      <c r="EZV128" s="214"/>
      <c r="EZW128" s="389"/>
      <c r="EZX128" s="390"/>
      <c r="EZY128" s="388"/>
      <c r="EZZ128" s="214"/>
      <c r="FAA128" s="389"/>
      <c r="FAB128" s="390"/>
      <c r="FAC128" s="388"/>
      <c r="FAD128" s="214"/>
      <c r="FAE128" s="389"/>
      <c r="FAF128" s="390"/>
      <c r="FAG128" s="388"/>
      <c r="FAH128" s="214"/>
      <c r="FAI128" s="389"/>
      <c r="FAJ128" s="390"/>
      <c r="FAK128" s="388"/>
      <c r="FAL128" s="214"/>
      <c r="FAM128" s="389"/>
      <c r="FAN128" s="390"/>
      <c r="FAO128" s="388"/>
      <c r="FAP128" s="214"/>
      <c r="FAQ128" s="389"/>
      <c r="FAR128" s="390"/>
      <c r="FAS128" s="388"/>
      <c r="FAT128" s="214"/>
      <c r="FAU128" s="389"/>
      <c r="FAV128" s="390"/>
      <c r="FAW128" s="388"/>
      <c r="FAX128" s="214"/>
      <c r="FAY128" s="389"/>
      <c r="FAZ128" s="390"/>
      <c r="FBA128" s="388"/>
      <c r="FBB128" s="214"/>
      <c r="FBC128" s="389"/>
      <c r="FBD128" s="390"/>
      <c r="FBE128" s="388"/>
      <c r="FBF128" s="214"/>
      <c r="FBG128" s="389"/>
      <c r="FBH128" s="390"/>
      <c r="FBI128" s="388"/>
      <c r="FBJ128" s="214"/>
      <c r="FBK128" s="389"/>
      <c r="FBL128" s="390"/>
      <c r="FBM128" s="388"/>
      <c r="FBN128" s="214"/>
      <c r="FBO128" s="389"/>
      <c r="FBP128" s="390"/>
      <c r="FBQ128" s="388"/>
      <c r="FBR128" s="214"/>
      <c r="FBS128" s="389"/>
      <c r="FBT128" s="390"/>
      <c r="FBU128" s="388"/>
      <c r="FBV128" s="214"/>
      <c r="FBW128" s="389"/>
      <c r="FBX128" s="390"/>
      <c r="FBY128" s="388"/>
      <c r="FBZ128" s="214"/>
      <c r="FCA128" s="389"/>
      <c r="FCB128" s="390"/>
      <c r="FCC128" s="388"/>
      <c r="FCD128" s="214"/>
      <c r="FCE128" s="389"/>
      <c r="FCF128" s="390"/>
      <c r="FCG128" s="388"/>
      <c r="FCH128" s="214"/>
      <c r="FCI128" s="389"/>
      <c r="FCJ128" s="390"/>
      <c r="FCK128" s="388"/>
      <c r="FCL128" s="214"/>
      <c r="FCM128" s="389"/>
      <c r="FCN128" s="390"/>
      <c r="FCO128" s="388"/>
      <c r="FCP128" s="214"/>
      <c r="FCQ128" s="389"/>
      <c r="FCR128" s="390"/>
      <c r="FCS128" s="388"/>
      <c r="FCT128" s="214"/>
      <c r="FCU128" s="389"/>
      <c r="FCV128" s="390"/>
      <c r="FCW128" s="388"/>
      <c r="FCX128" s="214"/>
      <c r="FCY128" s="389"/>
      <c r="FCZ128" s="390"/>
      <c r="FDA128" s="388"/>
      <c r="FDB128" s="214"/>
      <c r="FDC128" s="389"/>
      <c r="FDD128" s="390"/>
      <c r="FDE128" s="388"/>
      <c r="FDF128" s="214"/>
      <c r="FDG128" s="389"/>
      <c r="FDH128" s="390"/>
      <c r="FDI128" s="388"/>
      <c r="FDJ128" s="214"/>
      <c r="FDK128" s="389"/>
      <c r="FDL128" s="390"/>
      <c r="FDM128" s="388"/>
      <c r="FDN128" s="214"/>
      <c r="FDO128" s="389"/>
      <c r="FDP128" s="390"/>
      <c r="FDQ128" s="388"/>
      <c r="FDR128" s="214"/>
      <c r="FDS128" s="389"/>
      <c r="FDT128" s="390"/>
      <c r="FDU128" s="388"/>
      <c r="FDV128" s="214"/>
      <c r="FDW128" s="389"/>
      <c r="FDX128" s="390"/>
      <c r="FDY128" s="388"/>
      <c r="FDZ128" s="214"/>
      <c r="FEA128" s="389"/>
      <c r="FEB128" s="390"/>
      <c r="FEC128" s="388"/>
      <c r="FED128" s="214"/>
      <c r="FEE128" s="389"/>
      <c r="FEF128" s="390"/>
      <c r="FEG128" s="388"/>
      <c r="FEH128" s="214"/>
      <c r="FEI128" s="389"/>
      <c r="FEJ128" s="390"/>
      <c r="FEK128" s="388"/>
      <c r="FEL128" s="214"/>
      <c r="FEM128" s="389"/>
      <c r="FEN128" s="390"/>
      <c r="FEO128" s="388"/>
      <c r="FEP128" s="214"/>
      <c r="FEQ128" s="389"/>
      <c r="FER128" s="390"/>
      <c r="FES128" s="388"/>
      <c r="FET128" s="214"/>
      <c r="FEU128" s="389"/>
      <c r="FEV128" s="390"/>
      <c r="FEW128" s="388"/>
      <c r="FEX128" s="214"/>
      <c r="FEY128" s="389"/>
      <c r="FEZ128" s="390"/>
      <c r="FFA128" s="388"/>
      <c r="FFB128" s="214"/>
      <c r="FFC128" s="389"/>
      <c r="FFD128" s="390"/>
      <c r="FFE128" s="388"/>
      <c r="FFF128" s="214"/>
      <c r="FFG128" s="389"/>
      <c r="FFH128" s="390"/>
      <c r="FFI128" s="388"/>
      <c r="FFJ128" s="214"/>
      <c r="FFK128" s="389"/>
      <c r="FFL128" s="390"/>
      <c r="FFM128" s="388"/>
      <c r="FFN128" s="214"/>
      <c r="FFO128" s="389"/>
      <c r="FFP128" s="390"/>
      <c r="FFQ128" s="388"/>
      <c r="FFR128" s="214"/>
      <c r="FFS128" s="389"/>
      <c r="FFT128" s="390"/>
      <c r="FFU128" s="388"/>
      <c r="FFV128" s="214"/>
      <c r="FFW128" s="389"/>
      <c r="FFX128" s="390"/>
      <c r="FFY128" s="388"/>
      <c r="FFZ128" s="214"/>
      <c r="FGA128" s="389"/>
      <c r="FGB128" s="390"/>
      <c r="FGC128" s="388"/>
      <c r="FGD128" s="214"/>
      <c r="FGE128" s="389"/>
      <c r="FGF128" s="390"/>
      <c r="FGG128" s="388"/>
      <c r="FGH128" s="214"/>
      <c r="FGI128" s="389"/>
      <c r="FGJ128" s="390"/>
      <c r="FGK128" s="388"/>
      <c r="FGL128" s="214"/>
      <c r="FGM128" s="389"/>
      <c r="FGN128" s="390"/>
      <c r="FGO128" s="388"/>
      <c r="FGP128" s="214"/>
      <c r="FGQ128" s="389"/>
      <c r="FGR128" s="390"/>
      <c r="FGS128" s="388"/>
      <c r="FGT128" s="214"/>
      <c r="FGU128" s="389"/>
      <c r="FGV128" s="390"/>
      <c r="FGW128" s="388"/>
      <c r="FGX128" s="214"/>
      <c r="FGY128" s="389"/>
      <c r="FGZ128" s="390"/>
      <c r="FHA128" s="388"/>
      <c r="FHB128" s="214"/>
      <c r="FHC128" s="389"/>
      <c r="FHD128" s="390"/>
      <c r="FHE128" s="388"/>
      <c r="FHF128" s="214"/>
      <c r="FHG128" s="389"/>
      <c r="FHH128" s="390"/>
      <c r="FHI128" s="388"/>
      <c r="FHJ128" s="214"/>
      <c r="FHK128" s="389"/>
      <c r="FHL128" s="390"/>
      <c r="FHM128" s="388"/>
      <c r="FHN128" s="214"/>
      <c r="FHO128" s="389"/>
      <c r="FHP128" s="390"/>
      <c r="FHQ128" s="388"/>
      <c r="FHR128" s="214"/>
      <c r="FHS128" s="389"/>
      <c r="FHT128" s="390"/>
      <c r="FHU128" s="388"/>
      <c r="FHV128" s="214"/>
      <c r="FHW128" s="389"/>
      <c r="FHX128" s="390"/>
      <c r="FHY128" s="388"/>
      <c r="FHZ128" s="214"/>
      <c r="FIA128" s="389"/>
      <c r="FIB128" s="390"/>
      <c r="FIC128" s="388"/>
      <c r="FID128" s="214"/>
      <c r="FIE128" s="389"/>
      <c r="FIF128" s="390"/>
      <c r="FIG128" s="388"/>
      <c r="FIH128" s="214"/>
      <c r="FII128" s="389"/>
      <c r="FIJ128" s="390"/>
      <c r="FIK128" s="388"/>
      <c r="FIL128" s="214"/>
      <c r="FIM128" s="389"/>
      <c r="FIN128" s="390"/>
      <c r="FIO128" s="388"/>
      <c r="FIP128" s="214"/>
      <c r="FIQ128" s="389"/>
      <c r="FIR128" s="390"/>
      <c r="FIS128" s="388"/>
      <c r="FIT128" s="214"/>
      <c r="FIU128" s="389"/>
      <c r="FIV128" s="390"/>
      <c r="FIW128" s="388"/>
      <c r="FIX128" s="214"/>
      <c r="FIY128" s="389"/>
      <c r="FIZ128" s="390"/>
      <c r="FJA128" s="388"/>
      <c r="FJB128" s="214"/>
      <c r="FJC128" s="389"/>
      <c r="FJD128" s="390"/>
      <c r="FJE128" s="388"/>
      <c r="FJF128" s="214"/>
      <c r="FJG128" s="389"/>
      <c r="FJH128" s="390"/>
      <c r="FJI128" s="388"/>
      <c r="FJJ128" s="214"/>
      <c r="FJK128" s="389"/>
      <c r="FJL128" s="390"/>
      <c r="FJM128" s="388"/>
      <c r="FJN128" s="214"/>
      <c r="FJO128" s="389"/>
      <c r="FJP128" s="390"/>
      <c r="FJQ128" s="388"/>
      <c r="FJR128" s="214"/>
      <c r="FJS128" s="389"/>
      <c r="FJT128" s="390"/>
      <c r="FJU128" s="388"/>
      <c r="FJV128" s="214"/>
      <c r="FJW128" s="389"/>
      <c r="FJX128" s="390"/>
      <c r="FJY128" s="388"/>
      <c r="FJZ128" s="214"/>
      <c r="FKA128" s="389"/>
      <c r="FKB128" s="390"/>
      <c r="FKC128" s="388"/>
      <c r="FKD128" s="214"/>
      <c r="FKE128" s="389"/>
      <c r="FKF128" s="390"/>
      <c r="FKG128" s="388"/>
      <c r="FKH128" s="214"/>
      <c r="FKI128" s="389"/>
      <c r="FKJ128" s="390"/>
      <c r="FKK128" s="388"/>
      <c r="FKL128" s="214"/>
      <c r="FKM128" s="389"/>
      <c r="FKN128" s="390"/>
      <c r="FKO128" s="388"/>
      <c r="FKP128" s="214"/>
      <c r="FKQ128" s="389"/>
      <c r="FKR128" s="390"/>
      <c r="FKS128" s="388"/>
      <c r="FKT128" s="214"/>
      <c r="FKU128" s="389"/>
      <c r="FKV128" s="390"/>
      <c r="FKW128" s="388"/>
      <c r="FKX128" s="214"/>
      <c r="FKY128" s="389"/>
      <c r="FKZ128" s="390"/>
      <c r="FLA128" s="388"/>
      <c r="FLB128" s="214"/>
      <c r="FLC128" s="389"/>
      <c r="FLD128" s="390"/>
      <c r="FLE128" s="388"/>
      <c r="FLF128" s="214"/>
      <c r="FLG128" s="389"/>
      <c r="FLH128" s="390"/>
      <c r="FLI128" s="388"/>
      <c r="FLJ128" s="214"/>
      <c r="FLK128" s="389"/>
      <c r="FLL128" s="390"/>
      <c r="FLM128" s="388"/>
      <c r="FLN128" s="214"/>
      <c r="FLO128" s="389"/>
      <c r="FLP128" s="390"/>
      <c r="FLQ128" s="388"/>
      <c r="FLR128" s="214"/>
      <c r="FLS128" s="389"/>
      <c r="FLT128" s="390"/>
      <c r="FLU128" s="388"/>
      <c r="FLV128" s="214"/>
      <c r="FLW128" s="389"/>
      <c r="FLX128" s="390"/>
      <c r="FLY128" s="388"/>
      <c r="FLZ128" s="214"/>
      <c r="FMA128" s="389"/>
      <c r="FMB128" s="390"/>
      <c r="FMC128" s="388"/>
      <c r="FMD128" s="214"/>
      <c r="FME128" s="389"/>
      <c r="FMF128" s="390"/>
      <c r="FMG128" s="388"/>
      <c r="FMH128" s="214"/>
      <c r="FMI128" s="389"/>
      <c r="FMJ128" s="390"/>
      <c r="FMK128" s="388"/>
      <c r="FML128" s="214"/>
      <c r="FMM128" s="389"/>
      <c r="FMN128" s="390"/>
      <c r="FMO128" s="388"/>
      <c r="FMP128" s="214"/>
      <c r="FMQ128" s="389"/>
      <c r="FMR128" s="390"/>
      <c r="FMS128" s="388"/>
      <c r="FMT128" s="214"/>
      <c r="FMU128" s="389"/>
      <c r="FMV128" s="390"/>
      <c r="FMW128" s="388"/>
      <c r="FMX128" s="214"/>
      <c r="FMY128" s="389"/>
      <c r="FMZ128" s="390"/>
      <c r="FNA128" s="388"/>
      <c r="FNB128" s="214"/>
      <c r="FNC128" s="389"/>
      <c r="FND128" s="390"/>
      <c r="FNE128" s="388"/>
      <c r="FNF128" s="214"/>
      <c r="FNG128" s="389"/>
      <c r="FNH128" s="390"/>
      <c r="FNI128" s="388"/>
      <c r="FNJ128" s="214"/>
      <c r="FNK128" s="389"/>
      <c r="FNL128" s="390"/>
      <c r="FNM128" s="388"/>
      <c r="FNN128" s="214"/>
      <c r="FNO128" s="389"/>
      <c r="FNP128" s="390"/>
      <c r="FNQ128" s="388"/>
      <c r="FNR128" s="214"/>
      <c r="FNS128" s="389"/>
      <c r="FNT128" s="390"/>
      <c r="FNU128" s="388"/>
      <c r="FNV128" s="214"/>
      <c r="FNW128" s="389"/>
      <c r="FNX128" s="390"/>
      <c r="FNY128" s="388"/>
      <c r="FNZ128" s="214"/>
      <c r="FOA128" s="389"/>
      <c r="FOB128" s="390"/>
      <c r="FOC128" s="388"/>
      <c r="FOD128" s="214"/>
      <c r="FOE128" s="389"/>
      <c r="FOF128" s="390"/>
      <c r="FOG128" s="388"/>
      <c r="FOH128" s="214"/>
      <c r="FOI128" s="389"/>
      <c r="FOJ128" s="390"/>
      <c r="FOK128" s="388"/>
      <c r="FOL128" s="214"/>
      <c r="FOM128" s="389"/>
      <c r="FON128" s="390"/>
      <c r="FOO128" s="388"/>
      <c r="FOP128" s="214"/>
      <c r="FOQ128" s="389"/>
      <c r="FOR128" s="390"/>
      <c r="FOS128" s="388"/>
      <c r="FOT128" s="214"/>
      <c r="FOU128" s="389"/>
      <c r="FOV128" s="390"/>
      <c r="FOW128" s="388"/>
      <c r="FOX128" s="214"/>
      <c r="FOY128" s="389"/>
      <c r="FOZ128" s="390"/>
      <c r="FPA128" s="388"/>
      <c r="FPB128" s="214"/>
      <c r="FPC128" s="389"/>
      <c r="FPD128" s="390"/>
      <c r="FPE128" s="388"/>
      <c r="FPF128" s="214"/>
      <c r="FPG128" s="389"/>
      <c r="FPH128" s="390"/>
      <c r="FPI128" s="388"/>
      <c r="FPJ128" s="214"/>
      <c r="FPK128" s="389"/>
      <c r="FPL128" s="390"/>
      <c r="FPM128" s="388"/>
      <c r="FPN128" s="214"/>
      <c r="FPO128" s="389"/>
      <c r="FPP128" s="390"/>
      <c r="FPQ128" s="388"/>
      <c r="FPR128" s="214"/>
      <c r="FPS128" s="389"/>
      <c r="FPT128" s="390"/>
      <c r="FPU128" s="388"/>
      <c r="FPV128" s="214"/>
      <c r="FPW128" s="389"/>
      <c r="FPX128" s="390"/>
      <c r="FPY128" s="388"/>
      <c r="FPZ128" s="214"/>
      <c r="FQA128" s="389"/>
      <c r="FQB128" s="390"/>
      <c r="FQC128" s="388"/>
      <c r="FQD128" s="214"/>
      <c r="FQE128" s="389"/>
      <c r="FQF128" s="390"/>
      <c r="FQG128" s="388"/>
      <c r="FQH128" s="214"/>
      <c r="FQI128" s="389"/>
      <c r="FQJ128" s="390"/>
      <c r="FQK128" s="388"/>
      <c r="FQL128" s="214"/>
      <c r="FQM128" s="389"/>
      <c r="FQN128" s="390"/>
      <c r="FQO128" s="388"/>
      <c r="FQP128" s="214"/>
      <c r="FQQ128" s="389"/>
      <c r="FQR128" s="390"/>
      <c r="FQS128" s="388"/>
      <c r="FQT128" s="214"/>
      <c r="FQU128" s="389"/>
      <c r="FQV128" s="390"/>
      <c r="FQW128" s="388"/>
      <c r="FQX128" s="214"/>
      <c r="FQY128" s="389"/>
      <c r="FQZ128" s="390"/>
      <c r="FRA128" s="388"/>
      <c r="FRB128" s="214"/>
      <c r="FRC128" s="389"/>
      <c r="FRD128" s="390"/>
      <c r="FRE128" s="388"/>
      <c r="FRF128" s="214"/>
      <c r="FRG128" s="389"/>
      <c r="FRH128" s="390"/>
      <c r="FRI128" s="388"/>
      <c r="FRJ128" s="214"/>
      <c r="FRK128" s="389"/>
      <c r="FRL128" s="390"/>
      <c r="FRM128" s="388"/>
      <c r="FRN128" s="214"/>
      <c r="FRO128" s="389"/>
      <c r="FRP128" s="390"/>
      <c r="FRQ128" s="388"/>
      <c r="FRR128" s="214"/>
      <c r="FRS128" s="389"/>
      <c r="FRT128" s="390"/>
      <c r="FRU128" s="388"/>
      <c r="FRV128" s="214"/>
      <c r="FRW128" s="389"/>
      <c r="FRX128" s="390"/>
      <c r="FRY128" s="388"/>
      <c r="FRZ128" s="214"/>
      <c r="FSA128" s="389"/>
      <c r="FSB128" s="390"/>
      <c r="FSC128" s="388"/>
      <c r="FSD128" s="214"/>
      <c r="FSE128" s="389"/>
      <c r="FSF128" s="390"/>
      <c r="FSG128" s="388"/>
      <c r="FSH128" s="214"/>
      <c r="FSI128" s="389"/>
      <c r="FSJ128" s="390"/>
      <c r="FSK128" s="388"/>
      <c r="FSL128" s="214"/>
      <c r="FSM128" s="389"/>
      <c r="FSN128" s="390"/>
      <c r="FSO128" s="388"/>
      <c r="FSP128" s="214"/>
      <c r="FSQ128" s="389"/>
      <c r="FSR128" s="390"/>
      <c r="FSS128" s="388"/>
      <c r="FST128" s="214"/>
      <c r="FSU128" s="389"/>
      <c r="FSV128" s="390"/>
      <c r="FSW128" s="388"/>
      <c r="FSX128" s="214"/>
      <c r="FSY128" s="389"/>
      <c r="FSZ128" s="390"/>
      <c r="FTA128" s="388"/>
      <c r="FTB128" s="214"/>
      <c r="FTC128" s="389"/>
      <c r="FTD128" s="390"/>
      <c r="FTE128" s="388"/>
      <c r="FTF128" s="214"/>
      <c r="FTG128" s="389"/>
      <c r="FTH128" s="390"/>
      <c r="FTI128" s="388"/>
      <c r="FTJ128" s="214"/>
      <c r="FTK128" s="389"/>
      <c r="FTL128" s="390"/>
      <c r="FTM128" s="388"/>
      <c r="FTN128" s="214"/>
      <c r="FTO128" s="389"/>
      <c r="FTP128" s="390"/>
      <c r="FTQ128" s="388"/>
      <c r="FTR128" s="214"/>
      <c r="FTS128" s="389"/>
      <c r="FTT128" s="390"/>
      <c r="FTU128" s="388"/>
      <c r="FTV128" s="214"/>
      <c r="FTW128" s="389"/>
      <c r="FTX128" s="390"/>
      <c r="FTY128" s="388"/>
      <c r="FTZ128" s="214"/>
      <c r="FUA128" s="389"/>
      <c r="FUB128" s="390"/>
      <c r="FUC128" s="388"/>
      <c r="FUD128" s="214"/>
      <c r="FUE128" s="389"/>
      <c r="FUF128" s="390"/>
      <c r="FUG128" s="388"/>
      <c r="FUH128" s="214"/>
      <c r="FUI128" s="389"/>
      <c r="FUJ128" s="390"/>
      <c r="FUK128" s="388"/>
      <c r="FUL128" s="214"/>
      <c r="FUM128" s="389"/>
      <c r="FUN128" s="390"/>
      <c r="FUO128" s="388"/>
      <c r="FUP128" s="214"/>
      <c r="FUQ128" s="389"/>
      <c r="FUR128" s="390"/>
      <c r="FUS128" s="388"/>
      <c r="FUT128" s="214"/>
      <c r="FUU128" s="389"/>
      <c r="FUV128" s="390"/>
      <c r="FUW128" s="388"/>
      <c r="FUX128" s="214"/>
      <c r="FUY128" s="389"/>
      <c r="FUZ128" s="390"/>
      <c r="FVA128" s="388"/>
      <c r="FVB128" s="214"/>
      <c r="FVC128" s="389"/>
      <c r="FVD128" s="390"/>
      <c r="FVE128" s="388"/>
      <c r="FVF128" s="214"/>
      <c r="FVG128" s="389"/>
      <c r="FVH128" s="390"/>
      <c r="FVI128" s="388"/>
      <c r="FVJ128" s="214"/>
      <c r="FVK128" s="389"/>
      <c r="FVL128" s="390"/>
      <c r="FVM128" s="388"/>
      <c r="FVN128" s="214"/>
      <c r="FVO128" s="389"/>
      <c r="FVP128" s="390"/>
      <c r="FVQ128" s="388"/>
      <c r="FVR128" s="214"/>
      <c r="FVS128" s="389"/>
      <c r="FVT128" s="390"/>
      <c r="FVU128" s="388"/>
      <c r="FVV128" s="214"/>
      <c r="FVW128" s="389"/>
      <c r="FVX128" s="390"/>
      <c r="FVY128" s="388"/>
      <c r="FVZ128" s="214"/>
      <c r="FWA128" s="389"/>
      <c r="FWB128" s="390"/>
      <c r="FWC128" s="388"/>
      <c r="FWD128" s="214"/>
      <c r="FWE128" s="389"/>
      <c r="FWF128" s="390"/>
      <c r="FWG128" s="388"/>
      <c r="FWH128" s="214"/>
      <c r="FWI128" s="389"/>
      <c r="FWJ128" s="390"/>
      <c r="FWK128" s="388"/>
      <c r="FWL128" s="214"/>
      <c r="FWM128" s="389"/>
      <c r="FWN128" s="390"/>
      <c r="FWO128" s="388"/>
      <c r="FWP128" s="214"/>
      <c r="FWQ128" s="389"/>
      <c r="FWR128" s="390"/>
      <c r="FWS128" s="388"/>
      <c r="FWT128" s="214"/>
      <c r="FWU128" s="389"/>
      <c r="FWV128" s="390"/>
      <c r="FWW128" s="388"/>
      <c r="FWX128" s="214"/>
      <c r="FWY128" s="389"/>
      <c r="FWZ128" s="390"/>
      <c r="FXA128" s="388"/>
      <c r="FXB128" s="214"/>
      <c r="FXC128" s="389"/>
      <c r="FXD128" s="390"/>
      <c r="FXE128" s="388"/>
      <c r="FXF128" s="214"/>
      <c r="FXG128" s="389"/>
      <c r="FXH128" s="390"/>
      <c r="FXI128" s="388"/>
      <c r="FXJ128" s="214"/>
      <c r="FXK128" s="389"/>
      <c r="FXL128" s="390"/>
      <c r="FXM128" s="388"/>
      <c r="FXN128" s="214"/>
      <c r="FXO128" s="389"/>
      <c r="FXP128" s="390"/>
      <c r="FXQ128" s="388"/>
      <c r="FXR128" s="214"/>
      <c r="FXS128" s="389"/>
      <c r="FXT128" s="390"/>
      <c r="FXU128" s="388"/>
      <c r="FXV128" s="214"/>
      <c r="FXW128" s="389"/>
      <c r="FXX128" s="390"/>
      <c r="FXY128" s="388"/>
      <c r="FXZ128" s="214"/>
      <c r="FYA128" s="389"/>
      <c r="FYB128" s="390"/>
      <c r="FYC128" s="388"/>
      <c r="FYD128" s="214"/>
      <c r="FYE128" s="389"/>
      <c r="FYF128" s="390"/>
      <c r="FYG128" s="388"/>
      <c r="FYH128" s="214"/>
      <c r="FYI128" s="389"/>
      <c r="FYJ128" s="390"/>
      <c r="FYK128" s="388"/>
      <c r="FYL128" s="214"/>
      <c r="FYM128" s="389"/>
      <c r="FYN128" s="390"/>
      <c r="FYO128" s="388"/>
      <c r="FYP128" s="214"/>
      <c r="FYQ128" s="389"/>
      <c r="FYR128" s="390"/>
      <c r="FYS128" s="388"/>
      <c r="FYT128" s="214"/>
      <c r="FYU128" s="389"/>
      <c r="FYV128" s="390"/>
      <c r="FYW128" s="388"/>
      <c r="FYX128" s="214"/>
      <c r="FYY128" s="389"/>
      <c r="FYZ128" s="390"/>
      <c r="FZA128" s="388"/>
      <c r="FZB128" s="214"/>
      <c r="FZC128" s="389"/>
      <c r="FZD128" s="390"/>
      <c r="FZE128" s="388"/>
      <c r="FZF128" s="214"/>
      <c r="FZG128" s="389"/>
      <c r="FZH128" s="390"/>
      <c r="FZI128" s="388"/>
      <c r="FZJ128" s="214"/>
      <c r="FZK128" s="389"/>
      <c r="FZL128" s="390"/>
      <c r="FZM128" s="388"/>
      <c r="FZN128" s="214"/>
      <c r="FZO128" s="389"/>
      <c r="FZP128" s="390"/>
      <c r="FZQ128" s="388"/>
      <c r="FZR128" s="214"/>
      <c r="FZS128" s="389"/>
      <c r="FZT128" s="390"/>
      <c r="FZU128" s="388"/>
      <c r="FZV128" s="214"/>
      <c r="FZW128" s="389"/>
      <c r="FZX128" s="390"/>
      <c r="FZY128" s="388"/>
      <c r="FZZ128" s="214"/>
      <c r="GAA128" s="389"/>
      <c r="GAB128" s="390"/>
      <c r="GAC128" s="388"/>
      <c r="GAD128" s="214"/>
      <c r="GAE128" s="389"/>
      <c r="GAF128" s="390"/>
      <c r="GAG128" s="388"/>
      <c r="GAH128" s="214"/>
      <c r="GAI128" s="389"/>
      <c r="GAJ128" s="390"/>
      <c r="GAK128" s="388"/>
      <c r="GAL128" s="214"/>
      <c r="GAM128" s="389"/>
      <c r="GAN128" s="390"/>
      <c r="GAO128" s="388"/>
      <c r="GAP128" s="214"/>
      <c r="GAQ128" s="389"/>
      <c r="GAR128" s="390"/>
      <c r="GAS128" s="388"/>
      <c r="GAT128" s="214"/>
      <c r="GAU128" s="389"/>
      <c r="GAV128" s="390"/>
      <c r="GAW128" s="388"/>
      <c r="GAX128" s="214"/>
      <c r="GAY128" s="389"/>
      <c r="GAZ128" s="390"/>
      <c r="GBA128" s="388"/>
      <c r="GBB128" s="214"/>
      <c r="GBC128" s="389"/>
      <c r="GBD128" s="390"/>
      <c r="GBE128" s="388"/>
      <c r="GBF128" s="214"/>
      <c r="GBG128" s="389"/>
      <c r="GBH128" s="390"/>
      <c r="GBI128" s="388"/>
      <c r="GBJ128" s="214"/>
      <c r="GBK128" s="389"/>
      <c r="GBL128" s="390"/>
      <c r="GBM128" s="388"/>
      <c r="GBN128" s="214"/>
      <c r="GBO128" s="389"/>
      <c r="GBP128" s="390"/>
      <c r="GBQ128" s="388"/>
      <c r="GBR128" s="214"/>
      <c r="GBS128" s="389"/>
      <c r="GBT128" s="390"/>
      <c r="GBU128" s="388"/>
      <c r="GBV128" s="214"/>
      <c r="GBW128" s="389"/>
      <c r="GBX128" s="390"/>
      <c r="GBY128" s="388"/>
      <c r="GBZ128" s="214"/>
      <c r="GCA128" s="389"/>
      <c r="GCB128" s="390"/>
      <c r="GCC128" s="388"/>
      <c r="GCD128" s="214"/>
      <c r="GCE128" s="389"/>
      <c r="GCF128" s="390"/>
      <c r="GCG128" s="388"/>
      <c r="GCH128" s="214"/>
      <c r="GCI128" s="389"/>
      <c r="GCJ128" s="390"/>
      <c r="GCK128" s="388"/>
      <c r="GCL128" s="214"/>
      <c r="GCM128" s="389"/>
      <c r="GCN128" s="390"/>
      <c r="GCO128" s="388"/>
      <c r="GCP128" s="214"/>
      <c r="GCQ128" s="389"/>
      <c r="GCR128" s="390"/>
      <c r="GCS128" s="388"/>
      <c r="GCT128" s="214"/>
      <c r="GCU128" s="389"/>
      <c r="GCV128" s="390"/>
      <c r="GCW128" s="388"/>
      <c r="GCX128" s="214"/>
      <c r="GCY128" s="389"/>
      <c r="GCZ128" s="390"/>
      <c r="GDA128" s="388"/>
      <c r="GDB128" s="214"/>
      <c r="GDC128" s="389"/>
      <c r="GDD128" s="390"/>
      <c r="GDE128" s="388"/>
      <c r="GDF128" s="214"/>
      <c r="GDG128" s="389"/>
      <c r="GDH128" s="390"/>
      <c r="GDI128" s="388"/>
      <c r="GDJ128" s="214"/>
      <c r="GDK128" s="389"/>
      <c r="GDL128" s="390"/>
      <c r="GDM128" s="388"/>
      <c r="GDN128" s="214"/>
      <c r="GDO128" s="389"/>
      <c r="GDP128" s="390"/>
      <c r="GDQ128" s="388"/>
      <c r="GDR128" s="214"/>
      <c r="GDS128" s="389"/>
      <c r="GDT128" s="390"/>
      <c r="GDU128" s="388"/>
      <c r="GDV128" s="214"/>
      <c r="GDW128" s="389"/>
      <c r="GDX128" s="390"/>
      <c r="GDY128" s="388"/>
      <c r="GDZ128" s="214"/>
      <c r="GEA128" s="389"/>
      <c r="GEB128" s="390"/>
      <c r="GEC128" s="388"/>
      <c r="GED128" s="214"/>
      <c r="GEE128" s="389"/>
      <c r="GEF128" s="390"/>
      <c r="GEG128" s="388"/>
      <c r="GEH128" s="214"/>
      <c r="GEI128" s="389"/>
      <c r="GEJ128" s="390"/>
      <c r="GEK128" s="388"/>
      <c r="GEL128" s="214"/>
      <c r="GEM128" s="389"/>
      <c r="GEN128" s="390"/>
      <c r="GEO128" s="388"/>
      <c r="GEP128" s="214"/>
      <c r="GEQ128" s="389"/>
      <c r="GER128" s="390"/>
      <c r="GES128" s="388"/>
      <c r="GET128" s="214"/>
      <c r="GEU128" s="389"/>
      <c r="GEV128" s="390"/>
      <c r="GEW128" s="388"/>
      <c r="GEX128" s="214"/>
      <c r="GEY128" s="389"/>
      <c r="GEZ128" s="390"/>
      <c r="GFA128" s="388"/>
      <c r="GFB128" s="214"/>
      <c r="GFC128" s="389"/>
      <c r="GFD128" s="390"/>
      <c r="GFE128" s="388"/>
      <c r="GFF128" s="214"/>
      <c r="GFG128" s="389"/>
      <c r="GFH128" s="390"/>
      <c r="GFI128" s="388"/>
      <c r="GFJ128" s="214"/>
      <c r="GFK128" s="389"/>
      <c r="GFL128" s="390"/>
      <c r="GFM128" s="388"/>
      <c r="GFN128" s="214"/>
      <c r="GFO128" s="389"/>
      <c r="GFP128" s="390"/>
      <c r="GFQ128" s="388"/>
      <c r="GFR128" s="214"/>
      <c r="GFS128" s="389"/>
      <c r="GFT128" s="390"/>
      <c r="GFU128" s="388"/>
      <c r="GFV128" s="214"/>
      <c r="GFW128" s="389"/>
      <c r="GFX128" s="390"/>
      <c r="GFY128" s="388"/>
      <c r="GFZ128" s="214"/>
      <c r="GGA128" s="389"/>
      <c r="GGB128" s="390"/>
      <c r="GGC128" s="388"/>
      <c r="GGD128" s="214"/>
      <c r="GGE128" s="389"/>
      <c r="GGF128" s="390"/>
      <c r="GGG128" s="388"/>
      <c r="GGH128" s="214"/>
      <c r="GGI128" s="389"/>
      <c r="GGJ128" s="390"/>
      <c r="GGK128" s="388"/>
      <c r="GGL128" s="214"/>
      <c r="GGM128" s="389"/>
      <c r="GGN128" s="390"/>
      <c r="GGO128" s="388"/>
      <c r="GGP128" s="214"/>
      <c r="GGQ128" s="389"/>
      <c r="GGR128" s="390"/>
      <c r="GGS128" s="388"/>
      <c r="GGT128" s="214"/>
      <c r="GGU128" s="389"/>
      <c r="GGV128" s="390"/>
      <c r="GGW128" s="388"/>
      <c r="GGX128" s="214"/>
      <c r="GGY128" s="389"/>
      <c r="GGZ128" s="390"/>
      <c r="GHA128" s="388"/>
      <c r="GHB128" s="214"/>
      <c r="GHC128" s="389"/>
      <c r="GHD128" s="390"/>
      <c r="GHE128" s="388"/>
      <c r="GHF128" s="214"/>
      <c r="GHG128" s="389"/>
      <c r="GHH128" s="390"/>
      <c r="GHI128" s="388"/>
      <c r="GHJ128" s="214"/>
      <c r="GHK128" s="389"/>
      <c r="GHL128" s="390"/>
      <c r="GHM128" s="388"/>
      <c r="GHN128" s="214"/>
      <c r="GHO128" s="389"/>
      <c r="GHP128" s="390"/>
      <c r="GHQ128" s="388"/>
      <c r="GHR128" s="214"/>
      <c r="GHS128" s="389"/>
      <c r="GHT128" s="390"/>
      <c r="GHU128" s="388"/>
      <c r="GHV128" s="214"/>
      <c r="GHW128" s="389"/>
      <c r="GHX128" s="390"/>
      <c r="GHY128" s="388"/>
      <c r="GHZ128" s="214"/>
      <c r="GIA128" s="389"/>
      <c r="GIB128" s="390"/>
      <c r="GIC128" s="388"/>
      <c r="GID128" s="214"/>
      <c r="GIE128" s="389"/>
      <c r="GIF128" s="390"/>
      <c r="GIG128" s="388"/>
      <c r="GIH128" s="214"/>
      <c r="GII128" s="389"/>
      <c r="GIJ128" s="390"/>
      <c r="GIK128" s="388"/>
      <c r="GIL128" s="214"/>
      <c r="GIM128" s="389"/>
      <c r="GIN128" s="390"/>
      <c r="GIO128" s="388"/>
      <c r="GIP128" s="214"/>
      <c r="GIQ128" s="389"/>
      <c r="GIR128" s="390"/>
      <c r="GIS128" s="388"/>
      <c r="GIT128" s="214"/>
      <c r="GIU128" s="389"/>
      <c r="GIV128" s="390"/>
      <c r="GIW128" s="388"/>
      <c r="GIX128" s="214"/>
      <c r="GIY128" s="389"/>
      <c r="GIZ128" s="390"/>
      <c r="GJA128" s="388"/>
      <c r="GJB128" s="214"/>
      <c r="GJC128" s="389"/>
      <c r="GJD128" s="390"/>
      <c r="GJE128" s="388"/>
      <c r="GJF128" s="214"/>
      <c r="GJG128" s="389"/>
      <c r="GJH128" s="390"/>
      <c r="GJI128" s="388"/>
      <c r="GJJ128" s="214"/>
      <c r="GJK128" s="389"/>
      <c r="GJL128" s="390"/>
      <c r="GJM128" s="388"/>
      <c r="GJN128" s="214"/>
      <c r="GJO128" s="389"/>
      <c r="GJP128" s="390"/>
      <c r="GJQ128" s="388"/>
      <c r="GJR128" s="214"/>
      <c r="GJS128" s="389"/>
      <c r="GJT128" s="390"/>
      <c r="GJU128" s="388"/>
      <c r="GJV128" s="214"/>
      <c r="GJW128" s="389"/>
      <c r="GJX128" s="390"/>
      <c r="GJY128" s="388"/>
      <c r="GJZ128" s="214"/>
      <c r="GKA128" s="389"/>
      <c r="GKB128" s="390"/>
      <c r="GKC128" s="388"/>
      <c r="GKD128" s="214"/>
      <c r="GKE128" s="389"/>
      <c r="GKF128" s="390"/>
      <c r="GKG128" s="388"/>
      <c r="GKH128" s="214"/>
      <c r="GKI128" s="389"/>
      <c r="GKJ128" s="390"/>
      <c r="GKK128" s="388"/>
      <c r="GKL128" s="214"/>
      <c r="GKM128" s="389"/>
      <c r="GKN128" s="390"/>
      <c r="GKO128" s="388"/>
      <c r="GKP128" s="214"/>
      <c r="GKQ128" s="389"/>
      <c r="GKR128" s="390"/>
      <c r="GKS128" s="388"/>
      <c r="GKT128" s="214"/>
      <c r="GKU128" s="389"/>
      <c r="GKV128" s="390"/>
      <c r="GKW128" s="388"/>
      <c r="GKX128" s="214"/>
      <c r="GKY128" s="389"/>
      <c r="GKZ128" s="390"/>
      <c r="GLA128" s="388"/>
      <c r="GLB128" s="214"/>
      <c r="GLC128" s="389"/>
      <c r="GLD128" s="390"/>
      <c r="GLE128" s="388"/>
      <c r="GLF128" s="214"/>
      <c r="GLG128" s="389"/>
      <c r="GLH128" s="390"/>
      <c r="GLI128" s="388"/>
      <c r="GLJ128" s="214"/>
      <c r="GLK128" s="389"/>
      <c r="GLL128" s="390"/>
      <c r="GLM128" s="388"/>
      <c r="GLN128" s="214"/>
      <c r="GLO128" s="389"/>
      <c r="GLP128" s="390"/>
      <c r="GLQ128" s="388"/>
      <c r="GLR128" s="214"/>
      <c r="GLS128" s="389"/>
      <c r="GLT128" s="390"/>
      <c r="GLU128" s="388"/>
      <c r="GLV128" s="214"/>
      <c r="GLW128" s="389"/>
      <c r="GLX128" s="390"/>
      <c r="GLY128" s="388"/>
      <c r="GLZ128" s="214"/>
      <c r="GMA128" s="389"/>
      <c r="GMB128" s="390"/>
      <c r="GMC128" s="388"/>
      <c r="GMD128" s="214"/>
      <c r="GME128" s="389"/>
      <c r="GMF128" s="390"/>
      <c r="GMG128" s="388"/>
      <c r="GMH128" s="214"/>
      <c r="GMI128" s="389"/>
      <c r="GMJ128" s="390"/>
      <c r="GMK128" s="388"/>
      <c r="GML128" s="214"/>
      <c r="GMM128" s="389"/>
      <c r="GMN128" s="390"/>
      <c r="GMO128" s="388"/>
      <c r="GMP128" s="214"/>
      <c r="GMQ128" s="389"/>
      <c r="GMR128" s="390"/>
      <c r="GMS128" s="388"/>
      <c r="GMT128" s="214"/>
      <c r="GMU128" s="389"/>
      <c r="GMV128" s="390"/>
      <c r="GMW128" s="388"/>
      <c r="GMX128" s="214"/>
      <c r="GMY128" s="389"/>
      <c r="GMZ128" s="390"/>
      <c r="GNA128" s="388"/>
      <c r="GNB128" s="214"/>
      <c r="GNC128" s="389"/>
      <c r="GND128" s="390"/>
      <c r="GNE128" s="388"/>
      <c r="GNF128" s="214"/>
      <c r="GNG128" s="389"/>
      <c r="GNH128" s="390"/>
      <c r="GNI128" s="388"/>
      <c r="GNJ128" s="214"/>
      <c r="GNK128" s="389"/>
      <c r="GNL128" s="390"/>
      <c r="GNM128" s="388"/>
      <c r="GNN128" s="214"/>
      <c r="GNO128" s="389"/>
      <c r="GNP128" s="390"/>
      <c r="GNQ128" s="388"/>
      <c r="GNR128" s="214"/>
      <c r="GNS128" s="389"/>
      <c r="GNT128" s="390"/>
      <c r="GNU128" s="388"/>
      <c r="GNV128" s="214"/>
      <c r="GNW128" s="389"/>
      <c r="GNX128" s="390"/>
      <c r="GNY128" s="388"/>
      <c r="GNZ128" s="214"/>
      <c r="GOA128" s="389"/>
      <c r="GOB128" s="390"/>
      <c r="GOC128" s="388"/>
      <c r="GOD128" s="214"/>
      <c r="GOE128" s="389"/>
      <c r="GOF128" s="390"/>
      <c r="GOG128" s="388"/>
      <c r="GOH128" s="214"/>
      <c r="GOI128" s="389"/>
      <c r="GOJ128" s="390"/>
      <c r="GOK128" s="388"/>
      <c r="GOL128" s="214"/>
      <c r="GOM128" s="389"/>
      <c r="GON128" s="390"/>
      <c r="GOO128" s="388"/>
      <c r="GOP128" s="214"/>
      <c r="GOQ128" s="389"/>
      <c r="GOR128" s="390"/>
      <c r="GOS128" s="388"/>
      <c r="GOT128" s="214"/>
      <c r="GOU128" s="389"/>
      <c r="GOV128" s="390"/>
      <c r="GOW128" s="388"/>
      <c r="GOX128" s="214"/>
      <c r="GOY128" s="389"/>
      <c r="GOZ128" s="390"/>
      <c r="GPA128" s="388"/>
      <c r="GPB128" s="214"/>
      <c r="GPC128" s="389"/>
      <c r="GPD128" s="390"/>
      <c r="GPE128" s="388"/>
      <c r="GPF128" s="214"/>
      <c r="GPG128" s="389"/>
      <c r="GPH128" s="390"/>
      <c r="GPI128" s="388"/>
      <c r="GPJ128" s="214"/>
      <c r="GPK128" s="389"/>
      <c r="GPL128" s="390"/>
      <c r="GPM128" s="388"/>
      <c r="GPN128" s="214"/>
      <c r="GPO128" s="389"/>
      <c r="GPP128" s="390"/>
      <c r="GPQ128" s="388"/>
      <c r="GPR128" s="214"/>
      <c r="GPS128" s="389"/>
      <c r="GPT128" s="390"/>
      <c r="GPU128" s="388"/>
      <c r="GPV128" s="214"/>
      <c r="GPW128" s="389"/>
      <c r="GPX128" s="390"/>
      <c r="GPY128" s="388"/>
      <c r="GPZ128" s="214"/>
      <c r="GQA128" s="389"/>
      <c r="GQB128" s="390"/>
      <c r="GQC128" s="388"/>
      <c r="GQD128" s="214"/>
      <c r="GQE128" s="389"/>
      <c r="GQF128" s="390"/>
      <c r="GQG128" s="388"/>
      <c r="GQH128" s="214"/>
      <c r="GQI128" s="389"/>
      <c r="GQJ128" s="390"/>
      <c r="GQK128" s="388"/>
      <c r="GQL128" s="214"/>
      <c r="GQM128" s="389"/>
      <c r="GQN128" s="390"/>
      <c r="GQO128" s="388"/>
      <c r="GQP128" s="214"/>
      <c r="GQQ128" s="389"/>
      <c r="GQR128" s="390"/>
      <c r="GQS128" s="388"/>
      <c r="GQT128" s="214"/>
      <c r="GQU128" s="389"/>
      <c r="GQV128" s="390"/>
      <c r="GQW128" s="388"/>
      <c r="GQX128" s="214"/>
      <c r="GQY128" s="389"/>
      <c r="GQZ128" s="390"/>
      <c r="GRA128" s="388"/>
      <c r="GRB128" s="214"/>
      <c r="GRC128" s="389"/>
      <c r="GRD128" s="390"/>
      <c r="GRE128" s="388"/>
      <c r="GRF128" s="214"/>
      <c r="GRG128" s="389"/>
      <c r="GRH128" s="390"/>
      <c r="GRI128" s="388"/>
      <c r="GRJ128" s="214"/>
      <c r="GRK128" s="389"/>
      <c r="GRL128" s="390"/>
      <c r="GRM128" s="388"/>
      <c r="GRN128" s="214"/>
      <c r="GRO128" s="389"/>
      <c r="GRP128" s="390"/>
      <c r="GRQ128" s="388"/>
      <c r="GRR128" s="214"/>
      <c r="GRS128" s="389"/>
      <c r="GRT128" s="390"/>
      <c r="GRU128" s="388"/>
      <c r="GRV128" s="214"/>
      <c r="GRW128" s="389"/>
      <c r="GRX128" s="390"/>
      <c r="GRY128" s="388"/>
      <c r="GRZ128" s="214"/>
      <c r="GSA128" s="389"/>
      <c r="GSB128" s="390"/>
      <c r="GSC128" s="388"/>
      <c r="GSD128" s="214"/>
      <c r="GSE128" s="389"/>
      <c r="GSF128" s="390"/>
      <c r="GSG128" s="388"/>
      <c r="GSH128" s="214"/>
      <c r="GSI128" s="389"/>
      <c r="GSJ128" s="390"/>
      <c r="GSK128" s="388"/>
      <c r="GSL128" s="214"/>
      <c r="GSM128" s="389"/>
      <c r="GSN128" s="390"/>
      <c r="GSO128" s="388"/>
      <c r="GSP128" s="214"/>
      <c r="GSQ128" s="389"/>
      <c r="GSR128" s="390"/>
      <c r="GSS128" s="388"/>
      <c r="GST128" s="214"/>
      <c r="GSU128" s="389"/>
      <c r="GSV128" s="390"/>
      <c r="GSW128" s="388"/>
      <c r="GSX128" s="214"/>
      <c r="GSY128" s="389"/>
      <c r="GSZ128" s="390"/>
      <c r="GTA128" s="388"/>
      <c r="GTB128" s="214"/>
      <c r="GTC128" s="389"/>
      <c r="GTD128" s="390"/>
      <c r="GTE128" s="388"/>
      <c r="GTF128" s="214"/>
      <c r="GTG128" s="389"/>
      <c r="GTH128" s="390"/>
      <c r="GTI128" s="388"/>
      <c r="GTJ128" s="214"/>
      <c r="GTK128" s="389"/>
      <c r="GTL128" s="390"/>
      <c r="GTM128" s="388"/>
      <c r="GTN128" s="214"/>
      <c r="GTO128" s="389"/>
      <c r="GTP128" s="390"/>
      <c r="GTQ128" s="388"/>
      <c r="GTR128" s="214"/>
      <c r="GTS128" s="389"/>
      <c r="GTT128" s="390"/>
      <c r="GTU128" s="388"/>
      <c r="GTV128" s="214"/>
      <c r="GTW128" s="389"/>
      <c r="GTX128" s="390"/>
      <c r="GTY128" s="388"/>
      <c r="GTZ128" s="214"/>
      <c r="GUA128" s="389"/>
      <c r="GUB128" s="390"/>
      <c r="GUC128" s="388"/>
      <c r="GUD128" s="214"/>
      <c r="GUE128" s="389"/>
      <c r="GUF128" s="390"/>
      <c r="GUG128" s="388"/>
      <c r="GUH128" s="214"/>
      <c r="GUI128" s="389"/>
      <c r="GUJ128" s="390"/>
      <c r="GUK128" s="388"/>
      <c r="GUL128" s="214"/>
      <c r="GUM128" s="389"/>
      <c r="GUN128" s="390"/>
      <c r="GUO128" s="388"/>
      <c r="GUP128" s="214"/>
      <c r="GUQ128" s="389"/>
      <c r="GUR128" s="390"/>
      <c r="GUS128" s="388"/>
      <c r="GUT128" s="214"/>
      <c r="GUU128" s="389"/>
      <c r="GUV128" s="390"/>
      <c r="GUW128" s="388"/>
      <c r="GUX128" s="214"/>
      <c r="GUY128" s="389"/>
      <c r="GUZ128" s="390"/>
      <c r="GVA128" s="388"/>
      <c r="GVB128" s="214"/>
      <c r="GVC128" s="389"/>
      <c r="GVD128" s="390"/>
      <c r="GVE128" s="388"/>
      <c r="GVF128" s="214"/>
      <c r="GVG128" s="389"/>
      <c r="GVH128" s="390"/>
      <c r="GVI128" s="388"/>
      <c r="GVJ128" s="214"/>
      <c r="GVK128" s="389"/>
      <c r="GVL128" s="390"/>
      <c r="GVM128" s="388"/>
      <c r="GVN128" s="214"/>
      <c r="GVO128" s="389"/>
      <c r="GVP128" s="390"/>
      <c r="GVQ128" s="388"/>
      <c r="GVR128" s="214"/>
      <c r="GVS128" s="389"/>
      <c r="GVT128" s="390"/>
      <c r="GVU128" s="388"/>
      <c r="GVV128" s="214"/>
      <c r="GVW128" s="389"/>
      <c r="GVX128" s="390"/>
      <c r="GVY128" s="388"/>
      <c r="GVZ128" s="214"/>
      <c r="GWA128" s="389"/>
      <c r="GWB128" s="390"/>
      <c r="GWC128" s="388"/>
      <c r="GWD128" s="214"/>
      <c r="GWE128" s="389"/>
      <c r="GWF128" s="390"/>
      <c r="GWG128" s="388"/>
      <c r="GWH128" s="214"/>
      <c r="GWI128" s="389"/>
      <c r="GWJ128" s="390"/>
      <c r="GWK128" s="388"/>
      <c r="GWL128" s="214"/>
      <c r="GWM128" s="389"/>
      <c r="GWN128" s="390"/>
      <c r="GWO128" s="388"/>
      <c r="GWP128" s="214"/>
      <c r="GWQ128" s="389"/>
      <c r="GWR128" s="390"/>
      <c r="GWS128" s="388"/>
      <c r="GWT128" s="214"/>
      <c r="GWU128" s="389"/>
      <c r="GWV128" s="390"/>
      <c r="GWW128" s="388"/>
      <c r="GWX128" s="214"/>
      <c r="GWY128" s="389"/>
      <c r="GWZ128" s="390"/>
      <c r="GXA128" s="388"/>
      <c r="GXB128" s="214"/>
      <c r="GXC128" s="389"/>
      <c r="GXD128" s="390"/>
      <c r="GXE128" s="388"/>
      <c r="GXF128" s="214"/>
      <c r="GXG128" s="389"/>
      <c r="GXH128" s="390"/>
      <c r="GXI128" s="388"/>
      <c r="GXJ128" s="214"/>
      <c r="GXK128" s="389"/>
      <c r="GXL128" s="390"/>
      <c r="GXM128" s="388"/>
      <c r="GXN128" s="214"/>
      <c r="GXO128" s="389"/>
      <c r="GXP128" s="390"/>
      <c r="GXQ128" s="388"/>
      <c r="GXR128" s="214"/>
      <c r="GXS128" s="389"/>
      <c r="GXT128" s="390"/>
      <c r="GXU128" s="388"/>
      <c r="GXV128" s="214"/>
      <c r="GXW128" s="389"/>
      <c r="GXX128" s="390"/>
      <c r="GXY128" s="388"/>
      <c r="GXZ128" s="214"/>
      <c r="GYA128" s="389"/>
      <c r="GYB128" s="390"/>
      <c r="GYC128" s="388"/>
      <c r="GYD128" s="214"/>
      <c r="GYE128" s="389"/>
      <c r="GYF128" s="390"/>
      <c r="GYG128" s="388"/>
      <c r="GYH128" s="214"/>
      <c r="GYI128" s="389"/>
      <c r="GYJ128" s="390"/>
      <c r="GYK128" s="388"/>
      <c r="GYL128" s="214"/>
      <c r="GYM128" s="389"/>
      <c r="GYN128" s="390"/>
      <c r="GYO128" s="388"/>
      <c r="GYP128" s="214"/>
      <c r="GYQ128" s="389"/>
      <c r="GYR128" s="390"/>
      <c r="GYS128" s="388"/>
      <c r="GYT128" s="214"/>
      <c r="GYU128" s="389"/>
      <c r="GYV128" s="390"/>
      <c r="GYW128" s="388"/>
      <c r="GYX128" s="214"/>
      <c r="GYY128" s="389"/>
      <c r="GYZ128" s="390"/>
      <c r="GZA128" s="388"/>
      <c r="GZB128" s="214"/>
      <c r="GZC128" s="389"/>
      <c r="GZD128" s="390"/>
      <c r="GZE128" s="388"/>
      <c r="GZF128" s="214"/>
      <c r="GZG128" s="389"/>
      <c r="GZH128" s="390"/>
      <c r="GZI128" s="388"/>
      <c r="GZJ128" s="214"/>
      <c r="GZK128" s="389"/>
      <c r="GZL128" s="390"/>
      <c r="GZM128" s="388"/>
      <c r="GZN128" s="214"/>
      <c r="GZO128" s="389"/>
      <c r="GZP128" s="390"/>
      <c r="GZQ128" s="388"/>
      <c r="GZR128" s="214"/>
      <c r="GZS128" s="389"/>
      <c r="GZT128" s="390"/>
      <c r="GZU128" s="388"/>
      <c r="GZV128" s="214"/>
      <c r="GZW128" s="389"/>
      <c r="GZX128" s="390"/>
      <c r="GZY128" s="388"/>
      <c r="GZZ128" s="214"/>
      <c r="HAA128" s="389"/>
      <c r="HAB128" s="390"/>
      <c r="HAC128" s="388"/>
      <c r="HAD128" s="214"/>
      <c r="HAE128" s="389"/>
      <c r="HAF128" s="390"/>
      <c r="HAG128" s="388"/>
      <c r="HAH128" s="214"/>
      <c r="HAI128" s="389"/>
      <c r="HAJ128" s="390"/>
      <c r="HAK128" s="388"/>
      <c r="HAL128" s="214"/>
      <c r="HAM128" s="389"/>
      <c r="HAN128" s="390"/>
      <c r="HAO128" s="388"/>
      <c r="HAP128" s="214"/>
      <c r="HAQ128" s="389"/>
      <c r="HAR128" s="390"/>
      <c r="HAS128" s="388"/>
      <c r="HAT128" s="214"/>
      <c r="HAU128" s="389"/>
      <c r="HAV128" s="390"/>
      <c r="HAW128" s="388"/>
      <c r="HAX128" s="214"/>
      <c r="HAY128" s="389"/>
      <c r="HAZ128" s="390"/>
      <c r="HBA128" s="388"/>
      <c r="HBB128" s="214"/>
      <c r="HBC128" s="389"/>
      <c r="HBD128" s="390"/>
      <c r="HBE128" s="388"/>
      <c r="HBF128" s="214"/>
      <c r="HBG128" s="389"/>
      <c r="HBH128" s="390"/>
      <c r="HBI128" s="388"/>
      <c r="HBJ128" s="214"/>
      <c r="HBK128" s="389"/>
      <c r="HBL128" s="390"/>
      <c r="HBM128" s="388"/>
      <c r="HBN128" s="214"/>
      <c r="HBO128" s="389"/>
      <c r="HBP128" s="390"/>
      <c r="HBQ128" s="388"/>
      <c r="HBR128" s="214"/>
      <c r="HBS128" s="389"/>
      <c r="HBT128" s="390"/>
      <c r="HBU128" s="388"/>
      <c r="HBV128" s="214"/>
      <c r="HBW128" s="389"/>
      <c r="HBX128" s="390"/>
      <c r="HBY128" s="388"/>
      <c r="HBZ128" s="214"/>
      <c r="HCA128" s="389"/>
      <c r="HCB128" s="390"/>
      <c r="HCC128" s="388"/>
      <c r="HCD128" s="214"/>
      <c r="HCE128" s="389"/>
      <c r="HCF128" s="390"/>
      <c r="HCG128" s="388"/>
      <c r="HCH128" s="214"/>
      <c r="HCI128" s="389"/>
      <c r="HCJ128" s="390"/>
      <c r="HCK128" s="388"/>
      <c r="HCL128" s="214"/>
      <c r="HCM128" s="389"/>
      <c r="HCN128" s="390"/>
      <c r="HCO128" s="388"/>
      <c r="HCP128" s="214"/>
      <c r="HCQ128" s="389"/>
      <c r="HCR128" s="390"/>
      <c r="HCS128" s="388"/>
      <c r="HCT128" s="214"/>
      <c r="HCU128" s="389"/>
      <c r="HCV128" s="390"/>
      <c r="HCW128" s="388"/>
      <c r="HCX128" s="214"/>
      <c r="HCY128" s="389"/>
      <c r="HCZ128" s="390"/>
      <c r="HDA128" s="388"/>
      <c r="HDB128" s="214"/>
      <c r="HDC128" s="389"/>
      <c r="HDD128" s="390"/>
      <c r="HDE128" s="388"/>
      <c r="HDF128" s="214"/>
      <c r="HDG128" s="389"/>
      <c r="HDH128" s="390"/>
      <c r="HDI128" s="388"/>
      <c r="HDJ128" s="214"/>
      <c r="HDK128" s="389"/>
      <c r="HDL128" s="390"/>
      <c r="HDM128" s="388"/>
      <c r="HDN128" s="214"/>
      <c r="HDO128" s="389"/>
      <c r="HDP128" s="390"/>
      <c r="HDQ128" s="388"/>
      <c r="HDR128" s="214"/>
      <c r="HDS128" s="389"/>
      <c r="HDT128" s="390"/>
      <c r="HDU128" s="388"/>
      <c r="HDV128" s="214"/>
      <c r="HDW128" s="389"/>
      <c r="HDX128" s="390"/>
      <c r="HDY128" s="388"/>
      <c r="HDZ128" s="214"/>
      <c r="HEA128" s="389"/>
      <c r="HEB128" s="390"/>
      <c r="HEC128" s="388"/>
      <c r="HED128" s="214"/>
      <c r="HEE128" s="389"/>
      <c r="HEF128" s="390"/>
      <c r="HEG128" s="388"/>
      <c r="HEH128" s="214"/>
      <c r="HEI128" s="389"/>
      <c r="HEJ128" s="390"/>
      <c r="HEK128" s="388"/>
      <c r="HEL128" s="214"/>
      <c r="HEM128" s="389"/>
      <c r="HEN128" s="390"/>
      <c r="HEO128" s="388"/>
      <c r="HEP128" s="214"/>
      <c r="HEQ128" s="389"/>
      <c r="HER128" s="390"/>
      <c r="HES128" s="388"/>
      <c r="HET128" s="214"/>
      <c r="HEU128" s="389"/>
      <c r="HEV128" s="390"/>
      <c r="HEW128" s="388"/>
      <c r="HEX128" s="214"/>
      <c r="HEY128" s="389"/>
      <c r="HEZ128" s="390"/>
      <c r="HFA128" s="388"/>
      <c r="HFB128" s="214"/>
      <c r="HFC128" s="389"/>
      <c r="HFD128" s="390"/>
      <c r="HFE128" s="388"/>
      <c r="HFF128" s="214"/>
      <c r="HFG128" s="389"/>
      <c r="HFH128" s="390"/>
      <c r="HFI128" s="388"/>
      <c r="HFJ128" s="214"/>
      <c r="HFK128" s="389"/>
      <c r="HFL128" s="390"/>
      <c r="HFM128" s="388"/>
      <c r="HFN128" s="214"/>
      <c r="HFO128" s="389"/>
      <c r="HFP128" s="390"/>
      <c r="HFQ128" s="388"/>
      <c r="HFR128" s="214"/>
      <c r="HFS128" s="389"/>
      <c r="HFT128" s="390"/>
      <c r="HFU128" s="388"/>
      <c r="HFV128" s="214"/>
      <c r="HFW128" s="389"/>
      <c r="HFX128" s="390"/>
      <c r="HFY128" s="388"/>
      <c r="HFZ128" s="214"/>
      <c r="HGA128" s="389"/>
      <c r="HGB128" s="390"/>
      <c r="HGC128" s="388"/>
      <c r="HGD128" s="214"/>
      <c r="HGE128" s="389"/>
      <c r="HGF128" s="390"/>
      <c r="HGG128" s="388"/>
      <c r="HGH128" s="214"/>
      <c r="HGI128" s="389"/>
      <c r="HGJ128" s="390"/>
      <c r="HGK128" s="388"/>
      <c r="HGL128" s="214"/>
      <c r="HGM128" s="389"/>
      <c r="HGN128" s="390"/>
      <c r="HGO128" s="388"/>
      <c r="HGP128" s="214"/>
      <c r="HGQ128" s="389"/>
      <c r="HGR128" s="390"/>
      <c r="HGS128" s="388"/>
      <c r="HGT128" s="214"/>
      <c r="HGU128" s="389"/>
      <c r="HGV128" s="390"/>
      <c r="HGW128" s="388"/>
      <c r="HGX128" s="214"/>
      <c r="HGY128" s="389"/>
      <c r="HGZ128" s="390"/>
      <c r="HHA128" s="388"/>
      <c r="HHB128" s="214"/>
      <c r="HHC128" s="389"/>
      <c r="HHD128" s="390"/>
      <c r="HHE128" s="388"/>
      <c r="HHF128" s="214"/>
      <c r="HHG128" s="389"/>
      <c r="HHH128" s="390"/>
      <c r="HHI128" s="388"/>
      <c r="HHJ128" s="214"/>
      <c r="HHK128" s="389"/>
      <c r="HHL128" s="390"/>
      <c r="HHM128" s="388"/>
      <c r="HHN128" s="214"/>
      <c r="HHO128" s="389"/>
      <c r="HHP128" s="390"/>
      <c r="HHQ128" s="388"/>
      <c r="HHR128" s="214"/>
      <c r="HHS128" s="389"/>
      <c r="HHT128" s="390"/>
      <c r="HHU128" s="388"/>
      <c r="HHV128" s="214"/>
      <c r="HHW128" s="389"/>
      <c r="HHX128" s="390"/>
      <c r="HHY128" s="388"/>
      <c r="HHZ128" s="214"/>
      <c r="HIA128" s="389"/>
      <c r="HIB128" s="390"/>
      <c r="HIC128" s="388"/>
      <c r="HID128" s="214"/>
      <c r="HIE128" s="389"/>
      <c r="HIF128" s="390"/>
      <c r="HIG128" s="388"/>
      <c r="HIH128" s="214"/>
      <c r="HII128" s="389"/>
      <c r="HIJ128" s="390"/>
      <c r="HIK128" s="388"/>
      <c r="HIL128" s="214"/>
      <c r="HIM128" s="389"/>
      <c r="HIN128" s="390"/>
      <c r="HIO128" s="388"/>
      <c r="HIP128" s="214"/>
      <c r="HIQ128" s="389"/>
      <c r="HIR128" s="390"/>
      <c r="HIS128" s="388"/>
      <c r="HIT128" s="214"/>
      <c r="HIU128" s="389"/>
      <c r="HIV128" s="390"/>
      <c r="HIW128" s="388"/>
      <c r="HIX128" s="214"/>
      <c r="HIY128" s="389"/>
      <c r="HIZ128" s="390"/>
      <c r="HJA128" s="388"/>
      <c r="HJB128" s="214"/>
      <c r="HJC128" s="389"/>
      <c r="HJD128" s="390"/>
      <c r="HJE128" s="388"/>
      <c r="HJF128" s="214"/>
      <c r="HJG128" s="389"/>
      <c r="HJH128" s="390"/>
      <c r="HJI128" s="388"/>
      <c r="HJJ128" s="214"/>
      <c r="HJK128" s="389"/>
      <c r="HJL128" s="390"/>
      <c r="HJM128" s="388"/>
      <c r="HJN128" s="214"/>
      <c r="HJO128" s="389"/>
      <c r="HJP128" s="390"/>
      <c r="HJQ128" s="388"/>
      <c r="HJR128" s="214"/>
      <c r="HJS128" s="389"/>
      <c r="HJT128" s="390"/>
      <c r="HJU128" s="388"/>
      <c r="HJV128" s="214"/>
      <c r="HJW128" s="389"/>
      <c r="HJX128" s="390"/>
      <c r="HJY128" s="388"/>
      <c r="HJZ128" s="214"/>
      <c r="HKA128" s="389"/>
      <c r="HKB128" s="390"/>
      <c r="HKC128" s="388"/>
      <c r="HKD128" s="214"/>
      <c r="HKE128" s="389"/>
      <c r="HKF128" s="390"/>
      <c r="HKG128" s="388"/>
      <c r="HKH128" s="214"/>
      <c r="HKI128" s="389"/>
      <c r="HKJ128" s="390"/>
      <c r="HKK128" s="388"/>
      <c r="HKL128" s="214"/>
      <c r="HKM128" s="389"/>
      <c r="HKN128" s="390"/>
      <c r="HKO128" s="388"/>
      <c r="HKP128" s="214"/>
      <c r="HKQ128" s="389"/>
      <c r="HKR128" s="390"/>
      <c r="HKS128" s="388"/>
      <c r="HKT128" s="214"/>
      <c r="HKU128" s="389"/>
      <c r="HKV128" s="390"/>
      <c r="HKW128" s="388"/>
      <c r="HKX128" s="214"/>
      <c r="HKY128" s="389"/>
      <c r="HKZ128" s="390"/>
      <c r="HLA128" s="388"/>
      <c r="HLB128" s="214"/>
      <c r="HLC128" s="389"/>
      <c r="HLD128" s="390"/>
      <c r="HLE128" s="388"/>
      <c r="HLF128" s="214"/>
      <c r="HLG128" s="389"/>
      <c r="HLH128" s="390"/>
      <c r="HLI128" s="388"/>
      <c r="HLJ128" s="214"/>
      <c r="HLK128" s="389"/>
      <c r="HLL128" s="390"/>
      <c r="HLM128" s="388"/>
      <c r="HLN128" s="214"/>
      <c r="HLO128" s="389"/>
      <c r="HLP128" s="390"/>
      <c r="HLQ128" s="388"/>
      <c r="HLR128" s="214"/>
      <c r="HLS128" s="389"/>
      <c r="HLT128" s="390"/>
      <c r="HLU128" s="388"/>
      <c r="HLV128" s="214"/>
      <c r="HLW128" s="389"/>
      <c r="HLX128" s="390"/>
      <c r="HLY128" s="388"/>
      <c r="HLZ128" s="214"/>
      <c r="HMA128" s="389"/>
      <c r="HMB128" s="390"/>
      <c r="HMC128" s="388"/>
      <c r="HMD128" s="214"/>
      <c r="HME128" s="389"/>
      <c r="HMF128" s="390"/>
      <c r="HMG128" s="388"/>
      <c r="HMH128" s="214"/>
      <c r="HMI128" s="389"/>
      <c r="HMJ128" s="390"/>
      <c r="HMK128" s="388"/>
      <c r="HML128" s="214"/>
      <c r="HMM128" s="389"/>
      <c r="HMN128" s="390"/>
      <c r="HMO128" s="388"/>
      <c r="HMP128" s="214"/>
      <c r="HMQ128" s="389"/>
      <c r="HMR128" s="390"/>
      <c r="HMS128" s="388"/>
      <c r="HMT128" s="214"/>
      <c r="HMU128" s="389"/>
      <c r="HMV128" s="390"/>
      <c r="HMW128" s="388"/>
      <c r="HMX128" s="214"/>
      <c r="HMY128" s="389"/>
      <c r="HMZ128" s="390"/>
      <c r="HNA128" s="388"/>
      <c r="HNB128" s="214"/>
      <c r="HNC128" s="389"/>
      <c r="HND128" s="390"/>
      <c r="HNE128" s="388"/>
      <c r="HNF128" s="214"/>
      <c r="HNG128" s="389"/>
      <c r="HNH128" s="390"/>
      <c r="HNI128" s="388"/>
      <c r="HNJ128" s="214"/>
      <c r="HNK128" s="389"/>
      <c r="HNL128" s="390"/>
      <c r="HNM128" s="388"/>
      <c r="HNN128" s="214"/>
      <c r="HNO128" s="389"/>
      <c r="HNP128" s="390"/>
      <c r="HNQ128" s="388"/>
      <c r="HNR128" s="214"/>
      <c r="HNS128" s="389"/>
      <c r="HNT128" s="390"/>
      <c r="HNU128" s="388"/>
      <c r="HNV128" s="214"/>
      <c r="HNW128" s="389"/>
      <c r="HNX128" s="390"/>
      <c r="HNY128" s="388"/>
      <c r="HNZ128" s="214"/>
      <c r="HOA128" s="389"/>
      <c r="HOB128" s="390"/>
      <c r="HOC128" s="388"/>
      <c r="HOD128" s="214"/>
      <c r="HOE128" s="389"/>
      <c r="HOF128" s="390"/>
      <c r="HOG128" s="388"/>
      <c r="HOH128" s="214"/>
      <c r="HOI128" s="389"/>
      <c r="HOJ128" s="390"/>
      <c r="HOK128" s="388"/>
      <c r="HOL128" s="214"/>
      <c r="HOM128" s="389"/>
      <c r="HON128" s="390"/>
      <c r="HOO128" s="388"/>
      <c r="HOP128" s="214"/>
      <c r="HOQ128" s="389"/>
      <c r="HOR128" s="390"/>
      <c r="HOS128" s="388"/>
      <c r="HOT128" s="214"/>
      <c r="HOU128" s="389"/>
      <c r="HOV128" s="390"/>
      <c r="HOW128" s="388"/>
      <c r="HOX128" s="214"/>
      <c r="HOY128" s="389"/>
      <c r="HOZ128" s="390"/>
      <c r="HPA128" s="388"/>
      <c r="HPB128" s="214"/>
      <c r="HPC128" s="389"/>
      <c r="HPD128" s="390"/>
      <c r="HPE128" s="388"/>
      <c r="HPF128" s="214"/>
      <c r="HPG128" s="389"/>
      <c r="HPH128" s="390"/>
      <c r="HPI128" s="388"/>
      <c r="HPJ128" s="214"/>
      <c r="HPK128" s="389"/>
      <c r="HPL128" s="390"/>
      <c r="HPM128" s="388"/>
      <c r="HPN128" s="214"/>
      <c r="HPO128" s="389"/>
      <c r="HPP128" s="390"/>
      <c r="HPQ128" s="388"/>
      <c r="HPR128" s="214"/>
      <c r="HPS128" s="389"/>
      <c r="HPT128" s="390"/>
      <c r="HPU128" s="388"/>
      <c r="HPV128" s="214"/>
      <c r="HPW128" s="389"/>
      <c r="HPX128" s="390"/>
      <c r="HPY128" s="388"/>
      <c r="HPZ128" s="214"/>
      <c r="HQA128" s="389"/>
      <c r="HQB128" s="390"/>
      <c r="HQC128" s="388"/>
      <c r="HQD128" s="214"/>
      <c r="HQE128" s="389"/>
      <c r="HQF128" s="390"/>
      <c r="HQG128" s="388"/>
      <c r="HQH128" s="214"/>
      <c r="HQI128" s="389"/>
      <c r="HQJ128" s="390"/>
      <c r="HQK128" s="388"/>
      <c r="HQL128" s="214"/>
      <c r="HQM128" s="389"/>
      <c r="HQN128" s="390"/>
      <c r="HQO128" s="388"/>
      <c r="HQP128" s="214"/>
      <c r="HQQ128" s="389"/>
      <c r="HQR128" s="390"/>
      <c r="HQS128" s="388"/>
      <c r="HQT128" s="214"/>
      <c r="HQU128" s="389"/>
      <c r="HQV128" s="390"/>
      <c r="HQW128" s="388"/>
      <c r="HQX128" s="214"/>
      <c r="HQY128" s="389"/>
      <c r="HQZ128" s="390"/>
      <c r="HRA128" s="388"/>
      <c r="HRB128" s="214"/>
      <c r="HRC128" s="389"/>
      <c r="HRD128" s="390"/>
      <c r="HRE128" s="388"/>
      <c r="HRF128" s="214"/>
      <c r="HRG128" s="389"/>
      <c r="HRH128" s="390"/>
      <c r="HRI128" s="388"/>
      <c r="HRJ128" s="214"/>
      <c r="HRK128" s="389"/>
      <c r="HRL128" s="390"/>
      <c r="HRM128" s="388"/>
      <c r="HRN128" s="214"/>
      <c r="HRO128" s="389"/>
      <c r="HRP128" s="390"/>
      <c r="HRQ128" s="388"/>
      <c r="HRR128" s="214"/>
      <c r="HRS128" s="389"/>
      <c r="HRT128" s="390"/>
      <c r="HRU128" s="388"/>
      <c r="HRV128" s="214"/>
      <c r="HRW128" s="389"/>
      <c r="HRX128" s="390"/>
      <c r="HRY128" s="388"/>
      <c r="HRZ128" s="214"/>
      <c r="HSA128" s="389"/>
      <c r="HSB128" s="390"/>
      <c r="HSC128" s="388"/>
      <c r="HSD128" s="214"/>
      <c r="HSE128" s="389"/>
      <c r="HSF128" s="390"/>
      <c r="HSG128" s="388"/>
      <c r="HSH128" s="214"/>
      <c r="HSI128" s="389"/>
      <c r="HSJ128" s="390"/>
      <c r="HSK128" s="388"/>
      <c r="HSL128" s="214"/>
      <c r="HSM128" s="389"/>
      <c r="HSN128" s="390"/>
      <c r="HSO128" s="388"/>
      <c r="HSP128" s="214"/>
      <c r="HSQ128" s="389"/>
      <c r="HSR128" s="390"/>
      <c r="HSS128" s="388"/>
      <c r="HST128" s="214"/>
      <c r="HSU128" s="389"/>
      <c r="HSV128" s="390"/>
      <c r="HSW128" s="388"/>
      <c r="HSX128" s="214"/>
      <c r="HSY128" s="389"/>
      <c r="HSZ128" s="390"/>
      <c r="HTA128" s="388"/>
      <c r="HTB128" s="214"/>
      <c r="HTC128" s="389"/>
      <c r="HTD128" s="390"/>
      <c r="HTE128" s="388"/>
      <c r="HTF128" s="214"/>
      <c r="HTG128" s="389"/>
      <c r="HTH128" s="390"/>
      <c r="HTI128" s="388"/>
      <c r="HTJ128" s="214"/>
      <c r="HTK128" s="389"/>
      <c r="HTL128" s="390"/>
      <c r="HTM128" s="388"/>
      <c r="HTN128" s="214"/>
      <c r="HTO128" s="389"/>
      <c r="HTP128" s="390"/>
      <c r="HTQ128" s="388"/>
      <c r="HTR128" s="214"/>
      <c r="HTS128" s="389"/>
      <c r="HTT128" s="390"/>
      <c r="HTU128" s="388"/>
      <c r="HTV128" s="214"/>
      <c r="HTW128" s="389"/>
      <c r="HTX128" s="390"/>
      <c r="HTY128" s="388"/>
      <c r="HTZ128" s="214"/>
      <c r="HUA128" s="389"/>
      <c r="HUB128" s="390"/>
      <c r="HUC128" s="388"/>
      <c r="HUD128" s="214"/>
      <c r="HUE128" s="389"/>
      <c r="HUF128" s="390"/>
      <c r="HUG128" s="388"/>
      <c r="HUH128" s="214"/>
      <c r="HUI128" s="389"/>
      <c r="HUJ128" s="390"/>
      <c r="HUK128" s="388"/>
      <c r="HUL128" s="214"/>
      <c r="HUM128" s="389"/>
      <c r="HUN128" s="390"/>
      <c r="HUO128" s="388"/>
      <c r="HUP128" s="214"/>
      <c r="HUQ128" s="389"/>
      <c r="HUR128" s="390"/>
      <c r="HUS128" s="388"/>
      <c r="HUT128" s="214"/>
      <c r="HUU128" s="389"/>
      <c r="HUV128" s="390"/>
      <c r="HUW128" s="388"/>
      <c r="HUX128" s="214"/>
      <c r="HUY128" s="389"/>
      <c r="HUZ128" s="390"/>
      <c r="HVA128" s="388"/>
      <c r="HVB128" s="214"/>
      <c r="HVC128" s="389"/>
      <c r="HVD128" s="390"/>
      <c r="HVE128" s="388"/>
      <c r="HVF128" s="214"/>
      <c r="HVG128" s="389"/>
      <c r="HVH128" s="390"/>
      <c r="HVI128" s="388"/>
      <c r="HVJ128" s="214"/>
      <c r="HVK128" s="389"/>
      <c r="HVL128" s="390"/>
      <c r="HVM128" s="388"/>
      <c r="HVN128" s="214"/>
      <c r="HVO128" s="389"/>
      <c r="HVP128" s="390"/>
      <c r="HVQ128" s="388"/>
      <c r="HVR128" s="214"/>
      <c r="HVS128" s="389"/>
      <c r="HVT128" s="390"/>
      <c r="HVU128" s="388"/>
      <c r="HVV128" s="214"/>
      <c r="HVW128" s="389"/>
      <c r="HVX128" s="390"/>
      <c r="HVY128" s="388"/>
      <c r="HVZ128" s="214"/>
      <c r="HWA128" s="389"/>
      <c r="HWB128" s="390"/>
      <c r="HWC128" s="388"/>
      <c r="HWD128" s="214"/>
      <c r="HWE128" s="389"/>
      <c r="HWF128" s="390"/>
      <c r="HWG128" s="388"/>
      <c r="HWH128" s="214"/>
      <c r="HWI128" s="389"/>
      <c r="HWJ128" s="390"/>
      <c r="HWK128" s="388"/>
      <c r="HWL128" s="214"/>
      <c r="HWM128" s="389"/>
      <c r="HWN128" s="390"/>
      <c r="HWO128" s="388"/>
      <c r="HWP128" s="214"/>
      <c r="HWQ128" s="389"/>
      <c r="HWR128" s="390"/>
      <c r="HWS128" s="388"/>
      <c r="HWT128" s="214"/>
      <c r="HWU128" s="389"/>
      <c r="HWV128" s="390"/>
      <c r="HWW128" s="388"/>
      <c r="HWX128" s="214"/>
      <c r="HWY128" s="389"/>
      <c r="HWZ128" s="390"/>
      <c r="HXA128" s="388"/>
      <c r="HXB128" s="214"/>
      <c r="HXC128" s="389"/>
      <c r="HXD128" s="390"/>
      <c r="HXE128" s="388"/>
      <c r="HXF128" s="214"/>
      <c r="HXG128" s="389"/>
      <c r="HXH128" s="390"/>
      <c r="HXI128" s="388"/>
      <c r="HXJ128" s="214"/>
      <c r="HXK128" s="389"/>
      <c r="HXL128" s="390"/>
      <c r="HXM128" s="388"/>
      <c r="HXN128" s="214"/>
      <c r="HXO128" s="389"/>
      <c r="HXP128" s="390"/>
      <c r="HXQ128" s="388"/>
      <c r="HXR128" s="214"/>
      <c r="HXS128" s="389"/>
      <c r="HXT128" s="390"/>
      <c r="HXU128" s="388"/>
      <c r="HXV128" s="214"/>
      <c r="HXW128" s="389"/>
      <c r="HXX128" s="390"/>
      <c r="HXY128" s="388"/>
      <c r="HXZ128" s="214"/>
      <c r="HYA128" s="389"/>
      <c r="HYB128" s="390"/>
      <c r="HYC128" s="388"/>
      <c r="HYD128" s="214"/>
      <c r="HYE128" s="389"/>
      <c r="HYF128" s="390"/>
      <c r="HYG128" s="388"/>
      <c r="HYH128" s="214"/>
      <c r="HYI128" s="389"/>
      <c r="HYJ128" s="390"/>
      <c r="HYK128" s="388"/>
      <c r="HYL128" s="214"/>
      <c r="HYM128" s="389"/>
      <c r="HYN128" s="390"/>
      <c r="HYO128" s="388"/>
      <c r="HYP128" s="214"/>
      <c r="HYQ128" s="389"/>
      <c r="HYR128" s="390"/>
      <c r="HYS128" s="388"/>
      <c r="HYT128" s="214"/>
      <c r="HYU128" s="389"/>
      <c r="HYV128" s="390"/>
      <c r="HYW128" s="388"/>
      <c r="HYX128" s="214"/>
      <c r="HYY128" s="389"/>
      <c r="HYZ128" s="390"/>
      <c r="HZA128" s="388"/>
      <c r="HZB128" s="214"/>
      <c r="HZC128" s="389"/>
      <c r="HZD128" s="390"/>
      <c r="HZE128" s="388"/>
      <c r="HZF128" s="214"/>
      <c r="HZG128" s="389"/>
      <c r="HZH128" s="390"/>
      <c r="HZI128" s="388"/>
      <c r="HZJ128" s="214"/>
      <c r="HZK128" s="389"/>
      <c r="HZL128" s="390"/>
      <c r="HZM128" s="388"/>
      <c r="HZN128" s="214"/>
      <c r="HZO128" s="389"/>
      <c r="HZP128" s="390"/>
      <c r="HZQ128" s="388"/>
      <c r="HZR128" s="214"/>
      <c r="HZS128" s="389"/>
      <c r="HZT128" s="390"/>
      <c r="HZU128" s="388"/>
      <c r="HZV128" s="214"/>
      <c r="HZW128" s="389"/>
      <c r="HZX128" s="390"/>
      <c r="HZY128" s="388"/>
      <c r="HZZ128" s="214"/>
      <c r="IAA128" s="389"/>
      <c r="IAB128" s="390"/>
      <c r="IAC128" s="388"/>
      <c r="IAD128" s="214"/>
      <c r="IAE128" s="389"/>
      <c r="IAF128" s="390"/>
      <c r="IAG128" s="388"/>
      <c r="IAH128" s="214"/>
      <c r="IAI128" s="389"/>
      <c r="IAJ128" s="390"/>
      <c r="IAK128" s="388"/>
      <c r="IAL128" s="214"/>
      <c r="IAM128" s="389"/>
      <c r="IAN128" s="390"/>
      <c r="IAO128" s="388"/>
      <c r="IAP128" s="214"/>
      <c r="IAQ128" s="389"/>
      <c r="IAR128" s="390"/>
      <c r="IAS128" s="388"/>
      <c r="IAT128" s="214"/>
      <c r="IAU128" s="389"/>
      <c r="IAV128" s="390"/>
      <c r="IAW128" s="388"/>
      <c r="IAX128" s="214"/>
      <c r="IAY128" s="389"/>
      <c r="IAZ128" s="390"/>
      <c r="IBA128" s="388"/>
      <c r="IBB128" s="214"/>
      <c r="IBC128" s="389"/>
      <c r="IBD128" s="390"/>
      <c r="IBE128" s="388"/>
      <c r="IBF128" s="214"/>
      <c r="IBG128" s="389"/>
      <c r="IBH128" s="390"/>
      <c r="IBI128" s="388"/>
      <c r="IBJ128" s="214"/>
      <c r="IBK128" s="389"/>
      <c r="IBL128" s="390"/>
      <c r="IBM128" s="388"/>
      <c r="IBN128" s="214"/>
      <c r="IBO128" s="389"/>
      <c r="IBP128" s="390"/>
      <c r="IBQ128" s="388"/>
      <c r="IBR128" s="214"/>
      <c r="IBS128" s="389"/>
      <c r="IBT128" s="390"/>
      <c r="IBU128" s="388"/>
      <c r="IBV128" s="214"/>
      <c r="IBW128" s="389"/>
      <c r="IBX128" s="390"/>
      <c r="IBY128" s="388"/>
      <c r="IBZ128" s="214"/>
      <c r="ICA128" s="389"/>
      <c r="ICB128" s="390"/>
      <c r="ICC128" s="388"/>
      <c r="ICD128" s="214"/>
      <c r="ICE128" s="389"/>
      <c r="ICF128" s="390"/>
      <c r="ICG128" s="388"/>
      <c r="ICH128" s="214"/>
      <c r="ICI128" s="389"/>
      <c r="ICJ128" s="390"/>
      <c r="ICK128" s="388"/>
      <c r="ICL128" s="214"/>
      <c r="ICM128" s="389"/>
      <c r="ICN128" s="390"/>
      <c r="ICO128" s="388"/>
      <c r="ICP128" s="214"/>
      <c r="ICQ128" s="389"/>
      <c r="ICR128" s="390"/>
      <c r="ICS128" s="388"/>
      <c r="ICT128" s="214"/>
      <c r="ICU128" s="389"/>
      <c r="ICV128" s="390"/>
      <c r="ICW128" s="388"/>
      <c r="ICX128" s="214"/>
      <c r="ICY128" s="389"/>
      <c r="ICZ128" s="390"/>
      <c r="IDA128" s="388"/>
      <c r="IDB128" s="214"/>
      <c r="IDC128" s="389"/>
      <c r="IDD128" s="390"/>
      <c r="IDE128" s="388"/>
      <c r="IDF128" s="214"/>
      <c r="IDG128" s="389"/>
      <c r="IDH128" s="390"/>
      <c r="IDI128" s="388"/>
      <c r="IDJ128" s="214"/>
      <c r="IDK128" s="389"/>
      <c r="IDL128" s="390"/>
      <c r="IDM128" s="388"/>
      <c r="IDN128" s="214"/>
      <c r="IDO128" s="389"/>
      <c r="IDP128" s="390"/>
      <c r="IDQ128" s="388"/>
      <c r="IDR128" s="214"/>
      <c r="IDS128" s="389"/>
      <c r="IDT128" s="390"/>
      <c r="IDU128" s="388"/>
      <c r="IDV128" s="214"/>
      <c r="IDW128" s="389"/>
      <c r="IDX128" s="390"/>
      <c r="IDY128" s="388"/>
      <c r="IDZ128" s="214"/>
      <c r="IEA128" s="389"/>
      <c r="IEB128" s="390"/>
      <c r="IEC128" s="388"/>
      <c r="IED128" s="214"/>
      <c r="IEE128" s="389"/>
      <c r="IEF128" s="390"/>
      <c r="IEG128" s="388"/>
      <c r="IEH128" s="214"/>
      <c r="IEI128" s="389"/>
      <c r="IEJ128" s="390"/>
      <c r="IEK128" s="388"/>
      <c r="IEL128" s="214"/>
      <c r="IEM128" s="389"/>
      <c r="IEN128" s="390"/>
      <c r="IEO128" s="388"/>
      <c r="IEP128" s="214"/>
      <c r="IEQ128" s="389"/>
      <c r="IER128" s="390"/>
      <c r="IES128" s="388"/>
      <c r="IET128" s="214"/>
      <c r="IEU128" s="389"/>
      <c r="IEV128" s="390"/>
      <c r="IEW128" s="388"/>
      <c r="IEX128" s="214"/>
      <c r="IEY128" s="389"/>
      <c r="IEZ128" s="390"/>
      <c r="IFA128" s="388"/>
      <c r="IFB128" s="214"/>
      <c r="IFC128" s="389"/>
      <c r="IFD128" s="390"/>
      <c r="IFE128" s="388"/>
      <c r="IFF128" s="214"/>
      <c r="IFG128" s="389"/>
      <c r="IFH128" s="390"/>
      <c r="IFI128" s="388"/>
      <c r="IFJ128" s="214"/>
      <c r="IFK128" s="389"/>
      <c r="IFL128" s="390"/>
      <c r="IFM128" s="388"/>
      <c r="IFN128" s="214"/>
      <c r="IFO128" s="389"/>
      <c r="IFP128" s="390"/>
      <c r="IFQ128" s="388"/>
      <c r="IFR128" s="214"/>
      <c r="IFS128" s="389"/>
      <c r="IFT128" s="390"/>
      <c r="IFU128" s="388"/>
      <c r="IFV128" s="214"/>
      <c r="IFW128" s="389"/>
      <c r="IFX128" s="390"/>
      <c r="IFY128" s="388"/>
      <c r="IFZ128" s="214"/>
      <c r="IGA128" s="389"/>
      <c r="IGB128" s="390"/>
      <c r="IGC128" s="388"/>
      <c r="IGD128" s="214"/>
      <c r="IGE128" s="389"/>
      <c r="IGF128" s="390"/>
      <c r="IGG128" s="388"/>
      <c r="IGH128" s="214"/>
      <c r="IGI128" s="389"/>
      <c r="IGJ128" s="390"/>
      <c r="IGK128" s="388"/>
      <c r="IGL128" s="214"/>
      <c r="IGM128" s="389"/>
      <c r="IGN128" s="390"/>
      <c r="IGO128" s="388"/>
      <c r="IGP128" s="214"/>
      <c r="IGQ128" s="389"/>
      <c r="IGR128" s="390"/>
      <c r="IGS128" s="388"/>
      <c r="IGT128" s="214"/>
      <c r="IGU128" s="389"/>
      <c r="IGV128" s="390"/>
      <c r="IGW128" s="388"/>
      <c r="IGX128" s="214"/>
      <c r="IGY128" s="389"/>
      <c r="IGZ128" s="390"/>
      <c r="IHA128" s="388"/>
      <c r="IHB128" s="214"/>
      <c r="IHC128" s="389"/>
      <c r="IHD128" s="390"/>
      <c r="IHE128" s="388"/>
      <c r="IHF128" s="214"/>
      <c r="IHG128" s="389"/>
      <c r="IHH128" s="390"/>
      <c r="IHI128" s="388"/>
      <c r="IHJ128" s="214"/>
      <c r="IHK128" s="389"/>
      <c r="IHL128" s="390"/>
      <c r="IHM128" s="388"/>
      <c r="IHN128" s="214"/>
      <c r="IHO128" s="389"/>
      <c r="IHP128" s="390"/>
      <c r="IHQ128" s="388"/>
      <c r="IHR128" s="214"/>
      <c r="IHS128" s="389"/>
      <c r="IHT128" s="390"/>
      <c r="IHU128" s="388"/>
      <c r="IHV128" s="214"/>
      <c r="IHW128" s="389"/>
      <c r="IHX128" s="390"/>
      <c r="IHY128" s="388"/>
      <c r="IHZ128" s="214"/>
      <c r="IIA128" s="389"/>
      <c r="IIB128" s="390"/>
      <c r="IIC128" s="388"/>
      <c r="IID128" s="214"/>
      <c r="IIE128" s="389"/>
      <c r="IIF128" s="390"/>
      <c r="IIG128" s="388"/>
      <c r="IIH128" s="214"/>
      <c r="III128" s="389"/>
      <c r="IIJ128" s="390"/>
      <c r="IIK128" s="388"/>
      <c r="IIL128" s="214"/>
      <c r="IIM128" s="389"/>
      <c r="IIN128" s="390"/>
      <c r="IIO128" s="388"/>
      <c r="IIP128" s="214"/>
      <c r="IIQ128" s="389"/>
      <c r="IIR128" s="390"/>
      <c r="IIS128" s="388"/>
      <c r="IIT128" s="214"/>
      <c r="IIU128" s="389"/>
      <c r="IIV128" s="390"/>
      <c r="IIW128" s="388"/>
      <c r="IIX128" s="214"/>
      <c r="IIY128" s="389"/>
      <c r="IIZ128" s="390"/>
      <c r="IJA128" s="388"/>
      <c r="IJB128" s="214"/>
      <c r="IJC128" s="389"/>
      <c r="IJD128" s="390"/>
      <c r="IJE128" s="388"/>
      <c r="IJF128" s="214"/>
      <c r="IJG128" s="389"/>
      <c r="IJH128" s="390"/>
      <c r="IJI128" s="388"/>
      <c r="IJJ128" s="214"/>
      <c r="IJK128" s="389"/>
      <c r="IJL128" s="390"/>
      <c r="IJM128" s="388"/>
      <c r="IJN128" s="214"/>
      <c r="IJO128" s="389"/>
      <c r="IJP128" s="390"/>
      <c r="IJQ128" s="388"/>
      <c r="IJR128" s="214"/>
      <c r="IJS128" s="389"/>
      <c r="IJT128" s="390"/>
      <c r="IJU128" s="388"/>
      <c r="IJV128" s="214"/>
      <c r="IJW128" s="389"/>
      <c r="IJX128" s="390"/>
      <c r="IJY128" s="388"/>
      <c r="IJZ128" s="214"/>
      <c r="IKA128" s="389"/>
      <c r="IKB128" s="390"/>
      <c r="IKC128" s="388"/>
      <c r="IKD128" s="214"/>
      <c r="IKE128" s="389"/>
      <c r="IKF128" s="390"/>
      <c r="IKG128" s="388"/>
      <c r="IKH128" s="214"/>
      <c r="IKI128" s="389"/>
      <c r="IKJ128" s="390"/>
      <c r="IKK128" s="388"/>
      <c r="IKL128" s="214"/>
      <c r="IKM128" s="389"/>
      <c r="IKN128" s="390"/>
      <c r="IKO128" s="388"/>
      <c r="IKP128" s="214"/>
      <c r="IKQ128" s="389"/>
      <c r="IKR128" s="390"/>
      <c r="IKS128" s="388"/>
      <c r="IKT128" s="214"/>
      <c r="IKU128" s="389"/>
      <c r="IKV128" s="390"/>
      <c r="IKW128" s="388"/>
      <c r="IKX128" s="214"/>
      <c r="IKY128" s="389"/>
      <c r="IKZ128" s="390"/>
      <c r="ILA128" s="388"/>
      <c r="ILB128" s="214"/>
      <c r="ILC128" s="389"/>
      <c r="ILD128" s="390"/>
      <c r="ILE128" s="388"/>
      <c r="ILF128" s="214"/>
      <c r="ILG128" s="389"/>
      <c r="ILH128" s="390"/>
      <c r="ILI128" s="388"/>
      <c r="ILJ128" s="214"/>
      <c r="ILK128" s="389"/>
      <c r="ILL128" s="390"/>
      <c r="ILM128" s="388"/>
      <c r="ILN128" s="214"/>
      <c r="ILO128" s="389"/>
      <c r="ILP128" s="390"/>
      <c r="ILQ128" s="388"/>
      <c r="ILR128" s="214"/>
      <c r="ILS128" s="389"/>
      <c r="ILT128" s="390"/>
      <c r="ILU128" s="388"/>
      <c r="ILV128" s="214"/>
      <c r="ILW128" s="389"/>
      <c r="ILX128" s="390"/>
      <c r="ILY128" s="388"/>
      <c r="ILZ128" s="214"/>
      <c r="IMA128" s="389"/>
      <c r="IMB128" s="390"/>
      <c r="IMC128" s="388"/>
      <c r="IMD128" s="214"/>
      <c r="IME128" s="389"/>
      <c r="IMF128" s="390"/>
      <c r="IMG128" s="388"/>
      <c r="IMH128" s="214"/>
      <c r="IMI128" s="389"/>
      <c r="IMJ128" s="390"/>
      <c r="IMK128" s="388"/>
      <c r="IML128" s="214"/>
      <c r="IMM128" s="389"/>
      <c r="IMN128" s="390"/>
      <c r="IMO128" s="388"/>
      <c r="IMP128" s="214"/>
      <c r="IMQ128" s="389"/>
      <c r="IMR128" s="390"/>
      <c r="IMS128" s="388"/>
      <c r="IMT128" s="214"/>
      <c r="IMU128" s="389"/>
      <c r="IMV128" s="390"/>
      <c r="IMW128" s="388"/>
      <c r="IMX128" s="214"/>
      <c r="IMY128" s="389"/>
      <c r="IMZ128" s="390"/>
      <c r="INA128" s="388"/>
      <c r="INB128" s="214"/>
      <c r="INC128" s="389"/>
      <c r="IND128" s="390"/>
      <c r="INE128" s="388"/>
      <c r="INF128" s="214"/>
      <c r="ING128" s="389"/>
      <c r="INH128" s="390"/>
      <c r="INI128" s="388"/>
      <c r="INJ128" s="214"/>
      <c r="INK128" s="389"/>
      <c r="INL128" s="390"/>
      <c r="INM128" s="388"/>
      <c r="INN128" s="214"/>
      <c r="INO128" s="389"/>
      <c r="INP128" s="390"/>
      <c r="INQ128" s="388"/>
      <c r="INR128" s="214"/>
      <c r="INS128" s="389"/>
      <c r="INT128" s="390"/>
      <c r="INU128" s="388"/>
      <c r="INV128" s="214"/>
      <c r="INW128" s="389"/>
      <c r="INX128" s="390"/>
      <c r="INY128" s="388"/>
      <c r="INZ128" s="214"/>
      <c r="IOA128" s="389"/>
      <c r="IOB128" s="390"/>
      <c r="IOC128" s="388"/>
      <c r="IOD128" s="214"/>
      <c r="IOE128" s="389"/>
      <c r="IOF128" s="390"/>
      <c r="IOG128" s="388"/>
      <c r="IOH128" s="214"/>
      <c r="IOI128" s="389"/>
      <c r="IOJ128" s="390"/>
      <c r="IOK128" s="388"/>
      <c r="IOL128" s="214"/>
      <c r="IOM128" s="389"/>
      <c r="ION128" s="390"/>
      <c r="IOO128" s="388"/>
      <c r="IOP128" s="214"/>
      <c r="IOQ128" s="389"/>
      <c r="IOR128" s="390"/>
      <c r="IOS128" s="388"/>
      <c r="IOT128" s="214"/>
      <c r="IOU128" s="389"/>
      <c r="IOV128" s="390"/>
      <c r="IOW128" s="388"/>
      <c r="IOX128" s="214"/>
      <c r="IOY128" s="389"/>
      <c r="IOZ128" s="390"/>
      <c r="IPA128" s="388"/>
      <c r="IPB128" s="214"/>
      <c r="IPC128" s="389"/>
      <c r="IPD128" s="390"/>
      <c r="IPE128" s="388"/>
      <c r="IPF128" s="214"/>
      <c r="IPG128" s="389"/>
      <c r="IPH128" s="390"/>
      <c r="IPI128" s="388"/>
      <c r="IPJ128" s="214"/>
      <c r="IPK128" s="389"/>
      <c r="IPL128" s="390"/>
      <c r="IPM128" s="388"/>
      <c r="IPN128" s="214"/>
      <c r="IPO128" s="389"/>
      <c r="IPP128" s="390"/>
      <c r="IPQ128" s="388"/>
      <c r="IPR128" s="214"/>
      <c r="IPS128" s="389"/>
      <c r="IPT128" s="390"/>
      <c r="IPU128" s="388"/>
      <c r="IPV128" s="214"/>
      <c r="IPW128" s="389"/>
      <c r="IPX128" s="390"/>
      <c r="IPY128" s="388"/>
      <c r="IPZ128" s="214"/>
      <c r="IQA128" s="389"/>
      <c r="IQB128" s="390"/>
      <c r="IQC128" s="388"/>
      <c r="IQD128" s="214"/>
      <c r="IQE128" s="389"/>
      <c r="IQF128" s="390"/>
      <c r="IQG128" s="388"/>
      <c r="IQH128" s="214"/>
      <c r="IQI128" s="389"/>
      <c r="IQJ128" s="390"/>
      <c r="IQK128" s="388"/>
      <c r="IQL128" s="214"/>
      <c r="IQM128" s="389"/>
      <c r="IQN128" s="390"/>
      <c r="IQO128" s="388"/>
      <c r="IQP128" s="214"/>
      <c r="IQQ128" s="389"/>
      <c r="IQR128" s="390"/>
      <c r="IQS128" s="388"/>
      <c r="IQT128" s="214"/>
      <c r="IQU128" s="389"/>
      <c r="IQV128" s="390"/>
      <c r="IQW128" s="388"/>
      <c r="IQX128" s="214"/>
      <c r="IQY128" s="389"/>
      <c r="IQZ128" s="390"/>
      <c r="IRA128" s="388"/>
      <c r="IRB128" s="214"/>
      <c r="IRC128" s="389"/>
      <c r="IRD128" s="390"/>
      <c r="IRE128" s="388"/>
      <c r="IRF128" s="214"/>
      <c r="IRG128" s="389"/>
      <c r="IRH128" s="390"/>
      <c r="IRI128" s="388"/>
      <c r="IRJ128" s="214"/>
      <c r="IRK128" s="389"/>
      <c r="IRL128" s="390"/>
      <c r="IRM128" s="388"/>
      <c r="IRN128" s="214"/>
      <c r="IRO128" s="389"/>
      <c r="IRP128" s="390"/>
      <c r="IRQ128" s="388"/>
      <c r="IRR128" s="214"/>
      <c r="IRS128" s="389"/>
      <c r="IRT128" s="390"/>
      <c r="IRU128" s="388"/>
      <c r="IRV128" s="214"/>
      <c r="IRW128" s="389"/>
      <c r="IRX128" s="390"/>
      <c r="IRY128" s="388"/>
      <c r="IRZ128" s="214"/>
      <c r="ISA128" s="389"/>
      <c r="ISB128" s="390"/>
      <c r="ISC128" s="388"/>
      <c r="ISD128" s="214"/>
      <c r="ISE128" s="389"/>
      <c r="ISF128" s="390"/>
      <c r="ISG128" s="388"/>
      <c r="ISH128" s="214"/>
      <c r="ISI128" s="389"/>
      <c r="ISJ128" s="390"/>
      <c r="ISK128" s="388"/>
      <c r="ISL128" s="214"/>
      <c r="ISM128" s="389"/>
      <c r="ISN128" s="390"/>
      <c r="ISO128" s="388"/>
      <c r="ISP128" s="214"/>
      <c r="ISQ128" s="389"/>
      <c r="ISR128" s="390"/>
      <c r="ISS128" s="388"/>
      <c r="IST128" s="214"/>
      <c r="ISU128" s="389"/>
      <c r="ISV128" s="390"/>
      <c r="ISW128" s="388"/>
      <c r="ISX128" s="214"/>
      <c r="ISY128" s="389"/>
      <c r="ISZ128" s="390"/>
      <c r="ITA128" s="388"/>
      <c r="ITB128" s="214"/>
      <c r="ITC128" s="389"/>
      <c r="ITD128" s="390"/>
      <c r="ITE128" s="388"/>
      <c r="ITF128" s="214"/>
      <c r="ITG128" s="389"/>
      <c r="ITH128" s="390"/>
      <c r="ITI128" s="388"/>
      <c r="ITJ128" s="214"/>
      <c r="ITK128" s="389"/>
      <c r="ITL128" s="390"/>
      <c r="ITM128" s="388"/>
      <c r="ITN128" s="214"/>
      <c r="ITO128" s="389"/>
      <c r="ITP128" s="390"/>
      <c r="ITQ128" s="388"/>
      <c r="ITR128" s="214"/>
      <c r="ITS128" s="389"/>
      <c r="ITT128" s="390"/>
      <c r="ITU128" s="388"/>
      <c r="ITV128" s="214"/>
      <c r="ITW128" s="389"/>
      <c r="ITX128" s="390"/>
      <c r="ITY128" s="388"/>
      <c r="ITZ128" s="214"/>
      <c r="IUA128" s="389"/>
      <c r="IUB128" s="390"/>
      <c r="IUC128" s="388"/>
      <c r="IUD128" s="214"/>
      <c r="IUE128" s="389"/>
      <c r="IUF128" s="390"/>
      <c r="IUG128" s="388"/>
      <c r="IUH128" s="214"/>
      <c r="IUI128" s="389"/>
      <c r="IUJ128" s="390"/>
      <c r="IUK128" s="388"/>
      <c r="IUL128" s="214"/>
      <c r="IUM128" s="389"/>
      <c r="IUN128" s="390"/>
      <c r="IUO128" s="388"/>
      <c r="IUP128" s="214"/>
      <c r="IUQ128" s="389"/>
      <c r="IUR128" s="390"/>
      <c r="IUS128" s="388"/>
      <c r="IUT128" s="214"/>
      <c r="IUU128" s="389"/>
      <c r="IUV128" s="390"/>
      <c r="IUW128" s="388"/>
      <c r="IUX128" s="214"/>
      <c r="IUY128" s="389"/>
      <c r="IUZ128" s="390"/>
      <c r="IVA128" s="388"/>
      <c r="IVB128" s="214"/>
      <c r="IVC128" s="389"/>
      <c r="IVD128" s="390"/>
      <c r="IVE128" s="388"/>
      <c r="IVF128" s="214"/>
      <c r="IVG128" s="389"/>
      <c r="IVH128" s="390"/>
      <c r="IVI128" s="388"/>
      <c r="IVJ128" s="214"/>
      <c r="IVK128" s="389"/>
      <c r="IVL128" s="390"/>
      <c r="IVM128" s="388"/>
      <c r="IVN128" s="214"/>
      <c r="IVO128" s="389"/>
      <c r="IVP128" s="390"/>
      <c r="IVQ128" s="388"/>
      <c r="IVR128" s="214"/>
      <c r="IVS128" s="389"/>
      <c r="IVT128" s="390"/>
      <c r="IVU128" s="388"/>
      <c r="IVV128" s="214"/>
      <c r="IVW128" s="389"/>
      <c r="IVX128" s="390"/>
      <c r="IVY128" s="388"/>
      <c r="IVZ128" s="214"/>
      <c r="IWA128" s="389"/>
      <c r="IWB128" s="390"/>
      <c r="IWC128" s="388"/>
      <c r="IWD128" s="214"/>
      <c r="IWE128" s="389"/>
      <c r="IWF128" s="390"/>
      <c r="IWG128" s="388"/>
      <c r="IWH128" s="214"/>
      <c r="IWI128" s="389"/>
      <c r="IWJ128" s="390"/>
      <c r="IWK128" s="388"/>
      <c r="IWL128" s="214"/>
      <c r="IWM128" s="389"/>
      <c r="IWN128" s="390"/>
      <c r="IWO128" s="388"/>
      <c r="IWP128" s="214"/>
      <c r="IWQ128" s="389"/>
      <c r="IWR128" s="390"/>
      <c r="IWS128" s="388"/>
      <c r="IWT128" s="214"/>
      <c r="IWU128" s="389"/>
      <c r="IWV128" s="390"/>
      <c r="IWW128" s="388"/>
      <c r="IWX128" s="214"/>
      <c r="IWY128" s="389"/>
      <c r="IWZ128" s="390"/>
      <c r="IXA128" s="388"/>
      <c r="IXB128" s="214"/>
      <c r="IXC128" s="389"/>
      <c r="IXD128" s="390"/>
      <c r="IXE128" s="388"/>
      <c r="IXF128" s="214"/>
      <c r="IXG128" s="389"/>
      <c r="IXH128" s="390"/>
      <c r="IXI128" s="388"/>
      <c r="IXJ128" s="214"/>
      <c r="IXK128" s="389"/>
      <c r="IXL128" s="390"/>
      <c r="IXM128" s="388"/>
      <c r="IXN128" s="214"/>
      <c r="IXO128" s="389"/>
      <c r="IXP128" s="390"/>
      <c r="IXQ128" s="388"/>
      <c r="IXR128" s="214"/>
      <c r="IXS128" s="389"/>
      <c r="IXT128" s="390"/>
      <c r="IXU128" s="388"/>
      <c r="IXV128" s="214"/>
      <c r="IXW128" s="389"/>
      <c r="IXX128" s="390"/>
      <c r="IXY128" s="388"/>
      <c r="IXZ128" s="214"/>
      <c r="IYA128" s="389"/>
      <c r="IYB128" s="390"/>
      <c r="IYC128" s="388"/>
      <c r="IYD128" s="214"/>
      <c r="IYE128" s="389"/>
      <c r="IYF128" s="390"/>
      <c r="IYG128" s="388"/>
      <c r="IYH128" s="214"/>
      <c r="IYI128" s="389"/>
      <c r="IYJ128" s="390"/>
      <c r="IYK128" s="388"/>
      <c r="IYL128" s="214"/>
      <c r="IYM128" s="389"/>
      <c r="IYN128" s="390"/>
      <c r="IYO128" s="388"/>
      <c r="IYP128" s="214"/>
      <c r="IYQ128" s="389"/>
      <c r="IYR128" s="390"/>
      <c r="IYS128" s="388"/>
      <c r="IYT128" s="214"/>
      <c r="IYU128" s="389"/>
      <c r="IYV128" s="390"/>
      <c r="IYW128" s="388"/>
      <c r="IYX128" s="214"/>
      <c r="IYY128" s="389"/>
      <c r="IYZ128" s="390"/>
      <c r="IZA128" s="388"/>
      <c r="IZB128" s="214"/>
      <c r="IZC128" s="389"/>
      <c r="IZD128" s="390"/>
      <c r="IZE128" s="388"/>
      <c r="IZF128" s="214"/>
      <c r="IZG128" s="389"/>
      <c r="IZH128" s="390"/>
      <c r="IZI128" s="388"/>
      <c r="IZJ128" s="214"/>
      <c r="IZK128" s="389"/>
      <c r="IZL128" s="390"/>
      <c r="IZM128" s="388"/>
      <c r="IZN128" s="214"/>
      <c r="IZO128" s="389"/>
      <c r="IZP128" s="390"/>
      <c r="IZQ128" s="388"/>
      <c r="IZR128" s="214"/>
      <c r="IZS128" s="389"/>
      <c r="IZT128" s="390"/>
      <c r="IZU128" s="388"/>
      <c r="IZV128" s="214"/>
      <c r="IZW128" s="389"/>
      <c r="IZX128" s="390"/>
      <c r="IZY128" s="388"/>
      <c r="IZZ128" s="214"/>
      <c r="JAA128" s="389"/>
      <c r="JAB128" s="390"/>
      <c r="JAC128" s="388"/>
      <c r="JAD128" s="214"/>
      <c r="JAE128" s="389"/>
      <c r="JAF128" s="390"/>
      <c r="JAG128" s="388"/>
      <c r="JAH128" s="214"/>
      <c r="JAI128" s="389"/>
      <c r="JAJ128" s="390"/>
      <c r="JAK128" s="388"/>
      <c r="JAL128" s="214"/>
      <c r="JAM128" s="389"/>
      <c r="JAN128" s="390"/>
      <c r="JAO128" s="388"/>
      <c r="JAP128" s="214"/>
      <c r="JAQ128" s="389"/>
      <c r="JAR128" s="390"/>
      <c r="JAS128" s="388"/>
      <c r="JAT128" s="214"/>
      <c r="JAU128" s="389"/>
      <c r="JAV128" s="390"/>
      <c r="JAW128" s="388"/>
      <c r="JAX128" s="214"/>
      <c r="JAY128" s="389"/>
      <c r="JAZ128" s="390"/>
      <c r="JBA128" s="388"/>
      <c r="JBB128" s="214"/>
      <c r="JBC128" s="389"/>
      <c r="JBD128" s="390"/>
      <c r="JBE128" s="388"/>
      <c r="JBF128" s="214"/>
      <c r="JBG128" s="389"/>
      <c r="JBH128" s="390"/>
      <c r="JBI128" s="388"/>
      <c r="JBJ128" s="214"/>
      <c r="JBK128" s="389"/>
      <c r="JBL128" s="390"/>
      <c r="JBM128" s="388"/>
      <c r="JBN128" s="214"/>
      <c r="JBO128" s="389"/>
      <c r="JBP128" s="390"/>
      <c r="JBQ128" s="388"/>
      <c r="JBR128" s="214"/>
      <c r="JBS128" s="389"/>
      <c r="JBT128" s="390"/>
      <c r="JBU128" s="388"/>
      <c r="JBV128" s="214"/>
      <c r="JBW128" s="389"/>
      <c r="JBX128" s="390"/>
      <c r="JBY128" s="388"/>
      <c r="JBZ128" s="214"/>
      <c r="JCA128" s="389"/>
      <c r="JCB128" s="390"/>
      <c r="JCC128" s="388"/>
      <c r="JCD128" s="214"/>
      <c r="JCE128" s="389"/>
      <c r="JCF128" s="390"/>
      <c r="JCG128" s="388"/>
      <c r="JCH128" s="214"/>
      <c r="JCI128" s="389"/>
      <c r="JCJ128" s="390"/>
      <c r="JCK128" s="388"/>
      <c r="JCL128" s="214"/>
      <c r="JCM128" s="389"/>
      <c r="JCN128" s="390"/>
      <c r="JCO128" s="388"/>
      <c r="JCP128" s="214"/>
      <c r="JCQ128" s="389"/>
      <c r="JCR128" s="390"/>
      <c r="JCS128" s="388"/>
      <c r="JCT128" s="214"/>
      <c r="JCU128" s="389"/>
      <c r="JCV128" s="390"/>
      <c r="JCW128" s="388"/>
      <c r="JCX128" s="214"/>
      <c r="JCY128" s="389"/>
      <c r="JCZ128" s="390"/>
      <c r="JDA128" s="388"/>
      <c r="JDB128" s="214"/>
      <c r="JDC128" s="389"/>
      <c r="JDD128" s="390"/>
      <c r="JDE128" s="388"/>
      <c r="JDF128" s="214"/>
      <c r="JDG128" s="389"/>
      <c r="JDH128" s="390"/>
      <c r="JDI128" s="388"/>
      <c r="JDJ128" s="214"/>
      <c r="JDK128" s="389"/>
      <c r="JDL128" s="390"/>
      <c r="JDM128" s="388"/>
      <c r="JDN128" s="214"/>
      <c r="JDO128" s="389"/>
      <c r="JDP128" s="390"/>
      <c r="JDQ128" s="388"/>
      <c r="JDR128" s="214"/>
      <c r="JDS128" s="389"/>
      <c r="JDT128" s="390"/>
      <c r="JDU128" s="388"/>
      <c r="JDV128" s="214"/>
      <c r="JDW128" s="389"/>
      <c r="JDX128" s="390"/>
      <c r="JDY128" s="388"/>
      <c r="JDZ128" s="214"/>
      <c r="JEA128" s="389"/>
      <c r="JEB128" s="390"/>
      <c r="JEC128" s="388"/>
      <c r="JED128" s="214"/>
      <c r="JEE128" s="389"/>
      <c r="JEF128" s="390"/>
      <c r="JEG128" s="388"/>
      <c r="JEH128" s="214"/>
      <c r="JEI128" s="389"/>
      <c r="JEJ128" s="390"/>
      <c r="JEK128" s="388"/>
      <c r="JEL128" s="214"/>
      <c r="JEM128" s="389"/>
      <c r="JEN128" s="390"/>
      <c r="JEO128" s="388"/>
      <c r="JEP128" s="214"/>
      <c r="JEQ128" s="389"/>
      <c r="JER128" s="390"/>
      <c r="JES128" s="388"/>
      <c r="JET128" s="214"/>
      <c r="JEU128" s="389"/>
      <c r="JEV128" s="390"/>
      <c r="JEW128" s="388"/>
      <c r="JEX128" s="214"/>
      <c r="JEY128" s="389"/>
      <c r="JEZ128" s="390"/>
      <c r="JFA128" s="388"/>
      <c r="JFB128" s="214"/>
      <c r="JFC128" s="389"/>
      <c r="JFD128" s="390"/>
      <c r="JFE128" s="388"/>
      <c r="JFF128" s="214"/>
      <c r="JFG128" s="389"/>
      <c r="JFH128" s="390"/>
      <c r="JFI128" s="388"/>
      <c r="JFJ128" s="214"/>
      <c r="JFK128" s="389"/>
      <c r="JFL128" s="390"/>
      <c r="JFM128" s="388"/>
      <c r="JFN128" s="214"/>
      <c r="JFO128" s="389"/>
      <c r="JFP128" s="390"/>
      <c r="JFQ128" s="388"/>
      <c r="JFR128" s="214"/>
      <c r="JFS128" s="389"/>
      <c r="JFT128" s="390"/>
      <c r="JFU128" s="388"/>
      <c r="JFV128" s="214"/>
      <c r="JFW128" s="389"/>
      <c r="JFX128" s="390"/>
      <c r="JFY128" s="388"/>
      <c r="JFZ128" s="214"/>
      <c r="JGA128" s="389"/>
      <c r="JGB128" s="390"/>
      <c r="JGC128" s="388"/>
      <c r="JGD128" s="214"/>
      <c r="JGE128" s="389"/>
      <c r="JGF128" s="390"/>
      <c r="JGG128" s="388"/>
      <c r="JGH128" s="214"/>
      <c r="JGI128" s="389"/>
      <c r="JGJ128" s="390"/>
      <c r="JGK128" s="388"/>
      <c r="JGL128" s="214"/>
      <c r="JGM128" s="389"/>
      <c r="JGN128" s="390"/>
      <c r="JGO128" s="388"/>
      <c r="JGP128" s="214"/>
      <c r="JGQ128" s="389"/>
      <c r="JGR128" s="390"/>
      <c r="JGS128" s="388"/>
      <c r="JGT128" s="214"/>
      <c r="JGU128" s="389"/>
      <c r="JGV128" s="390"/>
      <c r="JGW128" s="388"/>
      <c r="JGX128" s="214"/>
      <c r="JGY128" s="389"/>
      <c r="JGZ128" s="390"/>
      <c r="JHA128" s="388"/>
      <c r="JHB128" s="214"/>
      <c r="JHC128" s="389"/>
      <c r="JHD128" s="390"/>
      <c r="JHE128" s="388"/>
      <c r="JHF128" s="214"/>
      <c r="JHG128" s="389"/>
      <c r="JHH128" s="390"/>
      <c r="JHI128" s="388"/>
      <c r="JHJ128" s="214"/>
      <c r="JHK128" s="389"/>
      <c r="JHL128" s="390"/>
      <c r="JHM128" s="388"/>
      <c r="JHN128" s="214"/>
      <c r="JHO128" s="389"/>
      <c r="JHP128" s="390"/>
      <c r="JHQ128" s="388"/>
      <c r="JHR128" s="214"/>
      <c r="JHS128" s="389"/>
      <c r="JHT128" s="390"/>
      <c r="JHU128" s="388"/>
      <c r="JHV128" s="214"/>
      <c r="JHW128" s="389"/>
      <c r="JHX128" s="390"/>
      <c r="JHY128" s="388"/>
      <c r="JHZ128" s="214"/>
      <c r="JIA128" s="389"/>
      <c r="JIB128" s="390"/>
      <c r="JIC128" s="388"/>
      <c r="JID128" s="214"/>
      <c r="JIE128" s="389"/>
      <c r="JIF128" s="390"/>
      <c r="JIG128" s="388"/>
      <c r="JIH128" s="214"/>
      <c r="JII128" s="389"/>
      <c r="JIJ128" s="390"/>
      <c r="JIK128" s="388"/>
      <c r="JIL128" s="214"/>
      <c r="JIM128" s="389"/>
      <c r="JIN128" s="390"/>
      <c r="JIO128" s="388"/>
      <c r="JIP128" s="214"/>
      <c r="JIQ128" s="389"/>
      <c r="JIR128" s="390"/>
      <c r="JIS128" s="388"/>
      <c r="JIT128" s="214"/>
      <c r="JIU128" s="389"/>
      <c r="JIV128" s="390"/>
      <c r="JIW128" s="388"/>
      <c r="JIX128" s="214"/>
      <c r="JIY128" s="389"/>
      <c r="JIZ128" s="390"/>
      <c r="JJA128" s="388"/>
      <c r="JJB128" s="214"/>
      <c r="JJC128" s="389"/>
      <c r="JJD128" s="390"/>
      <c r="JJE128" s="388"/>
      <c r="JJF128" s="214"/>
      <c r="JJG128" s="389"/>
      <c r="JJH128" s="390"/>
      <c r="JJI128" s="388"/>
      <c r="JJJ128" s="214"/>
      <c r="JJK128" s="389"/>
      <c r="JJL128" s="390"/>
      <c r="JJM128" s="388"/>
      <c r="JJN128" s="214"/>
      <c r="JJO128" s="389"/>
      <c r="JJP128" s="390"/>
      <c r="JJQ128" s="388"/>
      <c r="JJR128" s="214"/>
      <c r="JJS128" s="389"/>
      <c r="JJT128" s="390"/>
      <c r="JJU128" s="388"/>
      <c r="JJV128" s="214"/>
      <c r="JJW128" s="389"/>
      <c r="JJX128" s="390"/>
      <c r="JJY128" s="388"/>
      <c r="JJZ128" s="214"/>
      <c r="JKA128" s="389"/>
      <c r="JKB128" s="390"/>
      <c r="JKC128" s="388"/>
      <c r="JKD128" s="214"/>
      <c r="JKE128" s="389"/>
      <c r="JKF128" s="390"/>
      <c r="JKG128" s="388"/>
      <c r="JKH128" s="214"/>
      <c r="JKI128" s="389"/>
      <c r="JKJ128" s="390"/>
      <c r="JKK128" s="388"/>
      <c r="JKL128" s="214"/>
      <c r="JKM128" s="389"/>
      <c r="JKN128" s="390"/>
      <c r="JKO128" s="388"/>
      <c r="JKP128" s="214"/>
      <c r="JKQ128" s="389"/>
      <c r="JKR128" s="390"/>
      <c r="JKS128" s="388"/>
      <c r="JKT128" s="214"/>
      <c r="JKU128" s="389"/>
      <c r="JKV128" s="390"/>
      <c r="JKW128" s="388"/>
      <c r="JKX128" s="214"/>
      <c r="JKY128" s="389"/>
      <c r="JKZ128" s="390"/>
      <c r="JLA128" s="388"/>
      <c r="JLB128" s="214"/>
      <c r="JLC128" s="389"/>
      <c r="JLD128" s="390"/>
      <c r="JLE128" s="388"/>
      <c r="JLF128" s="214"/>
      <c r="JLG128" s="389"/>
      <c r="JLH128" s="390"/>
      <c r="JLI128" s="388"/>
      <c r="JLJ128" s="214"/>
      <c r="JLK128" s="389"/>
      <c r="JLL128" s="390"/>
      <c r="JLM128" s="388"/>
      <c r="JLN128" s="214"/>
      <c r="JLO128" s="389"/>
      <c r="JLP128" s="390"/>
      <c r="JLQ128" s="388"/>
      <c r="JLR128" s="214"/>
      <c r="JLS128" s="389"/>
      <c r="JLT128" s="390"/>
      <c r="JLU128" s="388"/>
      <c r="JLV128" s="214"/>
      <c r="JLW128" s="389"/>
      <c r="JLX128" s="390"/>
      <c r="JLY128" s="388"/>
      <c r="JLZ128" s="214"/>
      <c r="JMA128" s="389"/>
      <c r="JMB128" s="390"/>
      <c r="JMC128" s="388"/>
      <c r="JMD128" s="214"/>
      <c r="JME128" s="389"/>
      <c r="JMF128" s="390"/>
      <c r="JMG128" s="388"/>
      <c r="JMH128" s="214"/>
      <c r="JMI128" s="389"/>
      <c r="JMJ128" s="390"/>
      <c r="JMK128" s="388"/>
      <c r="JML128" s="214"/>
      <c r="JMM128" s="389"/>
      <c r="JMN128" s="390"/>
      <c r="JMO128" s="388"/>
      <c r="JMP128" s="214"/>
      <c r="JMQ128" s="389"/>
      <c r="JMR128" s="390"/>
      <c r="JMS128" s="388"/>
      <c r="JMT128" s="214"/>
      <c r="JMU128" s="389"/>
      <c r="JMV128" s="390"/>
      <c r="JMW128" s="388"/>
      <c r="JMX128" s="214"/>
      <c r="JMY128" s="389"/>
      <c r="JMZ128" s="390"/>
      <c r="JNA128" s="388"/>
      <c r="JNB128" s="214"/>
      <c r="JNC128" s="389"/>
      <c r="JND128" s="390"/>
      <c r="JNE128" s="388"/>
      <c r="JNF128" s="214"/>
      <c r="JNG128" s="389"/>
      <c r="JNH128" s="390"/>
      <c r="JNI128" s="388"/>
      <c r="JNJ128" s="214"/>
      <c r="JNK128" s="389"/>
      <c r="JNL128" s="390"/>
      <c r="JNM128" s="388"/>
      <c r="JNN128" s="214"/>
      <c r="JNO128" s="389"/>
      <c r="JNP128" s="390"/>
      <c r="JNQ128" s="388"/>
      <c r="JNR128" s="214"/>
      <c r="JNS128" s="389"/>
      <c r="JNT128" s="390"/>
      <c r="JNU128" s="388"/>
      <c r="JNV128" s="214"/>
      <c r="JNW128" s="389"/>
      <c r="JNX128" s="390"/>
      <c r="JNY128" s="388"/>
      <c r="JNZ128" s="214"/>
      <c r="JOA128" s="389"/>
      <c r="JOB128" s="390"/>
      <c r="JOC128" s="388"/>
      <c r="JOD128" s="214"/>
      <c r="JOE128" s="389"/>
      <c r="JOF128" s="390"/>
      <c r="JOG128" s="388"/>
      <c r="JOH128" s="214"/>
      <c r="JOI128" s="389"/>
      <c r="JOJ128" s="390"/>
      <c r="JOK128" s="388"/>
      <c r="JOL128" s="214"/>
      <c r="JOM128" s="389"/>
      <c r="JON128" s="390"/>
      <c r="JOO128" s="388"/>
      <c r="JOP128" s="214"/>
      <c r="JOQ128" s="389"/>
      <c r="JOR128" s="390"/>
      <c r="JOS128" s="388"/>
      <c r="JOT128" s="214"/>
      <c r="JOU128" s="389"/>
      <c r="JOV128" s="390"/>
      <c r="JOW128" s="388"/>
      <c r="JOX128" s="214"/>
      <c r="JOY128" s="389"/>
      <c r="JOZ128" s="390"/>
      <c r="JPA128" s="388"/>
      <c r="JPB128" s="214"/>
      <c r="JPC128" s="389"/>
      <c r="JPD128" s="390"/>
      <c r="JPE128" s="388"/>
      <c r="JPF128" s="214"/>
      <c r="JPG128" s="389"/>
      <c r="JPH128" s="390"/>
      <c r="JPI128" s="388"/>
      <c r="JPJ128" s="214"/>
      <c r="JPK128" s="389"/>
      <c r="JPL128" s="390"/>
      <c r="JPM128" s="388"/>
      <c r="JPN128" s="214"/>
      <c r="JPO128" s="389"/>
      <c r="JPP128" s="390"/>
      <c r="JPQ128" s="388"/>
      <c r="JPR128" s="214"/>
      <c r="JPS128" s="389"/>
      <c r="JPT128" s="390"/>
      <c r="JPU128" s="388"/>
      <c r="JPV128" s="214"/>
      <c r="JPW128" s="389"/>
      <c r="JPX128" s="390"/>
      <c r="JPY128" s="388"/>
      <c r="JPZ128" s="214"/>
      <c r="JQA128" s="389"/>
      <c r="JQB128" s="390"/>
      <c r="JQC128" s="388"/>
      <c r="JQD128" s="214"/>
      <c r="JQE128" s="389"/>
      <c r="JQF128" s="390"/>
      <c r="JQG128" s="388"/>
      <c r="JQH128" s="214"/>
      <c r="JQI128" s="389"/>
      <c r="JQJ128" s="390"/>
      <c r="JQK128" s="388"/>
      <c r="JQL128" s="214"/>
      <c r="JQM128" s="389"/>
      <c r="JQN128" s="390"/>
      <c r="JQO128" s="388"/>
      <c r="JQP128" s="214"/>
      <c r="JQQ128" s="389"/>
      <c r="JQR128" s="390"/>
      <c r="JQS128" s="388"/>
      <c r="JQT128" s="214"/>
      <c r="JQU128" s="389"/>
      <c r="JQV128" s="390"/>
      <c r="JQW128" s="388"/>
      <c r="JQX128" s="214"/>
      <c r="JQY128" s="389"/>
      <c r="JQZ128" s="390"/>
      <c r="JRA128" s="388"/>
      <c r="JRB128" s="214"/>
      <c r="JRC128" s="389"/>
      <c r="JRD128" s="390"/>
      <c r="JRE128" s="388"/>
      <c r="JRF128" s="214"/>
      <c r="JRG128" s="389"/>
      <c r="JRH128" s="390"/>
      <c r="JRI128" s="388"/>
      <c r="JRJ128" s="214"/>
      <c r="JRK128" s="389"/>
      <c r="JRL128" s="390"/>
      <c r="JRM128" s="388"/>
      <c r="JRN128" s="214"/>
      <c r="JRO128" s="389"/>
      <c r="JRP128" s="390"/>
      <c r="JRQ128" s="388"/>
      <c r="JRR128" s="214"/>
      <c r="JRS128" s="389"/>
      <c r="JRT128" s="390"/>
      <c r="JRU128" s="388"/>
      <c r="JRV128" s="214"/>
      <c r="JRW128" s="389"/>
      <c r="JRX128" s="390"/>
      <c r="JRY128" s="388"/>
      <c r="JRZ128" s="214"/>
      <c r="JSA128" s="389"/>
      <c r="JSB128" s="390"/>
      <c r="JSC128" s="388"/>
      <c r="JSD128" s="214"/>
      <c r="JSE128" s="389"/>
      <c r="JSF128" s="390"/>
      <c r="JSG128" s="388"/>
      <c r="JSH128" s="214"/>
      <c r="JSI128" s="389"/>
      <c r="JSJ128" s="390"/>
      <c r="JSK128" s="388"/>
      <c r="JSL128" s="214"/>
      <c r="JSM128" s="389"/>
      <c r="JSN128" s="390"/>
      <c r="JSO128" s="388"/>
      <c r="JSP128" s="214"/>
      <c r="JSQ128" s="389"/>
      <c r="JSR128" s="390"/>
      <c r="JSS128" s="388"/>
      <c r="JST128" s="214"/>
      <c r="JSU128" s="389"/>
      <c r="JSV128" s="390"/>
      <c r="JSW128" s="388"/>
      <c r="JSX128" s="214"/>
      <c r="JSY128" s="389"/>
      <c r="JSZ128" s="390"/>
      <c r="JTA128" s="388"/>
      <c r="JTB128" s="214"/>
      <c r="JTC128" s="389"/>
      <c r="JTD128" s="390"/>
      <c r="JTE128" s="388"/>
      <c r="JTF128" s="214"/>
      <c r="JTG128" s="389"/>
      <c r="JTH128" s="390"/>
      <c r="JTI128" s="388"/>
      <c r="JTJ128" s="214"/>
      <c r="JTK128" s="389"/>
      <c r="JTL128" s="390"/>
      <c r="JTM128" s="388"/>
      <c r="JTN128" s="214"/>
      <c r="JTO128" s="389"/>
      <c r="JTP128" s="390"/>
      <c r="JTQ128" s="388"/>
      <c r="JTR128" s="214"/>
      <c r="JTS128" s="389"/>
      <c r="JTT128" s="390"/>
      <c r="JTU128" s="388"/>
      <c r="JTV128" s="214"/>
      <c r="JTW128" s="389"/>
      <c r="JTX128" s="390"/>
      <c r="JTY128" s="388"/>
      <c r="JTZ128" s="214"/>
      <c r="JUA128" s="389"/>
      <c r="JUB128" s="390"/>
      <c r="JUC128" s="388"/>
      <c r="JUD128" s="214"/>
      <c r="JUE128" s="389"/>
      <c r="JUF128" s="390"/>
      <c r="JUG128" s="388"/>
      <c r="JUH128" s="214"/>
      <c r="JUI128" s="389"/>
      <c r="JUJ128" s="390"/>
      <c r="JUK128" s="388"/>
      <c r="JUL128" s="214"/>
      <c r="JUM128" s="389"/>
      <c r="JUN128" s="390"/>
      <c r="JUO128" s="388"/>
      <c r="JUP128" s="214"/>
      <c r="JUQ128" s="389"/>
      <c r="JUR128" s="390"/>
      <c r="JUS128" s="388"/>
      <c r="JUT128" s="214"/>
      <c r="JUU128" s="389"/>
      <c r="JUV128" s="390"/>
      <c r="JUW128" s="388"/>
      <c r="JUX128" s="214"/>
      <c r="JUY128" s="389"/>
      <c r="JUZ128" s="390"/>
      <c r="JVA128" s="388"/>
      <c r="JVB128" s="214"/>
      <c r="JVC128" s="389"/>
      <c r="JVD128" s="390"/>
      <c r="JVE128" s="388"/>
      <c r="JVF128" s="214"/>
      <c r="JVG128" s="389"/>
      <c r="JVH128" s="390"/>
      <c r="JVI128" s="388"/>
      <c r="JVJ128" s="214"/>
      <c r="JVK128" s="389"/>
      <c r="JVL128" s="390"/>
      <c r="JVM128" s="388"/>
      <c r="JVN128" s="214"/>
      <c r="JVO128" s="389"/>
      <c r="JVP128" s="390"/>
      <c r="JVQ128" s="388"/>
      <c r="JVR128" s="214"/>
      <c r="JVS128" s="389"/>
      <c r="JVT128" s="390"/>
      <c r="JVU128" s="388"/>
      <c r="JVV128" s="214"/>
      <c r="JVW128" s="389"/>
      <c r="JVX128" s="390"/>
      <c r="JVY128" s="388"/>
      <c r="JVZ128" s="214"/>
      <c r="JWA128" s="389"/>
      <c r="JWB128" s="390"/>
      <c r="JWC128" s="388"/>
      <c r="JWD128" s="214"/>
      <c r="JWE128" s="389"/>
      <c r="JWF128" s="390"/>
      <c r="JWG128" s="388"/>
      <c r="JWH128" s="214"/>
      <c r="JWI128" s="389"/>
      <c r="JWJ128" s="390"/>
      <c r="JWK128" s="388"/>
      <c r="JWL128" s="214"/>
      <c r="JWM128" s="389"/>
      <c r="JWN128" s="390"/>
      <c r="JWO128" s="388"/>
      <c r="JWP128" s="214"/>
      <c r="JWQ128" s="389"/>
      <c r="JWR128" s="390"/>
      <c r="JWS128" s="388"/>
      <c r="JWT128" s="214"/>
      <c r="JWU128" s="389"/>
      <c r="JWV128" s="390"/>
      <c r="JWW128" s="388"/>
      <c r="JWX128" s="214"/>
      <c r="JWY128" s="389"/>
      <c r="JWZ128" s="390"/>
      <c r="JXA128" s="388"/>
      <c r="JXB128" s="214"/>
      <c r="JXC128" s="389"/>
      <c r="JXD128" s="390"/>
      <c r="JXE128" s="388"/>
      <c r="JXF128" s="214"/>
      <c r="JXG128" s="389"/>
      <c r="JXH128" s="390"/>
      <c r="JXI128" s="388"/>
      <c r="JXJ128" s="214"/>
      <c r="JXK128" s="389"/>
      <c r="JXL128" s="390"/>
      <c r="JXM128" s="388"/>
      <c r="JXN128" s="214"/>
      <c r="JXO128" s="389"/>
      <c r="JXP128" s="390"/>
      <c r="JXQ128" s="388"/>
      <c r="JXR128" s="214"/>
      <c r="JXS128" s="389"/>
      <c r="JXT128" s="390"/>
      <c r="JXU128" s="388"/>
      <c r="JXV128" s="214"/>
      <c r="JXW128" s="389"/>
      <c r="JXX128" s="390"/>
      <c r="JXY128" s="388"/>
      <c r="JXZ128" s="214"/>
      <c r="JYA128" s="389"/>
      <c r="JYB128" s="390"/>
      <c r="JYC128" s="388"/>
      <c r="JYD128" s="214"/>
      <c r="JYE128" s="389"/>
      <c r="JYF128" s="390"/>
      <c r="JYG128" s="388"/>
      <c r="JYH128" s="214"/>
      <c r="JYI128" s="389"/>
      <c r="JYJ128" s="390"/>
      <c r="JYK128" s="388"/>
      <c r="JYL128" s="214"/>
      <c r="JYM128" s="389"/>
      <c r="JYN128" s="390"/>
      <c r="JYO128" s="388"/>
      <c r="JYP128" s="214"/>
      <c r="JYQ128" s="389"/>
      <c r="JYR128" s="390"/>
      <c r="JYS128" s="388"/>
      <c r="JYT128" s="214"/>
      <c r="JYU128" s="389"/>
      <c r="JYV128" s="390"/>
      <c r="JYW128" s="388"/>
      <c r="JYX128" s="214"/>
      <c r="JYY128" s="389"/>
      <c r="JYZ128" s="390"/>
      <c r="JZA128" s="388"/>
      <c r="JZB128" s="214"/>
      <c r="JZC128" s="389"/>
      <c r="JZD128" s="390"/>
      <c r="JZE128" s="388"/>
      <c r="JZF128" s="214"/>
      <c r="JZG128" s="389"/>
      <c r="JZH128" s="390"/>
      <c r="JZI128" s="388"/>
      <c r="JZJ128" s="214"/>
      <c r="JZK128" s="389"/>
      <c r="JZL128" s="390"/>
      <c r="JZM128" s="388"/>
      <c r="JZN128" s="214"/>
      <c r="JZO128" s="389"/>
      <c r="JZP128" s="390"/>
      <c r="JZQ128" s="388"/>
      <c r="JZR128" s="214"/>
      <c r="JZS128" s="389"/>
      <c r="JZT128" s="390"/>
      <c r="JZU128" s="388"/>
      <c r="JZV128" s="214"/>
      <c r="JZW128" s="389"/>
      <c r="JZX128" s="390"/>
      <c r="JZY128" s="388"/>
      <c r="JZZ128" s="214"/>
      <c r="KAA128" s="389"/>
      <c r="KAB128" s="390"/>
      <c r="KAC128" s="388"/>
      <c r="KAD128" s="214"/>
      <c r="KAE128" s="389"/>
      <c r="KAF128" s="390"/>
      <c r="KAG128" s="388"/>
      <c r="KAH128" s="214"/>
      <c r="KAI128" s="389"/>
      <c r="KAJ128" s="390"/>
      <c r="KAK128" s="388"/>
      <c r="KAL128" s="214"/>
      <c r="KAM128" s="389"/>
      <c r="KAN128" s="390"/>
      <c r="KAO128" s="388"/>
      <c r="KAP128" s="214"/>
      <c r="KAQ128" s="389"/>
      <c r="KAR128" s="390"/>
      <c r="KAS128" s="388"/>
      <c r="KAT128" s="214"/>
      <c r="KAU128" s="389"/>
      <c r="KAV128" s="390"/>
      <c r="KAW128" s="388"/>
      <c r="KAX128" s="214"/>
      <c r="KAY128" s="389"/>
      <c r="KAZ128" s="390"/>
      <c r="KBA128" s="388"/>
      <c r="KBB128" s="214"/>
      <c r="KBC128" s="389"/>
      <c r="KBD128" s="390"/>
      <c r="KBE128" s="388"/>
      <c r="KBF128" s="214"/>
      <c r="KBG128" s="389"/>
      <c r="KBH128" s="390"/>
      <c r="KBI128" s="388"/>
      <c r="KBJ128" s="214"/>
      <c r="KBK128" s="389"/>
      <c r="KBL128" s="390"/>
      <c r="KBM128" s="388"/>
      <c r="KBN128" s="214"/>
      <c r="KBO128" s="389"/>
      <c r="KBP128" s="390"/>
      <c r="KBQ128" s="388"/>
      <c r="KBR128" s="214"/>
      <c r="KBS128" s="389"/>
      <c r="KBT128" s="390"/>
      <c r="KBU128" s="388"/>
      <c r="KBV128" s="214"/>
      <c r="KBW128" s="389"/>
      <c r="KBX128" s="390"/>
      <c r="KBY128" s="388"/>
      <c r="KBZ128" s="214"/>
      <c r="KCA128" s="389"/>
      <c r="KCB128" s="390"/>
      <c r="KCC128" s="388"/>
      <c r="KCD128" s="214"/>
      <c r="KCE128" s="389"/>
      <c r="KCF128" s="390"/>
      <c r="KCG128" s="388"/>
      <c r="KCH128" s="214"/>
      <c r="KCI128" s="389"/>
      <c r="KCJ128" s="390"/>
      <c r="KCK128" s="388"/>
      <c r="KCL128" s="214"/>
      <c r="KCM128" s="389"/>
      <c r="KCN128" s="390"/>
      <c r="KCO128" s="388"/>
      <c r="KCP128" s="214"/>
      <c r="KCQ128" s="389"/>
      <c r="KCR128" s="390"/>
      <c r="KCS128" s="388"/>
      <c r="KCT128" s="214"/>
      <c r="KCU128" s="389"/>
      <c r="KCV128" s="390"/>
      <c r="KCW128" s="388"/>
      <c r="KCX128" s="214"/>
      <c r="KCY128" s="389"/>
      <c r="KCZ128" s="390"/>
      <c r="KDA128" s="388"/>
      <c r="KDB128" s="214"/>
      <c r="KDC128" s="389"/>
      <c r="KDD128" s="390"/>
      <c r="KDE128" s="388"/>
      <c r="KDF128" s="214"/>
      <c r="KDG128" s="389"/>
      <c r="KDH128" s="390"/>
      <c r="KDI128" s="388"/>
      <c r="KDJ128" s="214"/>
      <c r="KDK128" s="389"/>
      <c r="KDL128" s="390"/>
      <c r="KDM128" s="388"/>
      <c r="KDN128" s="214"/>
      <c r="KDO128" s="389"/>
      <c r="KDP128" s="390"/>
      <c r="KDQ128" s="388"/>
      <c r="KDR128" s="214"/>
      <c r="KDS128" s="389"/>
      <c r="KDT128" s="390"/>
      <c r="KDU128" s="388"/>
      <c r="KDV128" s="214"/>
      <c r="KDW128" s="389"/>
      <c r="KDX128" s="390"/>
      <c r="KDY128" s="388"/>
      <c r="KDZ128" s="214"/>
      <c r="KEA128" s="389"/>
      <c r="KEB128" s="390"/>
      <c r="KEC128" s="388"/>
      <c r="KED128" s="214"/>
      <c r="KEE128" s="389"/>
      <c r="KEF128" s="390"/>
      <c r="KEG128" s="388"/>
      <c r="KEH128" s="214"/>
      <c r="KEI128" s="389"/>
      <c r="KEJ128" s="390"/>
      <c r="KEK128" s="388"/>
      <c r="KEL128" s="214"/>
      <c r="KEM128" s="389"/>
      <c r="KEN128" s="390"/>
      <c r="KEO128" s="388"/>
      <c r="KEP128" s="214"/>
      <c r="KEQ128" s="389"/>
      <c r="KER128" s="390"/>
      <c r="KES128" s="388"/>
      <c r="KET128" s="214"/>
      <c r="KEU128" s="389"/>
      <c r="KEV128" s="390"/>
      <c r="KEW128" s="388"/>
      <c r="KEX128" s="214"/>
      <c r="KEY128" s="389"/>
      <c r="KEZ128" s="390"/>
      <c r="KFA128" s="388"/>
      <c r="KFB128" s="214"/>
      <c r="KFC128" s="389"/>
      <c r="KFD128" s="390"/>
      <c r="KFE128" s="388"/>
      <c r="KFF128" s="214"/>
      <c r="KFG128" s="389"/>
      <c r="KFH128" s="390"/>
      <c r="KFI128" s="388"/>
      <c r="KFJ128" s="214"/>
      <c r="KFK128" s="389"/>
      <c r="KFL128" s="390"/>
      <c r="KFM128" s="388"/>
      <c r="KFN128" s="214"/>
      <c r="KFO128" s="389"/>
      <c r="KFP128" s="390"/>
      <c r="KFQ128" s="388"/>
      <c r="KFR128" s="214"/>
      <c r="KFS128" s="389"/>
      <c r="KFT128" s="390"/>
      <c r="KFU128" s="388"/>
      <c r="KFV128" s="214"/>
      <c r="KFW128" s="389"/>
      <c r="KFX128" s="390"/>
      <c r="KFY128" s="388"/>
      <c r="KFZ128" s="214"/>
      <c r="KGA128" s="389"/>
      <c r="KGB128" s="390"/>
      <c r="KGC128" s="388"/>
      <c r="KGD128" s="214"/>
      <c r="KGE128" s="389"/>
      <c r="KGF128" s="390"/>
      <c r="KGG128" s="388"/>
      <c r="KGH128" s="214"/>
      <c r="KGI128" s="389"/>
      <c r="KGJ128" s="390"/>
      <c r="KGK128" s="388"/>
      <c r="KGL128" s="214"/>
      <c r="KGM128" s="389"/>
      <c r="KGN128" s="390"/>
      <c r="KGO128" s="388"/>
      <c r="KGP128" s="214"/>
      <c r="KGQ128" s="389"/>
      <c r="KGR128" s="390"/>
      <c r="KGS128" s="388"/>
      <c r="KGT128" s="214"/>
      <c r="KGU128" s="389"/>
      <c r="KGV128" s="390"/>
      <c r="KGW128" s="388"/>
      <c r="KGX128" s="214"/>
      <c r="KGY128" s="389"/>
      <c r="KGZ128" s="390"/>
      <c r="KHA128" s="388"/>
      <c r="KHB128" s="214"/>
      <c r="KHC128" s="389"/>
      <c r="KHD128" s="390"/>
      <c r="KHE128" s="388"/>
      <c r="KHF128" s="214"/>
      <c r="KHG128" s="389"/>
      <c r="KHH128" s="390"/>
      <c r="KHI128" s="388"/>
      <c r="KHJ128" s="214"/>
      <c r="KHK128" s="389"/>
      <c r="KHL128" s="390"/>
      <c r="KHM128" s="388"/>
      <c r="KHN128" s="214"/>
      <c r="KHO128" s="389"/>
      <c r="KHP128" s="390"/>
      <c r="KHQ128" s="388"/>
      <c r="KHR128" s="214"/>
      <c r="KHS128" s="389"/>
      <c r="KHT128" s="390"/>
      <c r="KHU128" s="388"/>
      <c r="KHV128" s="214"/>
      <c r="KHW128" s="389"/>
      <c r="KHX128" s="390"/>
      <c r="KHY128" s="388"/>
      <c r="KHZ128" s="214"/>
      <c r="KIA128" s="389"/>
      <c r="KIB128" s="390"/>
      <c r="KIC128" s="388"/>
      <c r="KID128" s="214"/>
      <c r="KIE128" s="389"/>
      <c r="KIF128" s="390"/>
      <c r="KIG128" s="388"/>
      <c r="KIH128" s="214"/>
      <c r="KII128" s="389"/>
      <c r="KIJ128" s="390"/>
      <c r="KIK128" s="388"/>
      <c r="KIL128" s="214"/>
      <c r="KIM128" s="389"/>
      <c r="KIN128" s="390"/>
      <c r="KIO128" s="388"/>
      <c r="KIP128" s="214"/>
      <c r="KIQ128" s="389"/>
      <c r="KIR128" s="390"/>
      <c r="KIS128" s="388"/>
      <c r="KIT128" s="214"/>
      <c r="KIU128" s="389"/>
      <c r="KIV128" s="390"/>
      <c r="KIW128" s="388"/>
      <c r="KIX128" s="214"/>
      <c r="KIY128" s="389"/>
      <c r="KIZ128" s="390"/>
      <c r="KJA128" s="388"/>
      <c r="KJB128" s="214"/>
      <c r="KJC128" s="389"/>
      <c r="KJD128" s="390"/>
      <c r="KJE128" s="388"/>
      <c r="KJF128" s="214"/>
      <c r="KJG128" s="389"/>
      <c r="KJH128" s="390"/>
      <c r="KJI128" s="388"/>
      <c r="KJJ128" s="214"/>
      <c r="KJK128" s="389"/>
      <c r="KJL128" s="390"/>
      <c r="KJM128" s="388"/>
      <c r="KJN128" s="214"/>
      <c r="KJO128" s="389"/>
      <c r="KJP128" s="390"/>
      <c r="KJQ128" s="388"/>
      <c r="KJR128" s="214"/>
      <c r="KJS128" s="389"/>
      <c r="KJT128" s="390"/>
      <c r="KJU128" s="388"/>
      <c r="KJV128" s="214"/>
      <c r="KJW128" s="389"/>
      <c r="KJX128" s="390"/>
      <c r="KJY128" s="388"/>
      <c r="KJZ128" s="214"/>
      <c r="KKA128" s="389"/>
      <c r="KKB128" s="390"/>
      <c r="KKC128" s="388"/>
      <c r="KKD128" s="214"/>
      <c r="KKE128" s="389"/>
      <c r="KKF128" s="390"/>
      <c r="KKG128" s="388"/>
      <c r="KKH128" s="214"/>
      <c r="KKI128" s="389"/>
      <c r="KKJ128" s="390"/>
      <c r="KKK128" s="388"/>
      <c r="KKL128" s="214"/>
      <c r="KKM128" s="389"/>
      <c r="KKN128" s="390"/>
      <c r="KKO128" s="388"/>
      <c r="KKP128" s="214"/>
      <c r="KKQ128" s="389"/>
      <c r="KKR128" s="390"/>
      <c r="KKS128" s="388"/>
      <c r="KKT128" s="214"/>
      <c r="KKU128" s="389"/>
      <c r="KKV128" s="390"/>
      <c r="KKW128" s="388"/>
      <c r="KKX128" s="214"/>
      <c r="KKY128" s="389"/>
      <c r="KKZ128" s="390"/>
      <c r="KLA128" s="388"/>
      <c r="KLB128" s="214"/>
      <c r="KLC128" s="389"/>
      <c r="KLD128" s="390"/>
      <c r="KLE128" s="388"/>
      <c r="KLF128" s="214"/>
      <c r="KLG128" s="389"/>
      <c r="KLH128" s="390"/>
      <c r="KLI128" s="388"/>
      <c r="KLJ128" s="214"/>
      <c r="KLK128" s="389"/>
      <c r="KLL128" s="390"/>
      <c r="KLM128" s="388"/>
      <c r="KLN128" s="214"/>
      <c r="KLO128" s="389"/>
      <c r="KLP128" s="390"/>
      <c r="KLQ128" s="388"/>
      <c r="KLR128" s="214"/>
      <c r="KLS128" s="389"/>
      <c r="KLT128" s="390"/>
      <c r="KLU128" s="388"/>
      <c r="KLV128" s="214"/>
      <c r="KLW128" s="389"/>
      <c r="KLX128" s="390"/>
      <c r="KLY128" s="388"/>
      <c r="KLZ128" s="214"/>
      <c r="KMA128" s="389"/>
      <c r="KMB128" s="390"/>
      <c r="KMC128" s="388"/>
      <c r="KMD128" s="214"/>
      <c r="KME128" s="389"/>
      <c r="KMF128" s="390"/>
      <c r="KMG128" s="388"/>
      <c r="KMH128" s="214"/>
      <c r="KMI128" s="389"/>
      <c r="KMJ128" s="390"/>
      <c r="KMK128" s="388"/>
      <c r="KML128" s="214"/>
      <c r="KMM128" s="389"/>
      <c r="KMN128" s="390"/>
      <c r="KMO128" s="388"/>
      <c r="KMP128" s="214"/>
      <c r="KMQ128" s="389"/>
      <c r="KMR128" s="390"/>
      <c r="KMS128" s="388"/>
      <c r="KMT128" s="214"/>
      <c r="KMU128" s="389"/>
      <c r="KMV128" s="390"/>
      <c r="KMW128" s="388"/>
      <c r="KMX128" s="214"/>
      <c r="KMY128" s="389"/>
      <c r="KMZ128" s="390"/>
      <c r="KNA128" s="388"/>
      <c r="KNB128" s="214"/>
      <c r="KNC128" s="389"/>
      <c r="KND128" s="390"/>
      <c r="KNE128" s="388"/>
      <c r="KNF128" s="214"/>
      <c r="KNG128" s="389"/>
      <c r="KNH128" s="390"/>
      <c r="KNI128" s="388"/>
      <c r="KNJ128" s="214"/>
      <c r="KNK128" s="389"/>
      <c r="KNL128" s="390"/>
      <c r="KNM128" s="388"/>
      <c r="KNN128" s="214"/>
      <c r="KNO128" s="389"/>
      <c r="KNP128" s="390"/>
      <c r="KNQ128" s="388"/>
      <c r="KNR128" s="214"/>
      <c r="KNS128" s="389"/>
      <c r="KNT128" s="390"/>
      <c r="KNU128" s="388"/>
      <c r="KNV128" s="214"/>
      <c r="KNW128" s="389"/>
      <c r="KNX128" s="390"/>
      <c r="KNY128" s="388"/>
      <c r="KNZ128" s="214"/>
      <c r="KOA128" s="389"/>
      <c r="KOB128" s="390"/>
      <c r="KOC128" s="388"/>
      <c r="KOD128" s="214"/>
      <c r="KOE128" s="389"/>
      <c r="KOF128" s="390"/>
      <c r="KOG128" s="388"/>
      <c r="KOH128" s="214"/>
      <c r="KOI128" s="389"/>
      <c r="KOJ128" s="390"/>
      <c r="KOK128" s="388"/>
      <c r="KOL128" s="214"/>
      <c r="KOM128" s="389"/>
      <c r="KON128" s="390"/>
      <c r="KOO128" s="388"/>
      <c r="KOP128" s="214"/>
      <c r="KOQ128" s="389"/>
      <c r="KOR128" s="390"/>
      <c r="KOS128" s="388"/>
      <c r="KOT128" s="214"/>
      <c r="KOU128" s="389"/>
      <c r="KOV128" s="390"/>
      <c r="KOW128" s="388"/>
      <c r="KOX128" s="214"/>
      <c r="KOY128" s="389"/>
      <c r="KOZ128" s="390"/>
      <c r="KPA128" s="388"/>
      <c r="KPB128" s="214"/>
      <c r="KPC128" s="389"/>
      <c r="KPD128" s="390"/>
      <c r="KPE128" s="388"/>
      <c r="KPF128" s="214"/>
      <c r="KPG128" s="389"/>
      <c r="KPH128" s="390"/>
      <c r="KPI128" s="388"/>
      <c r="KPJ128" s="214"/>
      <c r="KPK128" s="389"/>
      <c r="KPL128" s="390"/>
      <c r="KPM128" s="388"/>
      <c r="KPN128" s="214"/>
      <c r="KPO128" s="389"/>
      <c r="KPP128" s="390"/>
      <c r="KPQ128" s="388"/>
      <c r="KPR128" s="214"/>
      <c r="KPS128" s="389"/>
      <c r="KPT128" s="390"/>
      <c r="KPU128" s="388"/>
      <c r="KPV128" s="214"/>
      <c r="KPW128" s="389"/>
      <c r="KPX128" s="390"/>
      <c r="KPY128" s="388"/>
      <c r="KPZ128" s="214"/>
      <c r="KQA128" s="389"/>
      <c r="KQB128" s="390"/>
      <c r="KQC128" s="388"/>
      <c r="KQD128" s="214"/>
      <c r="KQE128" s="389"/>
      <c r="KQF128" s="390"/>
      <c r="KQG128" s="388"/>
      <c r="KQH128" s="214"/>
      <c r="KQI128" s="389"/>
      <c r="KQJ128" s="390"/>
      <c r="KQK128" s="388"/>
      <c r="KQL128" s="214"/>
      <c r="KQM128" s="389"/>
      <c r="KQN128" s="390"/>
      <c r="KQO128" s="388"/>
      <c r="KQP128" s="214"/>
      <c r="KQQ128" s="389"/>
      <c r="KQR128" s="390"/>
      <c r="KQS128" s="388"/>
      <c r="KQT128" s="214"/>
      <c r="KQU128" s="389"/>
      <c r="KQV128" s="390"/>
      <c r="KQW128" s="388"/>
      <c r="KQX128" s="214"/>
      <c r="KQY128" s="389"/>
      <c r="KQZ128" s="390"/>
      <c r="KRA128" s="388"/>
      <c r="KRB128" s="214"/>
      <c r="KRC128" s="389"/>
      <c r="KRD128" s="390"/>
      <c r="KRE128" s="388"/>
      <c r="KRF128" s="214"/>
      <c r="KRG128" s="389"/>
      <c r="KRH128" s="390"/>
      <c r="KRI128" s="388"/>
      <c r="KRJ128" s="214"/>
      <c r="KRK128" s="389"/>
      <c r="KRL128" s="390"/>
      <c r="KRM128" s="388"/>
      <c r="KRN128" s="214"/>
      <c r="KRO128" s="389"/>
      <c r="KRP128" s="390"/>
      <c r="KRQ128" s="388"/>
      <c r="KRR128" s="214"/>
      <c r="KRS128" s="389"/>
      <c r="KRT128" s="390"/>
      <c r="KRU128" s="388"/>
      <c r="KRV128" s="214"/>
      <c r="KRW128" s="389"/>
      <c r="KRX128" s="390"/>
      <c r="KRY128" s="388"/>
      <c r="KRZ128" s="214"/>
      <c r="KSA128" s="389"/>
      <c r="KSB128" s="390"/>
      <c r="KSC128" s="388"/>
      <c r="KSD128" s="214"/>
      <c r="KSE128" s="389"/>
      <c r="KSF128" s="390"/>
      <c r="KSG128" s="388"/>
      <c r="KSH128" s="214"/>
      <c r="KSI128" s="389"/>
      <c r="KSJ128" s="390"/>
      <c r="KSK128" s="388"/>
      <c r="KSL128" s="214"/>
      <c r="KSM128" s="389"/>
      <c r="KSN128" s="390"/>
      <c r="KSO128" s="388"/>
      <c r="KSP128" s="214"/>
      <c r="KSQ128" s="389"/>
      <c r="KSR128" s="390"/>
      <c r="KSS128" s="388"/>
      <c r="KST128" s="214"/>
      <c r="KSU128" s="389"/>
      <c r="KSV128" s="390"/>
      <c r="KSW128" s="388"/>
      <c r="KSX128" s="214"/>
      <c r="KSY128" s="389"/>
      <c r="KSZ128" s="390"/>
      <c r="KTA128" s="388"/>
      <c r="KTB128" s="214"/>
      <c r="KTC128" s="389"/>
      <c r="KTD128" s="390"/>
      <c r="KTE128" s="388"/>
      <c r="KTF128" s="214"/>
      <c r="KTG128" s="389"/>
      <c r="KTH128" s="390"/>
      <c r="KTI128" s="388"/>
      <c r="KTJ128" s="214"/>
      <c r="KTK128" s="389"/>
      <c r="KTL128" s="390"/>
      <c r="KTM128" s="388"/>
      <c r="KTN128" s="214"/>
      <c r="KTO128" s="389"/>
      <c r="KTP128" s="390"/>
      <c r="KTQ128" s="388"/>
      <c r="KTR128" s="214"/>
      <c r="KTS128" s="389"/>
      <c r="KTT128" s="390"/>
      <c r="KTU128" s="388"/>
      <c r="KTV128" s="214"/>
      <c r="KTW128" s="389"/>
      <c r="KTX128" s="390"/>
      <c r="KTY128" s="388"/>
      <c r="KTZ128" s="214"/>
      <c r="KUA128" s="389"/>
      <c r="KUB128" s="390"/>
      <c r="KUC128" s="388"/>
      <c r="KUD128" s="214"/>
      <c r="KUE128" s="389"/>
      <c r="KUF128" s="390"/>
      <c r="KUG128" s="388"/>
      <c r="KUH128" s="214"/>
      <c r="KUI128" s="389"/>
      <c r="KUJ128" s="390"/>
      <c r="KUK128" s="388"/>
      <c r="KUL128" s="214"/>
      <c r="KUM128" s="389"/>
      <c r="KUN128" s="390"/>
      <c r="KUO128" s="388"/>
      <c r="KUP128" s="214"/>
      <c r="KUQ128" s="389"/>
      <c r="KUR128" s="390"/>
      <c r="KUS128" s="388"/>
      <c r="KUT128" s="214"/>
      <c r="KUU128" s="389"/>
      <c r="KUV128" s="390"/>
      <c r="KUW128" s="388"/>
      <c r="KUX128" s="214"/>
      <c r="KUY128" s="389"/>
      <c r="KUZ128" s="390"/>
      <c r="KVA128" s="388"/>
      <c r="KVB128" s="214"/>
      <c r="KVC128" s="389"/>
      <c r="KVD128" s="390"/>
      <c r="KVE128" s="388"/>
      <c r="KVF128" s="214"/>
      <c r="KVG128" s="389"/>
      <c r="KVH128" s="390"/>
      <c r="KVI128" s="388"/>
      <c r="KVJ128" s="214"/>
      <c r="KVK128" s="389"/>
      <c r="KVL128" s="390"/>
      <c r="KVM128" s="388"/>
      <c r="KVN128" s="214"/>
      <c r="KVO128" s="389"/>
      <c r="KVP128" s="390"/>
      <c r="KVQ128" s="388"/>
      <c r="KVR128" s="214"/>
      <c r="KVS128" s="389"/>
      <c r="KVT128" s="390"/>
      <c r="KVU128" s="388"/>
      <c r="KVV128" s="214"/>
      <c r="KVW128" s="389"/>
      <c r="KVX128" s="390"/>
      <c r="KVY128" s="388"/>
      <c r="KVZ128" s="214"/>
      <c r="KWA128" s="389"/>
      <c r="KWB128" s="390"/>
      <c r="KWC128" s="388"/>
      <c r="KWD128" s="214"/>
      <c r="KWE128" s="389"/>
      <c r="KWF128" s="390"/>
      <c r="KWG128" s="388"/>
      <c r="KWH128" s="214"/>
      <c r="KWI128" s="389"/>
      <c r="KWJ128" s="390"/>
      <c r="KWK128" s="388"/>
      <c r="KWL128" s="214"/>
      <c r="KWM128" s="389"/>
      <c r="KWN128" s="390"/>
      <c r="KWO128" s="388"/>
      <c r="KWP128" s="214"/>
      <c r="KWQ128" s="389"/>
      <c r="KWR128" s="390"/>
      <c r="KWS128" s="388"/>
      <c r="KWT128" s="214"/>
      <c r="KWU128" s="389"/>
      <c r="KWV128" s="390"/>
      <c r="KWW128" s="388"/>
      <c r="KWX128" s="214"/>
      <c r="KWY128" s="389"/>
      <c r="KWZ128" s="390"/>
      <c r="KXA128" s="388"/>
      <c r="KXB128" s="214"/>
      <c r="KXC128" s="389"/>
      <c r="KXD128" s="390"/>
      <c r="KXE128" s="388"/>
      <c r="KXF128" s="214"/>
      <c r="KXG128" s="389"/>
      <c r="KXH128" s="390"/>
      <c r="KXI128" s="388"/>
      <c r="KXJ128" s="214"/>
      <c r="KXK128" s="389"/>
      <c r="KXL128" s="390"/>
      <c r="KXM128" s="388"/>
      <c r="KXN128" s="214"/>
      <c r="KXO128" s="389"/>
      <c r="KXP128" s="390"/>
      <c r="KXQ128" s="388"/>
      <c r="KXR128" s="214"/>
      <c r="KXS128" s="389"/>
      <c r="KXT128" s="390"/>
      <c r="KXU128" s="388"/>
      <c r="KXV128" s="214"/>
      <c r="KXW128" s="389"/>
      <c r="KXX128" s="390"/>
      <c r="KXY128" s="388"/>
      <c r="KXZ128" s="214"/>
      <c r="KYA128" s="389"/>
      <c r="KYB128" s="390"/>
      <c r="KYC128" s="388"/>
      <c r="KYD128" s="214"/>
      <c r="KYE128" s="389"/>
      <c r="KYF128" s="390"/>
      <c r="KYG128" s="388"/>
      <c r="KYH128" s="214"/>
      <c r="KYI128" s="389"/>
      <c r="KYJ128" s="390"/>
      <c r="KYK128" s="388"/>
      <c r="KYL128" s="214"/>
      <c r="KYM128" s="389"/>
      <c r="KYN128" s="390"/>
      <c r="KYO128" s="388"/>
      <c r="KYP128" s="214"/>
      <c r="KYQ128" s="389"/>
      <c r="KYR128" s="390"/>
      <c r="KYS128" s="388"/>
      <c r="KYT128" s="214"/>
      <c r="KYU128" s="389"/>
      <c r="KYV128" s="390"/>
      <c r="KYW128" s="388"/>
      <c r="KYX128" s="214"/>
      <c r="KYY128" s="389"/>
      <c r="KYZ128" s="390"/>
      <c r="KZA128" s="388"/>
      <c r="KZB128" s="214"/>
      <c r="KZC128" s="389"/>
      <c r="KZD128" s="390"/>
      <c r="KZE128" s="388"/>
      <c r="KZF128" s="214"/>
      <c r="KZG128" s="389"/>
      <c r="KZH128" s="390"/>
      <c r="KZI128" s="388"/>
      <c r="KZJ128" s="214"/>
      <c r="KZK128" s="389"/>
      <c r="KZL128" s="390"/>
      <c r="KZM128" s="388"/>
      <c r="KZN128" s="214"/>
      <c r="KZO128" s="389"/>
      <c r="KZP128" s="390"/>
      <c r="KZQ128" s="388"/>
      <c r="KZR128" s="214"/>
      <c r="KZS128" s="389"/>
      <c r="KZT128" s="390"/>
      <c r="KZU128" s="388"/>
      <c r="KZV128" s="214"/>
      <c r="KZW128" s="389"/>
      <c r="KZX128" s="390"/>
      <c r="KZY128" s="388"/>
      <c r="KZZ128" s="214"/>
      <c r="LAA128" s="389"/>
      <c r="LAB128" s="390"/>
      <c r="LAC128" s="388"/>
      <c r="LAD128" s="214"/>
      <c r="LAE128" s="389"/>
      <c r="LAF128" s="390"/>
      <c r="LAG128" s="388"/>
      <c r="LAH128" s="214"/>
      <c r="LAI128" s="389"/>
      <c r="LAJ128" s="390"/>
      <c r="LAK128" s="388"/>
      <c r="LAL128" s="214"/>
      <c r="LAM128" s="389"/>
      <c r="LAN128" s="390"/>
      <c r="LAO128" s="388"/>
      <c r="LAP128" s="214"/>
      <c r="LAQ128" s="389"/>
      <c r="LAR128" s="390"/>
      <c r="LAS128" s="388"/>
      <c r="LAT128" s="214"/>
      <c r="LAU128" s="389"/>
      <c r="LAV128" s="390"/>
      <c r="LAW128" s="388"/>
      <c r="LAX128" s="214"/>
      <c r="LAY128" s="389"/>
      <c r="LAZ128" s="390"/>
      <c r="LBA128" s="388"/>
      <c r="LBB128" s="214"/>
      <c r="LBC128" s="389"/>
      <c r="LBD128" s="390"/>
      <c r="LBE128" s="388"/>
      <c r="LBF128" s="214"/>
      <c r="LBG128" s="389"/>
      <c r="LBH128" s="390"/>
      <c r="LBI128" s="388"/>
      <c r="LBJ128" s="214"/>
      <c r="LBK128" s="389"/>
      <c r="LBL128" s="390"/>
      <c r="LBM128" s="388"/>
      <c r="LBN128" s="214"/>
      <c r="LBO128" s="389"/>
      <c r="LBP128" s="390"/>
      <c r="LBQ128" s="388"/>
      <c r="LBR128" s="214"/>
      <c r="LBS128" s="389"/>
      <c r="LBT128" s="390"/>
      <c r="LBU128" s="388"/>
      <c r="LBV128" s="214"/>
      <c r="LBW128" s="389"/>
      <c r="LBX128" s="390"/>
      <c r="LBY128" s="388"/>
      <c r="LBZ128" s="214"/>
      <c r="LCA128" s="389"/>
      <c r="LCB128" s="390"/>
      <c r="LCC128" s="388"/>
      <c r="LCD128" s="214"/>
      <c r="LCE128" s="389"/>
      <c r="LCF128" s="390"/>
      <c r="LCG128" s="388"/>
      <c r="LCH128" s="214"/>
      <c r="LCI128" s="389"/>
      <c r="LCJ128" s="390"/>
      <c r="LCK128" s="388"/>
      <c r="LCL128" s="214"/>
      <c r="LCM128" s="389"/>
      <c r="LCN128" s="390"/>
      <c r="LCO128" s="388"/>
      <c r="LCP128" s="214"/>
      <c r="LCQ128" s="389"/>
      <c r="LCR128" s="390"/>
      <c r="LCS128" s="388"/>
      <c r="LCT128" s="214"/>
      <c r="LCU128" s="389"/>
      <c r="LCV128" s="390"/>
      <c r="LCW128" s="388"/>
      <c r="LCX128" s="214"/>
      <c r="LCY128" s="389"/>
      <c r="LCZ128" s="390"/>
      <c r="LDA128" s="388"/>
      <c r="LDB128" s="214"/>
      <c r="LDC128" s="389"/>
      <c r="LDD128" s="390"/>
      <c r="LDE128" s="388"/>
      <c r="LDF128" s="214"/>
      <c r="LDG128" s="389"/>
      <c r="LDH128" s="390"/>
      <c r="LDI128" s="388"/>
      <c r="LDJ128" s="214"/>
      <c r="LDK128" s="389"/>
      <c r="LDL128" s="390"/>
      <c r="LDM128" s="388"/>
      <c r="LDN128" s="214"/>
      <c r="LDO128" s="389"/>
      <c r="LDP128" s="390"/>
      <c r="LDQ128" s="388"/>
      <c r="LDR128" s="214"/>
      <c r="LDS128" s="389"/>
      <c r="LDT128" s="390"/>
      <c r="LDU128" s="388"/>
      <c r="LDV128" s="214"/>
      <c r="LDW128" s="389"/>
      <c r="LDX128" s="390"/>
      <c r="LDY128" s="388"/>
      <c r="LDZ128" s="214"/>
      <c r="LEA128" s="389"/>
      <c r="LEB128" s="390"/>
      <c r="LEC128" s="388"/>
      <c r="LED128" s="214"/>
      <c r="LEE128" s="389"/>
      <c r="LEF128" s="390"/>
      <c r="LEG128" s="388"/>
      <c r="LEH128" s="214"/>
      <c r="LEI128" s="389"/>
      <c r="LEJ128" s="390"/>
      <c r="LEK128" s="388"/>
      <c r="LEL128" s="214"/>
      <c r="LEM128" s="389"/>
      <c r="LEN128" s="390"/>
      <c r="LEO128" s="388"/>
      <c r="LEP128" s="214"/>
      <c r="LEQ128" s="389"/>
      <c r="LER128" s="390"/>
      <c r="LES128" s="388"/>
      <c r="LET128" s="214"/>
      <c r="LEU128" s="389"/>
      <c r="LEV128" s="390"/>
      <c r="LEW128" s="388"/>
      <c r="LEX128" s="214"/>
      <c r="LEY128" s="389"/>
      <c r="LEZ128" s="390"/>
      <c r="LFA128" s="388"/>
      <c r="LFB128" s="214"/>
      <c r="LFC128" s="389"/>
      <c r="LFD128" s="390"/>
      <c r="LFE128" s="388"/>
      <c r="LFF128" s="214"/>
      <c r="LFG128" s="389"/>
      <c r="LFH128" s="390"/>
      <c r="LFI128" s="388"/>
      <c r="LFJ128" s="214"/>
      <c r="LFK128" s="389"/>
      <c r="LFL128" s="390"/>
      <c r="LFM128" s="388"/>
      <c r="LFN128" s="214"/>
      <c r="LFO128" s="389"/>
      <c r="LFP128" s="390"/>
      <c r="LFQ128" s="388"/>
      <c r="LFR128" s="214"/>
      <c r="LFS128" s="389"/>
      <c r="LFT128" s="390"/>
      <c r="LFU128" s="388"/>
      <c r="LFV128" s="214"/>
      <c r="LFW128" s="389"/>
      <c r="LFX128" s="390"/>
      <c r="LFY128" s="388"/>
      <c r="LFZ128" s="214"/>
      <c r="LGA128" s="389"/>
      <c r="LGB128" s="390"/>
      <c r="LGC128" s="388"/>
      <c r="LGD128" s="214"/>
      <c r="LGE128" s="389"/>
      <c r="LGF128" s="390"/>
      <c r="LGG128" s="388"/>
      <c r="LGH128" s="214"/>
      <c r="LGI128" s="389"/>
      <c r="LGJ128" s="390"/>
      <c r="LGK128" s="388"/>
      <c r="LGL128" s="214"/>
      <c r="LGM128" s="389"/>
      <c r="LGN128" s="390"/>
      <c r="LGO128" s="388"/>
      <c r="LGP128" s="214"/>
      <c r="LGQ128" s="389"/>
      <c r="LGR128" s="390"/>
      <c r="LGS128" s="388"/>
      <c r="LGT128" s="214"/>
      <c r="LGU128" s="389"/>
      <c r="LGV128" s="390"/>
      <c r="LGW128" s="388"/>
      <c r="LGX128" s="214"/>
      <c r="LGY128" s="389"/>
      <c r="LGZ128" s="390"/>
      <c r="LHA128" s="388"/>
      <c r="LHB128" s="214"/>
      <c r="LHC128" s="389"/>
      <c r="LHD128" s="390"/>
      <c r="LHE128" s="388"/>
      <c r="LHF128" s="214"/>
      <c r="LHG128" s="389"/>
      <c r="LHH128" s="390"/>
      <c r="LHI128" s="388"/>
      <c r="LHJ128" s="214"/>
      <c r="LHK128" s="389"/>
      <c r="LHL128" s="390"/>
      <c r="LHM128" s="388"/>
      <c r="LHN128" s="214"/>
      <c r="LHO128" s="389"/>
      <c r="LHP128" s="390"/>
      <c r="LHQ128" s="388"/>
      <c r="LHR128" s="214"/>
      <c r="LHS128" s="389"/>
      <c r="LHT128" s="390"/>
      <c r="LHU128" s="388"/>
      <c r="LHV128" s="214"/>
      <c r="LHW128" s="389"/>
      <c r="LHX128" s="390"/>
      <c r="LHY128" s="388"/>
      <c r="LHZ128" s="214"/>
      <c r="LIA128" s="389"/>
      <c r="LIB128" s="390"/>
      <c r="LIC128" s="388"/>
      <c r="LID128" s="214"/>
      <c r="LIE128" s="389"/>
      <c r="LIF128" s="390"/>
      <c r="LIG128" s="388"/>
      <c r="LIH128" s="214"/>
      <c r="LII128" s="389"/>
      <c r="LIJ128" s="390"/>
      <c r="LIK128" s="388"/>
      <c r="LIL128" s="214"/>
      <c r="LIM128" s="389"/>
      <c r="LIN128" s="390"/>
      <c r="LIO128" s="388"/>
      <c r="LIP128" s="214"/>
      <c r="LIQ128" s="389"/>
      <c r="LIR128" s="390"/>
      <c r="LIS128" s="388"/>
      <c r="LIT128" s="214"/>
      <c r="LIU128" s="389"/>
      <c r="LIV128" s="390"/>
      <c r="LIW128" s="388"/>
      <c r="LIX128" s="214"/>
      <c r="LIY128" s="389"/>
      <c r="LIZ128" s="390"/>
      <c r="LJA128" s="388"/>
      <c r="LJB128" s="214"/>
      <c r="LJC128" s="389"/>
      <c r="LJD128" s="390"/>
      <c r="LJE128" s="388"/>
      <c r="LJF128" s="214"/>
      <c r="LJG128" s="389"/>
      <c r="LJH128" s="390"/>
      <c r="LJI128" s="388"/>
      <c r="LJJ128" s="214"/>
      <c r="LJK128" s="389"/>
      <c r="LJL128" s="390"/>
      <c r="LJM128" s="388"/>
      <c r="LJN128" s="214"/>
      <c r="LJO128" s="389"/>
      <c r="LJP128" s="390"/>
      <c r="LJQ128" s="388"/>
      <c r="LJR128" s="214"/>
      <c r="LJS128" s="389"/>
      <c r="LJT128" s="390"/>
      <c r="LJU128" s="388"/>
      <c r="LJV128" s="214"/>
      <c r="LJW128" s="389"/>
      <c r="LJX128" s="390"/>
      <c r="LJY128" s="388"/>
      <c r="LJZ128" s="214"/>
      <c r="LKA128" s="389"/>
      <c r="LKB128" s="390"/>
      <c r="LKC128" s="388"/>
      <c r="LKD128" s="214"/>
      <c r="LKE128" s="389"/>
      <c r="LKF128" s="390"/>
      <c r="LKG128" s="388"/>
      <c r="LKH128" s="214"/>
      <c r="LKI128" s="389"/>
      <c r="LKJ128" s="390"/>
      <c r="LKK128" s="388"/>
      <c r="LKL128" s="214"/>
      <c r="LKM128" s="389"/>
      <c r="LKN128" s="390"/>
      <c r="LKO128" s="388"/>
      <c r="LKP128" s="214"/>
      <c r="LKQ128" s="389"/>
      <c r="LKR128" s="390"/>
      <c r="LKS128" s="388"/>
      <c r="LKT128" s="214"/>
      <c r="LKU128" s="389"/>
      <c r="LKV128" s="390"/>
      <c r="LKW128" s="388"/>
      <c r="LKX128" s="214"/>
      <c r="LKY128" s="389"/>
      <c r="LKZ128" s="390"/>
      <c r="LLA128" s="388"/>
      <c r="LLB128" s="214"/>
      <c r="LLC128" s="389"/>
      <c r="LLD128" s="390"/>
      <c r="LLE128" s="388"/>
      <c r="LLF128" s="214"/>
      <c r="LLG128" s="389"/>
      <c r="LLH128" s="390"/>
      <c r="LLI128" s="388"/>
      <c r="LLJ128" s="214"/>
      <c r="LLK128" s="389"/>
      <c r="LLL128" s="390"/>
      <c r="LLM128" s="388"/>
      <c r="LLN128" s="214"/>
      <c r="LLO128" s="389"/>
      <c r="LLP128" s="390"/>
      <c r="LLQ128" s="388"/>
      <c r="LLR128" s="214"/>
      <c r="LLS128" s="389"/>
      <c r="LLT128" s="390"/>
      <c r="LLU128" s="388"/>
      <c r="LLV128" s="214"/>
      <c r="LLW128" s="389"/>
      <c r="LLX128" s="390"/>
      <c r="LLY128" s="388"/>
      <c r="LLZ128" s="214"/>
      <c r="LMA128" s="389"/>
      <c r="LMB128" s="390"/>
      <c r="LMC128" s="388"/>
      <c r="LMD128" s="214"/>
      <c r="LME128" s="389"/>
      <c r="LMF128" s="390"/>
      <c r="LMG128" s="388"/>
      <c r="LMH128" s="214"/>
      <c r="LMI128" s="389"/>
      <c r="LMJ128" s="390"/>
      <c r="LMK128" s="388"/>
      <c r="LML128" s="214"/>
      <c r="LMM128" s="389"/>
      <c r="LMN128" s="390"/>
      <c r="LMO128" s="388"/>
      <c r="LMP128" s="214"/>
      <c r="LMQ128" s="389"/>
      <c r="LMR128" s="390"/>
      <c r="LMS128" s="388"/>
      <c r="LMT128" s="214"/>
      <c r="LMU128" s="389"/>
      <c r="LMV128" s="390"/>
      <c r="LMW128" s="388"/>
      <c r="LMX128" s="214"/>
      <c r="LMY128" s="389"/>
      <c r="LMZ128" s="390"/>
      <c r="LNA128" s="388"/>
      <c r="LNB128" s="214"/>
      <c r="LNC128" s="389"/>
      <c r="LND128" s="390"/>
      <c r="LNE128" s="388"/>
      <c r="LNF128" s="214"/>
      <c r="LNG128" s="389"/>
      <c r="LNH128" s="390"/>
      <c r="LNI128" s="388"/>
      <c r="LNJ128" s="214"/>
      <c r="LNK128" s="389"/>
      <c r="LNL128" s="390"/>
      <c r="LNM128" s="388"/>
      <c r="LNN128" s="214"/>
      <c r="LNO128" s="389"/>
      <c r="LNP128" s="390"/>
      <c r="LNQ128" s="388"/>
      <c r="LNR128" s="214"/>
      <c r="LNS128" s="389"/>
      <c r="LNT128" s="390"/>
      <c r="LNU128" s="388"/>
      <c r="LNV128" s="214"/>
      <c r="LNW128" s="389"/>
      <c r="LNX128" s="390"/>
      <c r="LNY128" s="388"/>
      <c r="LNZ128" s="214"/>
      <c r="LOA128" s="389"/>
      <c r="LOB128" s="390"/>
      <c r="LOC128" s="388"/>
      <c r="LOD128" s="214"/>
      <c r="LOE128" s="389"/>
      <c r="LOF128" s="390"/>
      <c r="LOG128" s="388"/>
      <c r="LOH128" s="214"/>
      <c r="LOI128" s="389"/>
      <c r="LOJ128" s="390"/>
      <c r="LOK128" s="388"/>
      <c r="LOL128" s="214"/>
      <c r="LOM128" s="389"/>
      <c r="LON128" s="390"/>
      <c r="LOO128" s="388"/>
      <c r="LOP128" s="214"/>
      <c r="LOQ128" s="389"/>
      <c r="LOR128" s="390"/>
      <c r="LOS128" s="388"/>
      <c r="LOT128" s="214"/>
      <c r="LOU128" s="389"/>
      <c r="LOV128" s="390"/>
      <c r="LOW128" s="388"/>
      <c r="LOX128" s="214"/>
      <c r="LOY128" s="389"/>
      <c r="LOZ128" s="390"/>
      <c r="LPA128" s="388"/>
      <c r="LPB128" s="214"/>
      <c r="LPC128" s="389"/>
      <c r="LPD128" s="390"/>
      <c r="LPE128" s="388"/>
      <c r="LPF128" s="214"/>
      <c r="LPG128" s="389"/>
      <c r="LPH128" s="390"/>
      <c r="LPI128" s="388"/>
      <c r="LPJ128" s="214"/>
      <c r="LPK128" s="389"/>
      <c r="LPL128" s="390"/>
      <c r="LPM128" s="388"/>
      <c r="LPN128" s="214"/>
      <c r="LPO128" s="389"/>
      <c r="LPP128" s="390"/>
      <c r="LPQ128" s="388"/>
      <c r="LPR128" s="214"/>
      <c r="LPS128" s="389"/>
      <c r="LPT128" s="390"/>
      <c r="LPU128" s="388"/>
      <c r="LPV128" s="214"/>
      <c r="LPW128" s="389"/>
      <c r="LPX128" s="390"/>
      <c r="LPY128" s="388"/>
      <c r="LPZ128" s="214"/>
      <c r="LQA128" s="389"/>
      <c r="LQB128" s="390"/>
      <c r="LQC128" s="388"/>
      <c r="LQD128" s="214"/>
      <c r="LQE128" s="389"/>
      <c r="LQF128" s="390"/>
      <c r="LQG128" s="388"/>
      <c r="LQH128" s="214"/>
      <c r="LQI128" s="389"/>
      <c r="LQJ128" s="390"/>
      <c r="LQK128" s="388"/>
      <c r="LQL128" s="214"/>
      <c r="LQM128" s="389"/>
      <c r="LQN128" s="390"/>
      <c r="LQO128" s="388"/>
      <c r="LQP128" s="214"/>
      <c r="LQQ128" s="389"/>
      <c r="LQR128" s="390"/>
      <c r="LQS128" s="388"/>
      <c r="LQT128" s="214"/>
      <c r="LQU128" s="389"/>
      <c r="LQV128" s="390"/>
      <c r="LQW128" s="388"/>
      <c r="LQX128" s="214"/>
      <c r="LQY128" s="389"/>
      <c r="LQZ128" s="390"/>
      <c r="LRA128" s="388"/>
      <c r="LRB128" s="214"/>
      <c r="LRC128" s="389"/>
      <c r="LRD128" s="390"/>
      <c r="LRE128" s="388"/>
      <c r="LRF128" s="214"/>
      <c r="LRG128" s="389"/>
      <c r="LRH128" s="390"/>
      <c r="LRI128" s="388"/>
      <c r="LRJ128" s="214"/>
      <c r="LRK128" s="389"/>
      <c r="LRL128" s="390"/>
      <c r="LRM128" s="388"/>
      <c r="LRN128" s="214"/>
      <c r="LRO128" s="389"/>
      <c r="LRP128" s="390"/>
      <c r="LRQ128" s="388"/>
      <c r="LRR128" s="214"/>
      <c r="LRS128" s="389"/>
      <c r="LRT128" s="390"/>
      <c r="LRU128" s="388"/>
      <c r="LRV128" s="214"/>
      <c r="LRW128" s="389"/>
      <c r="LRX128" s="390"/>
      <c r="LRY128" s="388"/>
      <c r="LRZ128" s="214"/>
      <c r="LSA128" s="389"/>
      <c r="LSB128" s="390"/>
      <c r="LSC128" s="388"/>
      <c r="LSD128" s="214"/>
      <c r="LSE128" s="389"/>
      <c r="LSF128" s="390"/>
      <c r="LSG128" s="388"/>
      <c r="LSH128" s="214"/>
      <c r="LSI128" s="389"/>
      <c r="LSJ128" s="390"/>
      <c r="LSK128" s="388"/>
      <c r="LSL128" s="214"/>
      <c r="LSM128" s="389"/>
      <c r="LSN128" s="390"/>
      <c r="LSO128" s="388"/>
      <c r="LSP128" s="214"/>
      <c r="LSQ128" s="389"/>
      <c r="LSR128" s="390"/>
      <c r="LSS128" s="388"/>
      <c r="LST128" s="214"/>
      <c r="LSU128" s="389"/>
      <c r="LSV128" s="390"/>
      <c r="LSW128" s="388"/>
      <c r="LSX128" s="214"/>
      <c r="LSY128" s="389"/>
      <c r="LSZ128" s="390"/>
      <c r="LTA128" s="388"/>
      <c r="LTB128" s="214"/>
      <c r="LTC128" s="389"/>
      <c r="LTD128" s="390"/>
      <c r="LTE128" s="388"/>
      <c r="LTF128" s="214"/>
      <c r="LTG128" s="389"/>
      <c r="LTH128" s="390"/>
      <c r="LTI128" s="388"/>
      <c r="LTJ128" s="214"/>
      <c r="LTK128" s="389"/>
      <c r="LTL128" s="390"/>
      <c r="LTM128" s="388"/>
      <c r="LTN128" s="214"/>
      <c r="LTO128" s="389"/>
      <c r="LTP128" s="390"/>
      <c r="LTQ128" s="388"/>
      <c r="LTR128" s="214"/>
      <c r="LTS128" s="389"/>
      <c r="LTT128" s="390"/>
      <c r="LTU128" s="388"/>
      <c r="LTV128" s="214"/>
      <c r="LTW128" s="389"/>
      <c r="LTX128" s="390"/>
      <c r="LTY128" s="388"/>
      <c r="LTZ128" s="214"/>
      <c r="LUA128" s="389"/>
      <c r="LUB128" s="390"/>
      <c r="LUC128" s="388"/>
      <c r="LUD128" s="214"/>
      <c r="LUE128" s="389"/>
      <c r="LUF128" s="390"/>
      <c r="LUG128" s="388"/>
      <c r="LUH128" s="214"/>
      <c r="LUI128" s="389"/>
      <c r="LUJ128" s="390"/>
      <c r="LUK128" s="388"/>
      <c r="LUL128" s="214"/>
      <c r="LUM128" s="389"/>
      <c r="LUN128" s="390"/>
      <c r="LUO128" s="388"/>
      <c r="LUP128" s="214"/>
      <c r="LUQ128" s="389"/>
      <c r="LUR128" s="390"/>
      <c r="LUS128" s="388"/>
      <c r="LUT128" s="214"/>
      <c r="LUU128" s="389"/>
      <c r="LUV128" s="390"/>
      <c r="LUW128" s="388"/>
      <c r="LUX128" s="214"/>
      <c r="LUY128" s="389"/>
      <c r="LUZ128" s="390"/>
      <c r="LVA128" s="388"/>
      <c r="LVB128" s="214"/>
      <c r="LVC128" s="389"/>
      <c r="LVD128" s="390"/>
      <c r="LVE128" s="388"/>
      <c r="LVF128" s="214"/>
      <c r="LVG128" s="389"/>
      <c r="LVH128" s="390"/>
      <c r="LVI128" s="388"/>
      <c r="LVJ128" s="214"/>
      <c r="LVK128" s="389"/>
      <c r="LVL128" s="390"/>
      <c r="LVM128" s="388"/>
      <c r="LVN128" s="214"/>
      <c r="LVO128" s="389"/>
      <c r="LVP128" s="390"/>
      <c r="LVQ128" s="388"/>
      <c r="LVR128" s="214"/>
      <c r="LVS128" s="389"/>
      <c r="LVT128" s="390"/>
      <c r="LVU128" s="388"/>
      <c r="LVV128" s="214"/>
      <c r="LVW128" s="389"/>
      <c r="LVX128" s="390"/>
      <c r="LVY128" s="388"/>
      <c r="LVZ128" s="214"/>
      <c r="LWA128" s="389"/>
      <c r="LWB128" s="390"/>
      <c r="LWC128" s="388"/>
      <c r="LWD128" s="214"/>
      <c r="LWE128" s="389"/>
      <c r="LWF128" s="390"/>
      <c r="LWG128" s="388"/>
      <c r="LWH128" s="214"/>
      <c r="LWI128" s="389"/>
      <c r="LWJ128" s="390"/>
      <c r="LWK128" s="388"/>
      <c r="LWL128" s="214"/>
      <c r="LWM128" s="389"/>
      <c r="LWN128" s="390"/>
      <c r="LWO128" s="388"/>
      <c r="LWP128" s="214"/>
      <c r="LWQ128" s="389"/>
      <c r="LWR128" s="390"/>
      <c r="LWS128" s="388"/>
      <c r="LWT128" s="214"/>
      <c r="LWU128" s="389"/>
      <c r="LWV128" s="390"/>
      <c r="LWW128" s="388"/>
      <c r="LWX128" s="214"/>
      <c r="LWY128" s="389"/>
      <c r="LWZ128" s="390"/>
      <c r="LXA128" s="388"/>
      <c r="LXB128" s="214"/>
      <c r="LXC128" s="389"/>
      <c r="LXD128" s="390"/>
      <c r="LXE128" s="388"/>
      <c r="LXF128" s="214"/>
      <c r="LXG128" s="389"/>
      <c r="LXH128" s="390"/>
      <c r="LXI128" s="388"/>
      <c r="LXJ128" s="214"/>
      <c r="LXK128" s="389"/>
      <c r="LXL128" s="390"/>
      <c r="LXM128" s="388"/>
      <c r="LXN128" s="214"/>
      <c r="LXO128" s="389"/>
      <c r="LXP128" s="390"/>
      <c r="LXQ128" s="388"/>
      <c r="LXR128" s="214"/>
      <c r="LXS128" s="389"/>
      <c r="LXT128" s="390"/>
      <c r="LXU128" s="388"/>
      <c r="LXV128" s="214"/>
      <c r="LXW128" s="389"/>
      <c r="LXX128" s="390"/>
      <c r="LXY128" s="388"/>
      <c r="LXZ128" s="214"/>
      <c r="LYA128" s="389"/>
      <c r="LYB128" s="390"/>
      <c r="LYC128" s="388"/>
      <c r="LYD128" s="214"/>
      <c r="LYE128" s="389"/>
      <c r="LYF128" s="390"/>
      <c r="LYG128" s="388"/>
      <c r="LYH128" s="214"/>
      <c r="LYI128" s="389"/>
      <c r="LYJ128" s="390"/>
      <c r="LYK128" s="388"/>
      <c r="LYL128" s="214"/>
      <c r="LYM128" s="389"/>
      <c r="LYN128" s="390"/>
      <c r="LYO128" s="388"/>
      <c r="LYP128" s="214"/>
      <c r="LYQ128" s="389"/>
      <c r="LYR128" s="390"/>
      <c r="LYS128" s="388"/>
      <c r="LYT128" s="214"/>
      <c r="LYU128" s="389"/>
      <c r="LYV128" s="390"/>
      <c r="LYW128" s="388"/>
      <c r="LYX128" s="214"/>
      <c r="LYY128" s="389"/>
      <c r="LYZ128" s="390"/>
      <c r="LZA128" s="388"/>
      <c r="LZB128" s="214"/>
      <c r="LZC128" s="389"/>
      <c r="LZD128" s="390"/>
      <c r="LZE128" s="388"/>
      <c r="LZF128" s="214"/>
      <c r="LZG128" s="389"/>
      <c r="LZH128" s="390"/>
      <c r="LZI128" s="388"/>
      <c r="LZJ128" s="214"/>
      <c r="LZK128" s="389"/>
      <c r="LZL128" s="390"/>
      <c r="LZM128" s="388"/>
      <c r="LZN128" s="214"/>
      <c r="LZO128" s="389"/>
      <c r="LZP128" s="390"/>
      <c r="LZQ128" s="388"/>
      <c r="LZR128" s="214"/>
      <c r="LZS128" s="389"/>
      <c r="LZT128" s="390"/>
      <c r="LZU128" s="388"/>
      <c r="LZV128" s="214"/>
      <c r="LZW128" s="389"/>
      <c r="LZX128" s="390"/>
      <c r="LZY128" s="388"/>
      <c r="LZZ128" s="214"/>
      <c r="MAA128" s="389"/>
      <c r="MAB128" s="390"/>
      <c r="MAC128" s="388"/>
      <c r="MAD128" s="214"/>
      <c r="MAE128" s="389"/>
      <c r="MAF128" s="390"/>
      <c r="MAG128" s="388"/>
      <c r="MAH128" s="214"/>
      <c r="MAI128" s="389"/>
      <c r="MAJ128" s="390"/>
      <c r="MAK128" s="388"/>
      <c r="MAL128" s="214"/>
      <c r="MAM128" s="389"/>
      <c r="MAN128" s="390"/>
      <c r="MAO128" s="388"/>
      <c r="MAP128" s="214"/>
      <c r="MAQ128" s="389"/>
      <c r="MAR128" s="390"/>
      <c r="MAS128" s="388"/>
      <c r="MAT128" s="214"/>
      <c r="MAU128" s="389"/>
      <c r="MAV128" s="390"/>
      <c r="MAW128" s="388"/>
      <c r="MAX128" s="214"/>
      <c r="MAY128" s="389"/>
      <c r="MAZ128" s="390"/>
      <c r="MBA128" s="388"/>
      <c r="MBB128" s="214"/>
      <c r="MBC128" s="389"/>
      <c r="MBD128" s="390"/>
      <c r="MBE128" s="388"/>
      <c r="MBF128" s="214"/>
      <c r="MBG128" s="389"/>
      <c r="MBH128" s="390"/>
      <c r="MBI128" s="388"/>
      <c r="MBJ128" s="214"/>
      <c r="MBK128" s="389"/>
      <c r="MBL128" s="390"/>
      <c r="MBM128" s="388"/>
      <c r="MBN128" s="214"/>
      <c r="MBO128" s="389"/>
      <c r="MBP128" s="390"/>
      <c r="MBQ128" s="388"/>
      <c r="MBR128" s="214"/>
      <c r="MBS128" s="389"/>
      <c r="MBT128" s="390"/>
      <c r="MBU128" s="388"/>
      <c r="MBV128" s="214"/>
      <c r="MBW128" s="389"/>
      <c r="MBX128" s="390"/>
      <c r="MBY128" s="388"/>
      <c r="MBZ128" s="214"/>
      <c r="MCA128" s="389"/>
      <c r="MCB128" s="390"/>
      <c r="MCC128" s="388"/>
      <c r="MCD128" s="214"/>
      <c r="MCE128" s="389"/>
      <c r="MCF128" s="390"/>
      <c r="MCG128" s="388"/>
      <c r="MCH128" s="214"/>
      <c r="MCI128" s="389"/>
      <c r="MCJ128" s="390"/>
      <c r="MCK128" s="388"/>
      <c r="MCL128" s="214"/>
      <c r="MCM128" s="389"/>
      <c r="MCN128" s="390"/>
      <c r="MCO128" s="388"/>
      <c r="MCP128" s="214"/>
      <c r="MCQ128" s="389"/>
      <c r="MCR128" s="390"/>
      <c r="MCS128" s="388"/>
      <c r="MCT128" s="214"/>
      <c r="MCU128" s="389"/>
      <c r="MCV128" s="390"/>
      <c r="MCW128" s="388"/>
      <c r="MCX128" s="214"/>
      <c r="MCY128" s="389"/>
      <c r="MCZ128" s="390"/>
      <c r="MDA128" s="388"/>
      <c r="MDB128" s="214"/>
      <c r="MDC128" s="389"/>
      <c r="MDD128" s="390"/>
      <c r="MDE128" s="388"/>
      <c r="MDF128" s="214"/>
      <c r="MDG128" s="389"/>
      <c r="MDH128" s="390"/>
      <c r="MDI128" s="388"/>
      <c r="MDJ128" s="214"/>
      <c r="MDK128" s="389"/>
      <c r="MDL128" s="390"/>
      <c r="MDM128" s="388"/>
      <c r="MDN128" s="214"/>
      <c r="MDO128" s="389"/>
      <c r="MDP128" s="390"/>
      <c r="MDQ128" s="388"/>
      <c r="MDR128" s="214"/>
      <c r="MDS128" s="389"/>
      <c r="MDT128" s="390"/>
      <c r="MDU128" s="388"/>
      <c r="MDV128" s="214"/>
      <c r="MDW128" s="389"/>
      <c r="MDX128" s="390"/>
      <c r="MDY128" s="388"/>
      <c r="MDZ128" s="214"/>
      <c r="MEA128" s="389"/>
      <c r="MEB128" s="390"/>
      <c r="MEC128" s="388"/>
      <c r="MED128" s="214"/>
      <c r="MEE128" s="389"/>
      <c r="MEF128" s="390"/>
      <c r="MEG128" s="388"/>
      <c r="MEH128" s="214"/>
      <c r="MEI128" s="389"/>
      <c r="MEJ128" s="390"/>
      <c r="MEK128" s="388"/>
      <c r="MEL128" s="214"/>
      <c r="MEM128" s="389"/>
      <c r="MEN128" s="390"/>
      <c r="MEO128" s="388"/>
      <c r="MEP128" s="214"/>
      <c r="MEQ128" s="389"/>
      <c r="MER128" s="390"/>
      <c r="MES128" s="388"/>
      <c r="MET128" s="214"/>
      <c r="MEU128" s="389"/>
      <c r="MEV128" s="390"/>
      <c r="MEW128" s="388"/>
      <c r="MEX128" s="214"/>
      <c r="MEY128" s="389"/>
      <c r="MEZ128" s="390"/>
      <c r="MFA128" s="388"/>
      <c r="MFB128" s="214"/>
      <c r="MFC128" s="389"/>
      <c r="MFD128" s="390"/>
      <c r="MFE128" s="388"/>
      <c r="MFF128" s="214"/>
      <c r="MFG128" s="389"/>
      <c r="MFH128" s="390"/>
      <c r="MFI128" s="388"/>
      <c r="MFJ128" s="214"/>
      <c r="MFK128" s="389"/>
      <c r="MFL128" s="390"/>
      <c r="MFM128" s="388"/>
      <c r="MFN128" s="214"/>
      <c r="MFO128" s="389"/>
      <c r="MFP128" s="390"/>
      <c r="MFQ128" s="388"/>
      <c r="MFR128" s="214"/>
      <c r="MFS128" s="389"/>
      <c r="MFT128" s="390"/>
      <c r="MFU128" s="388"/>
      <c r="MFV128" s="214"/>
      <c r="MFW128" s="389"/>
      <c r="MFX128" s="390"/>
      <c r="MFY128" s="388"/>
      <c r="MFZ128" s="214"/>
      <c r="MGA128" s="389"/>
      <c r="MGB128" s="390"/>
      <c r="MGC128" s="388"/>
      <c r="MGD128" s="214"/>
      <c r="MGE128" s="389"/>
      <c r="MGF128" s="390"/>
      <c r="MGG128" s="388"/>
      <c r="MGH128" s="214"/>
      <c r="MGI128" s="389"/>
      <c r="MGJ128" s="390"/>
      <c r="MGK128" s="388"/>
      <c r="MGL128" s="214"/>
      <c r="MGM128" s="389"/>
      <c r="MGN128" s="390"/>
      <c r="MGO128" s="388"/>
      <c r="MGP128" s="214"/>
      <c r="MGQ128" s="389"/>
      <c r="MGR128" s="390"/>
      <c r="MGS128" s="388"/>
      <c r="MGT128" s="214"/>
      <c r="MGU128" s="389"/>
      <c r="MGV128" s="390"/>
      <c r="MGW128" s="388"/>
      <c r="MGX128" s="214"/>
      <c r="MGY128" s="389"/>
      <c r="MGZ128" s="390"/>
      <c r="MHA128" s="388"/>
      <c r="MHB128" s="214"/>
      <c r="MHC128" s="389"/>
      <c r="MHD128" s="390"/>
      <c r="MHE128" s="388"/>
      <c r="MHF128" s="214"/>
      <c r="MHG128" s="389"/>
      <c r="MHH128" s="390"/>
      <c r="MHI128" s="388"/>
      <c r="MHJ128" s="214"/>
      <c r="MHK128" s="389"/>
      <c r="MHL128" s="390"/>
      <c r="MHM128" s="388"/>
      <c r="MHN128" s="214"/>
      <c r="MHO128" s="389"/>
      <c r="MHP128" s="390"/>
      <c r="MHQ128" s="388"/>
      <c r="MHR128" s="214"/>
      <c r="MHS128" s="389"/>
      <c r="MHT128" s="390"/>
      <c r="MHU128" s="388"/>
      <c r="MHV128" s="214"/>
      <c r="MHW128" s="389"/>
      <c r="MHX128" s="390"/>
      <c r="MHY128" s="388"/>
      <c r="MHZ128" s="214"/>
      <c r="MIA128" s="389"/>
      <c r="MIB128" s="390"/>
      <c r="MIC128" s="388"/>
      <c r="MID128" s="214"/>
      <c r="MIE128" s="389"/>
      <c r="MIF128" s="390"/>
      <c r="MIG128" s="388"/>
      <c r="MIH128" s="214"/>
      <c r="MII128" s="389"/>
      <c r="MIJ128" s="390"/>
      <c r="MIK128" s="388"/>
      <c r="MIL128" s="214"/>
      <c r="MIM128" s="389"/>
      <c r="MIN128" s="390"/>
      <c r="MIO128" s="388"/>
      <c r="MIP128" s="214"/>
      <c r="MIQ128" s="389"/>
      <c r="MIR128" s="390"/>
      <c r="MIS128" s="388"/>
      <c r="MIT128" s="214"/>
      <c r="MIU128" s="389"/>
      <c r="MIV128" s="390"/>
      <c r="MIW128" s="388"/>
      <c r="MIX128" s="214"/>
      <c r="MIY128" s="389"/>
      <c r="MIZ128" s="390"/>
      <c r="MJA128" s="388"/>
      <c r="MJB128" s="214"/>
      <c r="MJC128" s="389"/>
      <c r="MJD128" s="390"/>
      <c r="MJE128" s="388"/>
      <c r="MJF128" s="214"/>
      <c r="MJG128" s="389"/>
      <c r="MJH128" s="390"/>
      <c r="MJI128" s="388"/>
      <c r="MJJ128" s="214"/>
      <c r="MJK128" s="389"/>
      <c r="MJL128" s="390"/>
      <c r="MJM128" s="388"/>
      <c r="MJN128" s="214"/>
      <c r="MJO128" s="389"/>
      <c r="MJP128" s="390"/>
      <c r="MJQ128" s="388"/>
      <c r="MJR128" s="214"/>
      <c r="MJS128" s="389"/>
      <c r="MJT128" s="390"/>
      <c r="MJU128" s="388"/>
      <c r="MJV128" s="214"/>
      <c r="MJW128" s="389"/>
      <c r="MJX128" s="390"/>
      <c r="MJY128" s="388"/>
      <c r="MJZ128" s="214"/>
      <c r="MKA128" s="389"/>
      <c r="MKB128" s="390"/>
      <c r="MKC128" s="388"/>
      <c r="MKD128" s="214"/>
      <c r="MKE128" s="389"/>
      <c r="MKF128" s="390"/>
      <c r="MKG128" s="388"/>
      <c r="MKH128" s="214"/>
      <c r="MKI128" s="389"/>
      <c r="MKJ128" s="390"/>
      <c r="MKK128" s="388"/>
      <c r="MKL128" s="214"/>
      <c r="MKM128" s="389"/>
      <c r="MKN128" s="390"/>
      <c r="MKO128" s="388"/>
      <c r="MKP128" s="214"/>
      <c r="MKQ128" s="389"/>
      <c r="MKR128" s="390"/>
      <c r="MKS128" s="388"/>
      <c r="MKT128" s="214"/>
      <c r="MKU128" s="389"/>
      <c r="MKV128" s="390"/>
      <c r="MKW128" s="388"/>
      <c r="MKX128" s="214"/>
      <c r="MKY128" s="389"/>
      <c r="MKZ128" s="390"/>
      <c r="MLA128" s="388"/>
      <c r="MLB128" s="214"/>
      <c r="MLC128" s="389"/>
      <c r="MLD128" s="390"/>
      <c r="MLE128" s="388"/>
      <c r="MLF128" s="214"/>
      <c r="MLG128" s="389"/>
      <c r="MLH128" s="390"/>
      <c r="MLI128" s="388"/>
      <c r="MLJ128" s="214"/>
      <c r="MLK128" s="389"/>
      <c r="MLL128" s="390"/>
      <c r="MLM128" s="388"/>
      <c r="MLN128" s="214"/>
      <c r="MLO128" s="389"/>
      <c r="MLP128" s="390"/>
      <c r="MLQ128" s="388"/>
      <c r="MLR128" s="214"/>
      <c r="MLS128" s="389"/>
      <c r="MLT128" s="390"/>
      <c r="MLU128" s="388"/>
      <c r="MLV128" s="214"/>
      <c r="MLW128" s="389"/>
      <c r="MLX128" s="390"/>
      <c r="MLY128" s="388"/>
      <c r="MLZ128" s="214"/>
      <c r="MMA128" s="389"/>
      <c r="MMB128" s="390"/>
      <c r="MMC128" s="388"/>
      <c r="MMD128" s="214"/>
      <c r="MME128" s="389"/>
      <c r="MMF128" s="390"/>
      <c r="MMG128" s="388"/>
      <c r="MMH128" s="214"/>
      <c r="MMI128" s="389"/>
      <c r="MMJ128" s="390"/>
      <c r="MMK128" s="388"/>
      <c r="MML128" s="214"/>
      <c r="MMM128" s="389"/>
      <c r="MMN128" s="390"/>
      <c r="MMO128" s="388"/>
      <c r="MMP128" s="214"/>
      <c r="MMQ128" s="389"/>
      <c r="MMR128" s="390"/>
      <c r="MMS128" s="388"/>
      <c r="MMT128" s="214"/>
      <c r="MMU128" s="389"/>
      <c r="MMV128" s="390"/>
      <c r="MMW128" s="388"/>
      <c r="MMX128" s="214"/>
      <c r="MMY128" s="389"/>
      <c r="MMZ128" s="390"/>
      <c r="MNA128" s="388"/>
      <c r="MNB128" s="214"/>
      <c r="MNC128" s="389"/>
      <c r="MND128" s="390"/>
      <c r="MNE128" s="388"/>
      <c r="MNF128" s="214"/>
      <c r="MNG128" s="389"/>
      <c r="MNH128" s="390"/>
      <c r="MNI128" s="388"/>
      <c r="MNJ128" s="214"/>
      <c r="MNK128" s="389"/>
      <c r="MNL128" s="390"/>
      <c r="MNM128" s="388"/>
      <c r="MNN128" s="214"/>
      <c r="MNO128" s="389"/>
      <c r="MNP128" s="390"/>
      <c r="MNQ128" s="388"/>
      <c r="MNR128" s="214"/>
      <c r="MNS128" s="389"/>
      <c r="MNT128" s="390"/>
      <c r="MNU128" s="388"/>
      <c r="MNV128" s="214"/>
      <c r="MNW128" s="389"/>
      <c r="MNX128" s="390"/>
      <c r="MNY128" s="388"/>
      <c r="MNZ128" s="214"/>
      <c r="MOA128" s="389"/>
      <c r="MOB128" s="390"/>
      <c r="MOC128" s="388"/>
      <c r="MOD128" s="214"/>
      <c r="MOE128" s="389"/>
      <c r="MOF128" s="390"/>
      <c r="MOG128" s="388"/>
      <c r="MOH128" s="214"/>
      <c r="MOI128" s="389"/>
      <c r="MOJ128" s="390"/>
      <c r="MOK128" s="388"/>
      <c r="MOL128" s="214"/>
      <c r="MOM128" s="389"/>
      <c r="MON128" s="390"/>
      <c r="MOO128" s="388"/>
      <c r="MOP128" s="214"/>
      <c r="MOQ128" s="389"/>
      <c r="MOR128" s="390"/>
      <c r="MOS128" s="388"/>
      <c r="MOT128" s="214"/>
      <c r="MOU128" s="389"/>
      <c r="MOV128" s="390"/>
      <c r="MOW128" s="388"/>
      <c r="MOX128" s="214"/>
      <c r="MOY128" s="389"/>
      <c r="MOZ128" s="390"/>
      <c r="MPA128" s="388"/>
      <c r="MPB128" s="214"/>
      <c r="MPC128" s="389"/>
      <c r="MPD128" s="390"/>
      <c r="MPE128" s="388"/>
      <c r="MPF128" s="214"/>
      <c r="MPG128" s="389"/>
      <c r="MPH128" s="390"/>
      <c r="MPI128" s="388"/>
      <c r="MPJ128" s="214"/>
      <c r="MPK128" s="389"/>
      <c r="MPL128" s="390"/>
      <c r="MPM128" s="388"/>
      <c r="MPN128" s="214"/>
      <c r="MPO128" s="389"/>
      <c r="MPP128" s="390"/>
      <c r="MPQ128" s="388"/>
      <c r="MPR128" s="214"/>
      <c r="MPS128" s="389"/>
      <c r="MPT128" s="390"/>
      <c r="MPU128" s="388"/>
      <c r="MPV128" s="214"/>
      <c r="MPW128" s="389"/>
      <c r="MPX128" s="390"/>
      <c r="MPY128" s="388"/>
      <c r="MPZ128" s="214"/>
      <c r="MQA128" s="389"/>
      <c r="MQB128" s="390"/>
      <c r="MQC128" s="388"/>
      <c r="MQD128" s="214"/>
      <c r="MQE128" s="389"/>
      <c r="MQF128" s="390"/>
      <c r="MQG128" s="388"/>
      <c r="MQH128" s="214"/>
      <c r="MQI128" s="389"/>
      <c r="MQJ128" s="390"/>
      <c r="MQK128" s="388"/>
      <c r="MQL128" s="214"/>
      <c r="MQM128" s="389"/>
      <c r="MQN128" s="390"/>
      <c r="MQO128" s="388"/>
      <c r="MQP128" s="214"/>
      <c r="MQQ128" s="389"/>
      <c r="MQR128" s="390"/>
      <c r="MQS128" s="388"/>
      <c r="MQT128" s="214"/>
      <c r="MQU128" s="389"/>
      <c r="MQV128" s="390"/>
      <c r="MQW128" s="388"/>
      <c r="MQX128" s="214"/>
      <c r="MQY128" s="389"/>
      <c r="MQZ128" s="390"/>
      <c r="MRA128" s="388"/>
      <c r="MRB128" s="214"/>
      <c r="MRC128" s="389"/>
      <c r="MRD128" s="390"/>
      <c r="MRE128" s="388"/>
      <c r="MRF128" s="214"/>
      <c r="MRG128" s="389"/>
      <c r="MRH128" s="390"/>
      <c r="MRI128" s="388"/>
      <c r="MRJ128" s="214"/>
      <c r="MRK128" s="389"/>
      <c r="MRL128" s="390"/>
      <c r="MRM128" s="388"/>
      <c r="MRN128" s="214"/>
      <c r="MRO128" s="389"/>
      <c r="MRP128" s="390"/>
      <c r="MRQ128" s="388"/>
      <c r="MRR128" s="214"/>
      <c r="MRS128" s="389"/>
      <c r="MRT128" s="390"/>
      <c r="MRU128" s="388"/>
      <c r="MRV128" s="214"/>
      <c r="MRW128" s="389"/>
      <c r="MRX128" s="390"/>
      <c r="MRY128" s="388"/>
      <c r="MRZ128" s="214"/>
      <c r="MSA128" s="389"/>
      <c r="MSB128" s="390"/>
      <c r="MSC128" s="388"/>
      <c r="MSD128" s="214"/>
      <c r="MSE128" s="389"/>
      <c r="MSF128" s="390"/>
      <c r="MSG128" s="388"/>
      <c r="MSH128" s="214"/>
      <c r="MSI128" s="389"/>
      <c r="MSJ128" s="390"/>
      <c r="MSK128" s="388"/>
      <c r="MSL128" s="214"/>
      <c r="MSM128" s="389"/>
      <c r="MSN128" s="390"/>
      <c r="MSO128" s="388"/>
      <c r="MSP128" s="214"/>
      <c r="MSQ128" s="389"/>
      <c r="MSR128" s="390"/>
      <c r="MSS128" s="388"/>
      <c r="MST128" s="214"/>
      <c r="MSU128" s="389"/>
      <c r="MSV128" s="390"/>
      <c r="MSW128" s="388"/>
      <c r="MSX128" s="214"/>
      <c r="MSY128" s="389"/>
      <c r="MSZ128" s="390"/>
      <c r="MTA128" s="388"/>
      <c r="MTB128" s="214"/>
      <c r="MTC128" s="389"/>
      <c r="MTD128" s="390"/>
      <c r="MTE128" s="388"/>
      <c r="MTF128" s="214"/>
      <c r="MTG128" s="389"/>
      <c r="MTH128" s="390"/>
      <c r="MTI128" s="388"/>
      <c r="MTJ128" s="214"/>
      <c r="MTK128" s="389"/>
      <c r="MTL128" s="390"/>
      <c r="MTM128" s="388"/>
      <c r="MTN128" s="214"/>
      <c r="MTO128" s="389"/>
      <c r="MTP128" s="390"/>
      <c r="MTQ128" s="388"/>
      <c r="MTR128" s="214"/>
      <c r="MTS128" s="389"/>
      <c r="MTT128" s="390"/>
      <c r="MTU128" s="388"/>
      <c r="MTV128" s="214"/>
      <c r="MTW128" s="389"/>
      <c r="MTX128" s="390"/>
      <c r="MTY128" s="388"/>
      <c r="MTZ128" s="214"/>
      <c r="MUA128" s="389"/>
      <c r="MUB128" s="390"/>
      <c r="MUC128" s="388"/>
      <c r="MUD128" s="214"/>
      <c r="MUE128" s="389"/>
      <c r="MUF128" s="390"/>
      <c r="MUG128" s="388"/>
      <c r="MUH128" s="214"/>
      <c r="MUI128" s="389"/>
      <c r="MUJ128" s="390"/>
      <c r="MUK128" s="388"/>
      <c r="MUL128" s="214"/>
      <c r="MUM128" s="389"/>
      <c r="MUN128" s="390"/>
      <c r="MUO128" s="388"/>
      <c r="MUP128" s="214"/>
      <c r="MUQ128" s="389"/>
      <c r="MUR128" s="390"/>
      <c r="MUS128" s="388"/>
      <c r="MUT128" s="214"/>
      <c r="MUU128" s="389"/>
      <c r="MUV128" s="390"/>
      <c r="MUW128" s="388"/>
      <c r="MUX128" s="214"/>
      <c r="MUY128" s="389"/>
      <c r="MUZ128" s="390"/>
      <c r="MVA128" s="388"/>
      <c r="MVB128" s="214"/>
      <c r="MVC128" s="389"/>
      <c r="MVD128" s="390"/>
      <c r="MVE128" s="388"/>
      <c r="MVF128" s="214"/>
      <c r="MVG128" s="389"/>
      <c r="MVH128" s="390"/>
      <c r="MVI128" s="388"/>
      <c r="MVJ128" s="214"/>
      <c r="MVK128" s="389"/>
      <c r="MVL128" s="390"/>
      <c r="MVM128" s="388"/>
      <c r="MVN128" s="214"/>
      <c r="MVO128" s="389"/>
      <c r="MVP128" s="390"/>
      <c r="MVQ128" s="388"/>
      <c r="MVR128" s="214"/>
      <c r="MVS128" s="389"/>
      <c r="MVT128" s="390"/>
      <c r="MVU128" s="388"/>
      <c r="MVV128" s="214"/>
      <c r="MVW128" s="389"/>
      <c r="MVX128" s="390"/>
      <c r="MVY128" s="388"/>
      <c r="MVZ128" s="214"/>
      <c r="MWA128" s="389"/>
      <c r="MWB128" s="390"/>
      <c r="MWC128" s="388"/>
      <c r="MWD128" s="214"/>
      <c r="MWE128" s="389"/>
      <c r="MWF128" s="390"/>
      <c r="MWG128" s="388"/>
      <c r="MWH128" s="214"/>
      <c r="MWI128" s="389"/>
      <c r="MWJ128" s="390"/>
      <c r="MWK128" s="388"/>
      <c r="MWL128" s="214"/>
      <c r="MWM128" s="389"/>
      <c r="MWN128" s="390"/>
      <c r="MWO128" s="388"/>
      <c r="MWP128" s="214"/>
      <c r="MWQ128" s="389"/>
      <c r="MWR128" s="390"/>
      <c r="MWS128" s="388"/>
      <c r="MWT128" s="214"/>
      <c r="MWU128" s="389"/>
      <c r="MWV128" s="390"/>
      <c r="MWW128" s="388"/>
      <c r="MWX128" s="214"/>
      <c r="MWY128" s="389"/>
      <c r="MWZ128" s="390"/>
      <c r="MXA128" s="388"/>
      <c r="MXB128" s="214"/>
      <c r="MXC128" s="389"/>
      <c r="MXD128" s="390"/>
      <c r="MXE128" s="388"/>
      <c r="MXF128" s="214"/>
      <c r="MXG128" s="389"/>
      <c r="MXH128" s="390"/>
      <c r="MXI128" s="388"/>
      <c r="MXJ128" s="214"/>
      <c r="MXK128" s="389"/>
      <c r="MXL128" s="390"/>
      <c r="MXM128" s="388"/>
      <c r="MXN128" s="214"/>
      <c r="MXO128" s="389"/>
      <c r="MXP128" s="390"/>
      <c r="MXQ128" s="388"/>
      <c r="MXR128" s="214"/>
      <c r="MXS128" s="389"/>
      <c r="MXT128" s="390"/>
      <c r="MXU128" s="388"/>
      <c r="MXV128" s="214"/>
      <c r="MXW128" s="389"/>
      <c r="MXX128" s="390"/>
      <c r="MXY128" s="388"/>
      <c r="MXZ128" s="214"/>
      <c r="MYA128" s="389"/>
      <c r="MYB128" s="390"/>
      <c r="MYC128" s="388"/>
      <c r="MYD128" s="214"/>
      <c r="MYE128" s="389"/>
      <c r="MYF128" s="390"/>
      <c r="MYG128" s="388"/>
      <c r="MYH128" s="214"/>
      <c r="MYI128" s="389"/>
      <c r="MYJ128" s="390"/>
      <c r="MYK128" s="388"/>
      <c r="MYL128" s="214"/>
      <c r="MYM128" s="389"/>
      <c r="MYN128" s="390"/>
      <c r="MYO128" s="388"/>
      <c r="MYP128" s="214"/>
      <c r="MYQ128" s="389"/>
      <c r="MYR128" s="390"/>
      <c r="MYS128" s="388"/>
      <c r="MYT128" s="214"/>
      <c r="MYU128" s="389"/>
      <c r="MYV128" s="390"/>
      <c r="MYW128" s="388"/>
      <c r="MYX128" s="214"/>
      <c r="MYY128" s="389"/>
      <c r="MYZ128" s="390"/>
      <c r="MZA128" s="388"/>
      <c r="MZB128" s="214"/>
      <c r="MZC128" s="389"/>
      <c r="MZD128" s="390"/>
      <c r="MZE128" s="388"/>
      <c r="MZF128" s="214"/>
      <c r="MZG128" s="389"/>
      <c r="MZH128" s="390"/>
      <c r="MZI128" s="388"/>
      <c r="MZJ128" s="214"/>
      <c r="MZK128" s="389"/>
      <c r="MZL128" s="390"/>
      <c r="MZM128" s="388"/>
      <c r="MZN128" s="214"/>
      <c r="MZO128" s="389"/>
      <c r="MZP128" s="390"/>
      <c r="MZQ128" s="388"/>
      <c r="MZR128" s="214"/>
      <c r="MZS128" s="389"/>
      <c r="MZT128" s="390"/>
      <c r="MZU128" s="388"/>
      <c r="MZV128" s="214"/>
      <c r="MZW128" s="389"/>
      <c r="MZX128" s="390"/>
      <c r="MZY128" s="388"/>
      <c r="MZZ128" s="214"/>
      <c r="NAA128" s="389"/>
      <c r="NAB128" s="390"/>
      <c r="NAC128" s="388"/>
      <c r="NAD128" s="214"/>
      <c r="NAE128" s="389"/>
      <c r="NAF128" s="390"/>
      <c r="NAG128" s="388"/>
      <c r="NAH128" s="214"/>
      <c r="NAI128" s="389"/>
      <c r="NAJ128" s="390"/>
      <c r="NAK128" s="388"/>
      <c r="NAL128" s="214"/>
      <c r="NAM128" s="389"/>
      <c r="NAN128" s="390"/>
      <c r="NAO128" s="388"/>
      <c r="NAP128" s="214"/>
      <c r="NAQ128" s="389"/>
      <c r="NAR128" s="390"/>
      <c r="NAS128" s="388"/>
      <c r="NAT128" s="214"/>
      <c r="NAU128" s="389"/>
      <c r="NAV128" s="390"/>
      <c r="NAW128" s="388"/>
      <c r="NAX128" s="214"/>
      <c r="NAY128" s="389"/>
      <c r="NAZ128" s="390"/>
      <c r="NBA128" s="388"/>
      <c r="NBB128" s="214"/>
      <c r="NBC128" s="389"/>
      <c r="NBD128" s="390"/>
      <c r="NBE128" s="388"/>
      <c r="NBF128" s="214"/>
      <c r="NBG128" s="389"/>
      <c r="NBH128" s="390"/>
      <c r="NBI128" s="388"/>
      <c r="NBJ128" s="214"/>
      <c r="NBK128" s="389"/>
      <c r="NBL128" s="390"/>
      <c r="NBM128" s="388"/>
      <c r="NBN128" s="214"/>
      <c r="NBO128" s="389"/>
      <c r="NBP128" s="390"/>
      <c r="NBQ128" s="388"/>
      <c r="NBR128" s="214"/>
      <c r="NBS128" s="389"/>
      <c r="NBT128" s="390"/>
      <c r="NBU128" s="388"/>
      <c r="NBV128" s="214"/>
      <c r="NBW128" s="389"/>
      <c r="NBX128" s="390"/>
      <c r="NBY128" s="388"/>
      <c r="NBZ128" s="214"/>
      <c r="NCA128" s="389"/>
      <c r="NCB128" s="390"/>
      <c r="NCC128" s="388"/>
      <c r="NCD128" s="214"/>
      <c r="NCE128" s="389"/>
      <c r="NCF128" s="390"/>
      <c r="NCG128" s="388"/>
      <c r="NCH128" s="214"/>
      <c r="NCI128" s="389"/>
      <c r="NCJ128" s="390"/>
      <c r="NCK128" s="388"/>
      <c r="NCL128" s="214"/>
      <c r="NCM128" s="389"/>
      <c r="NCN128" s="390"/>
      <c r="NCO128" s="388"/>
      <c r="NCP128" s="214"/>
      <c r="NCQ128" s="389"/>
      <c r="NCR128" s="390"/>
      <c r="NCS128" s="388"/>
      <c r="NCT128" s="214"/>
      <c r="NCU128" s="389"/>
      <c r="NCV128" s="390"/>
      <c r="NCW128" s="388"/>
      <c r="NCX128" s="214"/>
      <c r="NCY128" s="389"/>
      <c r="NCZ128" s="390"/>
      <c r="NDA128" s="388"/>
      <c r="NDB128" s="214"/>
      <c r="NDC128" s="389"/>
      <c r="NDD128" s="390"/>
      <c r="NDE128" s="388"/>
      <c r="NDF128" s="214"/>
      <c r="NDG128" s="389"/>
      <c r="NDH128" s="390"/>
      <c r="NDI128" s="388"/>
      <c r="NDJ128" s="214"/>
      <c r="NDK128" s="389"/>
      <c r="NDL128" s="390"/>
      <c r="NDM128" s="388"/>
      <c r="NDN128" s="214"/>
      <c r="NDO128" s="389"/>
      <c r="NDP128" s="390"/>
      <c r="NDQ128" s="388"/>
      <c r="NDR128" s="214"/>
      <c r="NDS128" s="389"/>
      <c r="NDT128" s="390"/>
      <c r="NDU128" s="388"/>
      <c r="NDV128" s="214"/>
      <c r="NDW128" s="389"/>
      <c r="NDX128" s="390"/>
      <c r="NDY128" s="388"/>
      <c r="NDZ128" s="214"/>
      <c r="NEA128" s="389"/>
      <c r="NEB128" s="390"/>
      <c r="NEC128" s="388"/>
      <c r="NED128" s="214"/>
      <c r="NEE128" s="389"/>
      <c r="NEF128" s="390"/>
      <c r="NEG128" s="388"/>
      <c r="NEH128" s="214"/>
      <c r="NEI128" s="389"/>
      <c r="NEJ128" s="390"/>
      <c r="NEK128" s="388"/>
      <c r="NEL128" s="214"/>
      <c r="NEM128" s="389"/>
      <c r="NEN128" s="390"/>
      <c r="NEO128" s="388"/>
      <c r="NEP128" s="214"/>
      <c r="NEQ128" s="389"/>
      <c r="NER128" s="390"/>
      <c r="NES128" s="388"/>
      <c r="NET128" s="214"/>
      <c r="NEU128" s="389"/>
      <c r="NEV128" s="390"/>
      <c r="NEW128" s="388"/>
      <c r="NEX128" s="214"/>
      <c r="NEY128" s="389"/>
      <c r="NEZ128" s="390"/>
      <c r="NFA128" s="388"/>
      <c r="NFB128" s="214"/>
      <c r="NFC128" s="389"/>
      <c r="NFD128" s="390"/>
      <c r="NFE128" s="388"/>
      <c r="NFF128" s="214"/>
      <c r="NFG128" s="389"/>
      <c r="NFH128" s="390"/>
      <c r="NFI128" s="388"/>
      <c r="NFJ128" s="214"/>
      <c r="NFK128" s="389"/>
      <c r="NFL128" s="390"/>
      <c r="NFM128" s="388"/>
      <c r="NFN128" s="214"/>
      <c r="NFO128" s="389"/>
      <c r="NFP128" s="390"/>
      <c r="NFQ128" s="388"/>
      <c r="NFR128" s="214"/>
      <c r="NFS128" s="389"/>
      <c r="NFT128" s="390"/>
      <c r="NFU128" s="388"/>
      <c r="NFV128" s="214"/>
      <c r="NFW128" s="389"/>
      <c r="NFX128" s="390"/>
      <c r="NFY128" s="388"/>
      <c r="NFZ128" s="214"/>
      <c r="NGA128" s="389"/>
      <c r="NGB128" s="390"/>
      <c r="NGC128" s="388"/>
      <c r="NGD128" s="214"/>
      <c r="NGE128" s="389"/>
      <c r="NGF128" s="390"/>
      <c r="NGG128" s="388"/>
      <c r="NGH128" s="214"/>
      <c r="NGI128" s="389"/>
      <c r="NGJ128" s="390"/>
      <c r="NGK128" s="388"/>
      <c r="NGL128" s="214"/>
      <c r="NGM128" s="389"/>
      <c r="NGN128" s="390"/>
      <c r="NGO128" s="388"/>
      <c r="NGP128" s="214"/>
      <c r="NGQ128" s="389"/>
      <c r="NGR128" s="390"/>
      <c r="NGS128" s="388"/>
      <c r="NGT128" s="214"/>
      <c r="NGU128" s="389"/>
      <c r="NGV128" s="390"/>
      <c r="NGW128" s="388"/>
      <c r="NGX128" s="214"/>
      <c r="NGY128" s="389"/>
      <c r="NGZ128" s="390"/>
      <c r="NHA128" s="388"/>
      <c r="NHB128" s="214"/>
      <c r="NHC128" s="389"/>
      <c r="NHD128" s="390"/>
      <c r="NHE128" s="388"/>
      <c r="NHF128" s="214"/>
      <c r="NHG128" s="389"/>
      <c r="NHH128" s="390"/>
      <c r="NHI128" s="388"/>
      <c r="NHJ128" s="214"/>
      <c r="NHK128" s="389"/>
      <c r="NHL128" s="390"/>
      <c r="NHM128" s="388"/>
      <c r="NHN128" s="214"/>
      <c r="NHO128" s="389"/>
      <c r="NHP128" s="390"/>
      <c r="NHQ128" s="388"/>
      <c r="NHR128" s="214"/>
      <c r="NHS128" s="389"/>
      <c r="NHT128" s="390"/>
      <c r="NHU128" s="388"/>
      <c r="NHV128" s="214"/>
      <c r="NHW128" s="389"/>
      <c r="NHX128" s="390"/>
      <c r="NHY128" s="388"/>
      <c r="NHZ128" s="214"/>
      <c r="NIA128" s="389"/>
      <c r="NIB128" s="390"/>
      <c r="NIC128" s="388"/>
      <c r="NID128" s="214"/>
      <c r="NIE128" s="389"/>
      <c r="NIF128" s="390"/>
      <c r="NIG128" s="388"/>
      <c r="NIH128" s="214"/>
      <c r="NII128" s="389"/>
      <c r="NIJ128" s="390"/>
      <c r="NIK128" s="388"/>
      <c r="NIL128" s="214"/>
      <c r="NIM128" s="389"/>
      <c r="NIN128" s="390"/>
      <c r="NIO128" s="388"/>
      <c r="NIP128" s="214"/>
      <c r="NIQ128" s="389"/>
      <c r="NIR128" s="390"/>
      <c r="NIS128" s="388"/>
      <c r="NIT128" s="214"/>
      <c r="NIU128" s="389"/>
      <c r="NIV128" s="390"/>
      <c r="NIW128" s="388"/>
      <c r="NIX128" s="214"/>
      <c r="NIY128" s="389"/>
      <c r="NIZ128" s="390"/>
      <c r="NJA128" s="388"/>
      <c r="NJB128" s="214"/>
      <c r="NJC128" s="389"/>
      <c r="NJD128" s="390"/>
      <c r="NJE128" s="388"/>
      <c r="NJF128" s="214"/>
      <c r="NJG128" s="389"/>
      <c r="NJH128" s="390"/>
      <c r="NJI128" s="388"/>
      <c r="NJJ128" s="214"/>
      <c r="NJK128" s="389"/>
      <c r="NJL128" s="390"/>
      <c r="NJM128" s="388"/>
      <c r="NJN128" s="214"/>
      <c r="NJO128" s="389"/>
      <c r="NJP128" s="390"/>
      <c r="NJQ128" s="388"/>
      <c r="NJR128" s="214"/>
      <c r="NJS128" s="389"/>
      <c r="NJT128" s="390"/>
      <c r="NJU128" s="388"/>
      <c r="NJV128" s="214"/>
      <c r="NJW128" s="389"/>
      <c r="NJX128" s="390"/>
      <c r="NJY128" s="388"/>
      <c r="NJZ128" s="214"/>
      <c r="NKA128" s="389"/>
      <c r="NKB128" s="390"/>
      <c r="NKC128" s="388"/>
      <c r="NKD128" s="214"/>
      <c r="NKE128" s="389"/>
      <c r="NKF128" s="390"/>
      <c r="NKG128" s="388"/>
      <c r="NKH128" s="214"/>
      <c r="NKI128" s="389"/>
      <c r="NKJ128" s="390"/>
      <c r="NKK128" s="388"/>
      <c r="NKL128" s="214"/>
      <c r="NKM128" s="389"/>
      <c r="NKN128" s="390"/>
      <c r="NKO128" s="388"/>
      <c r="NKP128" s="214"/>
      <c r="NKQ128" s="389"/>
      <c r="NKR128" s="390"/>
      <c r="NKS128" s="388"/>
      <c r="NKT128" s="214"/>
      <c r="NKU128" s="389"/>
      <c r="NKV128" s="390"/>
      <c r="NKW128" s="388"/>
      <c r="NKX128" s="214"/>
      <c r="NKY128" s="389"/>
      <c r="NKZ128" s="390"/>
      <c r="NLA128" s="388"/>
      <c r="NLB128" s="214"/>
      <c r="NLC128" s="389"/>
      <c r="NLD128" s="390"/>
      <c r="NLE128" s="388"/>
      <c r="NLF128" s="214"/>
      <c r="NLG128" s="389"/>
      <c r="NLH128" s="390"/>
      <c r="NLI128" s="388"/>
      <c r="NLJ128" s="214"/>
      <c r="NLK128" s="389"/>
      <c r="NLL128" s="390"/>
      <c r="NLM128" s="388"/>
      <c r="NLN128" s="214"/>
      <c r="NLO128" s="389"/>
      <c r="NLP128" s="390"/>
      <c r="NLQ128" s="388"/>
      <c r="NLR128" s="214"/>
      <c r="NLS128" s="389"/>
      <c r="NLT128" s="390"/>
      <c r="NLU128" s="388"/>
      <c r="NLV128" s="214"/>
      <c r="NLW128" s="389"/>
      <c r="NLX128" s="390"/>
      <c r="NLY128" s="388"/>
      <c r="NLZ128" s="214"/>
      <c r="NMA128" s="389"/>
      <c r="NMB128" s="390"/>
      <c r="NMC128" s="388"/>
      <c r="NMD128" s="214"/>
      <c r="NME128" s="389"/>
      <c r="NMF128" s="390"/>
      <c r="NMG128" s="388"/>
      <c r="NMH128" s="214"/>
      <c r="NMI128" s="389"/>
      <c r="NMJ128" s="390"/>
      <c r="NMK128" s="388"/>
      <c r="NML128" s="214"/>
      <c r="NMM128" s="389"/>
      <c r="NMN128" s="390"/>
      <c r="NMO128" s="388"/>
      <c r="NMP128" s="214"/>
      <c r="NMQ128" s="389"/>
      <c r="NMR128" s="390"/>
      <c r="NMS128" s="388"/>
      <c r="NMT128" s="214"/>
      <c r="NMU128" s="389"/>
      <c r="NMV128" s="390"/>
      <c r="NMW128" s="388"/>
      <c r="NMX128" s="214"/>
      <c r="NMY128" s="389"/>
      <c r="NMZ128" s="390"/>
      <c r="NNA128" s="388"/>
      <c r="NNB128" s="214"/>
      <c r="NNC128" s="389"/>
      <c r="NND128" s="390"/>
      <c r="NNE128" s="388"/>
      <c r="NNF128" s="214"/>
      <c r="NNG128" s="389"/>
      <c r="NNH128" s="390"/>
      <c r="NNI128" s="388"/>
      <c r="NNJ128" s="214"/>
      <c r="NNK128" s="389"/>
      <c r="NNL128" s="390"/>
      <c r="NNM128" s="388"/>
      <c r="NNN128" s="214"/>
      <c r="NNO128" s="389"/>
      <c r="NNP128" s="390"/>
      <c r="NNQ128" s="388"/>
      <c r="NNR128" s="214"/>
      <c r="NNS128" s="389"/>
      <c r="NNT128" s="390"/>
      <c r="NNU128" s="388"/>
      <c r="NNV128" s="214"/>
      <c r="NNW128" s="389"/>
      <c r="NNX128" s="390"/>
      <c r="NNY128" s="388"/>
      <c r="NNZ128" s="214"/>
      <c r="NOA128" s="389"/>
      <c r="NOB128" s="390"/>
      <c r="NOC128" s="388"/>
      <c r="NOD128" s="214"/>
      <c r="NOE128" s="389"/>
      <c r="NOF128" s="390"/>
      <c r="NOG128" s="388"/>
      <c r="NOH128" s="214"/>
      <c r="NOI128" s="389"/>
      <c r="NOJ128" s="390"/>
      <c r="NOK128" s="388"/>
      <c r="NOL128" s="214"/>
      <c r="NOM128" s="389"/>
      <c r="NON128" s="390"/>
      <c r="NOO128" s="388"/>
      <c r="NOP128" s="214"/>
      <c r="NOQ128" s="389"/>
      <c r="NOR128" s="390"/>
      <c r="NOS128" s="388"/>
      <c r="NOT128" s="214"/>
      <c r="NOU128" s="389"/>
      <c r="NOV128" s="390"/>
      <c r="NOW128" s="388"/>
      <c r="NOX128" s="214"/>
      <c r="NOY128" s="389"/>
      <c r="NOZ128" s="390"/>
      <c r="NPA128" s="388"/>
      <c r="NPB128" s="214"/>
      <c r="NPC128" s="389"/>
      <c r="NPD128" s="390"/>
      <c r="NPE128" s="388"/>
      <c r="NPF128" s="214"/>
      <c r="NPG128" s="389"/>
      <c r="NPH128" s="390"/>
      <c r="NPI128" s="388"/>
      <c r="NPJ128" s="214"/>
      <c r="NPK128" s="389"/>
      <c r="NPL128" s="390"/>
      <c r="NPM128" s="388"/>
      <c r="NPN128" s="214"/>
      <c r="NPO128" s="389"/>
      <c r="NPP128" s="390"/>
      <c r="NPQ128" s="388"/>
      <c r="NPR128" s="214"/>
      <c r="NPS128" s="389"/>
      <c r="NPT128" s="390"/>
      <c r="NPU128" s="388"/>
      <c r="NPV128" s="214"/>
      <c r="NPW128" s="389"/>
      <c r="NPX128" s="390"/>
      <c r="NPY128" s="388"/>
      <c r="NPZ128" s="214"/>
      <c r="NQA128" s="389"/>
      <c r="NQB128" s="390"/>
      <c r="NQC128" s="388"/>
      <c r="NQD128" s="214"/>
      <c r="NQE128" s="389"/>
      <c r="NQF128" s="390"/>
      <c r="NQG128" s="388"/>
      <c r="NQH128" s="214"/>
      <c r="NQI128" s="389"/>
      <c r="NQJ128" s="390"/>
      <c r="NQK128" s="388"/>
      <c r="NQL128" s="214"/>
      <c r="NQM128" s="389"/>
      <c r="NQN128" s="390"/>
      <c r="NQO128" s="388"/>
      <c r="NQP128" s="214"/>
      <c r="NQQ128" s="389"/>
      <c r="NQR128" s="390"/>
      <c r="NQS128" s="388"/>
      <c r="NQT128" s="214"/>
      <c r="NQU128" s="389"/>
      <c r="NQV128" s="390"/>
      <c r="NQW128" s="388"/>
      <c r="NQX128" s="214"/>
      <c r="NQY128" s="389"/>
      <c r="NQZ128" s="390"/>
      <c r="NRA128" s="388"/>
      <c r="NRB128" s="214"/>
      <c r="NRC128" s="389"/>
      <c r="NRD128" s="390"/>
      <c r="NRE128" s="388"/>
      <c r="NRF128" s="214"/>
      <c r="NRG128" s="389"/>
      <c r="NRH128" s="390"/>
      <c r="NRI128" s="388"/>
      <c r="NRJ128" s="214"/>
      <c r="NRK128" s="389"/>
      <c r="NRL128" s="390"/>
      <c r="NRM128" s="388"/>
      <c r="NRN128" s="214"/>
      <c r="NRO128" s="389"/>
      <c r="NRP128" s="390"/>
      <c r="NRQ128" s="388"/>
      <c r="NRR128" s="214"/>
      <c r="NRS128" s="389"/>
      <c r="NRT128" s="390"/>
      <c r="NRU128" s="388"/>
      <c r="NRV128" s="214"/>
      <c r="NRW128" s="389"/>
      <c r="NRX128" s="390"/>
      <c r="NRY128" s="388"/>
      <c r="NRZ128" s="214"/>
      <c r="NSA128" s="389"/>
      <c r="NSB128" s="390"/>
      <c r="NSC128" s="388"/>
      <c r="NSD128" s="214"/>
      <c r="NSE128" s="389"/>
      <c r="NSF128" s="390"/>
      <c r="NSG128" s="388"/>
      <c r="NSH128" s="214"/>
      <c r="NSI128" s="389"/>
      <c r="NSJ128" s="390"/>
      <c r="NSK128" s="388"/>
      <c r="NSL128" s="214"/>
      <c r="NSM128" s="389"/>
      <c r="NSN128" s="390"/>
      <c r="NSO128" s="388"/>
      <c r="NSP128" s="214"/>
      <c r="NSQ128" s="389"/>
      <c r="NSR128" s="390"/>
      <c r="NSS128" s="388"/>
      <c r="NST128" s="214"/>
      <c r="NSU128" s="389"/>
      <c r="NSV128" s="390"/>
      <c r="NSW128" s="388"/>
      <c r="NSX128" s="214"/>
      <c r="NSY128" s="389"/>
      <c r="NSZ128" s="390"/>
      <c r="NTA128" s="388"/>
      <c r="NTB128" s="214"/>
      <c r="NTC128" s="389"/>
      <c r="NTD128" s="390"/>
      <c r="NTE128" s="388"/>
      <c r="NTF128" s="214"/>
      <c r="NTG128" s="389"/>
      <c r="NTH128" s="390"/>
      <c r="NTI128" s="388"/>
      <c r="NTJ128" s="214"/>
      <c r="NTK128" s="389"/>
      <c r="NTL128" s="390"/>
      <c r="NTM128" s="388"/>
      <c r="NTN128" s="214"/>
      <c r="NTO128" s="389"/>
      <c r="NTP128" s="390"/>
      <c r="NTQ128" s="388"/>
      <c r="NTR128" s="214"/>
      <c r="NTS128" s="389"/>
      <c r="NTT128" s="390"/>
      <c r="NTU128" s="388"/>
      <c r="NTV128" s="214"/>
      <c r="NTW128" s="389"/>
      <c r="NTX128" s="390"/>
      <c r="NTY128" s="388"/>
      <c r="NTZ128" s="214"/>
      <c r="NUA128" s="389"/>
      <c r="NUB128" s="390"/>
      <c r="NUC128" s="388"/>
      <c r="NUD128" s="214"/>
      <c r="NUE128" s="389"/>
      <c r="NUF128" s="390"/>
      <c r="NUG128" s="388"/>
      <c r="NUH128" s="214"/>
      <c r="NUI128" s="389"/>
      <c r="NUJ128" s="390"/>
      <c r="NUK128" s="388"/>
      <c r="NUL128" s="214"/>
      <c r="NUM128" s="389"/>
      <c r="NUN128" s="390"/>
      <c r="NUO128" s="388"/>
      <c r="NUP128" s="214"/>
      <c r="NUQ128" s="389"/>
      <c r="NUR128" s="390"/>
      <c r="NUS128" s="388"/>
      <c r="NUT128" s="214"/>
      <c r="NUU128" s="389"/>
      <c r="NUV128" s="390"/>
      <c r="NUW128" s="388"/>
      <c r="NUX128" s="214"/>
      <c r="NUY128" s="389"/>
      <c r="NUZ128" s="390"/>
      <c r="NVA128" s="388"/>
      <c r="NVB128" s="214"/>
      <c r="NVC128" s="389"/>
      <c r="NVD128" s="390"/>
      <c r="NVE128" s="388"/>
      <c r="NVF128" s="214"/>
      <c r="NVG128" s="389"/>
      <c r="NVH128" s="390"/>
      <c r="NVI128" s="388"/>
      <c r="NVJ128" s="214"/>
      <c r="NVK128" s="389"/>
      <c r="NVL128" s="390"/>
      <c r="NVM128" s="388"/>
      <c r="NVN128" s="214"/>
      <c r="NVO128" s="389"/>
      <c r="NVP128" s="390"/>
      <c r="NVQ128" s="388"/>
      <c r="NVR128" s="214"/>
      <c r="NVS128" s="389"/>
      <c r="NVT128" s="390"/>
      <c r="NVU128" s="388"/>
      <c r="NVV128" s="214"/>
      <c r="NVW128" s="389"/>
      <c r="NVX128" s="390"/>
      <c r="NVY128" s="388"/>
      <c r="NVZ128" s="214"/>
      <c r="NWA128" s="389"/>
      <c r="NWB128" s="390"/>
      <c r="NWC128" s="388"/>
      <c r="NWD128" s="214"/>
      <c r="NWE128" s="389"/>
      <c r="NWF128" s="390"/>
      <c r="NWG128" s="388"/>
      <c r="NWH128" s="214"/>
      <c r="NWI128" s="389"/>
      <c r="NWJ128" s="390"/>
      <c r="NWK128" s="388"/>
      <c r="NWL128" s="214"/>
      <c r="NWM128" s="389"/>
      <c r="NWN128" s="390"/>
      <c r="NWO128" s="388"/>
      <c r="NWP128" s="214"/>
      <c r="NWQ128" s="389"/>
      <c r="NWR128" s="390"/>
      <c r="NWS128" s="388"/>
      <c r="NWT128" s="214"/>
      <c r="NWU128" s="389"/>
      <c r="NWV128" s="390"/>
      <c r="NWW128" s="388"/>
      <c r="NWX128" s="214"/>
      <c r="NWY128" s="389"/>
      <c r="NWZ128" s="390"/>
      <c r="NXA128" s="388"/>
      <c r="NXB128" s="214"/>
      <c r="NXC128" s="389"/>
      <c r="NXD128" s="390"/>
      <c r="NXE128" s="388"/>
      <c r="NXF128" s="214"/>
      <c r="NXG128" s="389"/>
      <c r="NXH128" s="390"/>
      <c r="NXI128" s="388"/>
      <c r="NXJ128" s="214"/>
      <c r="NXK128" s="389"/>
      <c r="NXL128" s="390"/>
      <c r="NXM128" s="388"/>
      <c r="NXN128" s="214"/>
      <c r="NXO128" s="389"/>
      <c r="NXP128" s="390"/>
      <c r="NXQ128" s="388"/>
      <c r="NXR128" s="214"/>
      <c r="NXS128" s="389"/>
      <c r="NXT128" s="390"/>
      <c r="NXU128" s="388"/>
      <c r="NXV128" s="214"/>
      <c r="NXW128" s="389"/>
      <c r="NXX128" s="390"/>
      <c r="NXY128" s="388"/>
      <c r="NXZ128" s="214"/>
      <c r="NYA128" s="389"/>
      <c r="NYB128" s="390"/>
      <c r="NYC128" s="388"/>
      <c r="NYD128" s="214"/>
      <c r="NYE128" s="389"/>
      <c r="NYF128" s="390"/>
      <c r="NYG128" s="388"/>
      <c r="NYH128" s="214"/>
      <c r="NYI128" s="389"/>
      <c r="NYJ128" s="390"/>
      <c r="NYK128" s="388"/>
      <c r="NYL128" s="214"/>
      <c r="NYM128" s="389"/>
      <c r="NYN128" s="390"/>
      <c r="NYO128" s="388"/>
      <c r="NYP128" s="214"/>
      <c r="NYQ128" s="389"/>
      <c r="NYR128" s="390"/>
      <c r="NYS128" s="388"/>
      <c r="NYT128" s="214"/>
      <c r="NYU128" s="389"/>
      <c r="NYV128" s="390"/>
      <c r="NYW128" s="388"/>
      <c r="NYX128" s="214"/>
      <c r="NYY128" s="389"/>
      <c r="NYZ128" s="390"/>
      <c r="NZA128" s="388"/>
      <c r="NZB128" s="214"/>
      <c r="NZC128" s="389"/>
      <c r="NZD128" s="390"/>
      <c r="NZE128" s="388"/>
      <c r="NZF128" s="214"/>
      <c r="NZG128" s="389"/>
      <c r="NZH128" s="390"/>
      <c r="NZI128" s="388"/>
      <c r="NZJ128" s="214"/>
      <c r="NZK128" s="389"/>
      <c r="NZL128" s="390"/>
      <c r="NZM128" s="388"/>
      <c r="NZN128" s="214"/>
      <c r="NZO128" s="389"/>
      <c r="NZP128" s="390"/>
      <c r="NZQ128" s="388"/>
      <c r="NZR128" s="214"/>
      <c r="NZS128" s="389"/>
      <c r="NZT128" s="390"/>
      <c r="NZU128" s="388"/>
      <c r="NZV128" s="214"/>
      <c r="NZW128" s="389"/>
      <c r="NZX128" s="390"/>
      <c r="NZY128" s="388"/>
      <c r="NZZ128" s="214"/>
      <c r="OAA128" s="389"/>
      <c r="OAB128" s="390"/>
      <c r="OAC128" s="388"/>
      <c r="OAD128" s="214"/>
      <c r="OAE128" s="389"/>
      <c r="OAF128" s="390"/>
      <c r="OAG128" s="388"/>
      <c r="OAH128" s="214"/>
      <c r="OAI128" s="389"/>
      <c r="OAJ128" s="390"/>
      <c r="OAK128" s="388"/>
      <c r="OAL128" s="214"/>
      <c r="OAM128" s="389"/>
      <c r="OAN128" s="390"/>
      <c r="OAO128" s="388"/>
      <c r="OAP128" s="214"/>
      <c r="OAQ128" s="389"/>
      <c r="OAR128" s="390"/>
      <c r="OAS128" s="388"/>
      <c r="OAT128" s="214"/>
      <c r="OAU128" s="389"/>
      <c r="OAV128" s="390"/>
      <c r="OAW128" s="388"/>
      <c r="OAX128" s="214"/>
      <c r="OAY128" s="389"/>
      <c r="OAZ128" s="390"/>
      <c r="OBA128" s="388"/>
      <c r="OBB128" s="214"/>
      <c r="OBC128" s="389"/>
      <c r="OBD128" s="390"/>
      <c r="OBE128" s="388"/>
      <c r="OBF128" s="214"/>
      <c r="OBG128" s="389"/>
      <c r="OBH128" s="390"/>
      <c r="OBI128" s="388"/>
      <c r="OBJ128" s="214"/>
      <c r="OBK128" s="389"/>
      <c r="OBL128" s="390"/>
      <c r="OBM128" s="388"/>
      <c r="OBN128" s="214"/>
      <c r="OBO128" s="389"/>
      <c r="OBP128" s="390"/>
      <c r="OBQ128" s="388"/>
      <c r="OBR128" s="214"/>
      <c r="OBS128" s="389"/>
      <c r="OBT128" s="390"/>
      <c r="OBU128" s="388"/>
      <c r="OBV128" s="214"/>
      <c r="OBW128" s="389"/>
      <c r="OBX128" s="390"/>
      <c r="OBY128" s="388"/>
      <c r="OBZ128" s="214"/>
      <c r="OCA128" s="389"/>
      <c r="OCB128" s="390"/>
      <c r="OCC128" s="388"/>
      <c r="OCD128" s="214"/>
      <c r="OCE128" s="389"/>
      <c r="OCF128" s="390"/>
      <c r="OCG128" s="388"/>
      <c r="OCH128" s="214"/>
      <c r="OCI128" s="389"/>
      <c r="OCJ128" s="390"/>
      <c r="OCK128" s="388"/>
      <c r="OCL128" s="214"/>
      <c r="OCM128" s="389"/>
      <c r="OCN128" s="390"/>
      <c r="OCO128" s="388"/>
      <c r="OCP128" s="214"/>
      <c r="OCQ128" s="389"/>
      <c r="OCR128" s="390"/>
      <c r="OCS128" s="388"/>
      <c r="OCT128" s="214"/>
      <c r="OCU128" s="389"/>
      <c r="OCV128" s="390"/>
      <c r="OCW128" s="388"/>
      <c r="OCX128" s="214"/>
      <c r="OCY128" s="389"/>
      <c r="OCZ128" s="390"/>
      <c r="ODA128" s="388"/>
      <c r="ODB128" s="214"/>
      <c r="ODC128" s="389"/>
      <c r="ODD128" s="390"/>
      <c r="ODE128" s="388"/>
      <c r="ODF128" s="214"/>
      <c r="ODG128" s="389"/>
      <c r="ODH128" s="390"/>
      <c r="ODI128" s="388"/>
      <c r="ODJ128" s="214"/>
      <c r="ODK128" s="389"/>
      <c r="ODL128" s="390"/>
      <c r="ODM128" s="388"/>
      <c r="ODN128" s="214"/>
      <c r="ODO128" s="389"/>
      <c r="ODP128" s="390"/>
      <c r="ODQ128" s="388"/>
      <c r="ODR128" s="214"/>
      <c r="ODS128" s="389"/>
      <c r="ODT128" s="390"/>
      <c r="ODU128" s="388"/>
      <c r="ODV128" s="214"/>
      <c r="ODW128" s="389"/>
      <c r="ODX128" s="390"/>
      <c r="ODY128" s="388"/>
      <c r="ODZ128" s="214"/>
      <c r="OEA128" s="389"/>
      <c r="OEB128" s="390"/>
      <c r="OEC128" s="388"/>
      <c r="OED128" s="214"/>
      <c r="OEE128" s="389"/>
      <c r="OEF128" s="390"/>
      <c r="OEG128" s="388"/>
      <c r="OEH128" s="214"/>
      <c r="OEI128" s="389"/>
      <c r="OEJ128" s="390"/>
      <c r="OEK128" s="388"/>
      <c r="OEL128" s="214"/>
      <c r="OEM128" s="389"/>
      <c r="OEN128" s="390"/>
      <c r="OEO128" s="388"/>
      <c r="OEP128" s="214"/>
      <c r="OEQ128" s="389"/>
      <c r="OER128" s="390"/>
      <c r="OES128" s="388"/>
      <c r="OET128" s="214"/>
      <c r="OEU128" s="389"/>
      <c r="OEV128" s="390"/>
      <c r="OEW128" s="388"/>
      <c r="OEX128" s="214"/>
      <c r="OEY128" s="389"/>
      <c r="OEZ128" s="390"/>
      <c r="OFA128" s="388"/>
      <c r="OFB128" s="214"/>
      <c r="OFC128" s="389"/>
      <c r="OFD128" s="390"/>
      <c r="OFE128" s="388"/>
      <c r="OFF128" s="214"/>
      <c r="OFG128" s="389"/>
      <c r="OFH128" s="390"/>
      <c r="OFI128" s="388"/>
      <c r="OFJ128" s="214"/>
      <c r="OFK128" s="389"/>
      <c r="OFL128" s="390"/>
      <c r="OFM128" s="388"/>
      <c r="OFN128" s="214"/>
      <c r="OFO128" s="389"/>
      <c r="OFP128" s="390"/>
      <c r="OFQ128" s="388"/>
      <c r="OFR128" s="214"/>
      <c r="OFS128" s="389"/>
      <c r="OFT128" s="390"/>
      <c r="OFU128" s="388"/>
      <c r="OFV128" s="214"/>
      <c r="OFW128" s="389"/>
      <c r="OFX128" s="390"/>
      <c r="OFY128" s="388"/>
      <c r="OFZ128" s="214"/>
      <c r="OGA128" s="389"/>
      <c r="OGB128" s="390"/>
      <c r="OGC128" s="388"/>
      <c r="OGD128" s="214"/>
      <c r="OGE128" s="389"/>
      <c r="OGF128" s="390"/>
      <c r="OGG128" s="388"/>
      <c r="OGH128" s="214"/>
      <c r="OGI128" s="389"/>
      <c r="OGJ128" s="390"/>
      <c r="OGK128" s="388"/>
      <c r="OGL128" s="214"/>
      <c r="OGM128" s="389"/>
      <c r="OGN128" s="390"/>
      <c r="OGO128" s="388"/>
      <c r="OGP128" s="214"/>
      <c r="OGQ128" s="389"/>
      <c r="OGR128" s="390"/>
      <c r="OGS128" s="388"/>
      <c r="OGT128" s="214"/>
      <c r="OGU128" s="389"/>
      <c r="OGV128" s="390"/>
      <c r="OGW128" s="388"/>
      <c r="OGX128" s="214"/>
      <c r="OGY128" s="389"/>
      <c r="OGZ128" s="390"/>
      <c r="OHA128" s="388"/>
      <c r="OHB128" s="214"/>
      <c r="OHC128" s="389"/>
      <c r="OHD128" s="390"/>
      <c r="OHE128" s="388"/>
      <c r="OHF128" s="214"/>
      <c r="OHG128" s="389"/>
      <c r="OHH128" s="390"/>
      <c r="OHI128" s="388"/>
      <c r="OHJ128" s="214"/>
      <c r="OHK128" s="389"/>
      <c r="OHL128" s="390"/>
      <c r="OHM128" s="388"/>
      <c r="OHN128" s="214"/>
      <c r="OHO128" s="389"/>
      <c r="OHP128" s="390"/>
      <c r="OHQ128" s="388"/>
      <c r="OHR128" s="214"/>
      <c r="OHS128" s="389"/>
      <c r="OHT128" s="390"/>
      <c r="OHU128" s="388"/>
      <c r="OHV128" s="214"/>
      <c r="OHW128" s="389"/>
      <c r="OHX128" s="390"/>
      <c r="OHY128" s="388"/>
      <c r="OHZ128" s="214"/>
      <c r="OIA128" s="389"/>
      <c r="OIB128" s="390"/>
      <c r="OIC128" s="388"/>
      <c r="OID128" s="214"/>
      <c r="OIE128" s="389"/>
      <c r="OIF128" s="390"/>
      <c r="OIG128" s="388"/>
      <c r="OIH128" s="214"/>
      <c r="OII128" s="389"/>
      <c r="OIJ128" s="390"/>
      <c r="OIK128" s="388"/>
      <c r="OIL128" s="214"/>
      <c r="OIM128" s="389"/>
      <c r="OIN128" s="390"/>
      <c r="OIO128" s="388"/>
      <c r="OIP128" s="214"/>
      <c r="OIQ128" s="389"/>
      <c r="OIR128" s="390"/>
      <c r="OIS128" s="388"/>
      <c r="OIT128" s="214"/>
      <c r="OIU128" s="389"/>
      <c r="OIV128" s="390"/>
      <c r="OIW128" s="388"/>
      <c r="OIX128" s="214"/>
      <c r="OIY128" s="389"/>
      <c r="OIZ128" s="390"/>
      <c r="OJA128" s="388"/>
      <c r="OJB128" s="214"/>
      <c r="OJC128" s="389"/>
      <c r="OJD128" s="390"/>
      <c r="OJE128" s="388"/>
      <c r="OJF128" s="214"/>
      <c r="OJG128" s="389"/>
      <c r="OJH128" s="390"/>
      <c r="OJI128" s="388"/>
      <c r="OJJ128" s="214"/>
      <c r="OJK128" s="389"/>
      <c r="OJL128" s="390"/>
      <c r="OJM128" s="388"/>
      <c r="OJN128" s="214"/>
      <c r="OJO128" s="389"/>
      <c r="OJP128" s="390"/>
      <c r="OJQ128" s="388"/>
      <c r="OJR128" s="214"/>
      <c r="OJS128" s="389"/>
      <c r="OJT128" s="390"/>
      <c r="OJU128" s="388"/>
      <c r="OJV128" s="214"/>
      <c r="OJW128" s="389"/>
      <c r="OJX128" s="390"/>
      <c r="OJY128" s="388"/>
      <c r="OJZ128" s="214"/>
      <c r="OKA128" s="389"/>
      <c r="OKB128" s="390"/>
      <c r="OKC128" s="388"/>
      <c r="OKD128" s="214"/>
      <c r="OKE128" s="389"/>
      <c r="OKF128" s="390"/>
      <c r="OKG128" s="388"/>
      <c r="OKH128" s="214"/>
      <c r="OKI128" s="389"/>
      <c r="OKJ128" s="390"/>
      <c r="OKK128" s="388"/>
      <c r="OKL128" s="214"/>
      <c r="OKM128" s="389"/>
      <c r="OKN128" s="390"/>
      <c r="OKO128" s="388"/>
      <c r="OKP128" s="214"/>
      <c r="OKQ128" s="389"/>
      <c r="OKR128" s="390"/>
      <c r="OKS128" s="388"/>
      <c r="OKT128" s="214"/>
      <c r="OKU128" s="389"/>
      <c r="OKV128" s="390"/>
      <c r="OKW128" s="388"/>
      <c r="OKX128" s="214"/>
      <c r="OKY128" s="389"/>
      <c r="OKZ128" s="390"/>
      <c r="OLA128" s="388"/>
      <c r="OLB128" s="214"/>
      <c r="OLC128" s="389"/>
      <c r="OLD128" s="390"/>
      <c r="OLE128" s="388"/>
      <c r="OLF128" s="214"/>
      <c r="OLG128" s="389"/>
      <c r="OLH128" s="390"/>
      <c r="OLI128" s="388"/>
      <c r="OLJ128" s="214"/>
      <c r="OLK128" s="389"/>
      <c r="OLL128" s="390"/>
      <c r="OLM128" s="388"/>
      <c r="OLN128" s="214"/>
      <c r="OLO128" s="389"/>
      <c r="OLP128" s="390"/>
      <c r="OLQ128" s="388"/>
      <c r="OLR128" s="214"/>
      <c r="OLS128" s="389"/>
      <c r="OLT128" s="390"/>
      <c r="OLU128" s="388"/>
      <c r="OLV128" s="214"/>
      <c r="OLW128" s="389"/>
      <c r="OLX128" s="390"/>
      <c r="OLY128" s="388"/>
      <c r="OLZ128" s="214"/>
      <c r="OMA128" s="389"/>
      <c r="OMB128" s="390"/>
      <c r="OMC128" s="388"/>
      <c r="OMD128" s="214"/>
      <c r="OME128" s="389"/>
      <c r="OMF128" s="390"/>
      <c r="OMG128" s="388"/>
      <c r="OMH128" s="214"/>
      <c r="OMI128" s="389"/>
      <c r="OMJ128" s="390"/>
      <c r="OMK128" s="388"/>
      <c r="OML128" s="214"/>
      <c r="OMM128" s="389"/>
      <c r="OMN128" s="390"/>
      <c r="OMO128" s="388"/>
      <c r="OMP128" s="214"/>
      <c r="OMQ128" s="389"/>
      <c r="OMR128" s="390"/>
      <c r="OMS128" s="388"/>
      <c r="OMT128" s="214"/>
      <c r="OMU128" s="389"/>
      <c r="OMV128" s="390"/>
      <c r="OMW128" s="388"/>
      <c r="OMX128" s="214"/>
      <c r="OMY128" s="389"/>
      <c r="OMZ128" s="390"/>
      <c r="ONA128" s="388"/>
      <c r="ONB128" s="214"/>
      <c r="ONC128" s="389"/>
      <c r="OND128" s="390"/>
      <c r="ONE128" s="388"/>
      <c r="ONF128" s="214"/>
      <c r="ONG128" s="389"/>
      <c r="ONH128" s="390"/>
      <c r="ONI128" s="388"/>
      <c r="ONJ128" s="214"/>
      <c r="ONK128" s="389"/>
      <c r="ONL128" s="390"/>
      <c r="ONM128" s="388"/>
      <c r="ONN128" s="214"/>
      <c r="ONO128" s="389"/>
      <c r="ONP128" s="390"/>
      <c r="ONQ128" s="388"/>
      <c r="ONR128" s="214"/>
      <c r="ONS128" s="389"/>
      <c r="ONT128" s="390"/>
      <c r="ONU128" s="388"/>
      <c r="ONV128" s="214"/>
      <c r="ONW128" s="389"/>
      <c r="ONX128" s="390"/>
      <c r="ONY128" s="388"/>
      <c r="ONZ128" s="214"/>
      <c r="OOA128" s="389"/>
      <c r="OOB128" s="390"/>
      <c r="OOC128" s="388"/>
      <c r="OOD128" s="214"/>
      <c r="OOE128" s="389"/>
      <c r="OOF128" s="390"/>
      <c r="OOG128" s="388"/>
      <c r="OOH128" s="214"/>
      <c r="OOI128" s="389"/>
      <c r="OOJ128" s="390"/>
      <c r="OOK128" s="388"/>
      <c r="OOL128" s="214"/>
      <c r="OOM128" s="389"/>
      <c r="OON128" s="390"/>
      <c r="OOO128" s="388"/>
      <c r="OOP128" s="214"/>
      <c r="OOQ128" s="389"/>
      <c r="OOR128" s="390"/>
      <c r="OOS128" s="388"/>
      <c r="OOT128" s="214"/>
      <c r="OOU128" s="389"/>
      <c r="OOV128" s="390"/>
      <c r="OOW128" s="388"/>
      <c r="OOX128" s="214"/>
      <c r="OOY128" s="389"/>
      <c r="OOZ128" s="390"/>
      <c r="OPA128" s="388"/>
      <c r="OPB128" s="214"/>
      <c r="OPC128" s="389"/>
      <c r="OPD128" s="390"/>
      <c r="OPE128" s="388"/>
      <c r="OPF128" s="214"/>
      <c r="OPG128" s="389"/>
      <c r="OPH128" s="390"/>
      <c r="OPI128" s="388"/>
      <c r="OPJ128" s="214"/>
      <c r="OPK128" s="389"/>
      <c r="OPL128" s="390"/>
      <c r="OPM128" s="388"/>
      <c r="OPN128" s="214"/>
      <c r="OPO128" s="389"/>
      <c r="OPP128" s="390"/>
      <c r="OPQ128" s="388"/>
      <c r="OPR128" s="214"/>
      <c r="OPS128" s="389"/>
      <c r="OPT128" s="390"/>
      <c r="OPU128" s="388"/>
      <c r="OPV128" s="214"/>
      <c r="OPW128" s="389"/>
      <c r="OPX128" s="390"/>
      <c r="OPY128" s="388"/>
      <c r="OPZ128" s="214"/>
      <c r="OQA128" s="389"/>
      <c r="OQB128" s="390"/>
      <c r="OQC128" s="388"/>
      <c r="OQD128" s="214"/>
      <c r="OQE128" s="389"/>
      <c r="OQF128" s="390"/>
      <c r="OQG128" s="388"/>
      <c r="OQH128" s="214"/>
      <c r="OQI128" s="389"/>
      <c r="OQJ128" s="390"/>
      <c r="OQK128" s="388"/>
      <c r="OQL128" s="214"/>
      <c r="OQM128" s="389"/>
      <c r="OQN128" s="390"/>
      <c r="OQO128" s="388"/>
      <c r="OQP128" s="214"/>
      <c r="OQQ128" s="389"/>
      <c r="OQR128" s="390"/>
      <c r="OQS128" s="388"/>
      <c r="OQT128" s="214"/>
      <c r="OQU128" s="389"/>
      <c r="OQV128" s="390"/>
      <c r="OQW128" s="388"/>
      <c r="OQX128" s="214"/>
      <c r="OQY128" s="389"/>
      <c r="OQZ128" s="390"/>
      <c r="ORA128" s="388"/>
      <c r="ORB128" s="214"/>
      <c r="ORC128" s="389"/>
      <c r="ORD128" s="390"/>
      <c r="ORE128" s="388"/>
      <c r="ORF128" s="214"/>
      <c r="ORG128" s="389"/>
      <c r="ORH128" s="390"/>
      <c r="ORI128" s="388"/>
      <c r="ORJ128" s="214"/>
      <c r="ORK128" s="389"/>
      <c r="ORL128" s="390"/>
      <c r="ORM128" s="388"/>
      <c r="ORN128" s="214"/>
      <c r="ORO128" s="389"/>
      <c r="ORP128" s="390"/>
      <c r="ORQ128" s="388"/>
      <c r="ORR128" s="214"/>
      <c r="ORS128" s="389"/>
      <c r="ORT128" s="390"/>
      <c r="ORU128" s="388"/>
      <c r="ORV128" s="214"/>
      <c r="ORW128" s="389"/>
      <c r="ORX128" s="390"/>
      <c r="ORY128" s="388"/>
      <c r="ORZ128" s="214"/>
      <c r="OSA128" s="389"/>
      <c r="OSB128" s="390"/>
      <c r="OSC128" s="388"/>
      <c r="OSD128" s="214"/>
      <c r="OSE128" s="389"/>
      <c r="OSF128" s="390"/>
      <c r="OSG128" s="388"/>
      <c r="OSH128" s="214"/>
      <c r="OSI128" s="389"/>
      <c r="OSJ128" s="390"/>
      <c r="OSK128" s="388"/>
      <c r="OSL128" s="214"/>
      <c r="OSM128" s="389"/>
      <c r="OSN128" s="390"/>
      <c r="OSO128" s="388"/>
      <c r="OSP128" s="214"/>
      <c r="OSQ128" s="389"/>
      <c r="OSR128" s="390"/>
      <c r="OSS128" s="388"/>
      <c r="OST128" s="214"/>
      <c r="OSU128" s="389"/>
      <c r="OSV128" s="390"/>
      <c r="OSW128" s="388"/>
      <c r="OSX128" s="214"/>
      <c r="OSY128" s="389"/>
      <c r="OSZ128" s="390"/>
      <c r="OTA128" s="388"/>
      <c r="OTB128" s="214"/>
      <c r="OTC128" s="389"/>
      <c r="OTD128" s="390"/>
      <c r="OTE128" s="388"/>
      <c r="OTF128" s="214"/>
      <c r="OTG128" s="389"/>
      <c r="OTH128" s="390"/>
      <c r="OTI128" s="388"/>
      <c r="OTJ128" s="214"/>
      <c r="OTK128" s="389"/>
      <c r="OTL128" s="390"/>
      <c r="OTM128" s="388"/>
      <c r="OTN128" s="214"/>
      <c r="OTO128" s="389"/>
      <c r="OTP128" s="390"/>
      <c r="OTQ128" s="388"/>
      <c r="OTR128" s="214"/>
      <c r="OTS128" s="389"/>
      <c r="OTT128" s="390"/>
      <c r="OTU128" s="388"/>
      <c r="OTV128" s="214"/>
      <c r="OTW128" s="389"/>
      <c r="OTX128" s="390"/>
      <c r="OTY128" s="388"/>
      <c r="OTZ128" s="214"/>
      <c r="OUA128" s="389"/>
      <c r="OUB128" s="390"/>
      <c r="OUC128" s="388"/>
      <c r="OUD128" s="214"/>
      <c r="OUE128" s="389"/>
      <c r="OUF128" s="390"/>
      <c r="OUG128" s="388"/>
      <c r="OUH128" s="214"/>
      <c r="OUI128" s="389"/>
      <c r="OUJ128" s="390"/>
      <c r="OUK128" s="388"/>
      <c r="OUL128" s="214"/>
      <c r="OUM128" s="389"/>
      <c r="OUN128" s="390"/>
      <c r="OUO128" s="388"/>
      <c r="OUP128" s="214"/>
      <c r="OUQ128" s="389"/>
      <c r="OUR128" s="390"/>
      <c r="OUS128" s="388"/>
      <c r="OUT128" s="214"/>
      <c r="OUU128" s="389"/>
      <c r="OUV128" s="390"/>
      <c r="OUW128" s="388"/>
      <c r="OUX128" s="214"/>
      <c r="OUY128" s="389"/>
      <c r="OUZ128" s="390"/>
      <c r="OVA128" s="388"/>
      <c r="OVB128" s="214"/>
      <c r="OVC128" s="389"/>
      <c r="OVD128" s="390"/>
      <c r="OVE128" s="388"/>
      <c r="OVF128" s="214"/>
      <c r="OVG128" s="389"/>
      <c r="OVH128" s="390"/>
      <c r="OVI128" s="388"/>
      <c r="OVJ128" s="214"/>
      <c r="OVK128" s="389"/>
      <c r="OVL128" s="390"/>
      <c r="OVM128" s="388"/>
      <c r="OVN128" s="214"/>
      <c r="OVO128" s="389"/>
      <c r="OVP128" s="390"/>
      <c r="OVQ128" s="388"/>
      <c r="OVR128" s="214"/>
      <c r="OVS128" s="389"/>
      <c r="OVT128" s="390"/>
      <c r="OVU128" s="388"/>
      <c r="OVV128" s="214"/>
      <c r="OVW128" s="389"/>
      <c r="OVX128" s="390"/>
      <c r="OVY128" s="388"/>
      <c r="OVZ128" s="214"/>
      <c r="OWA128" s="389"/>
      <c r="OWB128" s="390"/>
      <c r="OWC128" s="388"/>
      <c r="OWD128" s="214"/>
      <c r="OWE128" s="389"/>
      <c r="OWF128" s="390"/>
      <c r="OWG128" s="388"/>
      <c r="OWH128" s="214"/>
      <c r="OWI128" s="389"/>
      <c r="OWJ128" s="390"/>
      <c r="OWK128" s="388"/>
      <c r="OWL128" s="214"/>
      <c r="OWM128" s="389"/>
      <c r="OWN128" s="390"/>
      <c r="OWO128" s="388"/>
      <c r="OWP128" s="214"/>
      <c r="OWQ128" s="389"/>
      <c r="OWR128" s="390"/>
      <c r="OWS128" s="388"/>
      <c r="OWT128" s="214"/>
      <c r="OWU128" s="389"/>
      <c r="OWV128" s="390"/>
      <c r="OWW128" s="388"/>
      <c r="OWX128" s="214"/>
      <c r="OWY128" s="389"/>
      <c r="OWZ128" s="390"/>
      <c r="OXA128" s="388"/>
      <c r="OXB128" s="214"/>
      <c r="OXC128" s="389"/>
      <c r="OXD128" s="390"/>
      <c r="OXE128" s="388"/>
      <c r="OXF128" s="214"/>
      <c r="OXG128" s="389"/>
      <c r="OXH128" s="390"/>
      <c r="OXI128" s="388"/>
      <c r="OXJ128" s="214"/>
      <c r="OXK128" s="389"/>
      <c r="OXL128" s="390"/>
      <c r="OXM128" s="388"/>
      <c r="OXN128" s="214"/>
      <c r="OXO128" s="389"/>
      <c r="OXP128" s="390"/>
      <c r="OXQ128" s="388"/>
      <c r="OXR128" s="214"/>
      <c r="OXS128" s="389"/>
      <c r="OXT128" s="390"/>
      <c r="OXU128" s="388"/>
      <c r="OXV128" s="214"/>
      <c r="OXW128" s="389"/>
      <c r="OXX128" s="390"/>
      <c r="OXY128" s="388"/>
      <c r="OXZ128" s="214"/>
      <c r="OYA128" s="389"/>
      <c r="OYB128" s="390"/>
      <c r="OYC128" s="388"/>
      <c r="OYD128" s="214"/>
      <c r="OYE128" s="389"/>
      <c r="OYF128" s="390"/>
      <c r="OYG128" s="388"/>
      <c r="OYH128" s="214"/>
      <c r="OYI128" s="389"/>
      <c r="OYJ128" s="390"/>
      <c r="OYK128" s="388"/>
      <c r="OYL128" s="214"/>
      <c r="OYM128" s="389"/>
      <c r="OYN128" s="390"/>
      <c r="OYO128" s="388"/>
      <c r="OYP128" s="214"/>
      <c r="OYQ128" s="389"/>
      <c r="OYR128" s="390"/>
      <c r="OYS128" s="388"/>
      <c r="OYT128" s="214"/>
      <c r="OYU128" s="389"/>
      <c r="OYV128" s="390"/>
      <c r="OYW128" s="388"/>
      <c r="OYX128" s="214"/>
      <c r="OYY128" s="389"/>
      <c r="OYZ128" s="390"/>
      <c r="OZA128" s="388"/>
      <c r="OZB128" s="214"/>
      <c r="OZC128" s="389"/>
      <c r="OZD128" s="390"/>
      <c r="OZE128" s="388"/>
      <c r="OZF128" s="214"/>
      <c r="OZG128" s="389"/>
      <c r="OZH128" s="390"/>
      <c r="OZI128" s="388"/>
      <c r="OZJ128" s="214"/>
      <c r="OZK128" s="389"/>
      <c r="OZL128" s="390"/>
      <c r="OZM128" s="388"/>
      <c r="OZN128" s="214"/>
      <c r="OZO128" s="389"/>
      <c r="OZP128" s="390"/>
      <c r="OZQ128" s="388"/>
      <c r="OZR128" s="214"/>
      <c r="OZS128" s="389"/>
      <c r="OZT128" s="390"/>
      <c r="OZU128" s="388"/>
      <c r="OZV128" s="214"/>
      <c r="OZW128" s="389"/>
      <c r="OZX128" s="390"/>
      <c r="OZY128" s="388"/>
      <c r="OZZ128" s="214"/>
      <c r="PAA128" s="389"/>
      <c r="PAB128" s="390"/>
      <c r="PAC128" s="388"/>
      <c r="PAD128" s="214"/>
      <c r="PAE128" s="389"/>
      <c r="PAF128" s="390"/>
      <c r="PAG128" s="388"/>
      <c r="PAH128" s="214"/>
      <c r="PAI128" s="389"/>
      <c r="PAJ128" s="390"/>
      <c r="PAK128" s="388"/>
      <c r="PAL128" s="214"/>
      <c r="PAM128" s="389"/>
      <c r="PAN128" s="390"/>
      <c r="PAO128" s="388"/>
      <c r="PAP128" s="214"/>
      <c r="PAQ128" s="389"/>
      <c r="PAR128" s="390"/>
      <c r="PAS128" s="388"/>
      <c r="PAT128" s="214"/>
      <c r="PAU128" s="389"/>
      <c r="PAV128" s="390"/>
      <c r="PAW128" s="388"/>
      <c r="PAX128" s="214"/>
      <c r="PAY128" s="389"/>
      <c r="PAZ128" s="390"/>
      <c r="PBA128" s="388"/>
      <c r="PBB128" s="214"/>
      <c r="PBC128" s="389"/>
      <c r="PBD128" s="390"/>
      <c r="PBE128" s="388"/>
      <c r="PBF128" s="214"/>
      <c r="PBG128" s="389"/>
      <c r="PBH128" s="390"/>
      <c r="PBI128" s="388"/>
      <c r="PBJ128" s="214"/>
      <c r="PBK128" s="389"/>
      <c r="PBL128" s="390"/>
      <c r="PBM128" s="388"/>
      <c r="PBN128" s="214"/>
      <c r="PBO128" s="389"/>
      <c r="PBP128" s="390"/>
      <c r="PBQ128" s="388"/>
      <c r="PBR128" s="214"/>
      <c r="PBS128" s="389"/>
      <c r="PBT128" s="390"/>
      <c r="PBU128" s="388"/>
      <c r="PBV128" s="214"/>
      <c r="PBW128" s="389"/>
      <c r="PBX128" s="390"/>
      <c r="PBY128" s="388"/>
      <c r="PBZ128" s="214"/>
      <c r="PCA128" s="389"/>
      <c r="PCB128" s="390"/>
      <c r="PCC128" s="388"/>
      <c r="PCD128" s="214"/>
      <c r="PCE128" s="389"/>
      <c r="PCF128" s="390"/>
      <c r="PCG128" s="388"/>
      <c r="PCH128" s="214"/>
      <c r="PCI128" s="389"/>
      <c r="PCJ128" s="390"/>
      <c r="PCK128" s="388"/>
      <c r="PCL128" s="214"/>
      <c r="PCM128" s="389"/>
      <c r="PCN128" s="390"/>
      <c r="PCO128" s="388"/>
      <c r="PCP128" s="214"/>
      <c r="PCQ128" s="389"/>
      <c r="PCR128" s="390"/>
      <c r="PCS128" s="388"/>
      <c r="PCT128" s="214"/>
      <c r="PCU128" s="389"/>
      <c r="PCV128" s="390"/>
      <c r="PCW128" s="388"/>
      <c r="PCX128" s="214"/>
      <c r="PCY128" s="389"/>
      <c r="PCZ128" s="390"/>
      <c r="PDA128" s="388"/>
      <c r="PDB128" s="214"/>
      <c r="PDC128" s="389"/>
      <c r="PDD128" s="390"/>
      <c r="PDE128" s="388"/>
      <c r="PDF128" s="214"/>
      <c r="PDG128" s="389"/>
      <c r="PDH128" s="390"/>
      <c r="PDI128" s="388"/>
      <c r="PDJ128" s="214"/>
      <c r="PDK128" s="389"/>
      <c r="PDL128" s="390"/>
      <c r="PDM128" s="388"/>
      <c r="PDN128" s="214"/>
      <c r="PDO128" s="389"/>
      <c r="PDP128" s="390"/>
      <c r="PDQ128" s="388"/>
      <c r="PDR128" s="214"/>
      <c r="PDS128" s="389"/>
      <c r="PDT128" s="390"/>
      <c r="PDU128" s="388"/>
      <c r="PDV128" s="214"/>
      <c r="PDW128" s="389"/>
      <c r="PDX128" s="390"/>
      <c r="PDY128" s="388"/>
      <c r="PDZ128" s="214"/>
      <c r="PEA128" s="389"/>
      <c r="PEB128" s="390"/>
      <c r="PEC128" s="388"/>
      <c r="PED128" s="214"/>
      <c r="PEE128" s="389"/>
      <c r="PEF128" s="390"/>
      <c r="PEG128" s="388"/>
      <c r="PEH128" s="214"/>
      <c r="PEI128" s="389"/>
      <c r="PEJ128" s="390"/>
      <c r="PEK128" s="388"/>
      <c r="PEL128" s="214"/>
      <c r="PEM128" s="389"/>
      <c r="PEN128" s="390"/>
      <c r="PEO128" s="388"/>
      <c r="PEP128" s="214"/>
      <c r="PEQ128" s="389"/>
      <c r="PER128" s="390"/>
      <c r="PES128" s="388"/>
      <c r="PET128" s="214"/>
      <c r="PEU128" s="389"/>
      <c r="PEV128" s="390"/>
      <c r="PEW128" s="388"/>
      <c r="PEX128" s="214"/>
      <c r="PEY128" s="389"/>
      <c r="PEZ128" s="390"/>
      <c r="PFA128" s="388"/>
      <c r="PFB128" s="214"/>
      <c r="PFC128" s="389"/>
      <c r="PFD128" s="390"/>
      <c r="PFE128" s="388"/>
      <c r="PFF128" s="214"/>
      <c r="PFG128" s="389"/>
      <c r="PFH128" s="390"/>
      <c r="PFI128" s="388"/>
      <c r="PFJ128" s="214"/>
      <c r="PFK128" s="389"/>
      <c r="PFL128" s="390"/>
      <c r="PFM128" s="388"/>
      <c r="PFN128" s="214"/>
      <c r="PFO128" s="389"/>
      <c r="PFP128" s="390"/>
      <c r="PFQ128" s="388"/>
      <c r="PFR128" s="214"/>
      <c r="PFS128" s="389"/>
      <c r="PFT128" s="390"/>
      <c r="PFU128" s="388"/>
      <c r="PFV128" s="214"/>
      <c r="PFW128" s="389"/>
      <c r="PFX128" s="390"/>
      <c r="PFY128" s="388"/>
      <c r="PFZ128" s="214"/>
      <c r="PGA128" s="389"/>
      <c r="PGB128" s="390"/>
      <c r="PGC128" s="388"/>
      <c r="PGD128" s="214"/>
      <c r="PGE128" s="389"/>
      <c r="PGF128" s="390"/>
      <c r="PGG128" s="388"/>
      <c r="PGH128" s="214"/>
      <c r="PGI128" s="389"/>
      <c r="PGJ128" s="390"/>
      <c r="PGK128" s="388"/>
      <c r="PGL128" s="214"/>
      <c r="PGM128" s="389"/>
      <c r="PGN128" s="390"/>
      <c r="PGO128" s="388"/>
      <c r="PGP128" s="214"/>
      <c r="PGQ128" s="389"/>
      <c r="PGR128" s="390"/>
      <c r="PGS128" s="388"/>
      <c r="PGT128" s="214"/>
      <c r="PGU128" s="389"/>
      <c r="PGV128" s="390"/>
      <c r="PGW128" s="388"/>
      <c r="PGX128" s="214"/>
      <c r="PGY128" s="389"/>
      <c r="PGZ128" s="390"/>
      <c r="PHA128" s="388"/>
      <c r="PHB128" s="214"/>
      <c r="PHC128" s="389"/>
      <c r="PHD128" s="390"/>
      <c r="PHE128" s="388"/>
      <c r="PHF128" s="214"/>
      <c r="PHG128" s="389"/>
      <c r="PHH128" s="390"/>
      <c r="PHI128" s="388"/>
      <c r="PHJ128" s="214"/>
      <c r="PHK128" s="389"/>
      <c r="PHL128" s="390"/>
      <c r="PHM128" s="388"/>
      <c r="PHN128" s="214"/>
      <c r="PHO128" s="389"/>
      <c r="PHP128" s="390"/>
      <c r="PHQ128" s="388"/>
      <c r="PHR128" s="214"/>
      <c r="PHS128" s="389"/>
      <c r="PHT128" s="390"/>
      <c r="PHU128" s="388"/>
      <c r="PHV128" s="214"/>
      <c r="PHW128" s="389"/>
      <c r="PHX128" s="390"/>
      <c r="PHY128" s="388"/>
      <c r="PHZ128" s="214"/>
      <c r="PIA128" s="389"/>
      <c r="PIB128" s="390"/>
      <c r="PIC128" s="388"/>
      <c r="PID128" s="214"/>
      <c r="PIE128" s="389"/>
      <c r="PIF128" s="390"/>
      <c r="PIG128" s="388"/>
      <c r="PIH128" s="214"/>
      <c r="PII128" s="389"/>
      <c r="PIJ128" s="390"/>
      <c r="PIK128" s="388"/>
      <c r="PIL128" s="214"/>
      <c r="PIM128" s="389"/>
      <c r="PIN128" s="390"/>
      <c r="PIO128" s="388"/>
      <c r="PIP128" s="214"/>
      <c r="PIQ128" s="389"/>
      <c r="PIR128" s="390"/>
      <c r="PIS128" s="388"/>
      <c r="PIT128" s="214"/>
      <c r="PIU128" s="389"/>
      <c r="PIV128" s="390"/>
      <c r="PIW128" s="388"/>
      <c r="PIX128" s="214"/>
      <c r="PIY128" s="389"/>
      <c r="PIZ128" s="390"/>
      <c r="PJA128" s="388"/>
      <c r="PJB128" s="214"/>
      <c r="PJC128" s="389"/>
      <c r="PJD128" s="390"/>
      <c r="PJE128" s="388"/>
      <c r="PJF128" s="214"/>
      <c r="PJG128" s="389"/>
      <c r="PJH128" s="390"/>
      <c r="PJI128" s="388"/>
      <c r="PJJ128" s="214"/>
      <c r="PJK128" s="389"/>
      <c r="PJL128" s="390"/>
      <c r="PJM128" s="388"/>
      <c r="PJN128" s="214"/>
      <c r="PJO128" s="389"/>
      <c r="PJP128" s="390"/>
      <c r="PJQ128" s="388"/>
      <c r="PJR128" s="214"/>
      <c r="PJS128" s="389"/>
      <c r="PJT128" s="390"/>
      <c r="PJU128" s="388"/>
      <c r="PJV128" s="214"/>
      <c r="PJW128" s="389"/>
      <c r="PJX128" s="390"/>
      <c r="PJY128" s="388"/>
      <c r="PJZ128" s="214"/>
      <c r="PKA128" s="389"/>
      <c r="PKB128" s="390"/>
      <c r="PKC128" s="388"/>
      <c r="PKD128" s="214"/>
      <c r="PKE128" s="389"/>
      <c r="PKF128" s="390"/>
      <c r="PKG128" s="388"/>
      <c r="PKH128" s="214"/>
      <c r="PKI128" s="389"/>
      <c r="PKJ128" s="390"/>
      <c r="PKK128" s="388"/>
      <c r="PKL128" s="214"/>
      <c r="PKM128" s="389"/>
      <c r="PKN128" s="390"/>
      <c r="PKO128" s="388"/>
      <c r="PKP128" s="214"/>
      <c r="PKQ128" s="389"/>
      <c r="PKR128" s="390"/>
      <c r="PKS128" s="388"/>
      <c r="PKT128" s="214"/>
      <c r="PKU128" s="389"/>
      <c r="PKV128" s="390"/>
      <c r="PKW128" s="388"/>
      <c r="PKX128" s="214"/>
      <c r="PKY128" s="389"/>
      <c r="PKZ128" s="390"/>
      <c r="PLA128" s="388"/>
      <c r="PLB128" s="214"/>
      <c r="PLC128" s="389"/>
      <c r="PLD128" s="390"/>
      <c r="PLE128" s="388"/>
      <c r="PLF128" s="214"/>
      <c r="PLG128" s="389"/>
      <c r="PLH128" s="390"/>
      <c r="PLI128" s="388"/>
      <c r="PLJ128" s="214"/>
      <c r="PLK128" s="389"/>
      <c r="PLL128" s="390"/>
      <c r="PLM128" s="388"/>
      <c r="PLN128" s="214"/>
      <c r="PLO128" s="389"/>
      <c r="PLP128" s="390"/>
      <c r="PLQ128" s="388"/>
      <c r="PLR128" s="214"/>
      <c r="PLS128" s="389"/>
      <c r="PLT128" s="390"/>
      <c r="PLU128" s="388"/>
      <c r="PLV128" s="214"/>
      <c r="PLW128" s="389"/>
      <c r="PLX128" s="390"/>
      <c r="PLY128" s="388"/>
      <c r="PLZ128" s="214"/>
      <c r="PMA128" s="389"/>
      <c r="PMB128" s="390"/>
      <c r="PMC128" s="388"/>
      <c r="PMD128" s="214"/>
      <c r="PME128" s="389"/>
      <c r="PMF128" s="390"/>
      <c r="PMG128" s="388"/>
      <c r="PMH128" s="214"/>
      <c r="PMI128" s="389"/>
      <c r="PMJ128" s="390"/>
      <c r="PMK128" s="388"/>
      <c r="PML128" s="214"/>
      <c r="PMM128" s="389"/>
      <c r="PMN128" s="390"/>
      <c r="PMO128" s="388"/>
      <c r="PMP128" s="214"/>
      <c r="PMQ128" s="389"/>
      <c r="PMR128" s="390"/>
      <c r="PMS128" s="388"/>
      <c r="PMT128" s="214"/>
      <c r="PMU128" s="389"/>
      <c r="PMV128" s="390"/>
      <c r="PMW128" s="388"/>
      <c r="PMX128" s="214"/>
      <c r="PMY128" s="389"/>
      <c r="PMZ128" s="390"/>
      <c r="PNA128" s="388"/>
      <c r="PNB128" s="214"/>
      <c r="PNC128" s="389"/>
      <c r="PND128" s="390"/>
      <c r="PNE128" s="388"/>
      <c r="PNF128" s="214"/>
      <c r="PNG128" s="389"/>
      <c r="PNH128" s="390"/>
      <c r="PNI128" s="388"/>
      <c r="PNJ128" s="214"/>
      <c r="PNK128" s="389"/>
      <c r="PNL128" s="390"/>
      <c r="PNM128" s="388"/>
      <c r="PNN128" s="214"/>
      <c r="PNO128" s="389"/>
      <c r="PNP128" s="390"/>
      <c r="PNQ128" s="388"/>
      <c r="PNR128" s="214"/>
      <c r="PNS128" s="389"/>
      <c r="PNT128" s="390"/>
      <c r="PNU128" s="388"/>
      <c r="PNV128" s="214"/>
      <c r="PNW128" s="389"/>
      <c r="PNX128" s="390"/>
      <c r="PNY128" s="388"/>
      <c r="PNZ128" s="214"/>
      <c r="POA128" s="389"/>
      <c r="POB128" s="390"/>
      <c r="POC128" s="388"/>
      <c r="POD128" s="214"/>
      <c r="POE128" s="389"/>
      <c r="POF128" s="390"/>
      <c r="POG128" s="388"/>
      <c r="POH128" s="214"/>
      <c r="POI128" s="389"/>
      <c r="POJ128" s="390"/>
      <c r="POK128" s="388"/>
      <c r="POL128" s="214"/>
      <c r="POM128" s="389"/>
      <c r="PON128" s="390"/>
      <c r="POO128" s="388"/>
      <c r="POP128" s="214"/>
      <c r="POQ128" s="389"/>
      <c r="POR128" s="390"/>
      <c r="POS128" s="388"/>
      <c r="POT128" s="214"/>
      <c r="POU128" s="389"/>
      <c r="POV128" s="390"/>
      <c r="POW128" s="388"/>
      <c r="POX128" s="214"/>
      <c r="POY128" s="389"/>
      <c r="POZ128" s="390"/>
      <c r="PPA128" s="388"/>
      <c r="PPB128" s="214"/>
      <c r="PPC128" s="389"/>
      <c r="PPD128" s="390"/>
      <c r="PPE128" s="388"/>
      <c r="PPF128" s="214"/>
      <c r="PPG128" s="389"/>
      <c r="PPH128" s="390"/>
      <c r="PPI128" s="388"/>
      <c r="PPJ128" s="214"/>
      <c r="PPK128" s="389"/>
      <c r="PPL128" s="390"/>
      <c r="PPM128" s="388"/>
      <c r="PPN128" s="214"/>
      <c r="PPO128" s="389"/>
      <c r="PPP128" s="390"/>
      <c r="PPQ128" s="388"/>
      <c r="PPR128" s="214"/>
      <c r="PPS128" s="389"/>
      <c r="PPT128" s="390"/>
      <c r="PPU128" s="388"/>
      <c r="PPV128" s="214"/>
      <c r="PPW128" s="389"/>
      <c r="PPX128" s="390"/>
      <c r="PPY128" s="388"/>
      <c r="PPZ128" s="214"/>
      <c r="PQA128" s="389"/>
      <c r="PQB128" s="390"/>
      <c r="PQC128" s="388"/>
      <c r="PQD128" s="214"/>
      <c r="PQE128" s="389"/>
      <c r="PQF128" s="390"/>
      <c r="PQG128" s="388"/>
      <c r="PQH128" s="214"/>
      <c r="PQI128" s="389"/>
      <c r="PQJ128" s="390"/>
      <c r="PQK128" s="388"/>
      <c r="PQL128" s="214"/>
      <c r="PQM128" s="389"/>
      <c r="PQN128" s="390"/>
      <c r="PQO128" s="388"/>
      <c r="PQP128" s="214"/>
      <c r="PQQ128" s="389"/>
      <c r="PQR128" s="390"/>
      <c r="PQS128" s="388"/>
      <c r="PQT128" s="214"/>
      <c r="PQU128" s="389"/>
      <c r="PQV128" s="390"/>
      <c r="PQW128" s="388"/>
      <c r="PQX128" s="214"/>
      <c r="PQY128" s="389"/>
      <c r="PQZ128" s="390"/>
      <c r="PRA128" s="388"/>
      <c r="PRB128" s="214"/>
      <c r="PRC128" s="389"/>
      <c r="PRD128" s="390"/>
      <c r="PRE128" s="388"/>
      <c r="PRF128" s="214"/>
      <c r="PRG128" s="389"/>
      <c r="PRH128" s="390"/>
      <c r="PRI128" s="388"/>
      <c r="PRJ128" s="214"/>
      <c r="PRK128" s="389"/>
      <c r="PRL128" s="390"/>
      <c r="PRM128" s="388"/>
      <c r="PRN128" s="214"/>
      <c r="PRO128" s="389"/>
      <c r="PRP128" s="390"/>
      <c r="PRQ128" s="388"/>
      <c r="PRR128" s="214"/>
      <c r="PRS128" s="389"/>
      <c r="PRT128" s="390"/>
      <c r="PRU128" s="388"/>
      <c r="PRV128" s="214"/>
      <c r="PRW128" s="389"/>
      <c r="PRX128" s="390"/>
      <c r="PRY128" s="388"/>
      <c r="PRZ128" s="214"/>
      <c r="PSA128" s="389"/>
      <c r="PSB128" s="390"/>
      <c r="PSC128" s="388"/>
      <c r="PSD128" s="214"/>
      <c r="PSE128" s="389"/>
      <c r="PSF128" s="390"/>
      <c r="PSG128" s="388"/>
      <c r="PSH128" s="214"/>
      <c r="PSI128" s="389"/>
      <c r="PSJ128" s="390"/>
      <c r="PSK128" s="388"/>
      <c r="PSL128" s="214"/>
      <c r="PSM128" s="389"/>
      <c r="PSN128" s="390"/>
      <c r="PSO128" s="388"/>
      <c r="PSP128" s="214"/>
      <c r="PSQ128" s="389"/>
      <c r="PSR128" s="390"/>
      <c r="PSS128" s="388"/>
      <c r="PST128" s="214"/>
      <c r="PSU128" s="389"/>
      <c r="PSV128" s="390"/>
      <c r="PSW128" s="388"/>
      <c r="PSX128" s="214"/>
      <c r="PSY128" s="389"/>
      <c r="PSZ128" s="390"/>
      <c r="PTA128" s="388"/>
      <c r="PTB128" s="214"/>
      <c r="PTC128" s="389"/>
      <c r="PTD128" s="390"/>
      <c r="PTE128" s="388"/>
      <c r="PTF128" s="214"/>
      <c r="PTG128" s="389"/>
      <c r="PTH128" s="390"/>
      <c r="PTI128" s="388"/>
      <c r="PTJ128" s="214"/>
      <c r="PTK128" s="389"/>
      <c r="PTL128" s="390"/>
      <c r="PTM128" s="388"/>
      <c r="PTN128" s="214"/>
      <c r="PTO128" s="389"/>
      <c r="PTP128" s="390"/>
      <c r="PTQ128" s="388"/>
      <c r="PTR128" s="214"/>
      <c r="PTS128" s="389"/>
      <c r="PTT128" s="390"/>
      <c r="PTU128" s="388"/>
      <c r="PTV128" s="214"/>
      <c r="PTW128" s="389"/>
      <c r="PTX128" s="390"/>
      <c r="PTY128" s="388"/>
      <c r="PTZ128" s="214"/>
      <c r="PUA128" s="389"/>
      <c r="PUB128" s="390"/>
      <c r="PUC128" s="388"/>
      <c r="PUD128" s="214"/>
      <c r="PUE128" s="389"/>
      <c r="PUF128" s="390"/>
      <c r="PUG128" s="388"/>
      <c r="PUH128" s="214"/>
      <c r="PUI128" s="389"/>
      <c r="PUJ128" s="390"/>
      <c r="PUK128" s="388"/>
      <c r="PUL128" s="214"/>
      <c r="PUM128" s="389"/>
      <c r="PUN128" s="390"/>
      <c r="PUO128" s="388"/>
      <c r="PUP128" s="214"/>
      <c r="PUQ128" s="389"/>
      <c r="PUR128" s="390"/>
      <c r="PUS128" s="388"/>
      <c r="PUT128" s="214"/>
      <c r="PUU128" s="389"/>
      <c r="PUV128" s="390"/>
      <c r="PUW128" s="388"/>
      <c r="PUX128" s="214"/>
      <c r="PUY128" s="389"/>
      <c r="PUZ128" s="390"/>
      <c r="PVA128" s="388"/>
      <c r="PVB128" s="214"/>
      <c r="PVC128" s="389"/>
      <c r="PVD128" s="390"/>
      <c r="PVE128" s="388"/>
      <c r="PVF128" s="214"/>
      <c r="PVG128" s="389"/>
      <c r="PVH128" s="390"/>
      <c r="PVI128" s="388"/>
      <c r="PVJ128" s="214"/>
      <c r="PVK128" s="389"/>
      <c r="PVL128" s="390"/>
      <c r="PVM128" s="388"/>
      <c r="PVN128" s="214"/>
      <c r="PVO128" s="389"/>
      <c r="PVP128" s="390"/>
      <c r="PVQ128" s="388"/>
      <c r="PVR128" s="214"/>
      <c r="PVS128" s="389"/>
      <c r="PVT128" s="390"/>
      <c r="PVU128" s="388"/>
      <c r="PVV128" s="214"/>
      <c r="PVW128" s="389"/>
      <c r="PVX128" s="390"/>
      <c r="PVY128" s="388"/>
      <c r="PVZ128" s="214"/>
      <c r="PWA128" s="389"/>
      <c r="PWB128" s="390"/>
      <c r="PWC128" s="388"/>
      <c r="PWD128" s="214"/>
      <c r="PWE128" s="389"/>
      <c r="PWF128" s="390"/>
      <c r="PWG128" s="388"/>
      <c r="PWH128" s="214"/>
      <c r="PWI128" s="389"/>
      <c r="PWJ128" s="390"/>
      <c r="PWK128" s="388"/>
      <c r="PWL128" s="214"/>
      <c r="PWM128" s="389"/>
      <c r="PWN128" s="390"/>
      <c r="PWO128" s="388"/>
      <c r="PWP128" s="214"/>
      <c r="PWQ128" s="389"/>
      <c r="PWR128" s="390"/>
      <c r="PWS128" s="388"/>
      <c r="PWT128" s="214"/>
      <c r="PWU128" s="389"/>
      <c r="PWV128" s="390"/>
      <c r="PWW128" s="388"/>
      <c r="PWX128" s="214"/>
      <c r="PWY128" s="389"/>
      <c r="PWZ128" s="390"/>
      <c r="PXA128" s="388"/>
      <c r="PXB128" s="214"/>
      <c r="PXC128" s="389"/>
      <c r="PXD128" s="390"/>
      <c r="PXE128" s="388"/>
      <c r="PXF128" s="214"/>
      <c r="PXG128" s="389"/>
      <c r="PXH128" s="390"/>
      <c r="PXI128" s="388"/>
      <c r="PXJ128" s="214"/>
      <c r="PXK128" s="389"/>
      <c r="PXL128" s="390"/>
      <c r="PXM128" s="388"/>
      <c r="PXN128" s="214"/>
      <c r="PXO128" s="389"/>
      <c r="PXP128" s="390"/>
      <c r="PXQ128" s="388"/>
      <c r="PXR128" s="214"/>
      <c r="PXS128" s="389"/>
      <c r="PXT128" s="390"/>
      <c r="PXU128" s="388"/>
      <c r="PXV128" s="214"/>
      <c r="PXW128" s="389"/>
      <c r="PXX128" s="390"/>
      <c r="PXY128" s="388"/>
      <c r="PXZ128" s="214"/>
      <c r="PYA128" s="389"/>
      <c r="PYB128" s="390"/>
      <c r="PYC128" s="388"/>
      <c r="PYD128" s="214"/>
      <c r="PYE128" s="389"/>
      <c r="PYF128" s="390"/>
      <c r="PYG128" s="388"/>
      <c r="PYH128" s="214"/>
      <c r="PYI128" s="389"/>
      <c r="PYJ128" s="390"/>
      <c r="PYK128" s="388"/>
      <c r="PYL128" s="214"/>
      <c r="PYM128" s="389"/>
      <c r="PYN128" s="390"/>
      <c r="PYO128" s="388"/>
      <c r="PYP128" s="214"/>
      <c r="PYQ128" s="389"/>
      <c r="PYR128" s="390"/>
      <c r="PYS128" s="388"/>
      <c r="PYT128" s="214"/>
      <c r="PYU128" s="389"/>
      <c r="PYV128" s="390"/>
      <c r="PYW128" s="388"/>
      <c r="PYX128" s="214"/>
      <c r="PYY128" s="389"/>
      <c r="PYZ128" s="390"/>
      <c r="PZA128" s="388"/>
      <c r="PZB128" s="214"/>
      <c r="PZC128" s="389"/>
      <c r="PZD128" s="390"/>
      <c r="PZE128" s="388"/>
      <c r="PZF128" s="214"/>
      <c r="PZG128" s="389"/>
      <c r="PZH128" s="390"/>
      <c r="PZI128" s="388"/>
      <c r="PZJ128" s="214"/>
      <c r="PZK128" s="389"/>
      <c r="PZL128" s="390"/>
      <c r="PZM128" s="388"/>
      <c r="PZN128" s="214"/>
      <c r="PZO128" s="389"/>
      <c r="PZP128" s="390"/>
      <c r="PZQ128" s="388"/>
      <c r="PZR128" s="214"/>
      <c r="PZS128" s="389"/>
      <c r="PZT128" s="390"/>
      <c r="PZU128" s="388"/>
      <c r="PZV128" s="214"/>
      <c r="PZW128" s="389"/>
      <c r="PZX128" s="390"/>
      <c r="PZY128" s="388"/>
      <c r="PZZ128" s="214"/>
      <c r="QAA128" s="389"/>
      <c r="QAB128" s="390"/>
      <c r="QAC128" s="388"/>
      <c r="QAD128" s="214"/>
      <c r="QAE128" s="389"/>
      <c r="QAF128" s="390"/>
      <c r="QAG128" s="388"/>
      <c r="QAH128" s="214"/>
      <c r="QAI128" s="389"/>
      <c r="QAJ128" s="390"/>
      <c r="QAK128" s="388"/>
      <c r="QAL128" s="214"/>
      <c r="QAM128" s="389"/>
      <c r="QAN128" s="390"/>
      <c r="QAO128" s="388"/>
      <c r="QAP128" s="214"/>
      <c r="QAQ128" s="389"/>
      <c r="QAR128" s="390"/>
      <c r="QAS128" s="388"/>
      <c r="QAT128" s="214"/>
      <c r="QAU128" s="389"/>
      <c r="QAV128" s="390"/>
      <c r="QAW128" s="388"/>
      <c r="QAX128" s="214"/>
      <c r="QAY128" s="389"/>
      <c r="QAZ128" s="390"/>
      <c r="QBA128" s="388"/>
      <c r="QBB128" s="214"/>
      <c r="QBC128" s="389"/>
      <c r="QBD128" s="390"/>
      <c r="QBE128" s="388"/>
      <c r="QBF128" s="214"/>
      <c r="QBG128" s="389"/>
      <c r="QBH128" s="390"/>
      <c r="QBI128" s="388"/>
      <c r="QBJ128" s="214"/>
      <c r="QBK128" s="389"/>
      <c r="QBL128" s="390"/>
      <c r="QBM128" s="388"/>
      <c r="QBN128" s="214"/>
      <c r="QBO128" s="389"/>
      <c r="QBP128" s="390"/>
      <c r="QBQ128" s="388"/>
      <c r="QBR128" s="214"/>
      <c r="QBS128" s="389"/>
      <c r="QBT128" s="390"/>
      <c r="QBU128" s="388"/>
      <c r="QBV128" s="214"/>
      <c r="QBW128" s="389"/>
      <c r="QBX128" s="390"/>
      <c r="QBY128" s="388"/>
      <c r="QBZ128" s="214"/>
      <c r="QCA128" s="389"/>
      <c r="QCB128" s="390"/>
      <c r="QCC128" s="388"/>
      <c r="QCD128" s="214"/>
      <c r="QCE128" s="389"/>
      <c r="QCF128" s="390"/>
      <c r="QCG128" s="388"/>
      <c r="QCH128" s="214"/>
      <c r="QCI128" s="389"/>
      <c r="QCJ128" s="390"/>
      <c r="QCK128" s="388"/>
      <c r="QCL128" s="214"/>
      <c r="QCM128" s="389"/>
      <c r="QCN128" s="390"/>
      <c r="QCO128" s="388"/>
      <c r="QCP128" s="214"/>
      <c r="QCQ128" s="389"/>
      <c r="QCR128" s="390"/>
      <c r="QCS128" s="388"/>
      <c r="QCT128" s="214"/>
      <c r="QCU128" s="389"/>
      <c r="QCV128" s="390"/>
      <c r="QCW128" s="388"/>
      <c r="QCX128" s="214"/>
      <c r="QCY128" s="389"/>
      <c r="QCZ128" s="390"/>
      <c r="QDA128" s="388"/>
      <c r="QDB128" s="214"/>
      <c r="QDC128" s="389"/>
      <c r="QDD128" s="390"/>
      <c r="QDE128" s="388"/>
      <c r="QDF128" s="214"/>
      <c r="QDG128" s="389"/>
      <c r="QDH128" s="390"/>
      <c r="QDI128" s="388"/>
      <c r="QDJ128" s="214"/>
      <c r="QDK128" s="389"/>
      <c r="QDL128" s="390"/>
      <c r="QDM128" s="388"/>
      <c r="QDN128" s="214"/>
      <c r="QDO128" s="389"/>
      <c r="QDP128" s="390"/>
      <c r="QDQ128" s="388"/>
      <c r="QDR128" s="214"/>
      <c r="QDS128" s="389"/>
      <c r="QDT128" s="390"/>
      <c r="QDU128" s="388"/>
      <c r="QDV128" s="214"/>
      <c r="QDW128" s="389"/>
      <c r="QDX128" s="390"/>
      <c r="QDY128" s="388"/>
      <c r="QDZ128" s="214"/>
      <c r="QEA128" s="389"/>
      <c r="QEB128" s="390"/>
      <c r="QEC128" s="388"/>
      <c r="QED128" s="214"/>
      <c r="QEE128" s="389"/>
      <c r="QEF128" s="390"/>
      <c r="QEG128" s="388"/>
      <c r="QEH128" s="214"/>
      <c r="QEI128" s="389"/>
      <c r="QEJ128" s="390"/>
      <c r="QEK128" s="388"/>
      <c r="QEL128" s="214"/>
      <c r="QEM128" s="389"/>
      <c r="QEN128" s="390"/>
      <c r="QEO128" s="388"/>
      <c r="QEP128" s="214"/>
      <c r="QEQ128" s="389"/>
      <c r="QER128" s="390"/>
      <c r="QES128" s="388"/>
      <c r="QET128" s="214"/>
      <c r="QEU128" s="389"/>
      <c r="QEV128" s="390"/>
      <c r="QEW128" s="388"/>
      <c r="QEX128" s="214"/>
      <c r="QEY128" s="389"/>
      <c r="QEZ128" s="390"/>
      <c r="QFA128" s="388"/>
      <c r="QFB128" s="214"/>
      <c r="QFC128" s="389"/>
      <c r="QFD128" s="390"/>
      <c r="QFE128" s="388"/>
      <c r="QFF128" s="214"/>
      <c r="QFG128" s="389"/>
      <c r="QFH128" s="390"/>
      <c r="QFI128" s="388"/>
      <c r="QFJ128" s="214"/>
      <c r="QFK128" s="389"/>
      <c r="QFL128" s="390"/>
      <c r="QFM128" s="388"/>
      <c r="QFN128" s="214"/>
      <c r="QFO128" s="389"/>
      <c r="QFP128" s="390"/>
      <c r="QFQ128" s="388"/>
      <c r="QFR128" s="214"/>
      <c r="QFS128" s="389"/>
      <c r="QFT128" s="390"/>
      <c r="QFU128" s="388"/>
      <c r="QFV128" s="214"/>
      <c r="QFW128" s="389"/>
      <c r="QFX128" s="390"/>
      <c r="QFY128" s="388"/>
      <c r="QFZ128" s="214"/>
      <c r="QGA128" s="389"/>
      <c r="QGB128" s="390"/>
      <c r="QGC128" s="388"/>
      <c r="QGD128" s="214"/>
      <c r="QGE128" s="389"/>
      <c r="QGF128" s="390"/>
      <c r="QGG128" s="388"/>
      <c r="QGH128" s="214"/>
      <c r="QGI128" s="389"/>
      <c r="QGJ128" s="390"/>
      <c r="QGK128" s="388"/>
      <c r="QGL128" s="214"/>
      <c r="QGM128" s="389"/>
      <c r="QGN128" s="390"/>
      <c r="QGO128" s="388"/>
      <c r="QGP128" s="214"/>
      <c r="QGQ128" s="389"/>
      <c r="QGR128" s="390"/>
      <c r="QGS128" s="388"/>
      <c r="QGT128" s="214"/>
      <c r="QGU128" s="389"/>
      <c r="QGV128" s="390"/>
      <c r="QGW128" s="388"/>
      <c r="QGX128" s="214"/>
      <c r="QGY128" s="389"/>
      <c r="QGZ128" s="390"/>
      <c r="QHA128" s="388"/>
      <c r="QHB128" s="214"/>
      <c r="QHC128" s="389"/>
      <c r="QHD128" s="390"/>
      <c r="QHE128" s="388"/>
      <c r="QHF128" s="214"/>
      <c r="QHG128" s="389"/>
      <c r="QHH128" s="390"/>
      <c r="QHI128" s="388"/>
      <c r="QHJ128" s="214"/>
      <c r="QHK128" s="389"/>
      <c r="QHL128" s="390"/>
      <c r="QHM128" s="388"/>
      <c r="QHN128" s="214"/>
      <c r="QHO128" s="389"/>
      <c r="QHP128" s="390"/>
      <c r="QHQ128" s="388"/>
      <c r="QHR128" s="214"/>
      <c r="QHS128" s="389"/>
      <c r="QHT128" s="390"/>
      <c r="QHU128" s="388"/>
      <c r="QHV128" s="214"/>
      <c r="QHW128" s="389"/>
      <c r="QHX128" s="390"/>
      <c r="QHY128" s="388"/>
      <c r="QHZ128" s="214"/>
      <c r="QIA128" s="389"/>
      <c r="QIB128" s="390"/>
      <c r="QIC128" s="388"/>
      <c r="QID128" s="214"/>
      <c r="QIE128" s="389"/>
      <c r="QIF128" s="390"/>
      <c r="QIG128" s="388"/>
      <c r="QIH128" s="214"/>
      <c r="QII128" s="389"/>
      <c r="QIJ128" s="390"/>
      <c r="QIK128" s="388"/>
      <c r="QIL128" s="214"/>
      <c r="QIM128" s="389"/>
      <c r="QIN128" s="390"/>
      <c r="QIO128" s="388"/>
      <c r="QIP128" s="214"/>
      <c r="QIQ128" s="389"/>
      <c r="QIR128" s="390"/>
      <c r="QIS128" s="388"/>
      <c r="QIT128" s="214"/>
      <c r="QIU128" s="389"/>
      <c r="QIV128" s="390"/>
      <c r="QIW128" s="388"/>
      <c r="QIX128" s="214"/>
      <c r="QIY128" s="389"/>
      <c r="QIZ128" s="390"/>
      <c r="QJA128" s="388"/>
      <c r="QJB128" s="214"/>
      <c r="QJC128" s="389"/>
      <c r="QJD128" s="390"/>
      <c r="QJE128" s="388"/>
      <c r="QJF128" s="214"/>
      <c r="QJG128" s="389"/>
      <c r="QJH128" s="390"/>
      <c r="QJI128" s="388"/>
      <c r="QJJ128" s="214"/>
      <c r="QJK128" s="389"/>
      <c r="QJL128" s="390"/>
      <c r="QJM128" s="388"/>
      <c r="QJN128" s="214"/>
      <c r="QJO128" s="389"/>
      <c r="QJP128" s="390"/>
      <c r="QJQ128" s="388"/>
      <c r="QJR128" s="214"/>
      <c r="QJS128" s="389"/>
      <c r="QJT128" s="390"/>
      <c r="QJU128" s="388"/>
      <c r="QJV128" s="214"/>
      <c r="QJW128" s="389"/>
      <c r="QJX128" s="390"/>
      <c r="QJY128" s="388"/>
      <c r="QJZ128" s="214"/>
      <c r="QKA128" s="389"/>
      <c r="QKB128" s="390"/>
      <c r="QKC128" s="388"/>
      <c r="QKD128" s="214"/>
      <c r="QKE128" s="389"/>
      <c r="QKF128" s="390"/>
      <c r="QKG128" s="388"/>
      <c r="QKH128" s="214"/>
      <c r="QKI128" s="389"/>
      <c r="QKJ128" s="390"/>
      <c r="QKK128" s="388"/>
      <c r="QKL128" s="214"/>
      <c r="QKM128" s="389"/>
      <c r="QKN128" s="390"/>
      <c r="QKO128" s="388"/>
      <c r="QKP128" s="214"/>
      <c r="QKQ128" s="389"/>
      <c r="QKR128" s="390"/>
      <c r="QKS128" s="388"/>
      <c r="QKT128" s="214"/>
      <c r="QKU128" s="389"/>
      <c r="QKV128" s="390"/>
      <c r="QKW128" s="388"/>
      <c r="QKX128" s="214"/>
      <c r="QKY128" s="389"/>
      <c r="QKZ128" s="390"/>
      <c r="QLA128" s="388"/>
      <c r="QLB128" s="214"/>
      <c r="QLC128" s="389"/>
      <c r="QLD128" s="390"/>
      <c r="QLE128" s="388"/>
      <c r="QLF128" s="214"/>
      <c r="QLG128" s="389"/>
      <c r="QLH128" s="390"/>
      <c r="QLI128" s="388"/>
      <c r="QLJ128" s="214"/>
      <c r="QLK128" s="389"/>
      <c r="QLL128" s="390"/>
      <c r="QLM128" s="388"/>
      <c r="QLN128" s="214"/>
      <c r="QLO128" s="389"/>
      <c r="QLP128" s="390"/>
      <c r="QLQ128" s="388"/>
      <c r="QLR128" s="214"/>
      <c r="QLS128" s="389"/>
      <c r="QLT128" s="390"/>
      <c r="QLU128" s="388"/>
      <c r="QLV128" s="214"/>
      <c r="QLW128" s="389"/>
      <c r="QLX128" s="390"/>
      <c r="QLY128" s="388"/>
      <c r="QLZ128" s="214"/>
      <c r="QMA128" s="389"/>
      <c r="QMB128" s="390"/>
      <c r="QMC128" s="388"/>
      <c r="QMD128" s="214"/>
      <c r="QME128" s="389"/>
      <c r="QMF128" s="390"/>
      <c r="QMG128" s="388"/>
      <c r="QMH128" s="214"/>
      <c r="QMI128" s="389"/>
      <c r="QMJ128" s="390"/>
      <c r="QMK128" s="388"/>
      <c r="QML128" s="214"/>
      <c r="QMM128" s="389"/>
      <c r="QMN128" s="390"/>
      <c r="QMO128" s="388"/>
      <c r="QMP128" s="214"/>
      <c r="QMQ128" s="389"/>
      <c r="QMR128" s="390"/>
      <c r="QMS128" s="388"/>
      <c r="QMT128" s="214"/>
      <c r="QMU128" s="389"/>
      <c r="QMV128" s="390"/>
      <c r="QMW128" s="388"/>
      <c r="QMX128" s="214"/>
      <c r="QMY128" s="389"/>
      <c r="QMZ128" s="390"/>
      <c r="QNA128" s="388"/>
      <c r="QNB128" s="214"/>
      <c r="QNC128" s="389"/>
      <c r="QND128" s="390"/>
      <c r="QNE128" s="388"/>
      <c r="QNF128" s="214"/>
      <c r="QNG128" s="389"/>
      <c r="QNH128" s="390"/>
      <c r="QNI128" s="388"/>
      <c r="QNJ128" s="214"/>
      <c r="QNK128" s="389"/>
      <c r="QNL128" s="390"/>
      <c r="QNM128" s="388"/>
      <c r="QNN128" s="214"/>
      <c r="QNO128" s="389"/>
      <c r="QNP128" s="390"/>
      <c r="QNQ128" s="388"/>
      <c r="QNR128" s="214"/>
      <c r="QNS128" s="389"/>
      <c r="QNT128" s="390"/>
      <c r="QNU128" s="388"/>
      <c r="QNV128" s="214"/>
      <c r="QNW128" s="389"/>
      <c r="QNX128" s="390"/>
      <c r="QNY128" s="388"/>
      <c r="QNZ128" s="214"/>
      <c r="QOA128" s="389"/>
      <c r="QOB128" s="390"/>
      <c r="QOC128" s="388"/>
      <c r="QOD128" s="214"/>
      <c r="QOE128" s="389"/>
      <c r="QOF128" s="390"/>
      <c r="QOG128" s="388"/>
      <c r="QOH128" s="214"/>
      <c r="QOI128" s="389"/>
      <c r="QOJ128" s="390"/>
      <c r="QOK128" s="388"/>
      <c r="QOL128" s="214"/>
      <c r="QOM128" s="389"/>
      <c r="QON128" s="390"/>
      <c r="QOO128" s="388"/>
      <c r="QOP128" s="214"/>
      <c r="QOQ128" s="389"/>
      <c r="QOR128" s="390"/>
      <c r="QOS128" s="388"/>
      <c r="QOT128" s="214"/>
      <c r="QOU128" s="389"/>
      <c r="QOV128" s="390"/>
      <c r="QOW128" s="388"/>
      <c r="QOX128" s="214"/>
      <c r="QOY128" s="389"/>
      <c r="QOZ128" s="390"/>
      <c r="QPA128" s="388"/>
      <c r="QPB128" s="214"/>
      <c r="QPC128" s="389"/>
      <c r="QPD128" s="390"/>
      <c r="QPE128" s="388"/>
      <c r="QPF128" s="214"/>
      <c r="QPG128" s="389"/>
      <c r="QPH128" s="390"/>
      <c r="QPI128" s="388"/>
      <c r="QPJ128" s="214"/>
      <c r="QPK128" s="389"/>
      <c r="QPL128" s="390"/>
      <c r="QPM128" s="388"/>
      <c r="QPN128" s="214"/>
      <c r="QPO128" s="389"/>
      <c r="QPP128" s="390"/>
      <c r="QPQ128" s="388"/>
      <c r="QPR128" s="214"/>
      <c r="QPS128" s="389"/>
      <c r="QPT128" s="390"/>
      <c r="QPU128" s="388"/>
      <c r="QPV128" s="214"/>
      <c r="QPW128" s="389"/>
      <c r="QPX128" s="390"/>
      <c r="QPY128" s="388"/>
      <c r="QPZ128" s="214"/>
      <c r="QQA128" s="389"/>
      <c r="QQB128" s="390"/>
      <c r="QQC128" s="388"/>
      <c r="QQD128" s="214"/>
      <c r="QQE128" s="389"/>
      <c r="QQF128" s="390"/>
      <c r="QQG128" s="388"/>
      <c r="QQH128" s="214"/>
      <c r="QQI128" s="389"/>
      <c r="QQJ128" s="390"/>
      <c r="QQK128" s="388"/>
      <c r="QQL128" s="214"/>
      <c r="QQM128" s="389"/>
      <c r="QQN128" s="390"/>
      <c r="QQO128" s="388"/>
      <c r="QQP128" s="214"/>
      <c r="QQQ128" s="389"/>
      <c r="QQR128" s="390"/>
      <c r="QQS128" s="388"/>
      <c r="QQT128" s="214"/>
      <c r="QQU128" s="389"/>
      <c r="QQV128" s="390"/>
      <c r="QQW128" s="388"/>
      <c r="QQX128" s="214"/>
      <c r="QQY128" s="389"/>
      <c r="QQZ128" s="390"/>
      <c r="QRA128" s="388"/>
      <c r="QRB128" s="214"/>
      <c r="QRC128" s="389"/>
      <c r="QRD128" s="390"/>
      <c r="QRE128" s="388"/>
      <c r="QRF128" s="214"/>
      <c r="QRG128" s="389"/>
      <c r="QRH128" s="390"/>
      <c r="QRI128" s="388"/>
      <c r="QRJ128" s="214"/>
      <c r="QRK128" s="389"/>
      <c r="QRL128" s="390"/>
      <c r="QRM128" s="388"/>
      <c r="QRN128" s="214"/>
      <c r="QRO128" s="389"/>
      <c r="QRP128" s="390"/>
      <c r="QRQ128" s="388"/>
      <c r="QRR128" s="214"/>
      <c r="QRS128" s="389"/>
      <c r="QRT128" s="390"/>
      <c r="QRU128" s="388"/>
      <c r="QRV128" s="214"/>
      <c r="QRW128" s="389"/>
      <c r="QRX128" s="390"/>
      <c r="QRY128" s="388"/>
      <c r="QRZ128" s="214"/>
      <c r="QSA128" s="389"/>
      <c r="QSB128" s="390"/>
      <c r="QSC128" s="388"/>
      <c r="QSD128" s="214"/>
      <c r="QSE128" s="389"/>
      <c r="QSF128" s="390"/>
      <c r="QSG128" s="388"/>
      <c r="QSH128" s="214"/>
      <c r="QSI128" s="389"/>
      <c r="QSJ128" s="390"/>
      <c r="QSK128" s="388"/>
      <c r="QSL128" s="214"/>
      <c r="QSM128" s="389"/>
      <c r="QSN128" s="390"/>
      <c r="QSO128" s="388"/>
      <c r="QSP128" s="214"/>
      <c r="QSQ128" s="389"/>
      <c r="QSR128" s="390"/>
      <c r="QSS128" s="388"/>
      <c r="QST128" s="214"/>
      <c r="QSU128" s="389"/>
      <c r="QSV128" s="390"/>
      <c r="QSW128" s="388"/>
      <c r="QSX128" s="214"/>
      <c r="QSY128" s="389"/>
      <c r="QSZ128" s="390"/>
      <c r="QTA128" s="388"/>
      <c r="QTB128" s="214"/>
      <c r="QTC128" s="389"/>
      <c r="QTD128" s="390"/>
      <c r="QTE128" s="388"/>
      <c r="QTF128" s="214"/>
      <c r="QTG128" s="389"/>
      <c r="QTH128" s="390"/>
      <c r="QTI128" s="388"/>
      <c r="QTJ128" s="214"/>
      <c r="QTK128" s="389"/>
      <c r="QTL128" s="390"/>
      <c r="QTM128" s="388"/>
      <c r="QTN128" s="214"/>
      <c r="QTO128" s="389"/>
      <c r="QTP128" s="390"/>
      <c r="QTQ128" s="388"/>
      <c r="QTR128" s="214"/>
      <c r="QTS128" s="389"/>
      <c r="QTT128" s="390"/>
      <c r="QTU128" s="388"/>
      <c r="QTV128" s="214"/>
      <c r="QTW128" s="389"/>
      <c r="QTX128" s="390"/>
      <c r="QTY128" s="388"/>
      <c r="QTZ128" s="214"/>
      <c r="QUA128" s="389"/>
      <c r="QUB128" s="390"/>
      <c r="QUC128" s="388"/>
      <c r="QUD128" s="214"/>
      <c r="QUE128" s="389"/>
      <c r="QUF128" s="390"/>
      <c r="QUG128" s="388"/>
      <c r="QUH128" s="214"/>
      <c r="QUI128" s="389"/>
      <c r="QUJ128" s="390"/>
      <c r="QUK128" s="388"/>
      <c r="QUL128" s="214"/>
      <c r="QUM128" s="389"/>
      <c r="QUN128" s="390"/>
      <c r="QUO128" s="388"/>
      <c r="QUP128" s="214"/>
      <c r="QUQ128" s="389"/>
      <c r="QUR128" s="390"/>
      <c r="QUS128" s="388"/>
      <c r="QUT128" s="214"/>
      <c r="QUU128" s="389"/>
      <c r="QUV128" s="390"/>
      <c r="QUW128" s="388"/>
      <c r="QUX128" s="214"/>
      <c r="QUY128" s="389"/>
      <c r="QUZ128" s="390"/>
      <c r="QVA128" s="388"/>
      <c r="QVB128" s="214"/>
      <c r="QVC128" s="389"/>
      <c r="QVD128" s="390"/>
      <c r="QVE128" s="388"/>
      <c r="QVF128" s="214"/>
      <c r="QVG128" s="389"/>
      <c r="QVH128" s="390"/>
      <c r="QVI128" s="388"/>
      <c r="QVJ128" s="214"/>
      <c r="QVK128" s="389"/>
      <c r="QVL128" s="390"/>
      <c r="QVM128" s="388"/>
      <c r="QVN128" s="214"/>
      <c r="QVO128" s="389"/>
      <c r="QVP128" s="390"/>
      <c r="QVQ128" s="388"/>
      <c r="QVR128" s="214"/>
      <c r="QVS128" s="389"/>
      <c r="QVT128" s="390"/>
      <c r="QVU128" s="388"/>
      <c r="QVV128" s="214"/>
      <c r="QVW128" s="389"/>
      <c r="QVX128" s="390"/>
      <c r="QVY128" s="388"/>
      <c r="QVZ128" s="214"/>
      <c r="QWA128" s="389"/>
      <c r="QWB128" s="390"/>
      <c r="QWC128" s="388"/>
      <c r="QWD128" s="214"/>
      <c r="QWE128" s="389"/>
      <c r="QWF128" s="390"/>
      <c r="QWG128" s="388"/>
      <c r="QWH128" s="214"/>
      <c r="QWI128" s="389"/>
      <c r="QWJ128" s="390"/>
      <c r="QWK128" s="388"/>
      <c r="QWL128" s="214"/>
      <c r="QWM128" s="389"/>
      <c r="QWN128" s="390"/>
      <c r="QWO128" s="388"/>
      <c r="QWP128" s="214"/>
      <c r="QWQ128" s="389"/>
      <c r="QWR128" s="390"/>
      <c r="QWS128" s="388"/>
      <c r="QWT128" s="214"/>
      <c r="QWU128" s="389"/>
      <c r="QWV128" s="390"/>
      <c r="QWW128" s="388"/>
      <c r="QWX128" s="214"/>
      <c r="QWY128" s="389"/>
      <c r="QWZ128" s="390"/>
      <c r="QXA128" s="388"/>
      <c r="QXB128" s="214"/>
      <c r="QXC128" s="389"/>
      <c r="QXD128" s="390"/>
      <c r="QXE128" s="388"/>
      <c r="QXF128" s="214"/>
      <c r="QXG128" s="389"/>
      <c r="QXH128" s="390"/>
      <c r="QXI128" s="388"/>
      <c r="QXJ128" s="214"/>
      <c r="QXK128" s="389"/>
      <c r="QXL128" s="390"/>
      <c r="QXM128" s="388"/>
      <c r="QXN128" s="214"/>
      <c r="QXO128" s="389"/>
      <c r="QXP128" s="390"/>
      <c r="QXQ128" s="388"/>
      <c r="QXR128" s="214"/>
      <c r="QXS128" s="389"/>
      <c r="QXT128" s="390"/>
      <c r="QXU128" s="388"/>
      <c r="QXV128" s="214"/>
      <c r="QXW128" s="389"/>
      <c r="QXX128" s="390"/>
      <c r="QXY128" s="388"/>
      <c r="QXZ128" s="214"/>
      <c r="QYA128" s="389"/>
      <c r="QYB128" s="390"/>
      <c r="QYC128" s="388"/>
      <c r="QYD128" s="214"/>
      <c r="QYE128" s="389"/>
      <c r="QYF128" s="390"/>
      <c r="QYG128" s="388"/>
      <c r="QYH128" s="214"/>
      <c r="QYI128" s="389"/>
      <c r="QYJ128" s="390"/>
      <c r="QYK128" s="388"/>
      <c r="QYL128" s="214"/>
      <c r="QYM128" s="389"/>
      <c r="QYN128" s="390"/>
      <c r="QYO128" s="388"/>
      <c r="QYP128" s="214"/>
      <c r="QYQ128" s="389"/>
      <c r="QYR128" s="390"/>
      <c r="QYS128" s="388"/>
      <c r="QYT128" s="214"/>
      <c r="QYU128" s="389"/>
      <c r="QYV128" s="390"/>
      <c r="QYW128" s="388"/>
      <c r="QYX128" s="214"/>
      <c r="QYY128" s="389"/>
      <c r="QYZ128" s="390"/>
      <c r="QZA128" s="388"/>
      <c r="QZB128" s="214"/>
      <c r="QZC128" s="389"/>
      <c r="QZD128" s="390"/>
      <c r="QZE128" s="388"/>
      <c r="QZF128" s="214"/>
      <c r="QZG128" s="389"/>
      <c r="QZH128" s="390"/>
      <c r="QZI128" s="388"/>
      <c r="QZJ128" s="214"/>
      <c r="QZK128" s="389"/>
      <c r="QZL128" s="390"/>
      <c r="QZM128" s="388"/>
      <c r="QZN128" s="214"/>
      <c r="QZO128" s="389"/>
      <c r="QZP128" s="390"/>
      <c r="QZQ128" s="388"/>
      <c r="QZR128" s="214"/>
      <c r="QZS128" s="389"/>
      <c r="QZT128" s="390"/>
      <c r="QZU128" s="388"/>
      <c r="QZV128" s="214"/>
      <c r="QZW128" s="389"/>
      <c r="QZX128" s="390"/>
      <c r="QZY128" s="388"/>
      <c r="QZZ128" s="214"/>
      <c r="RAA128" s="389"/>
      <c r="RAB128" s="390"/>
      <c r="RAC128" s="388"/>
      <c r="RAD128" s="214"/>
      <c r="RAE128" s="389"/>
      <c r="RAF128" s="390"/>
      <c r="RAG128" s="388"/>
      <c r="RAH128" s="214"/>
      <c r="RAI128" s="389"/>
      <c r="RAJ128" s="390"/>
      <c r="RAK128" s="388"/>
      <c r="RAL128" s="214"/>
      <c r="RAM128" s="389"/>
      <c r="RAN128" s="390"/>
      <c r="RAO128" s="388"/>
      <c r="RAP128" s="214"/>
      <c r="RAQ128" s="389"/>
      <c r="RAR128" s="390"/>
      <c r="RAS128" s="388"/>
      <c r="RAT128" s="214"/>
      <c r="RAU128" s="389"/>
      <c r="RAV128" s="390"/>
      <c r="RAW128" s="388"/>
      <c r="RAX128" s="214"/>
      <c r="RAY128" s="389"/>
      <c r="RAZ128" s="390"/>
      <c r="RBA128" s="388"/>
      <c r="RBB128" s="214"/>
      <c r="RBC128" s="389"/>
      <c r="RBD128" s="390"/>
      <c r="RBE128" s="388"/>
      <c r="RBF128" s="214"/>
      <c r="RBG128" s="389"/>
      <c r="RBH128" s="390"/>
      <c r="RBI128" s="388"/>
      <c r="RBJ128" s="214"/>
      <c r="RBK128" s="389"/>
      <c r="RBL128" s="390"/>
      <c r="RBM128" s="388"/>
      <c r="RBN128" s="214"/>
      <c r="RBO128" s="389"/>
      <c r="RBP128" s="390"/>
      <c r="RBQ128" s="388"/>
      <c r="RBR128" s="214"/>
      <c r="RBS128" s="389"/>
      <c r="RBT128" s="390"/>
      <c r="RBU128" s="388"/>
      <c r="RBV128" s="214"/>
      <c r="RBW128" s="389"/>
      <c r="RBX128" s="390"/>
      <c r="RBY128" s="388"/>
      <c r="RBZ128" s="214"/>
      <c r="RCA128" s="389"/>
      <c r="RCB128" s="390"/>
      <c r="RCC128" s="388"/>
      <c r="RCD128" s="214"/>
      <c r="RCE128" s="389"/>
      <c r="RCF128" s="390"/>
      <c r="RCG128" s="388"/>
      <c r="RCH128" s="214"/>
      <c r="RCI128" s="389"/>
      <c r="RCJ128" s="390"/>
      <c r="RCK128" s="388"/>
      <c r="RCL128" s="214"/>
      <c r="RCM128" s="389"/>
      <c r="RCN128" s="390"/>
      <c r="RCO128" s="388"/>
      <c r="RCP128" s="214"/>
      <c r="RCQ128" s="389"/>
      <c r="RCR128" s="390"/>
      <c r="RCS128" s="388"/>
      <c r="RCT128" s="214"/>
      <c r="RCU128" s="389"/>
      <c r="RCV128" s="390"/>
      <c r="RCW128" s="388"/>
      <c r="RCX128" s="214"/>
      <c r="RCY128" s="389"/>
      <c r="RCZ128" s="390"/>
      <c r="RDA128" s="388"/>
      <c r="RDB128" s="214"/>
      <c r="RDC128" s="389"/>
      <c r="RDD128" s="390"/>
      <c r="RDE128" s="388"/>
      <c r="RDF128" s="214"/>
      <c r="RDG128" s="389"/>
      <c r="RDH128" s="390"/>
      <c r="RDI128" s="388"/>
      <c r="RDJ128" s="214"/>
      <c r="RDK128" s="389"/>
      <c r="RDL128" s="390"/>
      <c r="RDM128" s="388"/>
      <c r="RDN128" s="214"/>
      <c r="RDO128" s="389"/>
      <c r="RDP128" s="390"/>
      <c r="RDQ128" s="388"/>
      <c r="RDR128" s="214"/>
      <c r="RDS128" s="389"/>
      <c r="RDT128" s="390"/>
      <c r="RDU128" s="388"/>
      <c r="RDV128" s="214"/>
      <c r="RDW128" s="389"/>
      <c r="RDX128" s="390"/>
      <c r="RDY128" s="388"/>
      <c r="RDZ128" s="214"/>
      <c r="REA128" s="389"/>
      <c r="REB128" s="390"/>
      <c r="REC128" s="388"/>
      <c r="RED128" s="214"/>
      <c r="REE128" s="389"/>
      <c r="REF128" s="390"/>
      <c r="REG128" s="388"/>
      <c r="REH128" s="214"/>
      <c r="REI128" s="389"/>
      <c r="REJ128" s="390"/>
      <c r="REK128" s="388"/>
      <c r="REL128" s="214"/>
      <c r="REM128" s="389"/>
      <c r="REN128" s="390"/>
      <c r="REO128" s="388"/>
      <c r="REP128" s="214"/>
      <c r="REQ128" s="389"/>
      <c r="RER128" s="390"/>
      <c r="RES128" s="388"/>
      <c r="RET128" s="214"/>
      <c r="REU128" s="389"/>
      <c r="REV128" s="390"/>
      <c r="REW128" s="388"/>
      <c r="REX128" s="214"/>
      <c r="REY128" s="389"/>
      <c r="REZ128" s="390"/>
      <c r="RFA128" s="388"/>
      <c r="RFB128" s="214"/>
      <c r="RFC128" s="389"/>
      <c r="RFD128" s="390"/>
      <c r="RFE128" s="388"/>
      <c r="RFF128" s="214"/>
      <c r="RFG128" s="389"/>
      <c r="RFH128" s="390"/>
      <c r="RFI128" s="388"/>
      <c r="RFJ128" s="214"/>
      <c r="RFK128" s="389"/>
      <c r="RFL128" s="390"/>
      <c r="RFM128" s="388"/>
      <c r="RFN128" s="214"/>
      <c r="RFO128" s="389"/>
      <c r="RFP128" s="390"/>
      <c r="RFQ128" s="388"/>
      <c r="RFR128" s="214"/>
      <c r="RFS128" s="389"/>
      <c r="RFT128" s="390"/>
      <c r="RFU128" s="388"/>
      <c r="RFV128" s="214"/>
      <c r="RFW128" s="389"/>
      <c r="RFX128" s="390"/>
      <c r="RFY128" s="388"/>
      <c r="RFZ128" s="214"/>
      <c r="RGA128" s="389"/>
      <c r="RGB128" s="390"/>
      <c r="RGC128" s="388"/>
      <c r="RGD128" s="214"/>
      <c r="RGE128" s="389"/>
      <c r="RGF128" s="390"/>
      <c r="RGG128" s="388"/>
      <c r="RGH128" s="214"/>
      <c r="RGI128" s="389"/>
      <c r="RGJ128" s="390"/>
      <c r="RGK128" s="388"/>
      <c r="RGL128" s="214"/>
      <c r="RGM128" s="389"/>
      <c r="RGN128" s="390"/>
      <c r="RGO128" s="388"/>
      <c r="RGP128" s="214"/>
      <c r="RGQ128" s="389"/>
      <c r="RGR128" s="390"/>
      <c r="RGS128" s="388"/>
      <c r="RGT128" s="214"/>
      <c r="RGU128" s="389"/>
      <c r="RGV128" s="390"/>
      <c r="RGW128" s="388"/>
      <c r="RGX128" s="214"/>
      <c r="RGY128" s="389"/>
      <c r="RGZ128" s="390"/>
      <c r="RHA128" s="388"/>
      <c r="RHB128" s="214"/>
      <c r="RHC128" s="389"/>
      <c r="RHD128" s="390"/>
      <c r="RHE128" s="388"/>
      <c r="RHF128" s="214"/>
      <c r="RHG128" s="389"/>
      <c r="RHH128" s="390"/>
      <c r="RHI128" s="388"/>
      <c r="RHJ128" s="214"/>
      <c r="RHK128" s="389"/>
      <c r="RHL128" s="390"/>
      <c r="RHM128" s="388"/>
      <c r="RHN128" s="214"/>
      <c r="RHO128" s="389"/>
      <c r="RHP128" s="390"/>
      <c r="RHQ128" s="388"/>
      <c r="RHR128" s="214"/>
      <c r="RHS128" s="389"/>
      <c r="RHT128" s="390"/>
      <c r="RHU128" s="388"/>
      <c r="RHV128" s="214"/>
      <c r="RHW128" s="389"/>
      <c r="RHX128" s="390"/>
      <c r="RHY128" s="388"/>
      <c r="RHZ128" s="214"/>
      <c r="RIA128" s="389"/>
      <c r="RIB128" s="390"/>
      <c r="RIC128" s="388"/>
      <c r="RID128" s="214"/>
      <c r="RIE128" s="389"/>
      <c r="RIF128" s="390"/>
      <c r="RIG128" s="388"/>
      <c r="RIH128" s="214"/>
      <c r="RII128" s="389"/>
      <c r="RIJ128" s="390"/>
      <c r="RIK128" s="388"/>
      <c r="RIL128" s="214"/>
      <c r="RIM128" s="389"/>
      <c r="RIN128" s="390"/>
      <c r="RIO128" s="388"/>
      <c r="RIP128" s="214"/>
      <c r="RIQ128" s="389"/>
      <c r="RIR128" s="390"/>
      <c r="RIS128" s="388"/>
      <c r="RIT128" s="214"/>
      <c r="RIU128" s="389"/>
      <c r="RIV128" s="390"/>
      <c r="RIW128" s="388"/>
      <c r="RIX128" s="214"/>
      <c r="RIY128" s="389"/>
      <c r="RIZ128" s="390"/>
      <c r="RJA128" s="388"/>
      <c r="RJB128" s="214"/>
      <c r="RJC128" s="389"/>
      <c r="RJD128" s="390"/>
      <c r="RJE128" s="388"/>
      <c r="RJF128" s="214"/>
      <c r="RJG128" s="389"/>
      <c r="RJH128" s="390"/>
      <c r="RJI128" s="388"/>
      <c r="RJJ128" s="214"/>
      <c r="RJK128" s="389"/>
      <c r="RJL128" s="390"/>
      <c r="RJM128" s="388"/>
      <c r="RJN128" s="214"/>
      <c r="RJO128" s="389"/>
      <c r="RJP128" s="390"/>
      <c r="RJQ128" s="388"/>
      <c r="RJR128" s="214"/>
      <c r="RJS128" s="389"/>
      <c r="RJT128" s="390"/>
      <c r="RJU128" s="388"/>
      <c r="RJV128" s="214"/>
      <c r="RJW128" s="389"/>
      <c r="RJX128" s="390"/>
      <c r="RJY128" s="388"/>
      <c r="RJZ128" s="214"/>
      <c r="RKA128" s="389"/>
      <c r="RKB128" s="390"/>
      <c r="RKC128" s="388"/>
      <c r="RKD128" s="214"/>
      <c r="RKE128" s="389"/>
      <c r="RKF128" s="390"/>
      <c r="RKG128" s="388"/>
      <c r="RKH128" s="214"/>
      <c r="RKI128" s="389"/>
      <c r="RKJ128" s="390"/>
      <c r="RKK128" s="388"/>
      <c r="RKL128" s="214"/>
      <c r="RKM128" s="389"/>
      <c r="RKN128" s="390"/>
      <c r="RKO128" s="388"/>
      <c r="RKP128" s="214"/>
      <c r="RKQ128" s="389"/>
      <c r="RKR128" s="390"/>
      <c r="RKS128" s="388"/>
      <c r="RKT128" s="214"/>
      <c r="RKU128" s="389"/>
      <c r="RKV128" s="390"/>
      <c r="RKW128" s="388"/>
      <c r="RKX128" s="214"/>
      <c r="RKY128" s="389"/>
      <c r="RKZ128" s="390"/>
      <c r="RLA128" s="388"/>
      <c r="RLB128" s="214"/>
      <c r="RLC128" s="389"/>
      <c r="RLD128" s="390"/>
      <c r="RLE128" s="388"/>
      <c r="RLF128" s="214"/>
      <c r="RLG128" s="389"/>
      <c r="RLH128" s="390"/>
      <c r="RLI128" s="388"/>
      <c r="RLJ128" s="214"/>
      <c r="RLK128" s="389"/>
      <c r="RLL128" s="390"/>
      <c r="RLM128" s="388"/>
      <c r="RLN128" s="214"/>
      <c r="RLO128" s="389"/>
      <c r="RLP128" s="390"/>
      <c r="RLQ128" s="388"/>
      <c r="RLR128" s="214"/>
      <c r="RLS128" s="389"/>
      <c r="RLT128" s="390"/>
      <c r="RLU128" s="388"/>
      <c r="RLV128" s="214"/>
      <c r="RLW128" s="389"/>
      <c r="RLX128" s="390"/>
      <c r="RLY128" s="388"/>
      <c r="RLZ128" s="214"/>
      <c r="RMA128" s="389"/>
      <c r="RMB128" s="390"/>
      <c r="RMC128" s="388"/>
      <c r="RMD128" s="214"/>
      <c r="RME128" s="389"/>
      <c r="RMF128" s="390"/>
      <c r="RMG128" s="388"/>
      <c r="RMH128" s="214"/>
      <c r="RMI128" s="389"/>
      <c r="RMJ128" s="390"/>
      <c r="RMK128" s="388"/>
      <c r="RML128" s="214"/>
      <c r="RMM128" s="389"/>
      <c r="RMN128" s="390"/>
      <c r="RMO128" s="388"/>
      <c r="RMP128" s="214"/>
      <c r="RMQ128" s="389"/>
      <c r="RMR128" s="390"/>
      <c r="RMS128" s="388"/>
      <c r="RMT128" s="214"/>
      <c r="RMU128" s="389"/>
      <c r="RMV128" s="390"/>
      <c r="RMW128" s="388"/>
      <c r="RMX128" s="214"/>
      <c r="RMY128" s="389"/>
      <c r="RMZ128" s="390"/>
      <c r="RNA128" s="388"/>
      <c r="RNB128" s="214"/>
      <c r="RNC128" s="389"/>
      <c r="RND128" s="390"/>
      <c r="RNE128" s="388"/>
      <c r="RNF128" s="214"/>
      <c r="RNG128" s="389"/>
      <c r="RNH128" s="390"/>
      <c r="RNI128" s="388"/>
      <c r="RNJ128" s="214"/>
      <c r="RNK128" s="389"/>
      <c r="RNL128" s="390"/>
      <c r="RNM128" s="388"/>
      <c r="RNN128" s="214"/>
      <c r="RNO128" s="389"/>
      <c r="RNP128" s="390"/>
      <c r="RNQ128" s="388"/>
      <c r="RNR128" s="214"/>
      <c r="RNS128" s="389"/>
      <c r="RNT128" s="390"/>
      <c r="RNU128" s="388"/>
      <c r="RNV128" s="214"/>
      <c r="RNW128" s="389"/>
      <c r="RNX128" s="390"/>
      <c r="RNY128" s="388"/>
      <c r="RNZ128" s="214"/>
      <c r="ROA128" s="389"/>
      <c r="ROB128" s="390"/>
      <c r="ROC128" s="388"/>
      <c r="ROD128" s="214"/>
      <c r="ROE128" s="389"/>
      <c r="ROF128" s="390"/>
      <c r="ROG128" s="388"/>
      <c r="ROH128" s="214"/>
      <c r="ROI128" s="389"/>
      <c r="ROJ128" s="390"/>
      <c r="ROK128" s="388"/>
      <c r="ROL128" s="214"/>
      <c r="ROM128" s="389"/>
      <c r="RON128" s="390"/>
      <c r="ROO128" s="388"/>
      <c r="ROP128" s="214"/>
      <c r="ROQ128" s="389"/>
      <c r="ROR128" s="390"/>
      <c r="ROS128" s="388"/>
      <c r="ROT128" s="214"/>
      <c r="ROU128" s="389"/>
      <c r="ROV128" s="390"/>
      <c r="ROW128" s="388"/>
      <c r="ROX128" s="214"/>
      <c r="ROY128" s="389"/>
      <c r="ROZ128" s="390"/>
      <c r="RPA128" s="388"/>
      <c r="RPB128" s="214"/>
      <c r="RPC128" s="389"/>
      <c r="RPD128" s="390"/>
      <c r="RPE128" s="388"/>
      <c r="RPF128" s="214"/>
      <c r="RPG128" s="389"/>
      <c r="RPH128" s="390"/>
      <c r="RPI128" s="388"/>
      <c r="RPJ128" s="214"/>
      <c r="RPK128" s="389"/>
      <c r="RPL128" s="390"/>
      <c r="RPM128" s="388"/>
      <c r="RPN128" s="214"/>
      <c r="RPO128" s="389"/>
      <c r="RPP128" s="390"/>
      <c r="RPQ128" s="388"/>
      <c r="RPR128" s="214"/>
      <c r="RPS128" s="389"/>
      <c r="RPT128" s="390"/>
      <c r="RPU128" s="388"/>
      <c r="RPV128" s="214"/>
      <c r="RPW128" s="389"/>
      <c r="RPX128" s="390"/>
      <c r="RPY128" s="388"/>
      <c r="RPZ128" s="214"/>
      <c r="RQA128" s="389"/>
      <c r="RQB128" s="390"/>
      <c r="RQC128" s="388"/>
      <c r="RQD128" s="214"/>
      <c r="RQE128" s="389"/>
      <c r="RQF128" s="390"/>
      <c r="RQG128" s="388"/>
      <c r="RQH128" s="214"/>
      <c r="RQI128" s="389"/>
      <c r="RQJ128" s="390"/>
      <c r="RQK128" s="388"/>
      <c r="RQL128" s="214"/>
      <c r="RQM128" s="389"/>
      <c r="RQN128" s="390"/>
      <c r="RQO128" s="388"/>
      <c r="RQP128" s="214"/>
      <c r="RQQ128" s="389"/>
      <c r="RQR128" s="390"/>
      <c r="RQS128" s="388"/>
      <c r="RQT128" s="214"/>
      <c r="RQU128" s="389"/>
      <c r="RQV128" s="390"/>
      <c r="RQW128" s="388"/>
      <c r="RQX128" s="214"/>
      <c r="RQY128" s="389"/>
      <c r="RQZ128" s="390"/>
      <c r="RRA128" s="388"/>
      <c r="RRB128" s="214"/>
      <c r="RRC128" s="389"/>
      <c r="RRD128" s="390"/>
      <c r="RRE128" s="388"/>
      <c r="RRF128" s="214"/>
      <c r="RRG128" s="389"/>
      <c r="RRH128" s="390"/>
      <c r="RRI128" s="388"/>
      <c r="RRJ128" s="214"/>
      <c r="RRK128" s="389"/>
      <c r="RRL128" s="390"/>
      <c r="RRM128" s="388"/>
      <c r="RRN128" s="214"/>
      <c r="RRO128" s="389"/>
      <c r="RRP128" s="390"/>
      <c r="RRQ128" s="388"/>
      <c r="RRR128" s="214"/>
      <c r="RRS128" s="389"/>
      <c r="RRT128" s="390"/>
      <c r="RRU128" s="388"/>
      <c r="RRV128" s="214"/>
      <c r="RRW128" s="389"/>
      <c r="RRX128" s="390"/>
      <c r="RRY128" s="388"/>
      <c r="RRZ128" s="214"/>
      <c r="RSA128" s="389"/>
      <c r="RSB128" s="390"/>
      <c r="RSC128" s="388"/>
      <c r="RSD128" s="214"/>
      <c r="RSE128" s="389"/>
      <c r="RSF128" s="390"/>
      <c r="RSG128" s="388"/>
      <c r="RSH128" s="214"/>
      <c r="RSI128" s="389"/>
      <c r="RSJ128" s="390"/>
      <c r="RSK128" s="388"/>
      <c r="RSL128" s="214"/>
      <c r="RSM128" s="389"/>
      <c r="RSN128" s="390"/>
      <c r="RSO128" s="388"/>
      <c r="RSP128" s="214"/>
      <c r="RSQ128" s="389"/>
      <c r="RSR128" s="390"/>
      <c r="RSS128" s="388"/>
      <c r="RST128" s="214"/>
      <c r="RSU128" s="389"/>
      <c r="RSV128" s="390"/>
      <c r="RSW128" s="388"/>
      <c r="RSX128" s="214"/>
      <c r="RSY128" s="389"/>
      <c r="RSZ128" s="390"/>
      <c r="RTA128" s="388"/>
      <c r="RTB128" s="214"/>
      <c r="RTC128" s="389"/>
      <c r="RTD128" s="390"/>
      <c r="RTE128" s="388"/>
      <c r="RTF128" s="214"/>
      <c r="RTG128" s="389"/>
      <c r="RTH128" s="390"/>
      <c r="RTI128" s="388"/>
      <c r="RTJ128" s="214"/>
      <c r="RTK128" s="389"/>
      <c r="RTL128" s="390"/>
      <c r="RTM128" s="388"/>
      <c r="RTN128" s="214"/>
      <c r="RTO128" s="389"/>
      <c r="RTP128" s="390"/>
      <c r="RTQ128" s="388"/>
      <c r="RTR128" s="214"/>
      <c r="RTS128" s="389"/>
      <c r="RTT128" s="390"/>
      <c r="RTU128" s="388"/>
      <c r="RTV128" s="214"/>
      <c r="RTW128" s="389"/>
      <c r="RTX128" s="390"/>
      <c r="RTY128" s="388"/>
      <c r="RTZ128" s="214"/>
      <c r="RUA128" s="389"/>
      <c r="RUB128" s="390"/>
      <c r="RUC128" s="388"/>
      <c r="RUD128" s="214"/>
      <c r="RUE128" s="389"/>
      <c r="RUF128" s="390"/>
      <c r="RUG128" s="388"/>
      <c r="RUH128" s="214"/>
      <c r="RUI128" s="389"/>
      <c r="RUJ128" s="390"/>
      <c r="RUK128" s="388"/>
      <c r="RUL128" s="214"/>
      <c r="RUM128" s="389"/>
      <c r="RUN128" s="390"/>
      <c r="RUO128" s="388"/>
      <c r="RUP128" s="214"/>
      <c r="RUQ128" s="389"/>
      <c r="RUR128" s="390"/>
      <c r="RUS128" s="388"/>
      <c r="RUT128" s="214"/>
      <c r="RUU128" s="389"/>
      <c r="RUV128" s="390"/>
      <c r="RUW128" s="388"/>
      <c r="RUX128" s="214"/>
      <c r="RUY128" s="389"/>
      <c r="RUZ128" s="390"/>
      <c r="RVA128" s="388"/>
      <c r="RVB128" s="214"/>
      <c r="RVC128" s="389"/>
      <c r="RVD128" s="390"/>
      <c r="RVE128" s="388"/>
      <c r="RVF128" s="214"/>
      <c r="RVG128" s="389"/>
      <c r="RVH128" s="390"/>
      <c r="RVI128" s="388"/>
      <c r="RVJ128" s="214"/>
      <c r="RVK128" s="389"/>
      <c r="RVL128" s="390"/>
      <c r="RVM128" s="388"/>
      <c r="RVN128" s="214"/>
      <c r="RVO128" s="389"/>
      <c r="RVP128" s="390"/>
      <c r="RVQ128" s="388"/>
      <c r="RVR128" s="214"/>
      <c r="RVS128" s="389"/>
      <c r="RVT128" s="390"/>
      <c r="RVU128" s="388"/>
      <c r="RVV128" s="214"/>
      <c r="RVW128" s="389"/>
      <c r="RVX128" s="390"/>
      <c r="RVY128" s="388"/>
      <c r="RVZ128" s="214"/>
      <c r="RWA128" s="389"/>
      <c r="RWB128" s="390"/>
      <c r="RWC128" s="388"/>
      <c r="RWD128" s="214"/>
      <c r="RWE128" s="389"/>
      <c r="RWF128" s="390"/>
      <c r="RWG128" s="388"/>
      <c r="RWH128" s="214"/>
      <c r="RWI128" s="389"/>
      <c r="RWJ128" s="390"/>
      <c r="RWK128" s="388"/>
      <c r="RWL128" s="214"/>
      <c r="RWM128" s="389"/>
      <c r="RWN128" s="390"/>
      <c r="RWO128" s="388"/>
      <c r="RWP128" s="214"/>
      <c r="RWQ128" s="389"/>
      <c r="RWR128" s="390"/>
      <c r="RWS128" s="388"/>
      <c r="RWT128" s="214"/>
      <c r="RWU128" s="389"/>
      <c r="RWV128" s="390"/>
      <c r="RWW128" s="388"/>
      <c r="RWX128" s="214"/>
      <c r="RWY128" s="389"/>
      <c r="RWZ128" s="390"/>
      <c r="RXA128" s="388"/>
      <c r="RXB128" s="214"/>
      <c r="RXC128" s="389"/>
      <c r="RXD128" s="390"/>
      <c r="RXE128" s="388"/>
      <c r="RXF128" s="214"/>
      <c r="RXG128" s="389"/>
      <c r="RXH128" s="390"/>
      <c r="RXI128" s="388"/>
      <c r="RXJ128" s="214"/>
      <c r="RXK128" s="389"/>
      <c r="RXL128" s="390"/>
      <c r="RXM128" s="388"/>
      <c r="RXN128" s="214"/>
      <c r="RXO128" s="389"/>
      <c r="RXP128" s="390"/>
      <c r="RXQ128" s="388"/>
      <c r="RXR128" s="214"/>
      <c r="RXS128" s="389"/>
      <c r="RXT128" s="390"/>
      <c r="RXU128" s="388"/>
      <c r="RXV128" s="214"/>
      <c r="RXW128" s="389"/>
      <c r="RXX128" s="390"/>
      <c r="RXY128" s="388"/>
      <c r="RXZ128" s="214"/>
      <c r="RYA128" s="389"/>
      <c r="RYB128" s="390"/>
      <c r="RYC128" s="388"/>
      <c r="RYD128" s="214"/>
      <c r="RYE128" s="389"/>
      <c r="RYF128" s="390"/>
      <c r="RYG128" s="388"/>
      <c r="RYH128" s="214"/>
      <c r="RYI128" s="389"/>
      <c r="RYJ128" s="390"/>
      <c r="RYK128" s="388"/>
      <c r="RYL128" s="214"/>
      <c r="RYM128" s="389"/>
      <c r="RYN128" s="390"/>
      <c r="RYO128" s="388"/>
      <c r="RYP128" s="214"/>
      <c r="RYQ128" s="389"/>
      <c r="RYR128" s="390"/>
      <c r="RYS128" s="388"/>
      <c r="RYT128" s="214"/>
      <c r="RYU128" s="389"/>
      <c r="RYV128" s="390"/>
      <c r="RYW128" s="388"/>
      <c r="RYX128" s="214"/>
      <c r="RYY128" s="389"/>
      <c r="RYZ128" s="390"/>
      <c r="RZA128" s="388"/>
      <c r="RZB128" s="214"/>
      <c r="RZC128" s="389"/>
      <c r="RZD128" s="390"/>
      <c r="RZE128" s="388"/>
      <c r="RZF128" s="214"/>
      <c r="RZG128" s="389"/>
      <c r="RZH128" s="390"/>
      <c r="RZI128" s="388"/>
      <c r="RZJ128" s="214"/>
      <c r="RZK128" s="389"/>
      <c r="RZL128" s="390"/>
      <c r="RZM128" s="388"/>
      <c r="RZN128" s="214"/>
      <c r="RZO128" s="389"/>
      <c r="RZP128" s="390"/>
      <c r="RZQ128" s="388"/>
      <c r="RZR128" s="214"/>
      <c r="RZS128" s="389"/>
      <c r="RZT128" s="390"/>
      <c r="RZU128" s="388"/>
      <c r="RZV128" s="214"/>
      <c r="RZW128" s="389"/>
      <c r="RZX128" s="390"/>
      <c r="RZY128" s="388"/>
      <c r="RZZ128" s="214"/>
      <c r="SAA128" s="389"/>
      <c r="SAB128" s="390"/>
      <c r="SAC128" s="388"/>
      <c r="SAD128" s="214"/>
      <c r="SAE128" s="389"/>
      <c r="SAF128" s="390"/>
      <c r="SAG128" s="388"/>
      <c r="SAH128" s="214"/>
      <c r="SAI128" s="389"/>
      <c r="SAJ128" s="390"/>
      <c r="SAK128" s="388"/>
      <c r="SAL128" s="214"/>
      <c r="SAM128" s="389"/>
      <c r="SAN128" s="390"/>
      <c r="SAO128" s="388"/>
      <c r="SAP128" s="214"/>
      <c r="SAQ128" s="389"/>
      <c r="SAR128" s="390"/>
      <c r="SAS128" s="388"/>
      <c r="SAT128" s="214"/>
      <c r="SAU128" s="389"/>
      <c r="SAV128" s="390"/>
      <c r="SAW128" s="388"/>
      <c r="SAX128" s="214"/>
      <c r="SAY128" s="389"/>
      <c r="SAZ128" s="390"/>
      <c r="SBA128" s="388"/>
      <c r="SBB128" s="214"/>
      <c r="SBC128" s="389"/>
      <c r="SBD128" s="390"/>
      <c r="SBE128" s="388"/>
      <c r="SBF128" s="214"/>
      <c r="SBG128" s="389"/>
      <c r="SBH128" s="390"/>
      <c r="SBI128" s="388"/>
      <c r="SBJ128" s="214"/>
      <c r="SBK128" s="389"/>
      <c r="SBL128" s="390"/>
      <c r="SBM128" s="388"/>
      <c r="SBN128" s="214"/>
      <c r="SBO128" s="389"/>
      <c r="SBP128" s="390"/>
      <c r="SBQ128" s="388"/>
      <c r="SBR128" s="214"/>
      <c r="SBS128" s="389"/>
      <c r="SBT128" s="390"/>
      <c r="SBU128" s="388"/>
      <c r="SBV128" s="214"/>
      <c r="SBW128" s="389"/>
      <c r="SBX128" s="390"/>
      <c r="SBY128" s="388"/>
      <c r="SBZ128" s="214"/>
      <c r="SCA128" s="389"/>
      <c r="SCB128" s="390"/>
      <c r="SCC128" s="388"/>
      <c r="SCD128" s="214"/>
      <c r="SCE128" s="389"/>
      <c r="SCF128" s="390"/>
      <c r="SCG128" s="388"/>
      <c r="SCH128" s="214"/>
      <c r="SCI128" s="389"/>
      <c r="SCJ128" s="390"/>
      <c r="SCK128" s="388"/>
      <c r="SCL128" s="214"/>
      <c r="SCM128" s="389"/>
      <c r="SCN128" s="390"/>
      <c r="SCO128" s="388"/>
      <c r="SCP128" s="214"/>
      <c r="SCQ128" s="389"/>
      <c r="SCR128" s="390"/>
      <c r="SCS128" s="388"/>
      <c r="SCT128" s="214"/>
      <c r="SCU128" s="389"/>
      <c r="SCV128" s="390"/>
      <c r="SCW128" s="388"/>
      <c r="SCX128" s="214"/>
      <c r="SCY128" s="389"/>
      <c r="SCZ128" s="390"/>
      <c r="SDA128" s="388"/>
      <c r="SDB128" s="214"/>
      <c r="SDC128" s="389"/>
      <c r="SDD128" s="390"/>
      <c r="SDE128" s="388"/>
      <c r="SDF128" s="214"/>
      <c r="SDG128" s="389"/>
      <c r="SDH128" s="390"/>
      <c r="SDI128" s="388"/>
      <c r="SDJ128" s="214"/>
      <c r="SDK128" s="389"/>
      <c r="SDL128" s="390"/>
      <c r="SDM128" s="388"/>
      <c r="SDN128" s="214"/>
      <c r="SDO128" s="389"/>
      <c r="SDP128" s="390"/>
      <c r="SDQ128" s="388"/>
      <c r="SDR128" s="214"/>
      <c r="SDS128" s="389"/>
      <c r="SDT128" s="390"/>
      <c r="SDU128" s="388"/>
      <c r="SDV128" s="214"/>
      <c r="SDW128" s="389"/>
      <c r="SDX128" s="390"/>
      <c r="SDY128" s="388"/>
      <c r="SDZ128" s="214"/>
      <c r="SEA128" s="389"/>
      <c r="SEB128" s="390"/>
      <c r="SEC128" s="388"/>
      <c r="SED128" s="214"/>
      <c r="SEE128" s="389"/>
      <c r="SEF128" s="390"/>
      <c r="SEG128" s="388"/>
      <c r="SEH128" s="214"/>
      <c r="SEI128" s="389"/>
      <c r="SEJ128" s="390"/>
      <c r="SEK128" s="388"/>
      <c r="SEL128" s="214"/>
      <c r="SEM128" s="389"/>
      <c r="SEN128" s="390"/>
      <c r="SEO128" s="388"/>
      <c r="SEP128" s="214"/>
      <c r="SEQ128" s="389"/>
      <c r="SER128" s="390"/>
      <c r="SES128" s="388"/>
      <c r="SET128" s="214"/>
      <c r="SEU128" s="389"/>
      <c r="SEV128" s="390"/>
      <c r="SEW128" s="388"/>
      <c r="SEX128" s="214"/>
      <c r="SEY128" s="389"/>
      <c r="SEZ128" s="390"/>
      <c r="SFA128" s="388"/>
      <c r="SFB128" s="214"/>
      <c r="SFC128" s="389"/>
      <c r="SFD128" s="390"/>
      <c r="SFE128" s="388"/>
      <c r="SFF128" s="214"/>
      <c r="SFG128" s="389"/>
      <c r="SFH128" s="390"/>
      <c r="SFI128" s="388"/>
      <c r="SFJ128" s="214"/>
      <c r="SFK128" s="389"/>
      <c r="SFL128" s="390"/>
      <c r="SFM128" s="388"/>
      <c r="SFN128" s="214"/>
      <c r="SFO128" s="389"/>
      <c r="SFP128" s="390"/>
      <c r="SFQ128" s="388"/>
      <c r="SFR128" s="214"/>
      <c r="SFS128" s="389"/>
      <c r="SFT128" s="390"/>
      <c r="SFU128" s="388"/>
      <c r="SFV128" s="214"/>
      <c r="SFW128" s="389"/>
      <c r="SFX128" s="390"/>
      <c r="SFY128" s="388"/>
      <c r="SFZ128" s="214"/>
      <c r="SGA128" s="389"/>
      <c r="SGB128" s="390"/>
      <c r="SGC128" s="388"/>
      <c r="SGD128" s="214"/>
      <c r="SGE128" s="389"/>
      <c r="SGF128" s="390"/>
      <c r="SGG128" s="388"/>
      <c r="SGH128" s="214"/>
      <c r="SGI128" s="389"/>
      <c r="SGJ128" s="390"/>
      <c r="SGK128" s="388"/>
      <c r="SGL128" s="214"/>
      <c r="SGM128" s="389"/>
      <c r="SGN128" s="390"/>
      <c r="SGO128" s="388"/>
      <c r="SGP128" s="214"/>
      <c r="SGQ128" s="389"/>
      <c r="SGR128" s="390"/>
      <c r="SGS128" s="388"/>
      <c r="SGT128" s="214"/>
      <c r="SGU128" s="389"/>
      <c r="SGV128" s="390"/>
      <c r="SGW128" s="388"/>
      <c r="SGX128" s="214"/>
      <c r="SGY128" s="389"/>
      <c r="SGZ128" s="390"/>
      <c r="SHA128" s="388"/>
      <c r="SHB128" s="214"/>
      <c r="SHC128" s="389"/>
      <c r="SHD128" s="390"/>
      <c r="SHE128" s="388"/>
      <c r="SHF128" s="214"/>
      <c r="SHG128" s="389"/>
      <c r="SHH128" s="390"/>
      <c r="SHI128" s="388"/>
      <c r="SHJ128" s="214"/>
      <c r="SHK128" s="389"/>
      <c r="SHL128" s="390"/>
      <c r="SHM128" s="388"/>
      <c r="SHN128" s="214"/>
      <c r="SHO128" s="389"/>
      <c r="SHP128" s="390"/>
      <c r="SHQ128" s="388"/>
      <c r="SHR128" s="214"/>
      <c r="SHS128" s="389"/>
      <c r="SHT128" s="390"/>
      <c r="SHU128" s="388"/>
      <c r="SHV128" s="214"/>
      <c r="SHW128" s="389"/>
      <c r="SHX128" s="390"/>
      <c r="SHY128" s="388"/>
      <c r="SHZ128" s="214"/>
      <c r="SIA128" s="389"/>
      <c r="SIB128" s="390"/>
      <c r="SIC128" s="388"/>
      <c r="SID128" s="214"/>
      <c r="SIE128" s="389"/>
      <c r="SIF128" s="390"/>
      <c r="SIG128" s="388"/>
      <c r="SIH128" s="214"/>
      <c r="SII128" s="389"/>
      <c r="SIJ128" s="390"/>
      <c r="SIK128" s="388"/>
      <c r="SIL128" s="214"/>
      <c r="SIM128" s="389"/>
      <c r="SIN128" s="390"/>
      <c r="SIO128" s="388"/>
      <c r="SIP128" s="214"/>
      <c r="SIQ128" s="389"/>
      <c r="SIR128" s="390"/>
      <c r="SIS128" s="388"/>
      <c r="SIT128" s="214"/>
      <c r="SIU128" s="389"/>
      <c r="SIV128" s="390"/>
      <c r="SIW128" s="388"/>
      <c r="SIX128" s="214"/>
      <c r="SIY128" s="389"/>
      <c r="SIZ128" s="390"/>
      <c r="SJA128" s="388"/>
      <c r="SJB128" s="214"/>
      <c r="SJC128" s="389"/>
      <c r="SJD128" s="390"/>
      <c r="SJE128" s="388"/>
      <c r="SJF128" s="214"/>
      <c r="SJG128" s="389"/>
      <c r="SJH128" s="390"/>
      <c r="SJI128" s="388"/>
      <c r="SJJ128" s="214"/>
      <c r="SJK128" s="389"/>
      <c r="SJL128" s="390"/>
      <c r="SJM128" s="388"/>
      <c r="SJN128" s="214"/>
      <c r="SJO128" s="389"/>
      <c r="SJP128" s="390"/>
      <c r="SJQ128" s="388"/>
      <c r="SJR128" s="214"/>
      <c r="SJS128" s="389"/>
      <c r="SJT128" s="390"/>
      <c r="SJU128" s="388"/>
      <c r="SJV128" s="214"/>
      <c r="SJW128" s="389"/>
      <c r="SJX128" s="390"/>
      <c r="SJY128" s="388"/>
      <c r="SJZ128" s="214"/>
      <c r="SKA128" s="389"/>
      <c r="SKB128" s="390"/>
      <c r="SKC128" s="388"/>
      <c r="SKD128" s="214"/>
      <c r="SKE128" s="389"/>
      <c r="SKF128" s="390"/>
      <c r="SKG128" s="388"/>
      <c r="SKH128" s="214"/>
      <c r="SKI128" s="389"/>
      <c r="SKJ128" s="390"/>
      <c r="SKK128" s="388"/>
      <c r="SKL128" s="214"/>
      <c r="SKM128" s="389"/>
      <c r="SKN128" s="390"/>
      <c r="SKO128" s="388"/>
      <c r="SKP128" s="214"/>
      <c r="SKQ128" s="389"/>
      <c r="SKR128" s="390"/>
      <c r="SKS128" s="388"/>
      <c r="SKT128" s="214"/>
      <c r="SKU128" s="389"/>
      <c r="SKV128" s="390"/>
      <c r="SKW128" s="388"/>
      <c r="SKX128" s="214"/>
      <c r="SKY128" s="389"/>
      <c r="SKZ128" s="390"/>
      <c r="SLA128" s="388"/>
      <c r="SLB128" s="214"/>
      <c r="SLC128" s="389"/>
      <c r="SLD128" s="390"/>
      <c r="SLE128" s="388"/>
      <c r="SLF128" s="214"/>
      <c r="SLG128" s="389"/>
      <c r="SLH128" s="390"/>
      <c r="SLI128" s="388"/>
      <c r="SLJ128" s="214"/>
      <c r="SLK128" s="389"/>
      <c r="SLL128" s="390"/>
      <c r="SLM128" s="388"/>
      <c r="SLN128" s="214"/>
      <c r="SLO128" s="389"/>
      <c r="SLP128" s="390"/>
      <c r="SLQ128" s="388"/>
      <c r="SLR128" s="214"/>
      <c r="SLS128" s="389"/>
      <c r="SLT128" s="390"/>
      <c r="SLU128" s="388"/>
      <c r="SLV128" s="214"/>
      <c r="SLW128" s="389"/>
      <c r="SLX128" s="390"/>
      <c r="SLY128" s="388"/>
      <c r="SLZ128" s="214"/>
      <c r="SMA128" s="389"/>
      <c r="SMB128" s="390"/>
      <c r="SMC128" s="388"/>
      <c r="SMD128" s="214"/>
      <c r="SME128" s="389"/>
      <c r="SMF128" s="390"/>
      <c r="SMG128" s="388"/>
      <c r="SMH128" s="214"/>
      <c r="SMI128" s="389"/>
      <c r="SMJ128" s="390"/>
      <c r="SMK128" s="388"/>
      <c r="SML128" s="214"/>
      <c r="SMM128" s="389"/>
      <c r="SMN128" s="390"/>
      <c r="SMO128" s="388"/>
      <c r="SMP128" s="214"/>
      <c r="SMQ128" s="389"/>
      <c r="SMR128" s="390"/>
      <c r="SMS128" s="388"/>
      <c r="SMT128" s="214"/>
      <c r="SMU128" s="389"/>
      <c r="SMV128" s="390"/>
      <c r="SMW128" s="388"/>
      <c r="SMX128" s="214"/>
      <c r="SMY128" s="389"/>
      <c r="SMZ128" s="390"/>
      <c r="SNA128" s="388"/>
      <c r="SNB128" s="214"/>
      <c r="SNC128" s="389"/>
      <c r="SND128" s="390"/>
      <c r="SNE128" s="388"/>
      <c r="SNF128" s="214"/>
      <c r="SNG128" s="389"/>
      <c r="SNH128" s="390"/>
      <c r="SNI128" s="388"/>
      <c r="SNJ128" s="214"/>
      <c r="SNK128" s="389"/>
      <c r="SNL128" s="390"/>
      <c r="SNM128" s="388"/>
      <c r="SNN128" s="214"/>
      <c r="SNO128" s="389"/>
      <c r="SNP128" s="390"/>
      <c r="SNQ128" s="388"/>
      <c r="SNR128" s="214"/>
      <c r="SNS128" s="389"/>
      <c r="SNT128" s="390"/>
      <c r="SNU128" s="388"/>
      <c r="SNV128" s="214"/>
      <c r="SNW128" s="389"/>
      <c r="SNX128" s="390"/>
      <c r="SNY128" s="388"/>
      <c r="SNZ128" s="214"/>
      <c r="SOA128" s="389"/>
      <c r="SOB128" s="390"/>
      <c r="SOC128" s="388"/>
      <c r="SOD128" s="214"/>
      <c r="SOE128" s="389"/>
      <c r="SOF128" s="390"/>
      <c r="SOG128" s="388"/>
      <c r="SOH128" s="214"/>
      <c r="SOI128" s="389"/>
      <c r="SOJ128" s="390"/>
      <c r="SOK128" s="388"/>
      <c r="SOL128" s="214"/>
      <c r="SOM128" s="389"/>
      <c r="SON128" s="390"/>
      <c r="SOO128" s="388"/>
      <c r="SOP128" s="214"/>
      <c r="SOQ128" s="389"/>
      <c r="SOR128" s="390"/>
      <c r="SOS128" s="388"/>
      <c r="SOT128" s="214"/>
      <c r="SOU128" s="389"/>
      <c r="SOV128" s="390"/>
      <c r="SOW128" s="388"/>
      <c r="SOX128" s="214"/>
      <c r="SOY128" s="389"/>
      <c r="SOZ128" s="390"/>
      <c r="SPA128" s="388"/>
      <c r="SPB128" s="214"/>
      <c r="SPC128" s="389"/>
      <c r="SPD128" s="390"/>
      <c r="SPE128" s="388"/>
      <c r="SPF128" s="214"/>
      <c r="SPG128" s="389"/>
      <c r="SPH128" s="390"/>
      <c r="SPI128" s="388"/>
      <c r="SPJ128" s="214"/>
      <c r="SPK128" s="389"/>
      <c r="SPL128" s="390"/>
      <c r="SPM128" s="388"/>
      <c r="SPN128" s="214"/>
      <c r="SPO128" s="389"/>
      <c r="SPP128" s="390"/>
      <c r="SPQ128" s="388"/>
      <c r="SPR128" s="214"/>
      <c r="SPS128" s="389"/>
      <c r="SPT128" s="390"/>
      <c r="SPU128" s="388"/>
      <c r="SPV128" s="214"/>
      <c r="SPW128" s="389"/>
      <c r="SPX128" s="390"/>
      <c r="SPY128" s="388"/>
      <c r="SPZ128" s="214"/>
      <c r="SQA128" s="389"/>
      <c r="SQB128" s="390"/>
      <c r="SQC128" s="388"/>
      <c r="SQD128" s="214"/>
      <c r="SQE128" s="389"/>
      <c r="SQF128" s="390"/>
      <c r="SQG128" s="388"/>
      <c r="SQH128" s="214"/>
      <c r="SQI128" s="389"/>
      <c r="SQJ128" s="390"/>
      <c r="SQK128" s="388"/>
      <c r="SQL128" s="214"/>
      <c r="SQM128" s="389"/>
      <c r="SQN128" s="390"/>
      <c r="SQO128" s="388"/>
      <c r="SQP128" s="214"/>
      <c r="SQQ128" s="389"/>
      <c r="SQR128" s="390"/>
      <c r="SQS128" s="388"/>
      <c r="SQT128" s="214"/>
      <c r="SQU128" s="389"/>
      <c r="SQV128" s="390"/>
      <c r="SQW128" s="388"/>
      <c r="SQX128" s="214"/>
      <c r="SQY128" s="389"/>
      <c r="SQZ128" s="390"/>
      <c r="SRA128" s="388"/>
      <c r="SRB128" s="214"/>
      <c r="SRC128" s="389"/>
      <c r="SRD128" s="390"/>
      <c r="SRE128" s="388"/>
      <c r="SRF128" s="214"/>
      <c r="SRG128" s="389"/>
      <c r="SRH128" s="390"/>
      <c r="SRI128" s="388"/>
      <c r="SRJ128" s="214"/>
      <c r="SRK128" s="389"/>
      <c r="SRL128" s="390"/>
      <c r="SRM128" s="388"/>
      <c r="SRN128" s="214"/>
      <c r="SRO128" s="389"/>
      <c r="SRP128" s="390"/>
      <c r="SRQ128" s="388"/>
      <c r="SRR128" s="214"/>
      <c r="SRS128" s="389"/>
      <c r="SRT128" s="390"/>
      <c r="SRU128" s="388"/>
      <c r="SRV128" s="214"/>
      <c r="SRW128" s="389"/>
      <c r="SRX128" s="390"/>
      <c r="SRY128" s="388"/>
      <c r="SRZ128" s="214"/>
      <c r="SSA128" s="389"/>
      <c r="SSB128" s="390"/>
      <c r="SSC128" s="388"/>
      <c r="SSD128" s="214"/>
      <c r="SSE128" s="389"/>
      <c r="SSF128" s="390"/>
      <c r="SSG128" s="388"/>
      <c r="SSH128" s="214"/>
      <c r="SSI128" s="389"/>
      <c r="SSJ128" s="390"/>
      <c r="SSK128" s="388"/>
      <c r="SSL128" s="214"/>
      <c r="SSM128" s="389"/>
      <c r="SSN128" s="390"/>
      <c r="SSO128" s="388"/>
      <c r="SSP128" s="214"/>
      <c r="SSQ128" s="389"/>
      <c r="SSR128" s="390"/>
      <c r="SSS128" s="388"/>
      <c r="SST128" s="214"/>
      <c r="SSU128" s="389"/>
      <c r="SSV128" s="390"/>
      <c r="SSW128" s="388"/>
      <c r="SSX128" s="214"/>
      <c r="SSY128" s="389"/>
      <c r="SSZ128" s="390"/>
      <c r="STA128" s="388"/>
      <c r="STB128" s="214"/>
      <c r="STC128" s="389"/>
      <c r="STD128" s="390"/>
      <c r="STE128" s="388"/>
      <c r="STF128" s="214"/>
      <c r="STG128" s="389"/>
      <c r="STH128" s="390"/>
      <c r="STI128" s="388"/>
      <c r="STJ128" s="214"/>
      <c r="STK128" s="389"/>
      <c r="STL128" s="390"/>
      <c r="STM128" s="388"/>
      <c r="STN128" s="214"/>
      <c r="STO128" s="389"/>
      <c r="STP128" s="390"/>
      <c r="STQ128" s="388"/>
      <c r="STR128" s="214"/>
      <c r="STS128" s="389"/>
      <c r="STT128" s="390"/>
      <c r="STU128" s="388"/>
      <c r="STV128" s="214"/>
      <c r="STW128" s="389"/>
      <c r="STX128" s="390"/>
      <c r="STY128" s="388"/>
      <c r="STZ128" s="214"/>
      <c r="SUA128" s="389"/>
      <c r="SUB128" s="390"/>
      <c r="SUC128" s="388"/>
      <c r="SUD128" s="214"/>
      <c r="SUE128" s="389"/>
      <c r="SUF128" s="390"/>
      <c r="SUG128" s="388"/>
      <c r="SUH128" s="214"/>
      <c r="SUI128" s="389"/>
      <c r="SUJ128" s="390"/>
      <c r="SUK128" s="388"/>
      <c r="SUL128" s="214"/>
      <c r="SUM128" s="389"/>
      <c r="SUN128" s="390"/>
      <c r="SUO128" s="388"/>
      <c r="SUP128" s="214"/>
      <c r="SUQ128" s="389"/>
      <c r="SUR128" s="390"/>
      <c r="SUS128" s="388"/>
      <c r="SUT128" s="214"/>
      <c r="SUU128" s="389"/>
      <c r="SUV128" s="390"/>
      <c r="SUW128" s="388"/>
      <c r="SUX128" s="214"/>
      <c r="SUY128" s="389"/>
      <c r="SUZ128" s="390"/>
      <c r="SVA128" s="388"/>
      <c r="SVB128" s="214"/>
      <c r="SVC128" s="389"/>
      <c r="SVD128" s="390"/>
      <c r="SVE128" s="388"/>
      <c r="SVF128" s="214"/>
      <c r="SVG128" s="389"/>
      <c r="SVH128" s="390"/>
      <c r="SVI128" s="388"/>
      <c r="SVJ128" s="214"/>
      <c r="SVK128" s="389"/>
      <c r="SVL128" s="390"/>
      <c r="SVM128" s="388"/>
      <c r="SVN128" s="214"/>
      <c r="SVO128" s="389"/>
      <c r="SVP128" s="390"/>
      <c r="SVQ128" s="388"/>
      <c r="SVR128" s="214"/>
      <c r="SVS128" s="389"/>
      <c r="SVT128" s="390"/>
      <c r="SVU128" s="388"/>
      <c r="SVV128" s="214"/>
      <c r="SVW128" s="389"/>
      <c r="SVX128" s="390"/>
      <c r="SVY128" s="388"/>
      <c r="SVZ128" s="214"/>
      <c r="SWA128" s="389"/>
      <c r="SWB128" s="390"/>
      <c r="SWC128" s="388"/>
      <c r="SWD128" s="214"/>
      <c r="SWE128" s="389"/>
      <c r="SWF128" s="390"/>
      <c r="SWG128" s="388"/>
      <c r="SWH128" s="214"/>
      <c r="SWI128" s="389"/>
      <c r="SWJ128" s="390"/>
      <c r="SWK128" s="388"/>
      <c r="SWL128" s="214"/>
      <c r="SWM128" s="389"/>
      <c r="SWN128" s="390"/>
      <c r="SWO128" s="388"/>
      <c r="SWP128" s="214"/>
      <c r="SWQ128" s="389"/>
      <c r="SWR128" s="390"/>
      <c r="SWS128" s="388"/>
      <c r="SWT128" s="214"/>
      <c r="SWU128" s="389"/>
      <c r="SWV128" s="390"/>
      <c r="SWW128" s="388"/>
      <c r="SWX128" s="214"/>
      <c r="SWY128" s="389"/>
      <c r="SWZ128" s="390"/>
      <c r="SXA128" s="388"/>
      <c r="SXB128" s="214"/>
      <c r="SXC128" s="389"/>
      <c r="SXD128" s="390"/>
      <c r="SXE128" s="388"/>
      <c r="SXF128" s="214"/>
      <c r="SXG128" s="389"/>
      <c r="SXH128" s="390"/>
      <c r="SXI128" s="388"/>
      <c r="SXJ128" s="214"/>
      <c r="SXK128" s="389"/>
      <c r="SXL128" s="390"/>
      <c r="SXM128" s="388"/>
      <c r="SXN128" s="214"/>
      <c r="SXO128" s="389"/>
      <c r="SXP128" s="390"/>
      <c r="SXQ128" s="388"/>
      <c r="SXR128" s="214"/>
      <c r="SXS128" s="389"/>
      <c r="SXT128" s="390"/>
      <c r="SXU128" s="388"/>
      <c r="SXV128" s="214"/>
      <c r="SXW128" s="389"/>
      <c r="SXX128" s="390"/>
      <c r="SXY128" s="388"/>
      <c r="SXZ128" s="214"/>
      <c r="SYA128" s="389"/>
      <c r="SYB128" s="390"/>
      <c r="SYC128" s="388"/>
      <c r="SYD128" s="214"/>
      <c r="SYE128" s="389"/>
      <c r="SYF128" s="390"/>
      <c r="SYG128" s="388"/>
      <c r="SYH128" s="214"/>
      <c r="SYI128" s="389"/>
      <c r="SYJ128" s="390"/>
      <c r="SYK128" s="388"/>
      <c r="SYL128" s="214"/>
      <c r="SYM128" s="389"/>
      <c r="SYN128" s="390"/>
      <c r="SYO128" s="388"/>
      <c r="SYP128" s="214"/>
      <c r="SYQ128" s="389"/>
      <c r="SYR128" s="390"/>
      <c r="SYS128" s="388"/>
      <c r="SYT128" s="214"/>
      <c r="SYU128" s="389"/>
      <c r="SYV128" s="390"/>
      <c r="SYW128" s="388"/>
      <c r="SYX128" s="214"/>
      <c r="SYY128" s="389"/>
      <c r="SYZ128" s="390"/>
      <c r="SZA128" s="388"/>
      <c r="SZB128" s="214"/>
      <c r="SZC128" s="389"/>
      <c r="SZD128" s="390"/>
      <c r="SZE128" s="388"/>
      <c r="SZF128" s="214"/>
      <c r="SZG128" s="389"/>
      <c r="SZH128" s="390"/>
      <c r="SZI128" s="388"/>
      <c r="SZJ128" s="214"/>
      <c r="SZK128" s="389"/>
      <c r="SZL128" s="390"/>
      <c r="SZM128" s="388"/>
      <c r="SZN128" s="214"/>
      <c r="SZO128" s="389"/>
      <c r="SZP128" s="390"/>
      <c r="SZQ128" s="388"/>
      <c r="SZR128" s="214"/>
      <c r="SZS128" s="389"/>
      <c r="SZT128" s="390"/>
      <c r="SZU128" s="388"/>
      <c r="SZV128" s="214"/>
      <c r="SZW128" s="389"/>
      <c r="SZX128" s="390"/>
      <c r="SZY128" s="388"/>
      <c r="SZZ128" s="214"/>
      <c r="TAA128" s="389"/>
      <c r="TAB128" s="390"/>
      <c r="TAC128" s="388"/>
      <c r="TAD128" s="214"/>
      <c r="TAE128" s="389"/>
      <c r="TAF128" s="390"/>
      <c r="TAG128" s="388"/>
      <c r="TAH128" s="214"/>
      <c r="TAI128" s="389"/>
      <c r="TAJ128" s="390"/>
      <c r="TAK128" s="388"/>
      <c r="TAL128" s="214"/>
      <c r="TAM128" s="389"/>
      <c r="TAN128" s="390"/>
      <c r="TAO128" s="388"/>
      <c r="TAP128" s="214"/>
      <c r="TAQ128" s="389"/>
      <c r="TAR128" s="390"/>
      <c r="TAS128" s="388"/>
      <c r="TAT128" s="214"/>
      <c r="TAU128" s="389"/>
      <c r="TAV128" s="390"/>
      <c r="TAW128" s="388"/>
      <c r="TAX128" s="214"/>
      <c r="TAY128" s="389"/>
      <c r="TAZ128" s="390"/>
      <c r="TBA128" s="388"/>
      <c r="TBB128" s="214"/>
      <c r="TBC128" s="389"/>
      <c r="TBD128" s="390"/>
      <c r="TBE128" s="388"/>
      <c r="TBF128" s="214"/>
      <c r="TBG128" s="389"/>
      <c r="TBH128" s="390"/>
      <c r="TBI128" s="388"/>
      <c r="TBJ128" s="214"/>
      <c r="TBK128" s="389"/>
      <c r="TBL128" s="390"/>
      <c r="TBM128" s="388"/>
      <c r="TBN128" s="214"/>
      <c r="TBO128" s="389"/>
      <c r="TBP128" s="390"/>
      <c r="TBQ128" s="388"/>
      <c r="TBR128" s="214"/>
      <c r="TBS128" s="389"/>
      <c r="TBT128" s="390"/>
      <c r="TBU128" s="388"/>
      <c r="TBV128" s="214"/>
      <c r="TBW128" s="389"/>
      <c r="TBX128" s="390"/>
      <c r="TBY128" s="388"/>
      <c r="TBZ128" s="214"/>
      <c r="TCA128" s="389"/>
      <c r="TCB128" s="390"/>
      <c r="TCC128" s="388"/>
      <c r="TCD128" s="214"/>
      <c r="TCE128" s="389"/>
      <c r="TCF128" s="390"/>
      <c r="TCG128" s="388"/>
      <c r="TCH128" s="214"/>
      <c r="TCI128" s="389"/>
      <c r="TCJ128" s="390"/>
      <c r="TCK128" s="388"/>
      <c r="TCL128" s="214"/>
      <c r="TCM128" s="389"/>
      <c r="TCN128" s="390"/>
      <c r="TCO128" s="388"/>
      <c r="TCP128" s="214"/>
      <c r="TCQ128" s="389"/>
      <c r="TCR128" s="390"/>
      <c r="TCS128" s="388"/>
      <c r="TCT128" s="214"/>
      <c r="TCU128" s="389"/>
      <c r="TCV128" s="390"/>
      <c r="TCW128" s="388"/>
      <c r="TCX128" s="214"/>
      <c r="TCY128" s="389"/>
      <c r="TCZ128" s="390"/>
      <c r="TDA128" s="388"/>
      <c r="TDB128" s="214"/>
      <c r="TDC128" s="389"/>
      <c r="TDD128" s="390"/>
      <c r="TDE128" s="388"/>
      <c r="TDF128" s="214"/>
      <c r="TDG128" s="389"/>
      <c r="TDH128" s="390"/>
      <c r="TDI128" s="388"/>
      <c r="TDJ128" s="214"/>
      <c r="TDK128" s="389"/>
      <c r="TDL128" s="390"/>
      <c r="TDM128" s="388"/>
      <c r="TDN128" s="214"/>
      <c r="TDO128" s="389"/>
      <c r="TDP128" s="390"/>
      <c r="TDQ128" s="388"/>
      <c r="TDR128" s="214"/>
      <c r="TDS128" s="389"/>
      <c r="TDT128" s="390"/>
      <c r="TDU128" s="388"/>
      <c r="TDV128" s="214"/>
      <c r="TDW128" s="389"/>
      <c r="TDX128" s="390"/>
      <c r="TDY128" s="388"/>
      <c r="TDZ128" s="214"/>
      <c r="TEA128" s="389"/>
      <c r="TEB128" s="390"/>
      <c r="TEC128" s="388"/>
      <c r="TED128" s="214"/>
      <c r="TEE128" s="389"/>
      <c r="TEF128" s="390"/>
      <c r="TEG128" s="388"/>
      <c r="TEH128" s="214"/>
      <c r="TEI128" s="389"/>
      <c r="TEJ128" s="390"/>
      <c r="TEK128" s="388"/>
      <c r="TEL128" s="214"/>
      <c r="TEM128" s="389"/>
      <c r="TEN128" s="390"/>
      <c r="TEO128" s="388"/>
      <c r="TEP128" s="214"/>
      <c r="TEQ128" s="389"/>
      <c r="TER128" s="390"/>
      <c r="TES128" s="388"/>
      <c r="TET128" s="214"/>
      <c r="TEU128" s="389"/>
      <c r="TEV128" s="390"/>
      <c r="TEW128" s="388"/>
      <c r="TEX128" s="214"/>
      <c r="TEY128" s="389"/>
      <c r="TEZ128" s="390"/>
      <c r="TFA128" s="388"/>
      <c r="TFB128" s="214"/>
      <c r="TFC128" s="389"/>
      <c r="TFD128" s="390"/>
      <c r="TFE128" s="388"/>
      <c r="TFF128" s="214"/>
      <c r="TFG128" s="389"/>
      <c r="TFH128" s="390"/>
      <c r="TFI128" s="388"/>
      <c r="TFJ128" s="214"/>
      <c r="TFK128" s="389"/>
      <c r="TFL128" s="390"/>
      <c r="TFM128" s="388"/>
      <c r="TFN128" s="214"/>
      <c r="TFO128" s="389"/>
      <c r="TFP128" s="390"/>
      <c r="TFQ128" s="388"/>
      <c r="TFR128" s="214"/>
      <c r="TFS128" s="389"/>
      <c r="TFT128" s="390"/>
      <c r="TFU128" s="388"/>
      <c r="TFV128" s="214"/>
      <c r="TFW128" s="389"/>
      <c r="TFX128" s="390"/>
      <c r="TFY128" s="388"/>
      <c r="TFZ128" s="214"/>
      <c r="TGA128" s="389"/>
      <c r="TGB128" s="390"/>
      <c r="TGC128" s="388"/>
      <c r="TGD128" s="214"/>
      <c r="TGE128" s="389"/>
      <c r="TGF128" s="390"/>
      <c r="TGG128" s="388"/>
      <c r="TGH128" s="214"/>
      <c r="TGI128" s="389"/>
      <c r="TGJ128" s="390"/>
      <c r="TGK128" s="388"/>
      <c r="TGL128" s="214"/>
      <c r="TGM128" s="389"/>
      <c r="TGN128" s="390"/>
      <c r="TGO128" s="388"/>
      <c r="TGP128" s="214"/>
      <c r="TGQ128" s="389"/>
      <c r="TGR128" s="390"/>
      <c r="TGS128" s="388"/>
      <c r="TGT128" s="214"/>
      <c r="TGU128" s="389"/>
      <c r="TGV128" s="390"/>
      <c r="TGW128" s="388"/>
      <c r="TGX128" s="214"/>
      <c r="TGY128" s="389"/>
      <c r="TGZ128" s="390"/>
      <c r="THA128" s="388"/>
      <c r="THB128" s="214"/>
      <c r="THC128" s="389"/>
      <c r="THD128" s="390"/>
      <c r="THE128" s="388"/>
      <c r="THF128" s="214"/>
      <c r="THG128" s="389"/>
      <c r="THH128" s="390"/>
      <c r="THI128" s="388"/>
      <c r="THJ128" s="214"/>
      <c r="THK128" s="389"/>
      <c r="THL128" s="390"/>
      <c r="THM128" s="388"/>
      <c r="THN128" s="214"/>
      <c r="THO128" s="389"/>
      <c r="THP128" s="390"/>
      <c r="THQ128" s="388"/>
      <c r="THR128" s="214"/>
      <c r="THS128" s="389"/>
      <c r="THT128" s="390"/>
      <c r="THU128" s="388"/>
      <c r="THV128" s="214"/>
      <c r="THW128" s="389"/>
      <c r="THX128" s="390"/>
      <c r="THY128" s="388"/>
      <c r="THZ128" s="214"/>
      <c r="TIA128" s="389"/>
      <c r="TIB128" s="390"/>
      <c r="TIC128" s="388"/>
      <c r="TID128" s="214"/>
      <c r="TIE128" s="389"/>
      <c r="TIF128" s="390"/>
      <c r="TIG128" s="388"/>
      <c r="TIH128" s="214"/>
      <c r="TII128" s="389"/>
      <c r="TIJ128" s="390"/>
      <c r="TIK128" s="388"/>
      <c r="TIL128" s="214"/>
      <c r="TIM128" s="389"/>
      <c r="TIN128" s="390"/>
      <c r="TIO128" s="388"/>
      <c r="TIP128" s="214"/>
      <c r="TIQ128" s="389"/>
      <c r="TIR128" s="390"/>
      <c r="TIS128" s="388"/>
      <c r="TIT128" s="214"/>
      <c r="TIU128" s="389"/>
      <c r="TIV128" s="390"/>
      <c r="TIW128" s="388"/>
      <c r="TIX128" s="214"/>
      <c r="TIY128" s="389"/>
      <c r="TIZ128" s="390"/>
      <c r="TJA128" s="388"/>
      <c r="TJB128" s="214"/>
      <c r="TJC128" s="389"/>
      <c r="TJD128" s="390"/>
      <c r="TJE128" s="388"/>
      <c r="TJF128" s="214"/>
      <c r="TJG128" s="389"/>
      <c r="TJH128" s="390"/>
      <c r="TJI128" s="388"/>
      <c r="TJJ128" s="214"/>
      <c r="TJK128" s="389"/>
      <c r="TJL128" s="390"/>
      <c r="TJM128" s="388"/>
      <c r="TJN128" s="214"/>
      <c r="TJO128" s="389"/>
      <c r="TJP128" s="390"/>
      <c r="TJQ128" s="388"/>
      <c r="TJR128" s="214"/>
      <c r="TJS128" s="389"/>
      <c r="TJT128" s="390"/>
      <c r="TJU128" s="388"/>
      <c r="TJV128" s="214"/>
      <c r="TJW128" s="389"/>
      <c r="TJX128" s="390"/>
      <c r="TJY128" s="388"/>
      <c r="TJZ128" s="214"/>
      <c r="TKA128" s="389"/>
      <c r="TKB128" s="390"/>
      <c r="TKC128" s="388"/>
      <c r="TKD128" s="214"/>
      <c r="TKE128" s="389"/>
      <c r="TKF128" s="390"/>
      <c r="TKG128" s="388"/>
      <c r="TKH128" s="214"/>
      <c r="TKI128" s="389"/>
      <c r="TKJ128" s="390"/>
      <c r="TKK128" s="388"/>
      <c r="TKL128" s="214"/>
      <c r="TKM128" s="389"/>
      <c r="TKN128" s="390"/>
      <c r="TKO128" s="388"/>
      <c r="TKP128" s="214"/>
      <c r="TKQ128" s="389"/>
      <c r="TKR128" s="390"/>
      <c r="TKS128" s="388"/>
      <c r="TKT128" s="214"/>
      <c r="TKU128" s="389"/>
      <c r="TKV128" s="390"/>
      <c r="TKW128" s="388"/>
      <c r="TKX128" s="214"/>
      <c r="TKY128" s="389"/>
      <c r="TKZ128" s="390"/>
      <c r="TLA128" s="388"/>
      <c r="TLB128" s="214"/>
      <c r="TLC128" s="389"/>
      <c r="TLD128" s="390"/>
      <c r="TLE128" s="388"/>
      <c r="TLF128" s="214"/>
      <c r="TLG128" s="389"/>
      <c r="TLH128" s="390"/>
      <c r="TLI128" s="388"/>
      <c r="TLJ128" s="214"/>
      <c r="TLK128" s="389"/>
      <c r="TLL128" s="390"/>
      <c r="TLM128" s="388"/>
      <c r="TLN128" s="214"/>
      <c r="TLO128" s="389"/>
      <c r="TLP128" s="390"/>
      <c r="TLQ128" s="388"/>
      <c r="TLR128" s="214"/>
      <c r="TLS128" s="389"/>
      <c r="TLT128" s="390"/>
      <c r="TLU128" s="388"/>
      <c r="TLV128" s="214"/>
      <c r="TLW128" s="389"/>
      <c r="TLX128" s="390"/>
      <c r="TLY128" s="388"/>
      <c r="TLZ128" s="214"/>
      <c r="TMA128" s="389"/>
      <c r="TMB128" s="390"/>
      <c r="TMC128" s="388"/>
      <c r="TMD128" s="214"/>
      <c r="TME128" s="389"/>
      <c r="TMF128" s="390"/>
      <c r="TMG128" s="388"/>
      <c r="TMH128" s="214"/>
      <c r="TMI128" s="389"/>
      <c r="TMJ128" s="390"/>
      <c r="TMK128" s="388"/>
      <c r="TML128" s="214"/>
      <c r="TMM128" s="389"/>
      <c r="TMN128" s="390"/>
      <c r="TMO128" s="388"/>
      <c r="TMP128" s="214"/>
      <c r="TMQ128" s="389"/>
      <c r="TMR128" s="390"/>
      <c r="TMS128" s="388"/>
      <c r="TMT128" s="214"/>
      <c r="TMU128" s="389"/>
      <c r="TMV128" s="390"/>
      <c r="TMW128" s="388"/>
      <c r="TMX128" s="214"/>
      <c r="TMY128" s="389"/>
      <c r="TMZ128" s="390"/>
      <c r="TNA128" s="388"/>
      <c r="TNB128" s="214"/>
      <c r="TNC128" s="389"/>
      <c r="TND128" s="390"/>
      <c r="TNE128" s="388"/>
      <c r="TNF128" s="214"/>
      <c r="TNG128" s="389"/>
      <c r="TNH128" s="390"/>
      <c r="TNI128" s="388"/>
      <c r="TNJ128" s="214"/>
      <c r="TNK128" s="389"/>
      <c r="TNL128" s="390"/>
      <c r="TNM128" s="388"/>
      <c r="TNN128" s="214"/>
      <c r="TNO128" s="389"/>
      <c r="TNP128" s="390"/>
      <c r="TNQ128" s="388"/>
      <c r="TNR128" s="214"/>
      <c r="TNS128" s="389"/>
      <c r="TNT128" s="390"/>
      <c r="TNU128" s="388"/>
      <c r="TNV128" s="214"/>
      <c r="TNW128" s="389"/>
      <c r="TNX128" s="390"/>
      <c r="TNY128" s="388"/>
      <c r="TNZ128" s="214"/>
      <c r="TOA128" s="389"/>
      <c r="TOB128" s="390"/>
      <c r="TOC128" s="388"/>
      <c r="TOD128" s="214"/>
      <c r="TOE128" s="389"/>
      <c r="TOF128" s="390"/>
      <c r="TOG128" s="388"/>
      <c r="TOH128" s="214"/>
      <c r="TOI128" s="389"/>
      <c r="TOJ128" s="390"/>
      <c r="TOK128" s="388"/>
      <c r="TOL128" s="214"/>
      <c r="TOM128" s="389"/>
      <c r="TON128" s="390"/>
      <c r="TOO128" s="388"/>
      <c r="TOP128" s="214"/>
      <c r="TOQ128" s="389"/>
      <c r="TOR128" s="390"/>
      <c r="TOS128" s="388"/>
      <c r="TOT128" s="214"/>
      <c r="TOU128" s="389"/>
      <c r="TOV128" s="390"/>
      <c r="TOW128" s="388"/>
      <c r="TOX128" s="214"/>
      <c r="TOY128" s="389"/>
      <c r="TOZ128" s="390"/>
      <c r="TPA128" s="388"/>
      <c r="TPB128" s="214"/>
      <c r="TPC128" s="389"/>
      <c r="TPD128" s="390"/>
      <c r="TPE128" s="388"/>
      <c r="TPF128" s="214"/>
      <c r="TPG128" s="389"/>
      <c r="TPH128" s="390"/>
      <c r="TPI128" s="388"/>
      <c r="TPJ128" s="214"/>
      <c r="TPK128" s="389"/>
      <c r="TPL128" s="390"/>
      <c r="TPM128" s="388"/>
      <c r="TPN128" s="214"/>
      <c r="TPO128" s="389"/>
      <c r="TPP128" s="390"/>
      <c r="TPQ128" s="388"/>
      <c r="TPR128" s="214"/>
      <c r="TPS128" s="389"/>
      <c r="TPT128" s="390"/>
      <c r="TPU128" s="388"/>
      <c r="TPV128" s="214"/>
      <c r="TPW128" s="389"/>
      <c r="TPX128" s="390"/>
      <c r="TPY128" s="388"/>
      <c r="TPZ128" s="214"/>
      <c r="TQA128" s="389"/>
      <c r="TQB128" s="390"/>
      <c r="TQC128" s="388"/>
      <c r="TQD128" s="214"/>
      <c r="TQE128" s="389"/>
      <c r="TQF128" s="390"/>
      <c r="TQG128" s="388"/>
      <c r="TQH128" s="214"/>
      <c r="TQI128" s="389"/>
      <c r="TQJ128" s="390"/>
      <c r="TQK128" s="388"/>
      <c r="TQL128" s="214"/>
      <c r="TQM128" s="389"/>
      <c r="TQN128" s="390"/>
      <c r="TQO128" s="388"/>
      <c r="TQP128" s="214"/>
      <c r="TQQ128" s="389"/>
      <c r="TQR128" s="390"/>
      <c r="TQS128" s="388"/>
      <c r="TQT128" s="214"/>
      <c r="TQU128" s="389"/>
      <c r="TQV128" s="390"/>
      <c r="TQW128" s="388"/>
      <c r="TQX128" s="214"/>
      <c r="TQY128" s="389"/>
      <c r="TQZ128" s="390"/>
      <c r="TRA128" s="388"/>
      <c r="TRB128" s="214"/>
      <c r="TRC128" s="389"/>
      <c r="TRD128" s="390"/>
      <c r="TRE128" s="388"/>
      <c r="TRF128" s="214"/>
      <c r="TRG128" s="389"/>
      <c r="TRH128" s="390"/>
      <c r="TRI128" s="388"/>
      <c r="TRJ128" s="214"/>
      <c r="TRK128" s="389"/>
      <c r="TRL128" s="390"/>
      <c r="TRM128" s="388"/>
      <c r="TRN128" s="214"/>
      <c r="TRO128" s="389"/>
      <c r="TRP128" s="390"/>
      <c r="TRQ128" s="388"/>
      <c r="TRR128" s="214"/>
      <c r="TRS128" s="389"/>
      <c r="TRT128" s="390"/>
      <c r="TRU128" s="388"/>
      <c r="TRV128" s="214"/>
      <c r="TRW128" s="389"/>
      <c r="TRX128" s="390"/>
      <c r="TRY128" s="388"/>
      <c r="TRZ128" s="214"/>
      <c r="TSA128" s="389"/>
      <c r="TSB128" s="390"/>
      <c r="TSC128" s="388"/>
      <c r="TSD128" s="214"/>
      <c r="TSE128" s="389"/>
      <c r="TSF128" s="390"/>
      <c r="TSG128" s="388"/>
      <c r="TSH128" s="214"/>
      <c r="TSI128" s="389"/>
      <c r="TSJ128" s="390"/>
      <c r="TSK128" s="388"/>
      <c r="TSL128" s="214"/>
      <c r="TSM128" s="389"/>
      <c r="TSN128" s="390"/>
      <c r="TSO128" s="388"/>
      <c r="TSP128" s="214"/>
      <c r="TSQ128" s="389"/>
      <c r="TSR128" s="390"/>
      <c r="TSS128" s="388"/>
      <c r="TST128" s="214"/>
      <c r="TSU128" s="389"/>
      <c r="TSV128" s="390"/>
      <c r="TSW128" s="388"/>
      <c r="TSX128" s="214"/>
      <c r="TSY128" s="389"/>
      <c r="TSZ128" s="390"/>
      <c r="TTA128" s="388"/>
      <c r="TTB128" s="214"/>
      <c r="TTC128" s="389"/>
      <c r="TTD128" s="390"/>
      <c r="TTE128" s="388"/>
      <c r="TTF128" s="214"/>
      <c r="TTG128" s="389"/>
      <c r="TTH128" s="390"/>
      <c r="TTI128" s="388"/>
      <c r="TTJ128" s="214"/>
      <c r="TTK128" s="389"/>
      <c r="TTL128" s="390"/>
      <c r="TTM128" s="388"/>
      <c r="TTN128" s="214"/>
      <c r="TTO128" s="389"/>
      <c r="TTP128" s="390"/>
      <c r="TTQ128" s="388"/>
      <c r="TTR128" s="214"/>
      <c r="TTS128" s="389"/>
      <c r="TTT128" s="390"/>
      <c r="TTU128" s="388"/>
      <c r="TTV128" s="214"/>
      <c r="TTW128" s="389"/>
      <c r="TTX128" s="390"/>
      <c r="TTY128" s="388"/>
      <c r="TTZ128" s="214"/>
      <c r="TUA128" s="389"/>
      <c r="TUB128" s="390"/>
      <c r="TUC128" s="388"/>
      <c r="TUD128" s="214"/>
      <c r="TUE128" s="389"/>
      <c r="TUF128" s="390"/>
      <c r="TUG128" s="388"/>
      <c r="TUH128" s="214"/>
      <c r="TUI128" s="389"/>
      <c r="TUJ128" s="390"/>
      <c r="TUK128" s="388"/>
      <c r="TUL128" s="214"/>
      <c r="TUM128" s="389"/>
      <c r="TUN128" s="390"/>
      <c r="TUO128" s="388"/>
      <c r="TUP128" s="214"/>
      <c r="TUQ128" s="389"/>
      <c r="TUR128" s="390"/>
      <c r="TUS128" s="388"/>
      <c r="TUT128" s="214"/>
      <c r="TUU128" s="389"/>
      <c r="TUV128" s="390"/>
      <c r="TUW128" s="388"/>
      <c r="TUX128" s="214"/>
      <c r="TUY128" s="389"/>
      <c r="TUZ128" s="390"/>
      <c r="TVA128" s="388"/>
      <c r="TVB128" s="214"/>
      <c r="TVC128" s="389"/>
      <c r="TVD128" s="390"/>
      <c r="TVE128" s="388"/>
      <c r="TVF128" s="214"/>
      <c r="TVG128" s="389"/>
      <c r="TVH128" s="390"/>
      <c r="TVI128" s="388"/>
      <c r="TVJ128" s="214"/>
      <c r="TVK128" s="389"/>
      <c r="TVL128" s="390"/>
      <c r="TVM128" s="388"/>
      <c r="TVN128" s="214"/>
      <c r="TVO128" s="389"/>
      <c r="TVP128" s="390"/>
      <c r="TVQ128" s="388"/>
      <c r="TVR128" s="214"/>
      <c r="TVS128" s="389"/>
      <c r="TVT128" s="390"/>
      <c r="TVU128" s="388"/>
      <c r="TVV128" s="214"/>
      <c r="TVW128" s="389"/>
      <c r="TVX128" s="390"/>
      <c r="TVY128" s="388"/>
      <c r="TVZ128" s="214"/>
      <c r="TWA128" s="389"/>
      <c r="TWB128" s="390"/>
      <c r="TWC128" s="388"/>
      <c r="TWD128" s="214"/>
      <c r="TWE128" s="389"/>
      <c r="TWF128" s="390"/>
      <c r="TWG128" s="388"/>
      <c r="TWH128" s="214"/>
      <c r="TWI128" s="389"/>
      <c r="TWJ128" s="390"/>
      <c r="TWK128" s="388"/>
      <c r="TWL128" s="214"/>
      <c r="TWM128" s="389"/>
      <c r="TWN128" s="390"/>
      <c r="TWO128" s="388"/>
      <c r="TWP128" s="214"/>
      <c r="TWQ128" s="389"/>
      <c r="TWR128" s="390"/>
      <c r="TWS128" s="388"/>
      <c r="TWT128" s="214"/>
      <c r="TWU128" s="389"/>
      <c r="TWV128" s="390"/>
      <c r="TWW128" s="388"/>
      <c r="TWX128" s="214"/>
      <c r="TWY128" s="389"/>
      <c r="TWZ128" s="390"/>
      <c r="TXA128" s="388"/>
      <c r="TXB128" s="214"/>
      <c r="TXC128" s="389"/>
      <c r="TXD128" s="390"/>
      <c r="TXE128" s="388"/>
      <c r="TXF128" s="214"/>
      <c r="TXG128" s="389"/>
      <c r="TXH128" s="390"/>
      <c r="TXI128" s="388"/>
      <c r="TXJ128" s="214"/>
      <c r="TXK128" s="389"/>
      <c r="TXL128" s="390"/>
      <c r="TXM128" s="388"/>
      <c r="TXN128" s="214"/>
      <c r="TXO128" s="389"/>
      <c r="TXP128" s="390"/>
      <c r="TXQ128" s="388"/>
      <c r="TXR128" s="214"/>
      <c r="TXS128" s="389"/>
      <c r="TXT128" s="390"/>
      <c r="TXU128" s="388"/>
      <c r="TXV128" s="214"/>
      <c r="TXW128" s="389"/>
      <c r="TXX128" s="390"/>
      <c r="TXY128" s="388"/>
      <c r="TXZ128" s="214"/>
      <c r="TYA128" s="389"/>
      <c r="TYB128" s="390"/>
      <c r="TYC128" s="388"/>
      <c r="TYD128" s="214"/>
      <c r="TYE128" s="389"/>
      <c r="TYF128" s="390"/>
      <c r="TYG128" s="388"/>
      <c r="TYH128" s="214"/>
      <c r="TYI128" s="389"/>
      <c r="TYJ128" s="390"/>
      <c r="TYK128" s="388"/>
      <c r="TYL128" s="214"/>
      <c r="TYM128" s="389"/>
      <c r="TYN128" s="390"/>
      <c r="TYO128" s="388"/>
      <c r="TYP128" s="214"/>
      <c r="TYQ128" s="389"/>
      <c r="TYR128" s="390"/>
      <c r="TYS128" s="388"/>
      <c r="TYT128" s="214"/>
      <c r="TYU128" s="389"/>
      <c r="TYV128" s="390"/>
      <c r="TYW128" s="388"/>
      <c r="TYX128" s="214"/>
      <c r="TYY128" s="389"/>
      <c r="TYZ128" s="390"/>
      <c r="TZA128" s="388"/>
      <c r="TZB128" s="214"/>
      <c r="TZC128" s="389"/>
      <c r="TZD128" s="390"/>
      <c r="TZE128" s="388"/>
      <c r="TZF128" s="214"/>
      <c r="TZG128" s="389"/>
      <c r="TZH128" s="390"/>
      <c r="TZI128" s="388"/>
      <c r="TZJ128" s="214"/>
      <c r="TZK128" s="389"/>
      <c r="TZL128" s="390"/>
      <c r="TZM128" s="388"/>
      <c r="TZN128" s="214"/>
      <c r="TZO128" s="389"/>
      <c r="TZP128" s="390"/>
      <c r="TZQ128" s="388"/>
      <c r="TZR128" s="214"/>
      <c r="TZS128" s="389"/>
      <c r="TZT128" s="390"/>
      <c r="TZU128" s="388"/>
      <c r="TZV128" s="214"/>
      <c r="TZW128" s="389"/>
      <c r="TZX128" s="390"/>
      <c r="TZY128" s="388"/>
      <c r="TZZ128" s="214"/>
      <c r="UAA128" s="389"/>
      <c r="UAB128" s="390"/>
      <c r="UAC128" s="388"/>
      <c r="UAD128" s="214"/>
      <c r="UAE128" s="389"/>
      <c r="UAF128" s="390"/>
      <c r="UAG128" s="388"/>
      <c r="UAH128" s="214"/>
      <c r="UAI128" s="389"/>
      <c r="UAJ128" s="390"/>
      <c r="UAK128" s="388"/>
      <c r="UAL128" s="214"/>
      <c r="UAM128" s="389"/>
      <c r="UAN128" s="390"/>
      <c r="UAO128" s="388"/>
      <c r="UAP128" s="214"/>
      <c r="UAQ128" s="389"/>
      <c r="UAR128" s="390"/>
      <c r="UAS128" s="388"/>
      <c r="UAT128" s="214"/>
      <c r="UAU128" s="389"/>
      <c r="UAV128" s="390"/>
      <c r="UAW128" s="388"/>
      <c r="UAX128" s="214"/>
      <c r="UAY128" s="389"/>
      <c r="UAZ128" s="390"/>
      <c r="UBA128" s="388"/>
      <c r="UBB128" s="214"/>
      <c r="UBC128" s="389"/>
      <c r="UBD128" s="390"/>
      <c r="UBE128" s="388"/>
      <c r="UBF128" s="214"/>
      <c r="UBG128" s="389"/>
      <c r="UBH128" s="390"/>
      <c r="UBI128" s="388"/>
      <c r="UBJ128" s="214"/>
      <c r="UBK128" s="389"/>
      <c r="UBL128" s="390"/>
      <c r="UBM128" s="388"/>
      <c r="UBN128" s="214"/>
      <c r="UBO128" s="389"/>
      <c r="UBP128" s="390"/>
      <c r="UBQ128" s="388"/>
      <c r="UBR128" s="214"/>
      <c r="UBS128" s="389"/>
      <c r="UBT128" s="390"/>
      <c r="UBU128" s="388"/>
      <c r="UBV128" s="214"/>
      <c r="UBW128" s="389"/>
      <c r="UBX128" s="390"/>
      <c r="UBY128" s="388"/>
      <c r="UBZ128" s="214"/>
      <c r="UCA128" s="389"/>
      <c r="UCB128" s="390"/>
      <c r="UCC128" s="388"/>
      <c r="UCD128" s="214"/>
      <c r="UCE128" s="389"/>
      <c r="UCF128" s="390"/>
      <c r="UCG128" s="388"/>
      <c r="UCH128" s="214"/>
      <c r="UCI128" s="389"/>
      <c r="UCJ128" s="390"/>
      <c r="UCK128" s="388"/>
      <c r="UCL128" s="214"/>
      <c r="UCM128" s="389"/>
      <c r="UCN128" s="390"/>
      <c r="UCO128" s="388"/>
      <c r="UCP128" s="214"/>
      <c r="UCQ128" s="389"/>
      <c r="UCR128" s="390"/>
      <c r="UCS128" s="388"/>
      <c r="UCT128" s="214"/>
      <c r="UCU128" s="389"/>
      <c r="UCV128" s="390"/>
      <c r="UCW128" s="388"/>
      <c r="UCX128" s="214"/>
      <c r="UCY128" s="389"/>
      <c r="UCZ128" s="390"/>
      <c r="UDA128" s="388"/>
      <c r="UDB128" s="214"/>
      <c r="UDC128" s="389"/>
      <c r="UDD128" s="390"/>
      <c r="UDE128" s="388"/>
      <c r="UDF128" s="214"/>
      <c r="UDG128" s="389"/>
      <c r="UDH128" s="390"/>
      <c r="UDI128" s="388"/>
      <c r="UDJ128" s="214"/>
      <c r="UDK128" s="389"/>
      <c r="UDL128" s="390"/>
      <c r="UDM128" s="388"/>
      <c r="UDN128" s="214"/>
      <c r="UDO128" s="389"/>
      <c r="UDP128" s="390"/>
      <c r="UDQ128" s="388"/>
      <c r="UDR128" s="214"/>
      <c r="UDS128" s="389"/>
      <c r="UDT128" s="390"/>
      <c r="UDU128" s="388"/>
      <c r="UDV128" s="214"/>
      <c r="UDW128" s="389"/>
      <c r="UDX128" s="390"/>
      <c r="UDY128" s="388"/>
      <c r="UDZ128" s="214"/>
      <c r="UEA128" s="389"/>
      <c r="UEB128" s="390"/>
      <c r="UEC128" s="388"/>
      <c r="UED128" s="214"/>
      <c r="UEE128" s="389"/>
      <c r="UEF128" s="390"/>
      <c r="UEG128" s="388"/>
      <c r="UEH128" s="214"/>
      <c r="UEI128" s="389"/>
      <c r="UEJ128" s="390"/>
      <c r="UEK128" s="388"/>
      <c r="UEL128" s="214"/>
      <c r="UEM128" s="389"/>
      <c r="UEN128" s="390"/>
      <c r="UEO128" s="388"/>
      <c r="UEP128" s="214"/>
      <c r="UEQ128" s="389"/>
      <c r="UER128" s="390"/>
      <c r="UES128" s="388"/>
      <c r="UET128" s="214"/>
      <c r="UEU128" s="389"/>
      <c r="UEV128" s="390"/>
      <c r="UEW128" s="388"/>
      <c r="UEX128" s="214"/>
      <c r="UEY128" s="389"/>
      <c r="UEZ128" s="390"/>
      <c r="UFA128" s="388"/>
      <c r="UFB128" s="214"/>
      <c r="UFC128" s="389"/>
      <c r="UFD128" s="390"/>
      <c r="UFE128" s="388"/>
      <c r="UFF128" s="214"/>
      <c r="UFG128" s="389"/>
      <c r="UFH128" s="390"/>
      <c r="UFI128" s="388"/>
      <c r="UFJ128" s="214"/>
      <c r="UFK128" s="389"/>
      <c r="UFL128" s="390"/>
      <c r="UFM128" s="388"/>
      <c r="UFN128" s="214"/>
      <c r="UFO128" s="389"/>
      <c r="UFP128" s="390"/>
      <c r="UFQ128" s="388"/>
      <c r="UFR128" s="214"/>
      <c r="UFS128" s="389"/>
      <c r="UFT128" s="390"/>
      <c r="UFU128" s="388"/>
      <c r="UFV128" s="214"/>
      <c r="UFW128" s="389"/>
      <c r="UFX128" s="390"/>
      <c r="UFY128" s="388"/>
      <c r="UFZ128" s="214"/>
      <c r="UGA128" s="389"/>
      <c r="UGB128" s="390"/>
      <c r="UGC128" s="388"/>
      <c r="UGD128" s="214"/>
      <c r="UGE128" s="389"/>
      <c r="UGF128" s="390"/>
      <c r="UGG128" s="388"/>
      <c r="UGH128" s="214"/>
      <c r="UGI128" s="389"/>
      <c r="UGJ128" s="390"/>
      <c r="UGK128" s="388"/>
      <c r="UGL128" s="214"/>
      <c r="UGM128" s="389"/>
      <c r="UGN128" s="390"/>
      <c r="UGO128" s="388"/>
      <c r="UGP128" s="214"/>
      <c r="UGQ128" s="389"/>
      <c r="UGR128" s="390"/>
      <c r="UGS128" s="388"/>
      <c r="UGT128" s="214"/>
      <c r="UGU128" s="389"/>
      <c r="UGV128" s="390"/>
      <c r="UGW128" s="388"/>
      <c r="UGX128" s="214"/>
      <c r="UGY128" s="389"/>
      <c r="UGZ128" s="390"/>
      <c r="UHA128" s="388"/>
      <c r="UHB128" s="214"/>
      <c r="UHC128" s="389"/>
      <c r="UHD128" s="390"/>
      <c r="UHE128" s="388"/>
      <c r="UHF128" s="214"/>
      <c r="UHG128" s="389"/>
      <c r="UHH128" s="390"/>
      <c r="UHI128" s="388"/>
      <c r="UHJ128" s="214"/>
      <c r="UHK128" s="389"/>
      <c r="UHL128" s="390"/>
      <c r="UHM128" s="388"/>
      <c r="UHN128" s="214"/>
      <c r="UHO128" s="389"/>
      <c r="UHP128" s="390"/>
      <c r="UHQ128" s="388"/>
      <c r="UHR128" s="214"/>
      <c r="UHS128" s="389"/>
      <c r="UHT128" s="390"/>
      <c r="UHU128" s="388"/>
      <c r="UHV128" s="214"/>
      <c r="UHW128" s="389"/>
      <c r="UHX128" s="390"/>
      <c r="UHY128" s="388"/>
      <c r="UHZ128" s="214"/>
      <c r="UIA128" s="389"/>
      <c r="UIB128" s="390"/>
      <c r="UIC128" s="388"/>
      <c r="UID128" s="214"/>
      <c r="UIE128" s="389"/>
      <c r="UIF128" s="390"/>
      <c r="UIG128" s="388"/>
      <c r="UIH128" s="214"/>
      <c r="UII128" s="389"/>
      <c r="UIJ128" s="390"/>
      <c r="UIK128" s="388"/>
      <c r="UIL128" s="214"/>
      <c r="UIM128" s="389"/>
      <c r="UIN128" s="390"/>
      <c r="UIO128" s="388"/>
      <c r="UIP128" s="214"/>
      <c r="UIQ128" s="389"/>
      <c r="UIR128" s="390"/>
      <c r="UIS128" s="388"/>
      <c r="UIT128" s="214"/>
      <c r="UIU128" s="389"/>
      <c r="UIV128" s="390"/>
      <c r="UIW128" s="388"/>
      <c r="UIX128" s="214"/>
      <c r="UIY128" s="389"/>
      <c r="UIZ128" s="390"/>
      <c r="UJA128" s="388"/>
      <c r="UJB128" s="214"/>
      <c r="UJC128" s="389"/>
      <c r="UJD128" s="390"/>
      <c r="UJE128" s="388"/>
      <c r="UJF128" s="214"/>
      <c r="UJG128" s="389"/>
      <c r="UJH128" s="390"/>
      <c r="UJI128" s="388"/>
      <c r="UJJ128" s="214"/>
      <c r="UJK128" s="389"/>
      <c r="UJL128" s="390"/>
      <c r="UJM128" s="388"/>
      <c r="UJN128" s="214"/>
      <c r="UJO128" s="389"/>
      <c r="UJP128" s="390"/>
      <c r="UJQ128" s="388"/>
      <c r="UJR128" s="214"/>
      <c r="UJS128" s="389"/>
      <c r="UJT128" s="390"/>
      <c r="UJU128" s="388"/>
      <c r="UJV128" s="214"/>
      <c r="UJW128" s="389"/>
      <c r="UJX128" s="390"/>
      <c r="UJY128" s="388"/>
      <c r="UJZ128" s="214"/>
      <c r="UKA128" s="389"/>
      <c r="UKB128" s="390"/>
      <c r="UKC128" s="388"/>
      <c r="UKD128" s="214"/>
      <c r="UKE128" s="389"/>
      <c r="UKF128" s="390"/>
      <c r="UKG128" s="388"/>
      <c r="UKH128" s="214"/>
      <c r="UKI128" s="389"/>
      <c r="UKJ128" s="390"/>
      <c r="UKK128" s="388"/>
      <c r="UKL128" s="214"/>
      <c r="UKM128" s="389"/>
      <c r="UKN128" s="390"/>
      <c r="UKO128" s="388"/>
      <c r="UKP128" s="214"/>
      <c r="UKQ128" s="389"/>
      <c r="UKR128" s="390"/>
      <c r="UKS128" s="388"/>
      <c r="UKT128" s="214"/>
      <c r="UKU128" s="389"/>
      <c r="UKV128" s="390"/>
      <c r="UKW128" s="388"/>
      <c r="UKX128" s="214"/>
      <c r="UKY128" s="389"/>
      <c r="UKZ128" s="390"/>
      <c r="ULA128" s="388"/>
      <c r="ULB128" s="214"/>
      <c r="ULC128" s="389"/>
      <c r="ULD128" s="390"/>
      <c r="ULE128" s="388"/>
      <c r="ULF128" s="214"/>
      <c r="ULG128" s="389"/>
      <c r="ULH128" s="390"/>
      <c r="ULI128" s="388"/>
      <c r="ULJ128" s="214"/>
      <c r="ULK128" s="389"/>
      <c r="ULL128" s="390"/>
      <c r="ULM128" s="388"/>
      <c r="ULN128" s="214"/>
      <c r="ULO128" s="389"/>
      <c r="ULP128" s="390"/>
      <c r="ULQ128" s="388"/>
      <c r="ULR128" s="214"/>
      <c r="ULS128" s="389"/>
      <c r="ULT128" s="390"/>
      <c r="ULU128" s="388"/>
      <c r="ULV128" s="214"/>
      <c r="ULW128" s="389"/>
      <c r="ULX128" s="390"/>
      <c r="ULY128" s="388"/>
      <c r="ULZ128" s="214"/>
      <c r="UMA128" s="389"/>
      <c r="UMB128" s="390"/>
      <c r="UMC128" s="388"/>
      <c r="UMD128" s="214"/>
      <c r="UME128" s="389"/>
      <c r="UMF128" s="390"/>
      <c r="UMG128" s="388"/>
      <c r="UMH128" s="214"/>
      <c r="UMI128" s="389"/>
      <c r="UMJ128" s="390"/>
      <c r="UMK128" s="388"/>
      <c r="UML128" s="214"/>
      <c r="UMM128" s="389"/>
      <c r="UMN128" s="390"/>
      <c r="UMO128" s="388"/>
      <c r="UMP128" s="214"/>
      <c r="UMQ128" s="389"/>
      <c r="UMR128" s="390"/>
      <c r="UMS128" s="388"/>
      <c r="UMT128" s="214"/>
      <c r="UMU128" s="389"/>
      <c r="UMV128" s="390"/>
      <c r="UMW128" s="388"/>
      <c r="UMX128" s="214"/>
      <c r="UMY128" s="389"/>
      <c r="UMZ128" s="390"/>
      <c r="UNA128" s="388"/>
      <c r="UNB128" s="214"/>
      <c r="UNC128" s="389"/>
      <c r="UND128" s="390"/>
      <c r="UNE128" s="388"/>
      <c r="UNF128" s="214"/>
      <c r="UNG128" s="389"/>
      <c r="UNH128" s="390"/>
      <c r="UNI128" s="388"/>
      <c r="UNJ128" s="214"/>
      <c r="UNK128" s="389"/>
      <c r="UNL128" s="390"/>
      <c r="UNM128" s="388"/>
      <c r="UNN128" s="214"/>
      <c r="UNO128" s="389"/>
      <c r="UNP128" s="390"/>
      <c r="UNQ128" s="388"/>
      <c r="UNR128" s="214"/>
      <c r="UNS128" s="389"/>
      <c r="UNT128" s="390"/>
      <c r="UNU128" s="388"/>
      <c r="UNV128" s="214"/>
      <c r="UNW128" s="389"/>
      <c r="UNX128" s="390"/>
      <c r="UNY128" s="388"/>
      <c r="UNZ128" s="214"/>
      <c r="UOA128" s="389"/>
      <c r="UOB128" s="390"/>
      <c r="UOC128" s="388"/>
      <c r="UOD128" s="214"/>
      <c r="UOE128" s="389"/>
      <c r="UOF128" s="390"/>
      <c r="UOG128" s="388"/>
      <c r="UOH128" s="214"/>
      <c r="UOI128" s="389"/>
      <c r="UOJ128" s="390"/>
      <c r="UOK128" s="388"/>
      <c r="UOL128" s="214"/>
      <c r="UOM128" s="389"/>
      <c r="UON128" s="390"/>
      <c r="UOO128" s="388"/>
      <c r="UOP128" s="214"/>
      <c r="UOQ128" s="389"/>
      <c r="UOR128" s="390"/>
      <c r="UOS128" s="388"/>
      <c r="UOT128" s="214"/>
      <c r="UOU128" s="389"/>
      <c r="UOV128" s="390"/>
      <c r="UOW128" s="388"/>
      <c r="UOX128" s="214"/>
      <c r="UOY128" s="389"/>
      <c r="UOZ128" s="390"/>
      <c r="UPA128" s="388"/>
      <c r="UPB128" s="214"/>
      <c r="UPC128" s="389"/>
      <c r="UPD128" s="390"/>
      <c r="UPE128" s="388"/>
      <c r="UPF128" s="214"/>
      <c r="UPG128" s="389"/>
      <c r="UPH128" s="390"/>
      <c r="UPI128" s="388"/>
      <c r="UPJ128" s="214"/>
      <c r="UPK128" s="389"/>
      <c r="UPL128" s="390"/>
      <c r="UPM128" s="388"/>
      <c r="UPN128" s="214"/>
      <c r="UPO128" s="389"/>
      <c r="UPP128" s="390"/>
      <c r="UPQ128" s="388"/>
      <c r="UPR128" s="214"/>
      <c r="UPS128" s="389"/>
      <c r="UPT128" s="390"/>
      <c r="UPU128" s="388"/>
      <c r="UPV128" s="214"/>
      <c r="UPW128" s="389"/>
      <c r="UPX128" s="390"/>
      <c r="UPY128" s="388"/>
      <c r="UPZ128" s="214"/>
      <c r="UQA128" s="389"/>
      <c r="UQB128" s="390"/>
      <c r="UQC128" s="388"/>
      <c r="UQD128" s="214"/>
      <c r="UQE128" s="389"/>
      <c r="UQF128" s="390"/>
      <c r="UQG128" s="388"/>
      <c r="UQH128" s="214"/>
      <c r="UQI128" s="389"/>
      <c r="UQJ128" s="390"/>
      <c r="UQK128" s="388"/>
      <c r="UQL128" s="214"/>
      <c r="UQM128" s="389"/>
      <c r="UQN128" s="390"/>
      <c r="UQO128" s="388"/>
      <c r="UQP128" s="214"/>
      <c r="UQQ128" s="389"/>
      <c r="UQR128" s="390"/>
      <c r="UQS128" s="388"/>
      <c r="UQT128" s="214"/>
      <c r="UQU128" s="389"/>
      <c r="UQV128" s="390"/>
      <c r="UQW128" s="388"/>
      <c r="UQX128" s="214"/>
      <c r="UQY128" s="389"/>
      <c r="UQZ128" s="390"/>
      <c r="URA128" s="388"/>
      <c r="URB128" s="214"/>
      <c r="URC128" s="389"/>
      <c r="URD128" s="390"/>
      <c r="URE128" s="388"/>
      <c r="URF128" s="214"/>
      <c r="URG128" s="389"/>
      <c r="URH128" s="390"/>
      <c r="URI128" s="388"/>
      <c r="URJ128" s="214"/>
      <c r="URK128" s="389"/>
      <c r="URL128" s="390"/>
      <c r="URM128" s="388"/>
      <c r="URN128" s="214"/>
      <c r="URO128" s="389"/>
      <c r="URP128" s="390"/>
      <c r="URQ128" s="388"/>
      <c r="URR128" s="214"/>
      <c r="URS128" s="389"/>
      <c r="URT128" s="390"/>
      <c r="URU128" s="388"/>
      <c r="URV128" s="214"/>
      <c r="URW128" s="389"/>
      <c r="URX128" s="390"/>
      <c r="URY128" s="388"/>
      <c r="URZ128" s="214"/>
      <c r="USA128" s="389"/>
      <c r="USB128" s="390"/>
      <c r="USC128" s="388"/>
      <c r="USD128" s="214"/>
      <c r="USE128" s="389"/>
      <c r="USF128" s="390"/>
      <c r="USG128" s="388"/>
      <c r="USH128" s="214"/>
      <c r="USI128" s="389"/>
      <c r="USJ128" s="390"/>
      <c r="USK128" s="388"/>
      <c r="USL128" s="214"/>
      <c r="USM128" s="389"/>
      <c r="USN128" s="390"/>
      <c r="USO128" s="388"/>
      <c r="USP128" s="214"/>
      <c r="USQ128" s="389"/>
      <c r="USR128" s="390"/>
      <c r="USS128" s="388"/>
      <c r="UST128" s="214"/>
      <c r="USU128" s="389"/>
      <c r="USV128" s="390"/>
      <c r="USW128" s="388"/>
      <c r="USX128" s="214"/>
      <c r="USY128" s="389"/>
      <c r="USZ128" s="390"/>
      <c r="UTA128" s="388"/>
      <c r="UTB128" s="214"/>
      <c r="UTC128" s="389"/>
      <c r="UTD128" s="390"/>
      <c r="UTE128" s="388"/>
      <c r="UTF128" s="214"/>
      <c r="UTG128" s="389"/>
      <c r="UTH128" s="390"/>
      <c r="UTI128" s="388"/>
      <c r="UTJ128" s="214"/>
      <c r="UTK128" s="389"/>
      <c r="UTL128" s="390"/>
      <c r="UTM128" s="388"/>
      <c r="UTN128" s="214"/>
      <c r="UTO128" s="389"/>
      <c r="UTP128" s="390"/>
      <c r="UTQ128" s="388"/>
      <c r="UTR128" s="214"/>
      <c r="UTS128" s="389"/>
      <c r="UTT128" s="390"/>
      <c r="UTU128" s="388"/>
      <c r="UTV128" s="214"/>
      <c r="UTW128" s="389"/>
      <c r="UTX128" s="390"/>
      <c r="UTY128" s="388"/>
      <c r="UTZ128" s="214"/>
      <c r="UUA128" s="389"/>
      <c r="UUB128" s="390"/>
      <c r="UUC128" s="388"/>
      <c r="UUD128" s="214"/>
      <c r="UUE128" s="389"/>
      <c r="UUF128" s="390"/>
      <c r="UUG128" s="388"/>
      <c r="UUH128" s="214"/>
      <c r="UUI128" s="389"/>
      <c r="UUJ128" s="390"/>
      <c r="UUK128" s="388"/>
      <c r="UUL128" s="214"/>
      <c r="UUM128" s="389"/>
      <c r="UUN128" s="390"/>
      <c r="UUO128" s="388"/>
      <c r="UUP128" s="214"/>
      <c r="UUQ128" s="389"/>
      <c r="UUR128" s="390"/>
      <c r="UUS128" s="388"/>
      <c r="UUT128" s="214"/>
      <c r="UUU128" s="389"/>
      <c r="UUV128" s="390"/>
      <c r="UUW128" s="388"/>
      <c r="UUX128" s="214"/>
      <c r="UUY128" s="389"/>
      <c r="UUZ128" s="390"/>
      <c r="UVA128" s="388"/>
      <c r="UVB128" s="214"/>
      <c r="UVC128" s="389"/>
      <c r="UVD128" s="390"/>
      <c r="UVE128" s="388"/>
      <c r="UVF128" s="214"/>
      <c r="UVG128" s="389"/>
      <c r="UVH128" s="390"/>
      <c r="UVI128" s="388"/>
      <c r="UVJ128" s="214"/>
      <c r="UVK128" s="389"/>
      <c r="UVL128" s="390"/>
      <c r="UVM128" s="388"/>
      <c r="UVN128" s="214"/>
      <c r="UVO128" s="389"/>
      <c r="UVP128" s="390"/>
      <c r="UVQ128" s="388"/>
      <c r="UVR128" s="214"/>
      <c r="UVS128" s="389"/>
      <c r="UVT128" s="390"/>
      <c r="UVU128" s="388"/>
      <c r="UVV128" s="214"/>
      <c r="UVW128" s="389"/>
      <c r="UVX128" s="390"/>
      <c r="UVY128" s="388"/>
      <c r="UVZ128" s="214"/>
      <c r="UWA128" s="389"/>
      <c r="UWB128" s="390"/>
      <c r="UWC128" s="388"/>
      <c r="UWD128" s="214"/>
      <c r="UWE128" s="389"/>
      <c r="UWF128" s="390"/>
      <c r="UWG128" s="388"/>
      <c r="UWH128" s="214"/>
      <c r="UWI128" s="389"/>
      <c r="UWJ128" s="390"/>
      <c r="UWK128" s="388"/>
      <c r="UWL128" s="214"/>
      <c r="UWM128" s="389"/>
      <c r="UWN128" s="390"/>
      <c r="UWO128" s="388"/>
      <c r="UWP128" s="214"/>
      <c r="UWQ128" s="389"/>
      <c r="UWR128" s="390"/>
      <c r="UWS128" s="388"/>
      <c r="UWT128" s="214"/>
      <c r="UWU128" s="389"/>
      <c r="UWV128" s="390"/>
      <c r="UWW128" s="388"/>
      <c r="UWX128" s="214"/>
      <c r="UWY128" s="389"/>
      <c r="UWZ128" s="390"/>
      <c r="UXA128" s="388"/>
      <c r="UXB128" s="214"/>
      <c r="UXC128" s="389"/>
      <c r="UXD128" s="390"/>
      <c r="UXE128" s="388"/>
      <c r="UXF128" s="214"/>
      <c r="UXG128" s="389"/>
      <c r="UXH128" s="390"/>
      <c r="UXI128" s="388"/>
      <c r="UXJ128" s="214"/>
      <c r="UXK128" s="389"/>
      <c r="UXL128" s="390"/>
      <c r="UXM128" s="388"/>
      <c r="UXN128" s="214"/>
      <c r="UXO128" s="389"/>
      <c r="UXP128" s="390"/>
      <c r="UXQ128" s="388"/>
      <c r="UXR128" s="214"/>
      <c r="UXS128" s="389"/>
      <c r="UXT128" s="390"/>
      <c r="UXU128" s="388"/>
      <c r="UXV128" s="214"/>
      <c r="UXW128" s="389"/>
      <c r="UXX128" s="390"/>
      <c r="UXY128" s="388"/>
      <c r="UXZ128" s="214"/>
      <c r="UYA128" s="389"/>
      <c r="UYB128" s="390"/>
      <c r="UYC128" s="388"/>
      <c r="UYD128" s="214"/>
      <c r="UYE128" s="389"/>
      <c r="UYF128" s="390"/>
      <c r="UYG128" s="388"/>
      <c r="UYH128" s="214"/>
      <c r="UYI128" s="389"/>
      <c r="UYJ128" s="390"/>
      <c r="UYK128" s="388"/>
      <c r="UYL128" s="214"/>
      <c r="UYM128" s="389"/>
      <c r="UYN128" s="390"/>
      <c r="UYO128" s="388"/>
      <c r="UYP128" s="214"/>
      <c r="UYQ128" s="389"/>
      <c r="UYR128" s="390"/>
      <c r="UYS128" s="388"/>
      <c r="UYT128" s="214"/>
      <c r="UYU128" s="389"/>
      <c r="UYV128" s="390"/>
      <c r="UYW128" s="388"/>
      <c r="UYX128" s="214"/>
      <c r="UYY128" s="389"/>
      <c r="UYZ128" s="390"/>
      <c r="UZA128" s="388"/>
      <c r="UZB128" s="214"/>
      <c r="UZC128" s="389"/>
      <c r="UZD128" s="390"/>
      <c r="UZE128" s="388"/>
      <c r="UZF128" s="214"/>
      <c r="UZG128" s="389"/>
      <c r="UZH128" s="390"/>
      <c r="UZI128" s="388"/>
      <c r="UZJ128" s="214"/>
      <c r="UZK128" s="389"/>
      <c r="UZL128" s="390"/>
      <c r="UZM128" s="388"/>
      <c r="UZN128" s="214"/>
      <c r="UZO128" s="389"/>
      <c r="UZP128" s="390"/>
      <c r="UZQ128" s="388"/>
      <c r="UZR128" s="214"/>
      <c r="UZS128" s="389"/>
      <c r="UZT128" s="390"/>
      <c r="UZU128" s="388"/>
      <c r="UZV128" s="214"/>
      <c r="UZW128" s="389"/>
      <c r="UZX128" s="390"/>
      <c r="UZY128" s="388"/>
      <c r="UZZ128" s="214"/>
      <c r="VAA128" s="389"/>
      <c r="VAB128" s="390"/>
      <c r="VAC128" s="388"/>
      <c r="VAD128" s="214"/>
      <c r="VAE128" s="389"/>
      <c r="VAF128" s="390"/>
      <c r="VAG128" s="388"/>
      <c r="VAH128" s="214"/>
      <c r="VAI128" s="389"/>
      <c r="VAJ128" s="390"/>
      <c r="VAK128" s="388"/>
      <c r="VAL128" s="214"/>
      <c r="VAM128" s="389"/>
      <c r="VAN128" s="390"/>
      <c r="VAO128" s="388"/>
      <c r="VAP128" s="214"/>
      <c r="VAQ128" s="389"/>
      <c r="VAR128" s="390"/>
      <c r="VAS128" s="388"/>
      <c r="VAT128" s="214"/>
      <c r="VAU128" s="389"/>
      <c r="VAV128" s="390"/>
      <c r="VAW128" s="388"/>
      <c r="VAX128" s="214"/>
      <c r="VAY128" s="389"/>
      <c r="VAZ128" s="390"/>
      <c r="VBA128" s="388"/>
      <c r="VBB128" s="214"/>
      <c r="VBC128" s="389"/>
      <c r="VBD128" s="390"/>
      <c r="VBE128" s="388"/>
      <c r="VBF128" s="214"/>
      <c r="VBG128" s="389"/>
      <c r="VBH128" s="390"/>
      <c r="VBI128" s="388"/>
      <c r="VBJ128" s="214"/>
      <c r="VBK128" s="389"/>
      <c r="VBL128" s="390"/>
      <c r="VBM128" s="388"/>
      <c r="VBN128" s="214"/>
      <c r="VBO128" s="389"/>
      <c r="VBP128" s="390"/>
      <c r="VBQ128" s="388"/>
      <c r="VBR128" s="214"/>
      <c r="VBS128" s="389"/>
      <c r="VBT128" s="390"/>
      <c r="VBU128" s="388"/>
      <c r="VBV128" s="214"/>
      <c r="VBW128" s="389"/>
      <c r="VBX128" s="390"/>
      <c r="VBY128" s="388"/>
      <c r="VBZ128" s="214"/>
      <c r="VCA128" s="389"/>
      <c r="VCB128" s="390"/>
      <c r="VCC128" s="388"/>
      <c r="VCD128" s="214"/>
      <c r="VCE128" s="389"/>
      <c r="VCF128" s="390"/>
      <c r="VCG128" s="388"/>
      <c r="VCH128" s="214"/>
      <c r="VCI128" s="389"/>
      <c r="VCJ128" s="390"/>
      <c r="VCK128" s="388"/>
      <c r="VCL128" s="214"/>
      <c r="VCM128" s="389"/>
      <c r="VCN128" s="390"/>
      <c r="VCO128" s="388"/>
      <c r="VCP128" s="214"/>
      <c r="VCQ128" s="389"/>
      <c r="VCR128" s="390"/>
      <c r="VCS128" s="388"/>
      <c r="VCT128" s="214"/>
      <c r="VCU128" s="389"/>
      <c r="VCV128" s="390"/>
      <c r="VCW128" s="388"/>
      <c r="VCX128" s="214"/>
      <c r="VCY128" s="389"/>
      <c r="VCZ128" s="390"/>
      <c r="VDA128" s="388"/>
      <c r="VDB128" s="214"/>
      <c r="VDC128" s="389"/>
      <c r="VDD128" s="390"/>
      <c r="VDE128" s="388"/>
      <c r="VDF128" s="214"/>
      <c r="VDG128" s="389"/>
      <c r="VDH128" s="390"/>
      <c r="VDI128" s="388"/>
      <c r="VDJ128" s="214"/>
      <c r="VDK128" s="389"/>
      <c r="VDL128" s="390"/>
      <c r="VDM128" s="388"/>
      <c r="VDN128" s="214"/>
      <c r="VDO128" s="389"/>
      <c r="VDP128" s="390"/>
      <c r="VDQ128" s="388"/>
      <c r="VDR128" s="214"/>
      <c r="VDS128" s="389"/>
      <c r="VDT128" s="390"/>
      <c r="VDU128" s="388"/>
      <c r="VDV128" s="214"/>
      <c r="VDW128" s="389"/>
      <c r="VDX128" s="390"/>
      <c r="VDY128" s="388"/>
      <c r="VDZ128" s="214"/>
      <c r="VEA128" s="389"/>
      <c r="VEB128" s="390"/>
      <c r="VEC128" s="388"/>
      <c r="VED128" s="214"/>
      <c r="VEE128" s="389"/>
      <c r="VEF128" s="390"/>
      <c r="VEG128" s="388"/>
      <c r="VEH128" s="214"/>
      <c r="VEI128" s="389"/>
      <c r="VEJ128" s="390"/>
      <c r="VEK128" s="388"/>
      <c r="VEL128" s="214"/>
      <c r="VEM128" s="389"/>
      <c r="VEN128" s="390"/>
      <c r="VEO128" s="388"/>
      <c r="VEP128" s="214"/>
      <c r="VEQ128" s="389"/>
      <c r="VER128" s="390"/>
      <c r="VES128" s="388"/>
      <c r="VET128" s="214"/>
      <c r="VEU128" s="389"/>
      <c r="VEV128" s="390"/>
      <c r="VEW128" s="388"/>
      <c r="VEX128" s="214"/>
      <c r="VEY128" s="389"/>
      <c r="VEZ128" s="390"/>
      <c r="VFA128" s="388"/>
      <c r="VFB128" s="214"/>
      <c r="VFC128" s="389"/>
      <c r="VFD128" s="390"/>
      <c r="VFE128" s="388"/>
      <c r="VFF128" s="214"/>
      <c r="VFG128" s="389"/>
      <c r="VFH128" s="390"/>
      <c r="VFI128" s="388"/>
      <c r="VFJ128" s="214"/>
      <c r="VFK128" s="389"/>
      <c r="VFL128" s="390"/>
      <c r="VFM128" s="388"/>
      <c r="VFN128" s="214"/>
      <c r="VFO128" s="389"/>
      <c r="VFP128" s="390"/>
      <c r="VFQ128" s="388"/>
      <c r="VFR128" s="214"/>
      <c r="VFS128" s="389"/>
      <c r="VFT128" s="390"/>
      <c r="VFU128" s="388"/>
      <c r="VFV128" s="214"/>
      <c r="VFW128" s="389"/>
      <c r="VFX128" s="390"/>
      <c r="VFY128" s="388"/>
      <c r="VFZ128" s="214"/>
      <c r="VGA128" s="389"/>
      <c r="VGB128" s="390"/>
      <c r="VGC128" s="388"/>
      <c r="VGD128" s="214"/>
      <c r="VGE128" s="389"/>
      <c r="VGF128" s="390"/>
      <c r="VGG128" s="388"/>
      <c r="VGH128" s="214"/>
      <c r="VGI128" s="389"/>
      <c r="VGJ128" s="390"/>
      <c r="VGK128" s="388"/>
      <c r="VGL128" s="214"/>
      <c r="VGM128" s="389"/>
      <c r="VGN128" s="390"/>
      <c r="VGO128" s="388"/>
      <c r="VGP128" s="214"/>
      <c r="VGQ128" s="389"/>
      <c r="VGR128" s="390"/>
      <c r="VGS128" s="388"/>
      <c r="VGT128" s="214"/>
      <c r="VGU128" s="389"/>
      <c r="VGV128" s="390"/>
      <c r="VGW128" s="388"/>
      <c r="VGX128" s="214"/>
      <c r="VGY128" s="389"/>
      <c r="VGZ128" s="390"/>
      <c r="VHA128" s="388"/>
      <c r="VHB128" s="214"/>
      <c r="VHC128" s="389"/>
      <c r="VHD128" s="390"/>
      <c r="VHE128" s="388"/>
      <c r="VHF128" s="214"/>
      <c r="VHG128" s="389"/>
      <c r="VHH128" s="390"/>
      <c r="VHI128" s="388"/>
      <c r="VHJ128" s="214"/>
      <c r="VHK128" s="389"/>
      <c r="VHL128" s="390"/>
      <c r="VHM128" s="388"/>
      <c r="VHN128" s="214"/>
      <c r="VHO128" s="389"/>
      <c r="VHP128" s="390"/>
      <c r="VHQ128" s="388"/>
      <c r="VHR128" s="214"/>
      <c r="VHS128" s="389"/>
      <c r="VHT128" s="390"/>
      <c r="VHU128" s="388"/>
      <c r="VHV128" s="214"/>
      <c r="VHW128" s="389"/>
      <c r="VHX128" s="390"/>
      <c r="VHY128" s="388"/>
      <c r="VHZ128" s="214"/>
      <c r="VIA128" s="389"/>
      <c r="VIB128" s="390"/>
      <c r="VIC128" s="388"/>
      <c r="VID128" s="214"/>
      <c r="VIE128" s="389"/>
      <c r="VIF128" s="390"/>
      <c r="VIG128" s="388"/>
      <c r="VIH128" s="214"/>
      <c r="VII128" s="389"/>
      <c r="VIJ128" s="390"/>
      <c r="VIK128" s="388"/>
      <c r="VIL128" s="214"/>
      <c r="VIM128" s="389"/>
      <c r="VIN128" s="390"/>
      <c r="VIO128" s="388"/>
      <c r="VIP128" s="214"/>
      <c r="VIQ128" s="389"/>
      <c r="VIR128" s="390"/>
      <c r="VIS128" s="388"/>
      <c r="VIT128" s="214"/>
      <c r="VIU128" s="389"/>
      <c r="VIV128" s="390"/>
      <c r="VIW128" s="388"/>
      <c r="VIX128" s="214"/>
      <c r="VIY128" s="389"/>
      <c r="VIZ128" s="390"/>
      <c r="VJA128" s="388"/>
      <c r="VJB128" s="214"/>
      <c r="VJC128" s="389"/>
      <c r="VJD128" s="390"/>
      <c r="VJE128" s="388"/>
      <c r="VJF128" s="214"/>
      <c r="VJG128" s="389"/>
      <c r="VJH128" s="390"/>
      <c r="VJI128" s="388"/>
      <c r="VJJ128" s="214"/>
      <c r="VJK128" s="389"/>
      <c r="VJL128" s="390"/>
      <c r="VJM128" s="388"/>
      <c r="VJN128" s="214"/>
      <c r="VJO128" s="389"/>
      <c r="VJP128" s="390"/>
      <c r="VJQ128" s="388"/>
      <c r="VJR128" s="214"/>
      <c r="VJS128" s="389"/>
      <c r="VJT128" s="390"/>
      <c r="VJU128" s="388"/>
      <c r="VJV128" s="214"/>
      <c r="VJW128" s="389"/>
      <c r="VJX128" s="390"/>
      <c r="VJY128" s="388"/>
      <c r="VJZ128" s="214"/>
      <c r="VKA128" s="389"/>
      <c r="VKB128" s="390"/>
      <c r="VKC128" s="388"/>
      <c r="VKD128" s="214"/>
      <c r="VKE128" s="389"/>
      <c r="VKF128" s="390"/>
      <c r="VKG128" s="388"/>
      <c r="VKH128" s="214"/>
      <c r="VKI128" s="389"/>
      <c r="VKJ128" s="390"/>
      <c r="VKK128" s="388"/>
      <c r="VKL128" s="214"/>
      <c r="VKM128" s="389"/>
      <c r="VKN128" s="390"/>
      <c r="VKO128" s="388"/>
      <c r="VKP128" s="214"/>
      <c r="VKQ128" s="389"/>
      <c r="VKR128" s="390"/>
      <c r="VKS128" s="388"/>
      <c r="VKT128" s="214"/>
      <c r="VKU128" s="389"/>
      <c r="VKV128" s="390"/>
      <c r="VKW128" s="388"/>
      <c r="VKX128" s="214"/>
      <c r="VKY128" s="389"/>
      <c r="VKZ128" s="390"/>
      <c r="VLA128" s="388"/>
      <c r="VLB128" s="214"/>
      <c r="VLC128" s="389"/>
      <c r="VLD128" s="390"/>
      <c r="VLE128" s="388"/>
      <c r="VLF128" s="214"/>
      <c r="VLG128" s="389"/>
      <c r="VLH128" s="390"/>
      <c r="VLI128" s="388"/>
      <c r="VLJ128" s="214"/>
      <c r="VLK128" s="389"/>
      <c r="VLL128" s="390"/>
      <c r="VLM128" s="388"/>
      <c r="VLN128" s="214"/>
      <c r="VLO128" s="389"/>
      <c r="VLP128" s="390"/>
      <c r="VLQ128" s="388"/>
      <c r="VLR128" s="214"/>
      <c r="VLS128" s="389"/>
      <c r="VLT128" s="390"/>
      <c r="VLU128" s="388"/>
      <c r="VLV128" s="214"/>
      <c r="VLW128" s="389"/>
      <c r="VLX128" s="390"/>
      <c r="VLY128" s="388"/>
      <c r="VLZ128" s="214"/>
      <c r="VMA128" s="389"/>
      <c r="VMB128" s="390"/>
      <c r="VMC128" s="388"/>
      <c r="VMD128" s="214"/>
      <c r="VME128" s="389"/>
      <c r="VMF128" s="390"/>
      <c r="VMG128" s="388"/>
      <c r="VMH128" s="214"/>
      <c r="VMI128" s="389"/>
      <c r="VMJ128" s="390"/>
      <c r="VMK128" s="388"/>
      <c r="VML128" s="214"/>
      <c r="VMM128" s="389"/>
      <c r="VMN128" s="390"/>
      <c r="VMO128" s="388"/>
      <c r="VMP128" s="214"/>
      <c r="VMQ128" s="389"/>
      <c r="VMR128" s="390"/>
      <c r="VMS128" s="388"/>
      <c r="VMT128" s="214"/>
      <c r="VMU128" s="389"/>
      <c r="VMV128" s="390"/>
      <c r="VMW128" s="388"/>
      <c r="VMX128" s="214"/>
      <c r="VMY128" s="389"/>
      <c r="VMZ128" s="390"/>
      <c r="VNA128" s="388"/>
      <c r="VNB128" s="214"/>
      <c r="VNC128" s="389"/>
      <c r="VND128" s="390"/>
      <c r="VNE128" s="388"/>
      <c r="VNF128" s="214"/>
      <c r="VNG128" s="389"/>
      <c r="VNH128" s="390"/>
      <c r="VNI128" s="388"/>
      <c r="VNJ128" s="214"/>
      <c r="VNK128" s="389"/>
      <c r="VNL128" s="390"/>
      <c r="VNM128" s="388"/>
      <c r="VNN128" s="214"/>
      <c r="VNO128" s="389"/>
      <c r="VNP128" s="390"/>
      <c r="VNQ128" s="388"/>
      <c r="VNR128" s="214"/>
      <c r="VNS128" s="389"/>
      <c r="VNT128" s="390"/>
      <c r="VNU128" s="388"/>
      <c r="VNV128" s="214"/>
      <c r="VNW128" s="389"/>
      <c r="VNX128" s="390"/>
      <c r="VNY128" s="388"/>
      <c r="VNZ128" s="214"/>
      <c r="VOA128" s="389"/>
      <c r="VOB128" s="390"/>
      <c r="VOC128" s="388"/>
      <c r="VOD128" s="214"/>
      <c r="VOE128" s="389"/>
      <c r="VOF128" s="390"/>
      <c r="VOG128" s="388"/>
      <c r="VOH128" s="214"/>
      <c r="VOI128" s="389"/>
      <c r="VOJ128" s="390"/>
      <c r="VOK128" s="388"/>
      <c r="VOL128" s="214"/>
      <c r="VOM128" s="389"/>
      <c r="VON128" s="390"/>
      <c r="VOO128" s="388"/>
      <c r="VOP128" s="214"/>
      <c r="VOQ128" s="389"/>
      <c r="VOR128" s="390"/>
      <c r="VOS128" s="388"/>
      <c r="VOT128" s="214"/>
      <c r="VOU128" s="389"/>
      <c r="VOV128" s="390"/>
      <c r="VOW128" s="388"/>
      <c r="VOX128" s="214"/>
      <c r="VOY128" s="389"/>
      <c r="VOZ128" s="390"/>
      <c r="VPA128" s="388"/>
      <c r="VPB128" s="214"/>
      <c r="VPC128" s="389"/>
      <c r="VPD128" s="390"/>
      <c r="VPE128" s="388"/>
      <c r="VPF128" s="214"/>
      <c r="VPG128" s="389"/>
      <c r="VPH128" s="390"/>
      <c r="VPI128" s="388"/>
      <c r="VPJ128" s="214"/>
      <c r="VPK128" s="389"/>
      <c r="VPL128" s="390"/>
      <c r="VPM128" s="388"/>
      <c r="VPN128" s="214"/>
      <c r="VPO128" s="389"/>
      <c r="VPP128" s="390"/>
      <c r="VPQ128" s="388"/>
      <c r="VPR128" s="214"/>
      <c r="VPS128" s="389"/>
      <c r="VPT128" s="390"/>
      <c r="VPU128" s="388"/>
      <c r="VPV128" s="214"/>
      <c r="VPW128" s="389"/>
      <c r="VPX128" s="390"/>
      <c r="VPY128" s="388"/>
      <c r="VPZ128" s="214"/>
      <c r="VQA128" s="389"/>
      <c r="VQB128" s="390"/>
      <c r="VQC128" s="388"/>
      <c r="VQD128" s="214"/>
      <c r="VQE128" s="389"/>
      <c r="VQF128" s="390"/>
      <c r="VQG128" s="388"/>
      <c r="VQH128" s="214"/>
      <c r="VQI128" s="389"/>
      <c r="VQJ128" s="390"/>
      <c r="VQK128" s="388"/>
      <c r="VQL128" s="214"/>
      <c r="VQM128" s="389"/>
      <c r="VQN128" s="390"/>
      <c r="VQO128" s="388"/>
      <c r="VQP128" s="214"/>
      <c r="VQQ128" s="389"/>
      <c r="VQR128" s="390"/>
      <c r="VQS128" s="388"/>
      <c r="VQT128" s="214"/>
      <c r="VQU128" s="389"/>
      <c r="VQV128" s="390"/>
      <c r="VQW128" s="388"/>
      <c r="VQX128" s="214"/>
      <c r="VQY128" s="389"/>
      <c r="VQZ128" s="390"/>
      <c r="VRA128" s="388"/>
      <c r="VRB128" s="214"/>
      <c r="VRC128" s="389"/>
      <c r="VRD128" s="390"/>
      <c r="VRE128" s="388"/>
      <c r="VRF128" s="214"/>
      <c r="VRG128" s="389"/>
      <c r="VRH128" s="390"/>
      <c r="VRI128" s="388"/>
      <c r="VRJ128" s="214"/>
      <c r="VRK128" s="389"/>
      <c r="VRL128" s="390"/>
      <c r="VRM128" s="388"/>
      <c r="VRN128" s="214"/>
      <c r="VRO128" s="389"/>
      <c r="VRP128" s="390"/>
      <c r="VRQ128" s="388"/>
      <c r="VRR128" s="214"/>
      <c r="VRS128" s="389"/>
      <c r="VRT128" s="390"/>
      <c r="VRU128" s="388"/>
      <c r="VRV128" s="214"/>
      <c r="VRW128" s="389"/>
      <c r="VRX128" s="390"/>
      <c r="VRY128" s="388"/>
      <c r="VRZ128" s="214"/>
      <c r="VSA128" s="389"/>
      <c r="VSB128" s="390"/>
      <c r="VSC128" s="388"/>
      <c r="VSD128" s="214"/>
      <c r="VSE128" s="389"/>
      <c r="VSF128" s="390"/>
      <c r="VSG128" s="388"/>
      <c r="VSH128" s="214"/>
      <c r="VSI128" s="389"/>
      <c r="VSJ128" s="390"/>
      <c r="VSK128" s="388"/>
      <c r="VSL128" s="214"/>
      <c r="VSM128" s="389"/>
      <c r="VSN128" s="390"/>
      <c r="VSO128" s="388"/>
      <c r="VSP128" s="214"/>
      <c r="VSQ128" s="389"/>
      <c r="VSR128" s="390"/>
      <c r="VSS128" s="388"/>
      <c r="VST128" s="214"/>
      <c r="VSU128" s="389"/>
      <c r="VSV128" s="390"/>
      <c r="VSW128" s="388"/>
      <c r="VSX128" s="214"/>
      <c r="VSY128" s="389"/>
      <c r="VSZ128" s="390"/>
      <c r="VTA128" s="388"/>
      <c r="VTB128" s="214"/>
      <c r="VTC128" s="389"/>
      <c r="VTD128" s="390"/>
      <c r="VTE128" s="388"/>
      <c r="VTF128" s="214"/>
      <c r="VTG128" s="389"/>
      <c r="VTH128" s="390"/>
      <c r="VTI128" s="388"/>
      <c r="VTJ128" s="214"/>
      <c r="VTK128" s="389"/>
      <c r="VTL128" s="390"/>
      <c r="VTM128" s="388"/>
      <c r="VTN128" s="214"/>
      <c r="VTO128" s="389"/>
      <c r="VTP128" s="390"/>
      <c r="VTQ128" s="388"/>
      <c r="VTR128" s="214"/>
      <c r="VTS128" s="389"/>
      <c r="VTT128" s="390"/>
      <c r="VTU128" s="388"/>
      <c r="VTV128" s="214"/>
      <c r="VTW128" s="389"/>
      <c r="VTX128" s="390"/>
      <c r="VTY128" s="388"/>
      <c r="VTZ128" s="214"/>
      <c r="VUA128" s="389"/>
      <c r="VUB128" s="390"/>
      <c r="VUC128" s="388"/>
      <c r="VUD128" s="214"/>
      <c r="VUE128" s="389"/>
      <c r="VUF128" s="390"/>
      <c r="VUG128" s="388"/>
      <c r="VUH128" s="214"/>
      <c r="VUI128" s="389"/>
      <c r="VUJ128" s="390"/>
      <c r="VUK128" s="388"/>
      <c r="VUL128" s="214"/>
      <c r="VUM128" s="389"/>
      <c r="VUN128" s="390"/>
      <c r="VUO128" s="388"/>
      <c r="VUP128" s="214"/>
      <c r="VUQ128" s="389"/>
      <c r="VUR128" s="390"/>
      <c r="VUS128" s="388"/>
      <c r="VUT128" s="214"/>
      <c r="VUU128" s="389"/>
      <c r="VUV128" s="390"/>
      <c r="VUW128" s="388"/>
      <c r="VUX128" s="214"/>
      <c r="VUY128" s="389"/>
      <c r="VUZ128" s="390"/>
      <c r="VVA128" s="388"/>
      <c r="VVB128" s="214"/>
      <c r="VVC128" s="389"/>
      <c r="VVD128" s="390"/>
      <c r="VVE128" s="388"/>
      <c r="VVF128" s="214"/>
      <c r="VVG128" s="389"/>
      <c r="VVH128" s="390"/>
      <c r="VVI128" s="388"/>
      <c r="VVJ128" s="214"/>
      <c r="VVK128" s="389"/>
      <c r="VVL128" s="390"/>
      <c r="VVM128" s="388"/>
      <c r="VVN128" s="214"/>
      <c r="VVO128" s="389"/>
      <c r="VVP128" s="390"/>
      <c r="VVQ128" s="388"/>
      <c r="VVR128" s="214"/>
      <c r="VVS128" s="389"/>
      <c r="VVT128" s="390"/>
      <c r="VVU128" s="388"/>
      <c r="VVV128" s="214"/>
      <c r="VVW128" s="389"/>
      <c r="VVX128" s="390"/>
      <c r="VVY128" s="388"/>
      <c r="VVZ128" s="214"/>
      <c r="VWA128" s="389"/>
      <c r="VWB128" s="390"/>
      <c r="VWC128" s="388"/>
      <c r="VWD128" s="214"/>
      <c r="VWE128" s="389"/>
      <c r="VWF128" s="390"/>
      <c r="VWG128" s="388"/>
      <c r="VWH128" s="214"/>
      <c r="VWI128" s="389"/>
      <c r="VWJ128" s="390"/>
      <c r="VWK128" s="388"/>
      <c r="VWL128" s="214"/>
      <c r="VWM128" s="389"/>
      <c r="VWN128" s="390"/>
      <c r="VWO128" s="388"/>
      <c r="VWP128" s="214"/>
      <c r="VWQ128" s="389"/>
      <c r="VWR128" s="390"/>
      <c r="VWS128" s="388"/>
      <c r="VWT128" s="214"/>
      <c r="VWU128" s="389"/>
      <c r="VWV128" s="390"/>
      <c r="VWW128" s="388"/>
      <c r="VWX128" s="214"/>
      <c r="VWY128" s="389"/>
      <c r="VWZ128" s="390"/>
      <c r="VXA128" s="388"/>
      <c r="VXB128" s="214"/>
      <c r="VXC128" s="389"/>
      <c r="VXD128" s="390"/>
      <c r="VXE128" s="388"/>
      <c r="VXF128" s="214"/>
      <c r="VXG128" s="389"/>
      <c r="VXH128" s="390"/>
      <c r="VXI128" s="388"/>
      <c r="VXJ128" s="214"/>
      <c r="VXK128" s="389"/>
      <c r="VXL128" s="390"/>
      <c r="VXM128" s="388"/>
      <c r="VXN128" s="214"/>
      <c r="VXO128" s="389"/>
      <c r="VXP128" s="390"/>
      <c r="VXQ128" s="388"/>
      <c r="VXR128" s="214"/>
      <c r="VXS128" s="389"/>
      <c r="VXT128" s="390"/>
      <c r="VXU128" s="388"/>
      <c r="VXV128" s="214"/>
      <c r="VXW128" s="389"/>
      <c r="VXX128" s="390"/>
      <c r="VXY128" s="388"/>
      <c r="VXZ128" s="214"/>
      <c r="VYA128" s="389"/>
      <c r="VYB128" s="390"/>
      <c r="VYC128" s="388"/>
      <c r="VYD128" s="214"/>
      <c r="VYE128" s="389"/>
      <c r="VYF128" s="390"/>
      <c r="VYG128" s="388"/>
      <c r="VYH128" s="214"/>
      <c r="VYI128" s="389"/>
      <c r="VYJ128" s="390"/>
      <c r="VYK128" s="388"/>
      <c r="VYL128" s="214"/>
      <c r="VYM128" s="389"/>
      <c r="VYN128" s="390"/>
      <c r="VYO128" s="388"/>
      <c r="VYP128" s="214"/>
      <c r="VYQ128" s="389"/>
      <c r="VYR128" s="390"/>
      <c r="VYS128" s="388"/>
      <c r="VYT128" s="214"/>
      <c r="VYU128" s="389"/>
      <c r="VYV128" s="390"/>
      <c r="VYW128" s="388"/>
      <c r="VYX128" s="214"/>
      <c r="VYY128" s="389"/>
      <c r="VYZ128" s="390"/>
      <c r="VZA128" s="388"/>
      <c r="VZB128" s="214"/>
      <c r="VZC128" s="389"/>
      <c r="VZD128" s="390"/>
      <c r="VZE128" s="388"/>
      <c r="VZF128" s="214"/>
      <c r="VZG128" s="389"/>
      <c r="VZH128" s="390"/>
      <c r="VZI128" s="388"/>
      <c r="VZJ128" s="214"/>
      <c r="VZK128" s="389"/>
      <c r="VZL128" s="390"/>
      <c r="VZM128" s="388"/>
      <c r="VZN128" s="214"/>
      <c r="VZO128" s="389"/>
      <c r="VZP128" s="390"/>
      <c r="VZQ128" s="388"/>
      <c r="VZR128" s="214"/>
      <c r="VZS128" s="389"/>
      <c r="VZT128" s="390"/>
      <c r="VZU128" s="388"/>
      <c r="VZV128" s="214"/>
      <c r="VZW128" s="389"/>
      <c r="VZX128" s="390"/>
      <c r="VZY128" s="388"/>
      <c r="VZZ128" s="214"/>
      <c r="WAA128" s="389"/>
      <c r="WAB128" s="390"/>
      <c r="WAC128" s="388"/>
      <c r="WAD128" s="214"/>
      <c r="WAE128" s="389"/>
      <c r="WAF128" s="390"/>
      <c r="WAG128" s="388"/>
      <c r="WAH128" s="214"/>
      <c r="WAI128" s="389"/>
      <c r="WAJ128" s="390"/>
      <c r="WAK128" s="388"/>
      <c r="WAL128" s="214"/>
      <c r="WAM128" s="389"/>
      <c r="WAN128" s="390"/>
      <c r="WAO128" s="388"/>
      <c r="WAP128" s="214"/>
      <c r="WAQ128" s="389"/>
      <c r="WAR128" s="390"/>
      <c r="WAS128" s="388"/>
      <c r="WAT128" s="214"/>
      <c r="WAU128" s="389"/>
      <c r="WAV128" s="390"/>
      <c r="WAW128" s="388"/>
      <c r="WAX128" s="214"/>
      <c r="WAY128" s="389"/>
      <c r="WAZ128" s="390"/>
      <c r="WBA128" s="388"/>
      <c r="WBB128" s="214"/>
      <c r="WBC128" s="389"/>
      <c r="WBD128" s="390"/>
      <c r="WBE128" s="388"/>
      <c r="WBF128" s="214"/>
      <c r="WBG128" s="389"/>
      <c r="WBH128" s="390"/>
      <c r="WBI128" s="388"/>
      <c r="WBJ128" s="214"/>
      <c r="WBK128" s="389"/>
      <c r="WBL128" s="390"/>
      <c r="WBM128" s="388"/>
      <c r="WBN128" s="214"/>
      <c r="WBO128" s="389"/>
      <c r="WBP128" s="390"/>
      <c r="WBQ128" s="388"/>
      <c r="WBR128" s="214"/>
      <c r="WBS128" s="389"/>
      <c r="WBT128" s="390"/>
      <c r="WBU128" s="388"/>
      <c r="WBV128" s="214"/>
      <c r="WBW128" s="389"/>
      <c r="WBX128" s="390"/>
      <c r="WBY128" s="388"/>
      <c r="WBZ128" s="214"/>
      <c r="WCA128" s="389"/>
      <c r="WCB128" s="390"/>
      <c r="WCC128" s="388"/>
      <c r="WCD128" s="214"/>
      <c r="WCE128" s="389"/>
      <c r="WCF128" s="390"/>
      <c r="WCG128" s="388"/>
      <c r="WCH128" s="214"/>
      <c r="WCI128" s="389"/>
      <c r="WCJ128" s="390"/>
      <c r="WCK128" s="388"/>
      <c r="WCL128" s="214"/>
      <c r="WCM128" s="389"/>
      <c r="WCN128" s="390"/>
      <c r="WCO128" s="388"/>
      <c r="WCP128" s="214"/>
      <c r="WCQ128" s="389"/>
      <c r="WCR128" s="390"/>
      <c r="WCS128" s="388"/>
      <c r="WCT128" s="214"/>
      <c r="WCU128" s="389"/>
      <c r="WCV128" s="390"/>
      <c r="WCW128" s="388"/>
      <c r="WCX128" s="214"/>
      <c r="WCY128" s="389"/>
      <c r="WCZ128" s="390"/>
      <c r="WDA128" s="388"/>
      <c r="WDB128" s="214"/>
      <c r="WDC128" s="389"/>
      <c r="WDD128" s="390"/>
      <c r="WDE128" s="388"/>
      <c r="WDF128" s="214"/>
      <c r="WDG128" s="389"/>
      <c r="WDH128" s="390"/>
      <c r="WDI128" s="388"/>
      <c r="WDJ128" s="214"/>
      <c r="WDK128" s="389"/>
      <c r="WDL128" s="390"/>
      <c r="WDM128" s="388"/>
      <c r="WDN128" s="214"/>
      <c r="WDO128" s="389"/>
      <c r="WDP128" s="390"/>
      <c r="WDQ128" s="388"/>
      <c r="WDR128" s="214"/>
      <c r="WDS128" s="389"/>
      <c r="WDT128" s="390"/>
      <c r="WDU128" s="388"/>
      <c r="WDV128" s="214"/>
      <c r="WDW128" s="389"/>
      <c r="WDX128" s="390"/>
      <c r="WDY128" s="388"/>
      <c r="WDZ128" s="214"/>
      <c r="WEA128" s="389"/>
      <c r="WEB128" s="390"/>
      <c r="WEC128" s="388"/>
      <c r="WED128" s="214"/>
      <c r="WEE128" s="389"/>
      <c r="WEF128" s="390"/>
      <c r="WEG128" s="388"/>
      <c r="WEH128" s="214"/>
      <c r="WEI128" s="389"/>
      <c r="WEJ128" s="390"/>
      <c r="WEK128" s="388"/>
      <c r="WEL128" s="214"/>
      <c r="WEM128" s="389"/>
      <c r="WEN128" s="390"/>
      <c r="WEO128" s="388"/>
      <c r="WEP128" s="214"/>
      <c r="WEQ128" s="389"/>
      <c r="WER128" s="390"/>
      <c r="WES128" s="388"/>
      <c r="WET128" s="214"/>
      <c r="WEU128" s="389"/>
      <c r="WEV128" s="390"/>
      <c r="WEW128" s="388"/>
      <c r="WEX128" s="214"/>
      <c r="WEY128" s="389"/>
      <c r="WEZ128" s="390"/>
      <c r="WFA128" s="388"/>
      <c r="WFB128" s="214"/>
      <c r="WFC128" s="389"/>
      <c r="WFD128" s="390"/>
      <c r="WFE128" s="388"/>
      <c r="WFF128" s="214"/>
      <c r="WFG128" s="389"/>
      <c r="WFH128" s="390"/>
      <c r="WFI128" s="388"/>
      <c r="WFJ128" s="214"/>
      <c r="WFK128" s="389"/>
      <c r="WFL128" s="390"/>
      <c r="WFM128" s="388"/>
      <c r="WFN128" s="214"/>
      <c r="WFO128" s="389"/>
      <c r="WFP128" s="390"/>
      <c r="WFQ128" s="388"/>
      <c r="WFR128" s="214"/>
      <c r="WFS128" s="389"/>
      <c r="WFT128" s="390"/>
      <c r="WFU128" s="388"/>
      <c r="WFV128" s="214"/>
      <c r="WFW128" s="389"/>
      <c r="WFX128" s="390"/>
      <c r="WFY128" s="388"/>
      <c r="WFZ128" s="214"/>
      <c r="WGA128" s="389"/>
      <c r="WGB128" s="390"/>
      <c r="WGC128" s="388"/>
      <c r="WGD128" s="214"/>
      <c r="WGE128" s="389"/>
      <c r="WGF128" s="390"/>
      <c r="WGG128" s="388"/>
      <c r="WGH128" s="214"/>
      <c r="WGI128" s="389"/>
      <c r="WGJ128" s="390"/>
      <c r="WGK128" s="388"/>
      <c r="WGL128" s="214"/>
      <c r="WGM128" s="389"/>
      <c r="WGN128" s="390"/>
      <c r="WGO128" s="388"/>
      <c r="WGP128" s="214"/>
      <c r="WGQ128" s="389"/>
      <c r="WGR128" s="390"/>
      <c r="WGS128" s="388"/>
      <c r="WGT128" s="214"/>
      <c r="WGU128" s="389"/>
      <c r="WGV128" s="390"/>
      <c r="WGW128" s="388"/>
      <c r="WGX128" s="214"/>
      <c r="WGY128" s="389"/>
      <c r="WGZ128" s="390"/>
      <c r="WHA128" s="388"/>
      <c r="WHB128" s="214"/>
      <c r="WHC128" s="389"/>
      <c r="WHD128" s="390"/>
      <c r="WHE128" s="388"/>
      <c r="WHF128" s="214"/>
      <c r="WHG128" s="389"/>
      <c r="WHH128" s="390"/>
      <c r="WHI128" s="388"/>
      <c r="WHJ128" s="214"/>
      <c r="WHK128" s="389"/>
      <c r="WHL128" s="390"/>
      <c r="WHM128" s="388"/>
      <c r="WHN128" s="214"/>
      <c r="WHO128" s="389"/>
      <c r="WHP128" s="390"/>
      <c r="WHQ128" s="388"/>
      <c r="WHR128" s="214"/>
      <c r="WHS128" s="389"/>
      <c r="WHT128" s="390"/>
      <c r="WHU128" s="388"/>
      <c r="WHV128" s="214"/>
      <c r="WHW128" s="389"/>
      <c r="WHX128" s="390"/>
      <c r="WHY128" s="388"/>
      <c r="WHZ128" s="214"/>
      <c r="WIA128" s="389"/>
      <c r="WIB128" s="390"/>
      <c r="WIC128" s="388"/>
      <c r="WID128" s="214"/>
      <c r="WIE128" s="389"/>
      <c r="WIF128" s="390"/>
      <c r="WIG128" s="388"/>
      <c r="WIH128" s="214"/>
      <c r="WII128" s="389"/>
      <c r="WIJ128" s="390"/>
      <c r="WIK128" s="388"/>
      <c r="WIL128" s="214"/>
      <c r="WIM128" s="389"/>
      <c r="WIN128" s="390"/>
      <c r="WIO128" s="388"/>
      <c r="WIP128" s="214"/>
      <c r="WIQ128" s="389"/>
      <c r="WIR128" s="390"/>
      <c r="WIS128" s="388"/>
      <c r="WIT128" s="214"/>
      <c r="WIU128" s="389"/>
      <c r="WIV128" s="390"/>
      <c r="WIW128" s="388"/>
      <c r="WIX128" s="214"/>
      <c r="WIY128" s="389"/>
      <c r="WIZ128" s="390"/>
      <c r="WJA128" s="388"/>
      <c r="WJB128" s="214"/>
      <c r="WJC128" s="389"/>
      <c r="WJD128" s="390"/>
      <c r="WJE128" s="388"/>
      <c r="WJF128" s="214"/>
      <c r="WJG128" s="389"/>
      <c r="WJH128" s="390"/>
      <c r="WJI128" s="388"/>
      <c r="WJJ128" s="214"/>
      <c r="WJK128" s="389"/>
      <c r="WJL128" s="390"/>
      <c r="WJM128" s="388"/>
      <c r="WJN128" s="214"/>
      <c r="WJO128" s="389"/>
      <c r="WJP128" s="390"/>
      <c r="WJQ128" s="388"/>
      <c r="WJR128" s="214"/>
      <c r="WJS128" s="389"/>
      <c r="WJT128" s="390"/>
      <c r="WJU128" s="388"/>
      <c r="WJV128" s="214"/>
      <c r="WJW128" s="389"/>
      <c r="WJX128" s="390"/>
      <c r="WJY128" s="388"/>
      <c r="WJZ128" s="214"/>
      <c r="WKA128" s="389"/>
      <c r="WKB128" s="390"/>
      <c r="WKC128" s="388"/>
      <c r="WKD128" s="214"/>
      <c r="WKE128" s="389"/>
      <c r="WKF128" s="390"/>
      <c r="WKG128" s="388"/>
      <c r="WKH128" s="214"/>
      <c r="WKI128" s="389"/>
      <c r="WKJ128" s="390"/>
      <c r="WKK128" s="388"/>
      <c r="WKL128" s="214"/>
      <c r="WKM128" s="389"/>
      <c r="WKN128" s="390"/>
      <c r="WKO128" s="388"/>
      <c r="WKP128" s="214"/>
      <c r="WKQ128" s="389"/>
      <c r="WKR128" s="390"/>
      <c r="WKS128" s="388"/>
      <c r="WKT128" s="214"/>
      <c r="WKU128" s="389"/>
      <c r="WKV128" s="390"/>
      <c r="WKW128" s="388"/>
      <c r="WKX128" s="214"/>
      <c r="WKY128" s="389"/>
      <c r="WKZ128" s="390"/>
      <c r="WLA128" s="388"/>
      <c r="WLB128" s="214"/>
      <c r="WLC128" s="389"/>
      <c r="WLD128" s="390"/>
      <c r="WLE128" s="388"/>
      <c r="WLF128" s="214"/>
      <c r="WLG128" s="389"/>
      <c r="WLH128" s="390"/>
      <c r="WLI128" s="388"/>
      <c r="WLJ128" s="214"/>
      <c r="WLK128" s="389"/>
      <c r="WLL128" s="390"/>
      <c r="WLM128" s="388"/>
      <c r="WLN128" s="214"/>
      <c r="WLO128" s="389"/>
      <c r="WLP128" s="390"/>
      <c r="WLQ128" s="388"/>
      <c r="WLR128" s="214"/>
      <c r="WLS128" s="389"/>
      <c r="WLT128" s="390"/>
      <c r="WLU128" s="388"/>
      <c r="WLV128" s="214"/>
      <c r="WLW128" s="389"/>
      <c r="WLX128" s="390"/>
      <c r="WLY128" s="388"/>
      <c r="WLZ128" s="214"/>
      <c r="WMA128" s="389"/>
      <c r="WMB128" s="390"/>
      <c r="WMC128" s="388"/>
      <c r="WMD128" s="214"/>
      <c r="WME128" s="389"/>
      <c r="WMF128" s="390"/>
      <c r="WMG128" s="388"/>
      <c r="WMH128" s="214"/>
      <c r="WMI128" s="389"/>
      <c r="WMJ128" s="390"/>
      <c r="WMK128" s="388"/>
      <c r="WML128" s="214"/>
      <c r="WMM128" s="389"/>
      <c r="WMN128" s="390"/>
      <c r="WMO128" s="388"/>
      <c r="WMP128" s="214"/>
      <c r="WMQ128" s="389"/>
      <c r="WMR128" s="390"/>
      <c r="WMS128" s="388"/>
      <c r="WMT128" s="214"/>
      <c r="WMU128" s="389"/>
      <c r="WMV128" s="390"/>
      <c r="WMW128" s="388"/>
      <c r="WMX128" s="214"/>
      <c r="WMY128" s="389"/>
      <c r="WMZ128" s="390"/>
      <c r="WNA128" s="388"/>
      <c r="WNB128" s="214"/>
      <c r="WNC128" s="389"/>
      <c r="WND128" s="390"/>
      <c r="WNE128" s="388"/>
      <c r="WNF128" s="214"/>
      <c r="WNG128" s="389"/>
      <c r="WNH128" s="390"/>
      <c r="WNI128" s="388"/>
      <c r="WNJ128" s="214"/>
      <c r="WNK128" s="389"/>
      <c r="WNL128" s="390"/>
      <c r="WNM128" s="388"/>
      <c r="WNN128" s="214"/>
      <c r="WNO128" s="389"/>
      <c r="WNP128" s="390"/>
      <c r="WNQ128" s="388"/>
      <c r="WNR128" s="214"/>
      <c r="WNS128" s="389"/>
      <c r="WNT128" s="390"/>
      <c r="WNU128" s="388"/>
      <c r="WNV128" s="214"/>
      <c r="WNW128" s="389"/>
      <c r="WNX128" s="390"/>
      <c r="WNY128" s="388"/>
      <c r="WNZ128" s="214"/>
      <c r="WOA128" s="389"/>
      <c r="WOB128" s="390"/>
      <c r="WOC128" s="388"/>
      <c r="WOD128" s="214"/>
      <c r="WOE128" s="389"/>
      <c r="WOF128" s="390"/>
      <c r="WOG128" s="388"/>
      <c r="WOH128" s="214"/>
      <c r="WOI128" s="389"/>
      <c r="WOJ128" s="390"/>
      <c r="WOK128" s="388"/>
      <c r="WOL128" s="214"/>
      <c r="WOM128" s="389"/>
      <c r="WON128" s="390"/>
      <c r="WOO128" s="388"/>
      <c r="WOP128" s="214"/>
      <c r="WOQ128" s="389"/>
      <c r="WOR128" s="390"/>
      <c r="WOS128" s="388"/>
      <c r="WOT128" s="214"/>
      <c r="WOU128" s="389"/>
      <c r="WOV128" s="390"/>
      <c r="WOW128" s="388"/>
      <c r="WOX128" s="214"/>
      <c r="WOY128" s="389"/>
      <c r="WOZ128" s="390"/>
      <c r="WPA128" s="388"/>
      <c r="WPB128" s="214"/>
      <c r="WPC128" s="389"/>
      <c r="WPD128" s="390"/>
      <c r="WPE128" s="388"/>
      <c r="WPF128" s="214"/>
      <c r="WPG128" s="389"/>
      <c r="WPH128" s="390"/>
      <c r="WPI128" s="388"/>
      <c r="WPJ128" s="214"/>
      <c r="WPK128" s="389"/>
      <c r="WPL128" s="390"/>
      <c r="WPM128" s="388"/>
      <c r="WPN128" s="214"/>
      <c r="WPO128" s="389"/>
      <c r="WPP128" s="390"/>
      <c r="WPQ128" s="388"/>
      <c r="WPR128" s="214"/>
      <c r="WPS128" s="389"/>
      <c r="WPT128" s="390"/>
      <c r="WPU128" s="388"/>
      <c r="WPV128" s="214"/>
      <c r="WPW128" s="389"/>
      <c r="WPX128" s="390"/>
      <c r="WPY128" s="388"/>
      <c r="WPZ128" s="214"/>
      <c r="WQA128" s="389"/>
      <c r="WQB128" s="390"/>
      <c r="WQC128" s="388"/>
      <c r="WQD128" s="214"/>
      <c r="WQE128" s="389"/>
      <c r="WQF128" s="390"/>
      <c r="WQG128" s="388"/>
      <c r="WQH128" s="214"/>
      <c r="WQI128" s="389"/>
      <c r="WQJ128" s="390"/>
      <c r="WQK128" s="388"/>
      <c r="WQL128" s="214"/>
      <c r="WQM128" s="389"/>
      <c r="WQN128" s="390"/>
      <c r="WQO128" s="388"/>
      <c r="WQP128" s="214"/>
      <c r="WQQ128" s="389"/>
      <c r="WQR128" s="390"/>
      <c r="WQS128" s="388"/>
      <c r="WQT128" s="214"/>
      <c r="WQU128" s="389"/>
      <c r="WQV128" s="390"/>
      <c r="WQW128" s="388"/>
      <c r="WQX128" s="214"/>
      <c r="WQY128" s="389"/>
      <c r="WQZ128" s="390"/>
      <c r="WRA128" s="388"/>
      <c r="WRB128" s="214"/>
      <c r="WRC128" s="389"/>
      <c r="WRD128" s="390"/>
      <c r="WRE128" s="388"/>
      <c r="WRF128" s="214"/>
      <c r="WRG128" s="389"/>
      <c r="WRH128" s="390"/>
      <c r="WRI128" s="388"/>
      <c r="WRJ128" s="214"/>
      <c r="WRK128" s="389"/>
      <c r="WRL128" s="390"/>
      <c r="WRM128" s="388"/>
      <c r="WRN128" s="214"/>
      <c r="WRO128" s="389"/>
      <c r="WRP128" s="390"/>
      <c r="WRQ128" s="388"/>
      <c r="WRR128" s="214"/>
      <c r="WRS128" s="389"/>
      <c r="WRT128" s="390"/>
      <c r="WRU128" s="388"/>
      <c r="WRV128" s="214"/>
      <c r="WRW128" s="389"/>
      <c r="WRX128" s="390"/>
      <c r="WRY128" s="388"/>
      <c r="WRZ128" s="214"/>
      <c r="WSA128" s="389"/>
      <c r="WSB128" s="390"/>
      <c r="WSC128" s="388"/>
      <c r="WSD128" s="214"/>
      <c r="WSE128" s="389"/>
      <c r="WSF128" s="390"/>
      <c r="WSG128" s="388"/>
      <c r="WSH128" s="214"/>
      <c r="WSI128" s="389"/>
      <c r="WSJ128" s="390"/>
      <c r="WSK128" s="388"/>
      <c r="WSL128" s="214"/>
      <c r="WSM128" s="389"/>
      <c r="WSN128" s="390"/>
      <c r="WSO128" s="388"/>
      <c r="WSP128" s="214"/>
      <c r="WSQ128" s="389"/>
      <c r="WSR128" s="390"/>
      <c r="WSS128" s="388"/>
      <c r="WST128" s="214"/>
      <c r="WSU128" s="389"/>
      <c r="WSV128" s="390"/>
      <c r="WSW128" s="388"/>
      <c r="WSX128" s="214"/>
      <c r="WSY128" s="389"/>
      <c r="WSZ128" s="390"/>
      <c r="WTA128" s="388"/>
      <c r="WTB128" s="214"/>
      <c r="WTC128" s="389"/>
      <c r="WTD128" s="390"/>
      <c r="WTE128" s="388"/>
      <c r="WTF128" s="214"/>
      <c r="WTG128" s="389"/>
      <c r="WTH128" s="390"/>
      <c r="WTI128" s="388"/>
      <c r="WTJ128" s="214"/>
      <c r="WTK128" s="389"/>
      <c r="WTL128" s="390"/>
      <c r="WTM128" s="388"/>
      <c r="WTN128" s="214"/>
      <c r="WTO128" s="389"/>
      <c r="WTP128" s="390"/>
      <c r="WTQ128" s="388"/>
      <c r="WTR128" s="214"/>
      <c r="WTS128" s="389"/>
      <c r="WTT128" s="390"/>
      <c r="WTU128" s="388"/>
      <c r="WTV128" s="214"/>
      <c r="WTW128" s="389"/>
      <c r="WTX128" s="390"/>
      <c r="WTY128" s="388"/>
      <c r="WTZ128" s="214"/>
      <c r="WUA128" s="389"/>
      <c r="WUB128" s="390"/>
      <c r="WUC128" s="388"/>
      <c r="WUD128" s="214"/>
      <c r="WUE128" s="389"/>
      <c r="WUF128" s="390"/>
      <c r="WUG128" s="388"/>
      <c r="WUH128" s="214"/>
      <c r="WUI128" s="389"/>
      <c r="WUJ128" s="390"/>
      <c r="WUK128" s="388"/>
      <c r="WUL128" s="214"/>
      <c r="WUM128" s="389"/>
      <c r="WUN128" s="390"/>
      <c r="WUO128" s="388"/>
      <c r="WUP128" s="214"/>
      <c r="WUQ128" s="389"/>
      <c r="WUR128" s="390"/>
      <c r="WUS128" s="388"/>
      <c r="WUT128" s="214"/>
      <c r="WUU128" s="389"/>
      <c r="WUV128" s="390"/>
      <c r="WUW128" s="388"/>
      <c r="WUX128" s="214"/>
      <c r="WUY128" s="389"/>
      <c r="WUZ128" s="390"/>
      <c r="WVA128" s="388"/>
      <c r="WVB128" s="214"/>
      <c r="WVC128" s="389"/>
      <c r="WVD128" s="390"/>
      <c r="WVE128" s="388"/>
      <c r="WVF128" s="214"/>
      <c r="WVG128" s="389"/>
      <c r="WVH128" s="390"/>
      <c r="WVI128" s="388"/>
      <c r="WVJ128" s="214"/>
      <c r="WVK128" s="389"/>
      <c r="WVL128" s="390"/>
      <c r="WVM128" s="388"/>
      <c r="WVN128" s="214"/>
      <c r="WVO128" s="389"/>
      <c r="WVP128" s="390"/>
      <c r="WVQ128" s="388"/>
      <c r="WVR128" s="214"/>
      <c r="WVS128" s="389"/>
      <c r="WVT128" s="390"/>
      <c r="WVU128" s="388"/>
      <c r="WVV128" s="214"/>
      <c r="WVW128" s="389"/>
      <c r="WVX128" s="390"/>
      <c r="WVY128" s="388"/>
      <c r="WVZ128" s="214"/>
      <c r="WWA128" s="389"/>
      <c r="WWB128" s="390"/>
      <c r="WWC128" s="388"/>
      <c r="WWD128" s="214"/>
      <c r="WWE128" s="389"/>
      <c r="WWF128" s="390"/>
      <c r="WWG128" s="388"/>
      <c r="WWH128" s="214"/>
      <c r="WWI128" s="389"/>
      <c r="WWJ128" s="390"/>
      <c r="WWK128" s="388"/>
      <c r="WWL128" s="214"/>
      <c r="WWM128" s="389"/>
      <c r="WWN128" s="390"/>
      <c r="WWO128" s="388"/>
      <c r="WWP128" s="214"/>
      <c r="WWQ128" s="389"/>
      <c r="WWR128" s="390"/>
      <c r="WWS128" s="388"/>
      <c r="WWT128" s="214"/>
      <c r="WWU128" s="389"/>
      <c r="WWV128" s="390"/>
      <c r="WWW128" s="388"/>
      <c r="WWX128" s="214"/>
      <c r="WWY128" s="389"/>
      <c r="WWZ128" s="390"/>
      <c r="WXA128" s="388"/>
      <c r="WXB128" s="214"/>
      <c r="WXC128" s="389"/>
      <c r="WXD128" s="390"/>
      <c r="WXE128" s="388"/>
      <c r="WXF128" s="214"/>
      <c r="WXG128" s="389"/>
      <c r="WXH128" s="390"/>
      <c r="WXI128" s="388"/>
      <c r="WXJ128" s="214"/>
      <c r="WXK128" s="389"/>
      <c r="WXL128" s="390"/>
      <c r="WXM128" s="388"/>
      <c r="WXN128" s="214"/>
      <c r="WXO128" s="389"/>
      <c r="WXP128" s="390"/>
      <c r="WXQ128" s="388"/>
      <c r="WXR128" s="214"/>
      <c r="WXS128" s="389"/>
      <c r="WXT128" s="390"/>
      <c r="WXU128" s="388"/>
      <c r="WXV128" s="214"/>
      <c r="WXW128" s="389"/>
      <c r="WXX128" s="390"/>
      <c r="WXY128" s="388"/>
      <c r="WXZ128" s="214"/>
      <c r="WYA128" s="389"/>
      <c r="WYB128" s="390"/>
      <c r="WYC128" s="388"/>
      <c r="WYD128" s="214"/>
      <c r="WYE128" s="389"/>
      <c r="WYF128" s="390"/>
      <c r="WYG128" s="388"/>
      <c r="WYH128" s="214"/>
      <c r="WYI128" s="389"/>
      <c r="WYJ128" s="390"/>
      <c r="WYK128" s="388"/>
      <c r="WYL128" s="214"/>
      <c r="WYM128" s="389"/>
      <c r="WYN128" s="390"/>
      <c r="WYO128" s="388"/>
      <c r="WYP128" s="214"/>
      <c r="WYQ128" s="389"/>
      <c r="WYR128" s="390"/>
      <c r="WYS128" s="388"/>
      <c r="WYT128" s="214"/>
      <c r="WYU128" s="389"/>
      <c r="WYV128" s="390"/>
      <c r="WYW128" s="388"/>
      <c r="WYX128" s="214"/>
      <c r="WYY128" s="389"/>
      <c r="WYZ128" s="390"/>
      <c r="WZA128" s="388"/>
      <c r="WZB128" s="214"/>
      <c r="WZC128" s="389"/>
      <c r="WZD128" s="390"/>
      <c r="WZE128" s="388"/>
      <c r="WZF128" s="214"/>
      <c r="WZG128" s="389"/>
      <c r="WZH128" s="390"/>
      <c r="WZI128" s="388"/>
      <c r="WZJ128" s="214"/>
      <c r="WZK128" s="389"/>
      <c r="WZL128" s="390"/>
      <c r="WZM128" s="388"/>
      <c r="WZN128" s="214"/>
      <c r="WZO128" s="389"/>
      <c r="WZP128" s="390"/>
      <c r="WZQ128" s="388"/>
      <c r="WZR128" s="214"/>
      <c r="WZS128" s="389"/>
      <c r="WZT128" s="390"/>
      <c r="WZU128" s="388"/>
      <c r="WZV128" s="214"/>
      <c r="WZW128" s="389"/>
      <c r="WZX128" s="390"/>
      <c r="WZY128" s="388"/>
      <c r="WZZ128" s="214"/>
      <c r="XAA128" s="389"/>
      <c r="XAB128" s="390"/>
      <c r="XAC128" s="388"/>
      <c r="XAD128" s="214"/>
      <c r="XAE128" s="389"/>
      <c r="XAF128" s="390"/>
      <c r="XAG128" s="388"/>
      <c r="XAH128" s="214"/>
      <c r="XAI128" s="389"/>
      <c r="XAJ128" s="390"/>
      <c r="XAK128" s="388"/>
      <c r="XAL128" s="214"/>
      <c r="XAM128" s="389"/>
      <c r="XAN128" s="390"/>
      <c r="XAO128" s="388"/>
      <c r="XAP128" s="214"/>
      <c r="XAQ128" s="389"/>
      <c r="XAR128" s="390"/>
      <c r="XAS128" s="388"/>
      <c r="XAT128" s="214"/>
      <c r="XAU128" s="389"/>
      <c r="XAV128" s="390"/>
      <c r="XAW128" s="388"/>
      <c r="XAX128" s="214"/>
      <c r="XAY128" s="389"/>
      <c r="XAZ128" s="390"/>
      <c r="XBA128" s="388"/>
      <c r="XBB128" s="214"/>
      <c r="XBC128" s="389"/>
      <c r="XBD128" s="390"/>
      <c r="XBE128" s="388"/>
      <c r="XBF128" s="214"/>
      <c r="XBG128" s="389"/>
      <c r="XBH128" s="390"/>
      <c r="XBI128" s="388"/>
      <c r="XBJ128" s="214"/>
      <c r="XBK128" s="389"/>
      <c r="XBL128" s="390"/>
      <c r="XBM128" s="388"/>
      <c r="XBN128" s="214"/>
      <c r="XBO128" s="389"/>
      <c r="XBP128" s="390"/>
      <c r="XBQ128" s="388"/>
      <c r="XBR128" s="214"/>
      <c r="XBS128" s="389"/>
      <c r="XBT128" s="390"/>
      <c r="XBU128" s="388"/>
      <c r="XBV128" s="214"/>
      <c r="XBW128" s="389"/>
      <c r="XBX128" s="390"/>
      <c r="XBY128" s="388"/>
      <c r="XBZ128" s="214"/>
      <c r="XCA128" s="389"/>
      <c r="XCB128" s="390"/>
      <c r="XCC128" s="388"/>
      <c r="XCD128" s="214"/>
      <c r="XCE128" s="389"/>
      <c r="XCF128" s="390"/>
      <c r="XCG128" s="388"/>
      <c r="XCH128" s="214"/>
      <c r="XCI128" s="389"/>
      <c r="XCJ128" s="390"/>
      <c r="XCK128" s="388"/>
      <c r="XCL128" s="214"/>
      <c r="XCM128" s="389"/>
      <c r="XCN128" s="390"/>
      <c r="XCO128" s="388"/>
      <c r="XCP128" s="214"/>
      <c r="XCQ128" s="389"/>
      <c r="XCR128" s="390"/>
      <c r="XCS128" s="388"/>
      <c r="XCT128" s="214"/>
      <c r="XCU128" s="389"/>
      <c r="XCV128" s="390"/>
      <c r="XCW128" s="388"/>
      <c r="XCX128" s="214"/>
      <c r="XCY128" s="389"/>
      <c r="XCZ128" s="390"/>
      <c r="XDA128" s="388"/>
      <c r="XDB128" s="214"/>
      <c r="XDC128" s="389"/>
      <c r="XDD128" s="390"/>
      <c r="XDE128" s="388"/>
      <c r="XDF128" s="214"/>
      <c r="XDG128" s="389"/>
      <c r="XDH128" s="390"/>
      <c r="XDI128" s="388"/>
      <c r="XDJ128" s="214"/>
      <c r="XDK128" s="389"/>
      <c r="XDL128" s="390"/>
      <c r="XDM128" s="388"/>
      <c r="XDN128" s="214"/>
      <c r="XDO128" s="389"/>
      <c r="XDP128" s="390"/>
      <c r="XDQ128" s="388"/>
      <c r="XDR128" s="214"/>
      <c r="XDS128" s="389"/>
      <c r="XDT128" s="390"/>
      <c r="XDU128" s="388"/>
      <c r="XDV128" s="214"/>
      <c r="XDW128" s="389"/>
      <c r="XDX128" s="390"/>
      <c r="XDY128" s="388"/>
      <c r="XDZ128" s="214"/>
      <c r="XEA128" s="389"/>
      <c r="XEB128" s="390"/>
      <c r="XEC128" s="388"/>
      <c r="XED128" s="214"/>
      <c r="XEE128" s="389"/>
      <c r="XEF128" s="390"/>
      <c r="XEG128" s="388"/>
      <c r="XEH128" s="214"/>
      <c r="XEI128" s="389"/>
      <c r="XEJ128" s="390"/>
      <c r="XEK128" s="388"/>
      <c r="XEL128" s="214"/>
      <c r="XEM128" s="389"/>
      <c r="XEN128" s="390"/>
      <c r="XEO128" s="388"/>
      <c r="XEP128" s="214"/>
      <c r="XEQ128" s="389"/>
      <c r="XER128" s="390"/>
      <c r="XES128" s="388"/>
      <c r="XET128" s="214"/>
      <c r="XEU128" s="389"/>
      <c r="XEV128" s="390"/>
      <c r="XEW128" s="388"/>
      <c r="XEX128" s="214"/>
      <c r="XEY128" s="389"/>
      <c r="XEZ128" s="390"/>
      <c r="XFA128" s="388"/>
      <c r="XFB128" s="214"/>
      <c r="XFC128" s="389"/>
      <c r="XFD128" s="390"/>
    </row>
    <row r="129" spans="1:44" s="113" customFormat="1" x14ac:dyDescent="0.25">
      <c r="A129" s="51" t="s">
        <v>105</v>
      </c>
      <c r="B129" s="74" t="s">
        <v>95</v>
      </c>
      <c r="C129" s="138" t="s">
        <v>1377</v>
      </c>
      <c r="D129" s="201">
        <f>D130</f>
        <v>21579309.600000001</v>
      </c>
      <c r="E129" s="201">
        <f>E130</f>
        <v>5597704.5499999998</v>
      </c>
      <c r="F129" s="365">
        <f>D129-E129</f>
        <v>15981605.050000001</v>
      </c>
      <c r="G129" s="109"/>
      <c r="H129" s="110">
        <f>15412451-E129</f>
        <v>9814746.4499999993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12"/>
      <c r="AN129" s="112"/>
      <c r="AO129" s="112"/>
      <c r="AP129" s="112"/>
      <c r="AQ129" s="112"/>
      <c r="AR129" s="112"/>
    </row>
    <row r="130" spans="1:44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2">
        <v>21579309.600000001</v>
      </c>
      <c r="E130" s="203">
        <v>5597704.5499999998</v>
      </c>
      <c r="F130" s="366">
        <f>D130-E130</f>
        <v>15981605.050000001</v>
      </c>
      <c r="G130" s="109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12"/>
      <c r="AN130" s="112"/>
      <c r="AO130" s="112"/>
      <c r="AP130" s="112"/>
      <c r="AQ130" s="112"/>
      <c r="AR130" s="112"/>
    </row>
    <row r="131" spans="1:44" s="60" customFormat="1" ht="23.25" x14ac:dyDescent="0.25">
      <c r="A131" s="130" t="s">
        <v>1121</v>
      </c>
      <c r="B131" s="74" t="s">
        <v>95</v>
      </c>
      <c r="C131" s="137" t="s">
        <v>1379</v>
      </c>
      <c r="D131" s="207">
        <f>D134+D132</f>
        <v>812060</v>
      </c>
      <c r="E131" s="207">
        <f>E134+E132</f>
        <v>611685</v>
      </c>
      <c r="F131" s="372">
        <f>D131-E131</f>
        <v>200375</v>
      </c>
      <c r="G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9"/>
      <c r="AM131" s="59"/>
      <c r="AN131" s="59"/>
      <c r="AO131" s="59"/>
      <c r="AP131" s="59"/>
      <c r="AQ131" s="59"/>
      <c r="AR131" s="59"/>
    </row>
    <row r="132" spans="1:44" s="7" customFormat="1" ht="34.5" x14ac:dyDescent="0.25">
      <c r="A132" s="130" t="s">
        <v>106</v>
      </c>
      <c r="B132" s="74" t="s">
        <v>95</v>
      </c>
      <c r="C132" s="137" t="s">
        <v>1380</v>
      </c>
      <c r="D132" s="197">
        <f>D133</f>
        <v>10560</v>
      </c>
      <c r="E132" s="197">
        <f>E133</f>
        <v>10560</v>
      </c>
      <c r="F132" s="365">
        <f t="shared" ref="F132" si="7">D132-E132</f>
        <v>0</v>
      </c>
      <c r="G132" s="9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6"/>
      <c r="AM132" s="6"/>
      <c r="AN132" s="6"/>
      <c r="AO132" s="6"/>
      <c r="AP132" s="6"/>
      <c r="AQ132" s="6"/>
      <c r="AR132" s="6"/>
    </row>
    <row r="133" spans="1:44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4">
        <v>10560</v>
      </c>
      <c r="E133" s="204">
        <v>10560</v>
      </c>
      <c r="F133" s="371">
        <f>D133-E133</f>
        <v>0</v>
      </c>
      <c r="G133" s="9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6"/>
      <c r="AM133" s="6"/>
      <c r="AN133" s="6"/>
      <c r="AO133" s="6"/>
      <c r="AP133" s="6"/>
      <c r="AQ133" s="6"/>
      <c r="AR133" s="6"/>
    </row>
    <row r="134" spans="1:44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7">
        <f>D135</f>
        <v>801500</v>
      </c>
      <c r="E134" s="197">
        <f>E135</f>
        <v>601125</v>
      </c>
      <c r="F134" s="365">
        <f>D134-E134</f>
        <v>200375</v>
      </c>
      <c r="G134" s="9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6"/>
      <c r="AM134" s="6"/>
      <c r="AN134" s="6"/>
      <c r="AO134" s="6"/>
      <c r="AP134" s="6"/>
      <c r="AQ134" s="6"/>
      <c r="AR134" s="6"/>
    </row>
    <row r="135" spans="1:44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4">
        <v>801500</v>
      </c>
      <c r="E135" s="204">
        <v>601125</v>
      </c>
      <c r="F135" s="371">
        <f>D135-E135</f>
        <v>200375</v>
      </c>
      <c r="G135" s="9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6"/>
      <c r="AM135" s="6"/>
      <c r="AN135" s="6"/>
      <c r="AO135" s="6"/>
      <c r="AP135" s="6"/>
      <c r="AQ135" s="6"/>
      <c r="AR135" s="6"/>
    </row>
    <row r="136" spans="1:44" s="39" customFormat="1" hidden="1" x14ac:dyDescent="0.25">
      <c r="A136" s="51" t="s">
        <v>1094</v>
      </c>
      <c r="B136" s="75"/>
      <c r="C136" s="138" t="s">
        <v>1482</v>
      </c>
      <c r="D136" s="201">
        <f>D137+D140</f>
        <v>0</v>
      </c>
      <c r="E136" s="201">
        <f>E137+E140</f>
        <v>0</v>
      </c>
      <c r="F136" s="83">
        <f t="shared" ref="F136:F146" si="8">D136-E136</f>
        <v>0</v>
      </c>
      <c r="G136" s="91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8"/>
      <c r="AM136" s="38"/>
      <c r="AN136" s="38"/>
      <c r="AO136" s="38"/>
      <c r="AP136" s="38"/>
      <c r="AQ136" s="38"/>
      <c r="AR136" s="38"/>
    </row>
    <row r="137" spans="1:44" s="113" customFormat="1" ht="45" hidden="1" x14ac:dyDescent="0.25">
      <c r="A137" s="51" t="s">
        <v>1502</v>
      </c>
      <c r="B137" s="73"/>
      <c r="C137" s="138" t="s">
        <v>1500</v>
      </c>
      <c r="D137" s="201">
        <f>D138+D139</f>
        <v>0</v>
      </c>
      <c r="E137" s="201">
        <f>E138+E139</f>
        <v>0</v>
      </c>
      <c r="F137" s="365">
        <f>D137-E137</f>
        <v>0</v>
      </c>
      <c r="G137" s="109"/>
      <c r="H137" s="110">
        <f>15412451-E137</f>
        <v>15412451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2"/>
      <c r="AN137" s="112"/>
      <c r="AO137" s="112"/>
      <c r="AP137" s="112"/>
      <c r="AQ137" s="112"/>
      <c r="AR137" s="112"/>
    </row>
    <row r="138" spans="1:44" s="113" customFormat="1" ht="21.75" hidden="1" customHeight="1" x14ac:dyDescent="0.25">
      <c r="A138" s="50" t="s">
        <v>916</v>
      </c>
      <c r="B138" s="73"/>
      <c r="C138" s="142" t="s">
        <v>1484</v>
      </c>
      <c r="D138" s="205">
        <v>0</v>
      </c>
      <c r="E138" s="206"/>
      <c r="F138" s="373">
        <f>D138-E138</f>
        <v>0</v>
      </c>
      <c r="G138" s="109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12"/>
      <c r="AN138" s="112"/>
      <c r="AO138" s="112"/>
      <c r="AP138" s="112"/>
      <c r="AQ138" s="112"/>
      <c r="AR138" s="112"/>
    </row>
    <row r="139" spans="1:44" s="113" customFormat="1" ht="48.75" hidden="1" customHeight="1" x14ac:dyDescent="0.25">
      <c r="A139" s="50" t="s">
        <v>1501</v>
      </c>
      <c r="B139" s="73"/>
      <c r="C139" s="142" t="s">
        <v>1499</v>
      </c>
      <c r="D139" s="202">
        <v>0</v>
      </c>
      <c r="E139" s="203">
        <v>0</v>
      </c>
      <c r="F139" s="366"/>
      <c r="G139" s="109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12"/>
      <c r="AN139" s="112"/>
      <c r="AO139" s="112"/>
      <c r="AP139" s="112"/>
      <c r="AQ139" s="112"/>
      <c r="AR139" s="112"/>
    </row>
    <row r="140" spans="1:44" s="113" customFormat="1" hidden="1" x14ac:dyDescent="0.25">
      <c r="A140" s="51" t="s">
        <v>105</v>
      </c>
      <c r="B140" s="73"/>
      <c r="C140" s="138" t="s">
        <v>1479</v>
      </c>
      <c r="D140" s="201">
        <f>D141+D142</f>
        <v>0</v>
      </c>
      <c r="E140" s="201">
        <f>E141+E142</f>
        <v>0</v>
      </c>
      <c r="F140" s="365">
        <f>D140-E140</f>
        <v>0</v>
      </c>
      <c r="G140" s="109"/>
      <c r="H140" s="110">
        <f>15412451-E140</f>
        <v>15412451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12"/>
      <c r="AN140" s="112"/>
      <c r="AO140" s="112"/>
      <c r="AP140" s="112"/>
      <c r="AQ140" s="112"/>
      <c r="AR140" s="112"/>
    </row>
    <row r="141" spans="1:44" s="113" customFormat="1" ht="21.75" hidden="1" customHeight="1" x14ac:dyDescent="0.25">
      <c r="A141" s="50" t="s">
        <v>916</v>
      </c>
      <c r="B141" s="73"/>
      <c r="C141" s="142" t="s">
        <v>1484</v>
      </c>
      <c r="D141" s="205">
        <v>0</v>
      </c>
      <c r="E141" s="206"/>
      <c r="F141" s="373">
        <f>D141-E141</f>
        <v>0</v>
      </c>
      <c r="G141" s="109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12"/>
      <c r="AN141" s="112"/>
      <c r="AO141" s="112"/>
      <c r="AP141" s="112"/>
      <c r="AQ141" s="112"/>
      <c r="AR141" s="112"/>
    </row>
    <row r="142" spans="1:44" s="113" customFormat="1" ht="14.25" hidden="1" customHeight="1" x14ac:dyDescent="0.25">
      <c r="A142" s="50" t="s">
        <v>168</v>
      </c>
      <c r="B142" s="73"/>
      <c r="C142" s="142" t="s">
        <v>1480</v>
      </c>
      <c r="D142" s="202">
        <v>0</v>
      </c>
      <c r="E142" s="203">
        <v>0</v>
      </c>
      <c r="F142" s="366"/>
      <c r="G142" s="109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12"/>
      <c r="AN142" s="112"/>
      <c r="AO142" s="112"/>
      <c r="AP142" s="112"/>
      <c r="AQ142" s="112"/>
      <c r="AR142" s="112"/>
    </row>
    <row r="143" spans="1:44" s="408" customFormat="1" ht="90" hidden="1" x14ac:dyDescent="0.25">
      <c r="A143" s="380" t="s">
        <v>1187</v>
      </c>
      <c r="B143" s="404"/>
      <c r="C143" s="382" t="s">
        <v>1126</v>
      </c>
      <c r="D143" s="383">
        <f>D144</f>
        <v>0</v>
      </c>
      <c r="E143" s="383">
        <f>E144</f>
        <v>0</v>
      </c>
      <c r="F143" s="405">
        <f t="shared" si="8"/>
        <v>0</v>
      </c>
      <c r="G143" s="40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07"/>
      <c r="AM143" s="407"/>
      <c r="AN143" s="407"/>
      <c r="AO143" s="407"/>
      <c r="AP143" s="407"/>
      <c r="AQ143" s="407"/>
      <c r="AR143" s="407"/>
    </row>
    <row r="144" spans="1:44" s="42" customFormat="1" ht="100.5" hidden="1" customHeight="1" x14ac:dyDescent="0.25">
      <c r="A144" s="213" t="s">
        <v>1188</v>
      </c>
      <c r="B144" s="214"/>
      <c r="C144" s="385" t="s">
        <v>1127</v>
      </c>
      <c r="D144" s="338">
        <v>0</v>
      </c>
      <c r="E144" s="338">
        <v>0</v>
      </c>
      <c r="F144" s="405">
        <f t="shared" si="8"/>
        <v>0</v>
      </c>
      <c r="G144" s="409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1"/>
      <c r="AM144" s="41"/>
      <c r="AN144" s="41"/>
      <c r="AO144" s="41"/>
      <c r="AP144" s="41"/>
      <c r="AQ144" s="41"/>
      <c r="AR144" s="41"/>
    </row>
    <row r="145" spans="1:44" s="408" customFormat="1" ht="45" hidden="1" x14ac:dyDescent="0.25">
      <c r="A145" s="380" t="s">
        <v>1313</v>
      </c>
      <c r="B145" s="404"/>
      <c r="C145" s="382" t="s">
        <v>1298</v>
      </c>
      <c r="D145" s="383">
        <f>D146</f>
        <v>0</v>
      </c>
      <c r="E145" s="383">
        <f>E146</f>
        <v>0</v>
      </c>
      <c r="F145" s="405">
        <f t="shared" si="8"/>
        <v>0</v>
      </c>
      <c r="G145" s="406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07"/>
      <c r="AM145" s="407"/>
      <c r="AN145" s="407"/>
      <c r="AO145" s="407"/>
      <c r="AP145" s="407"/>
      <c r="AQ145" s="407"/>
      <c r="AR145" s="407"/>
    </row>
    <row r="146" spans="1:44" s="42" customFormat="1" ht="68.25" hidden="1" customHeight="1" x14ac:dyDescent="0.25">
      <c r="A146" s="342" t="s">
        <v>1314</v>
      </c>
      <c r="B146" s="214"/>
      <c r="C146" s="385" t="s">
        <v>1299</v>
      </c>
      <c r="D146" s="338">
        <v>0</v>
      </c>
      <c r="E146" s="338">
        <v>0</v>
      </c>
      <c r="F146" s="405">
        <f t="shared" si="8"/>
        <v>0</v>
      </c>
      <c r="G146" s="409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1"/>
      <c r="AM146" s="41"/>
      <c r="AN146" s="41"/>
      <c r="AO146" s="41"/>
      <c r="AP146" s="41"/>
      <c r="AQ146" s="41"/>
      <c r="AR146" s="41"/>
    </row>
    <row r="147" spans="1:44" s="192" customFormat="1" hidden="1" x14ac:dyDescent="0.25">
      <c r="A147" s="380" t="s">
        <v>107</v>
      </c>
      <c r="B147" s="381"/>
      <c r="C147" s="382" t="s">
        <v>1308</v>
      </c>
      <c r="D147" s="383">
        <f>D148</f>
        <v>0</v>
      </c>
      <c r="E147" s="383">
        <f>E148</f>
        <v>0</v>
      </c>
      <c r="F147" s="410">
        <f>F148</f>
        <v>0</v>
      </c>
      <c r="G147" s="411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1"/>
      <c r="AM147" s="211"/>
      <c r="AN147" s="211"/>
      <c r="AO147" s="211"/>
      <c r="AP147" s="211"/>
      <c r="AQ147" s="211"/>
      <c r="AR147" s="211"/>
    </row>
    <row r="148" spans="1:44" s="192" customFormat="1" ht="30" hidden="1" customHeight="1" x14ac:dyDescent="0.25">
      <c r="A148" s="342" t="s">
        <v>326</v>
      </c>
      <c r="B148" s="381"/>
      <c r="C148" s="385" t="s">
        <v>325</v>
      </c>
      <c r="D148" s="387">
        <f>D149</f>
        <v>0</v>
      </c>
      <c r="E148" s="387">
        <f>E149</f>
        <v>0</v>
      </c>
      <c r="F148" s="412">
        <f>D148-E148</f>
        <v>0</v>
      </c>
      <c r="G148" s="411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1"/>
      <c r="AM148" s="211"/>
      <c r="AN148" s="211"/>
      <c r="AO148" s="211"/>
      <c r="AP148" s="211"/>
      <c r="AQ148" s="211"/>
      <c r="AR148" s="211"/>
    </row>
    <row r="149" spans="1:44" s="192" customFormat="1" ht="28.5" hidden="1" customHeight="1" x14ac:dyDescent="0.25">
      <c r="A149" s="342" t="s">
        <v>326</v>
      </c>
      <c r="B149" s="381"/>
      <c r="C149" s="385" t="s">
        <v>1347</v>
      </c>
      <c r="D149" s="386">
        <v>0</v>
      </c>
      <c r="E149" s="387">
        <v>0</v>
      </c>
      <c r="F149" s="412">
        <f>D149-E149</f>
        <v>0</v>
      </c>
      <c r="G149" s="411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1"/>
      <c r="AM149" s="211"/>
      <c r="AN149" s="211"/>
      <c r="AO149" s="211"/>
      <c r="AP149" s="211"/>
      <c r="AQ149" s="211"/>
      <c r="AR149" s="211"/>
    </row>
    <row r="150" spans="1:44" s="39" customFormat="1" ht="70.5" customHeight="1" x14ac:dyDescent="0.25">
      <c r="A150" s="130" t="s">
        <v>1487</v>
      </c>
      <c r="B150" s="56"/>
      <c r="C150" s="134" t="s">
        <v>1154</v>
      </c>
      <c r="D150" s="200">
        <f>D153</f>
        <v>0</v>
      </c>
      <c r="E150" s="200">
        <f>E153</f>
        <v>404677.65</v>
      </c>
      <c r="F150" s="413"/>
      <c r="G150" s="9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8"/>
      <c r="AM150" s="38"/>
      <c r="AN150" s="38"/>
      <c r="AO150" s="38"/>
      <c r="AP150" s="38"/>
      <c r="AQ150" s="38"/>
      <c r="AR150" s="38"/>
    </row>
    <row r="151" spans="1:44" s="39" customFormat="1" ht="84" customHeight="1" x14ac:dyDescent="0.25">
      <c r="A151" s="350" t="s">
        <v>1488</v>
      </c>
      <c r="B151" s="56"/>
      <c r="C151" s="134" t="s">
        <v>1485</v>
      </c>
      <c r="D151" s="200">
        <f>D153</f>
        <v>0</v>
      </c>
      <c r="E151" s="200">
        <f>E153</f>
        <v>404677.65</v>
      </c>
      <c r="F151" s="413"/>
      <c r="G151" s="9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8"/>
      <c r="AM151" s="38"/>
      <c r="AN151" s="38"/>
      <c r="AO151" s="38"/>
      <c r="AP151" s="38"/>
      <c r="AQ151" s="38"/>
      <c r="AR151" s="38"/>
    </row>
    <row r="152" spans="1:44" s="78" customFormat="1" ht="69" customHeight="1" x14ac:dyDescent="0.25">
      <c r="A152" s="132" t="s">
        <v>1490</v>
      </c>
      <c r="B152" s="72"/>
      <c r="C152" s="135" t="s">
        <v>1489</v>
      </c>
      <c r="D152" s="198">
        <v>0</v>
      </c>
      <c r="E152" s="414">
        <f>E153</f>
        <v>404677.65</v>
      </c>
      <c r="F152" s="83"/>
      <c r="G152" s="415"/>
      <c r="H152" s="416">
        <f>E109</f>
        <v>33201745.02</v>
      </c>
      <c r="I152" s="212">
        <f>I153+E152+E153</f>
        <v>1208014.0900000001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7"/>
      <c r="AM152" s="77"/>
      <c r="AN152" s="77"/>
      <c r="AO152" s="77"/>
      <c r="AP152" s="77"/>
      <c r="AQ152" s="77"/>
      <c r="AR152" s="77"/>
    </row>
    <row r="153" spans="1:44" s="78" customFormat="1" ht="60" customHeight="1" x14ac:dyDescent="0.25">
      <c r="A153" s="132" t="s">
        <v>1156</v>
      </c>
      <c r="B153" s="72"/>
      <c r="C153" s="135" t="s">
        <v>1486</v>
      </c>
      <c r="D153" s="198">
        <v>0</v>
      </c>
      <c r="E153" s="414">
        <v>404677.65</v>
      </c>
      <c r="F153" s="83"/>
      <c r="G153" s="415"/>
      <c r="H153" s="416">
        <f>E110</f>
        <v>24363120</v>
      </c>
      <c r="I153" s="212">
        <f>I154+E153+E154</f>
        <v>398658.79000000004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7"/>
      <c r="AM153" s="77"/>
      <c r="AN153" s="77"/>
      <c r="AO153" s="77"/>
      <c r="AP153" s="77"/>
      <c r="AQ153" s="77"/>
      <c r="AR153" s="77"/>
    </row>
    <row r="154" spans="1:44" s="39" customFormat="1" ht="54" customHeight="1" x14ac:dyDescent="0.25">
      <c r="A154" s="471" t="s">
        <v>224</v>
      </c>
      <c r="B154" s="472"/>
      <c r="C154" s="473" t="s">
        <v>1155</v>
      </c>
      <c r="D154" s="474">
        <f>D155</f>
        <v>0</v>
      </c>
      <c r="E154" s="474">
        <f>E155</f>
        <v>-6018.86</v>
      </c>
      <c r="F154" s="475"/>
      <c r="G154" s="91">
        <f>200946670.35+2519000+1168000</f>
        <v>204633670.34999999</v>
      </c>
      <c r="H154" s="476">
        <f>E145+E143+E134+E132+E129+E123+E121+E119+E126</f>
        <v>8838625.0199999996</v>
      </c>
      <c r="I154" s="477" t="b">
        <f>H151=H153+H154</f>
        <v>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8"/>
      <c r="AM154" s="38"/>
      <c r="AN154" s="38"/>
      <c r="AO154" s="38"/>
      <c r="AP154" s="38"/>
      <c r="AQ154" s="38"/>
      <c r="AR154" s="38"/>
    </row>
    <row r="155" spans="1:44" s="78" customFormat="1" ht="60.75" customHeight="1" x14ac:dyDescent="0.25">
      <c r="A155" s="132" t="s">
        <v>225</v>
      </c>
      <c r="B155" s="73"/>
      <c r="C155" s="236" t="s">
        <v>1573</v>
      </c>
      <c r="D155" s="198">
        <v>0</v>
      </c>
      <c r="E155" s="414">
        <v>-6018.86</v>
      </c>
      <c r="F155" s="83"/>
      <c r="G155" s="41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77"/>
      <c r="AN155" s="77"/>
      <c r="AO155" s="77"/>
      <c r="AP155" s="77"/>
      <c r="AQ155" s="77"/>
      <c r="AR155" s="77"/>
    </row>
    <row r="156" spans="1:44" s="77" customFormat="1" ht="60.75" customHeight="1" x14ac:dyDescent="0.25">
      <c r="A156" s="234"/>
      <c r="B156" s="234"/>
      <c r="C156" s="235"/>
      <c r="D156" s="174"/>
      <c r="E156" s="174"/>
      <c r="G156" s="173"/>
      <c r="H156" s="98" t="e">
        <f>#REF!-214701560.85</f>
        <v>#REF!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</row>
    <row r="157" spans="1:44" ht="39" customHeight="1" x14ac:dyDescent="0.25">
      <c r="A157" s="558" t="s">
        <v>329</v>
      </c>
      <c r="B157" s="558"/>
      <c r="C157" s="558"/>
      <c r="D157" s="558"/>
      <c r="E157" s="570" t="s">
        <v>330</v>
      </c>
      <c r="F157" s="570"/>
      <c r="G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21.75" customHeight="1" thickBot="1" x14ac:dyDescent="0.3">
      <c r="A158" s="237"/>
      <c r="B158" s="238"/>
      <c r="C158" s="238"/>
      <c r="D158" s="239"/>
      <c r="E158" s="239"/>
      <c r="F158" s="239"/>
      <c r="G158" s="4"/>
      <c r="H158" s="15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5.75" customHeight="1" x14ac:dyDescent="0.25">
      <c r="A159" s="559" t="s">
        <v>82</v>
      </c>
      <c r="B159" s="562" t="s">
        <v>331</v>
      </c>
      <c r="C159" s="565" t="s">
        <v>332</v>
      </c>
      <c r="D159" s="567" t="s">
        <v>333</v>
      </c>
      <c r="E159" s="549" t="s">
        <v>86</v>
      </c>
      <c r="F159" s="552" t="s">
        <v>87</v>
      </c>
      <c r="G159" s="391">
        <f>215193032.51-D168</f>
        <v>-21691740.090000004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5.45" customHeight="1" x14ac:dyDescent="0.25">
      <c r="A160" s="560"/>
      <c r="B160" s="563"/>
      <c r="C160" s="566"/>
      <c r="D160" s="568"/>
      <c r="E160" s="550"/>
      <c r="F160" s="553"/>
      <c r="G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560"/>
      <c r="B161" s="563"/>
      <c r="C161" s="566"/>
      <c r="D161" s="568"/>
      <c r="E161" s="550"/>
      <c r="F161" s="553"/>
      <c r="G161" s="18">
        <f>E168-86951132.98</f>
        <v>-7700481.1400000155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 customHeight="1" x14ac:dyDescent="0.25">
      <c r="A162" s="560"/>
      <c r="B162" s="563"/>
      <c r="C162" s="566"/>
      <c r="D162" s="568"/>
      <c r="E162" s="550"/>
      <c r="F162" s="553"/>
      <c r="G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6.6" customHeight="1" x14ac:dyDescent="0.25">
      <c r="A163" s="560"/>
      <c r="B163" s="563"/>
      <c r="C163" s="566"/>
      <c r="D163" s="568"/>
      <c r="E163" s="550"/>
      <c r="F163" s="553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7.5" customHeight="1" x14ac:dyDescent="0.25">
      <c r="A164" s="560"/>
      <c r="B164" s="563"/>
      <c r="C164" s="566"/>
      <c r="D164" s="568"/>
      <c r="E164" s="550"/>
      <c r="F164" s="553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4.1500000000000004" hidden="1" customHeight="1" x14ac:dyDescent="0.25">
      <c r="A165" s="560"/>
      <c r="B165" s="563"/>
      <c r="C165" s="499"/>
      <c r="D165" s="568"/>
      <c r="E165" s="241"/>
      <c r="F165" s="242"/>
      <c r="G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15" hidden="1" customHeight="1" x14ac:dyDescent="0.25">
      <c r="A166" s="561"/>
      <c r="B166" s="564"/>
      <c r="C166" s="243"/>
      <c r="D166" s="569"/>
      <c r="E166" s="244"/>
      <c r="F166" s="245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 customHeight="1" thickBot="1" x14ac:dyDescent="0.3">
      <c r="A167" s="246">
        <v>1</v>
      </c>
      <c r="B167" s="247">
        <v>2</v>
      </c>
      <c r="C167" s="248">
        <v>3</v>
      </c>
      <c r="D167" s="249" t="s">
        <v>91</v>
      </c>
      <c r="E167" s="250" t="s">
        <v>92</v>
      </c>
      <c r="F167" s="251" t="s">
        <v>93</v>
      </c>
      <c r="G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x14ac:dyDescent="0.25">
      <c r="A168" s="252" t="s">
        <v>109</v>
      </c>
      <c r="B168" s="253" t="s">
        <v>110</v>
      </c>
      <c r="C168" s="254" t="s">
        <v>334</v>
      </c>
      <c r="D168" s="255">
        <f>D170+D1091</f>
        <v>236884772.59999999</v>
      </c>
      <c r="E168" s="255">
        <f>E170+E1091</f>
        <v>79250651.839999989</v>
      </c>
      <c r="F168" s="256">
        <f>IF(OR(D168="-",E168=D168),"-",D168-IF(E168="-",0,E168))</f>
        <v>157634120.75999999</v>
      </c>
      <c r="G168" s="4">
        <f>E168/D168*100</f>
        <v>33.455359316751618</v>
      </c>
      <c r="H168" s="152">
        <f>58963301.77-E168</f>
        <v>-20287350.069999985</v>
      </c>
      <c r="I168" s="152">
        <f>D168-E168</f>
        <v>157634120.75999999</v>
      </c>
      <c r="J168" s="469"/>
      <c r="K168" s="4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25">
      <c r="A169" s="257" t="s">
        <v>97</v>
      </c>
      <c r="B169" s="258"/>
      <c r="C169" s="259"/>
      <c r="D169" s="260"/>
      <c r="E169" s="261"/>
      <c r="F169" s="262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9">IF(OR(D170="-",E170=D170),"-",D170-IF(E170="-",0,E170))</f>
        <v>156577450.17000002</v>
      </c>
      <c r="G170" s="4">
        <f>E170/D170*100</f>
        <v>33.262692800530658</v>
      </c>
      <c r="I170" s="448">
        <f>185065369.6-D168</f>
        <v>-51819403</v>
      </c>
      <c r="J170" s="448">
        <f>911333.62-E168</f>
        <v>-78339318.219999984</v>
      </c>
    </row>
    <row r="171" spans="1:44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9"/>
        <v>24182477.540000003</v>
      </c>
      <c r="G171" s="122"/>
    </row>
    <row r="172" spans="1:44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9"/>
        <v>18369799.960000001</v>
      </c>
      <c r="G172" s="122"/>
      <c r="I172" s="448">
        <f>E172-2689119.34</f>
        <v>9043031.6500000004</v>
      </c>
    </row>
    <row r="173" spans="1:44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9"/>
        <v>18369799.960000001</v>
      </c>
      <c r="G173" s="122"/>
    </row>
    <row r="174" spans="1:44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9"/>
        <v>18369799.960000001</v>
      </c>
      <c r="G174" s="218"/>
    </row>
    <row r="175" spans="1:44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9"/>
        <v>18165466.289999999</v>
      </c>
      <c r="G175" s="122"/>
    </row>
    <row r="176" spans="1:44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9"/>
        <v>1152777.6600000001</v>
      </c>
      <c r="G176" s="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9"/>
        <v>1152777.6600000001</v>
      </c>
      <c r="G177" s="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9"/>
        <v>1152777.6600000001</v>
      </c>
      <c r="G178" s="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9"/>
        <v>868265.02</v>
      </c>
      <c r="G179" s="4"/>
      <c r="H179"/>
      <c r="I179" s="152">
        <f>E179+E184</f>
        <v>8050870.3699999992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9"/>
        <v>284512.64000000001</v>
      </c>
      <c r="G180" s="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9"/>
        <v>17012688.629999999</v>
      </c>
      <c r="G181" s="122"/>
    </row>
    <row r="182" spans="1:44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9"/>
        <v>14844584.450000001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9"/>
        <v>14844584.450000001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9"/>
        <v>11394664.609999999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9"/>
        <v>700</v>
      </c>
      <c r="G185" s="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9"/>
        <v>3449219.84</v>
      </c>
      <c r="G186" s="4"/>
      <c r="H186"/>
      <c r="I186" s="152">
        <f>E186+E180</f>
        <v>2257633.0699999998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3">
        <f>E188</f>
        <v>1385581.22</v>
      </c>
      <c r="F187" s="117">
        <f t="shared" si="9"/>
        <v>2168104.1799999997</v>
      </c>
    </row>
    <row r="188" spans="1:44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9"/>
        <v>2168104.1799999997</v>
      </c>
    </row>
    <row r="189" spans="1:44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9"/>
        <v>2168104.1799999997</v>
      </c>
      <c r="G189" s="4">
        <f>5131200-140000</f>
        <v>4991200</v>
      </c>
      <c r="H189"/>
      <c r="I189" s="152">
        <f>E189-512599.7</f>
        <v>872981.52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0">D191</f>
        <v>80000</v>
      </c>
      <c r="E190" s="116">
        <f t="shared" si="10"/>
        <v>27792</v>
      </c>
      <c r="F190" s="117">
        <f t="shared" si="9"/>
        <v>52208</v>
      </c>
    </row>
    <row r="191" spans="1:44" s="4" customFormat="1" ht="33.75" x14ac:dyDescent="0.25">
      <c r="A191" s="264" t="s">
        <v>1199</v>
      </c>
      <c r="B191" s="121" t="s">
        <v>110</v>
      </c>
      <c r="C191" s="143" t="s">
        <v>1198</v>
      </c>
      <c r="D191" s="116">
        <f t="shared" si="10"/>
        <v>80000</v>
      </c>
      <c r="E191" s="116">
        <f t="shared" si="10"/>
        <v>27792</v>
      </c>
      <c r="F191" s="117">
        <f t="shared" si="9"/>
        <v>52208</v>
      </c>
    </row>
    <row r="192" spans="1:44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0"/>
        <v>80000</v>
      </c>
      <c r="E192" s="118">
        <f t="shared" si="10"/>
        <v>27792</v>
      </c>
      <c r="F192" s="119">
        <f t="shared" si="9"/>
        <v>52208</v>
      </c>
    </row>
    <row r="193" spans="1:44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0"/>
        <v>80000</v>
      </c>
      <c r="E193" s="118">
        <f t="shared" si="10"/>
        <v>27792</v>
      </c>
      <c r="F193" s="119">
        <f t="shared" si="9"/>
        <v>52208</v>
      </c>
    </row>
    <row r="194" spans="1:44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9"/>
        <v>52208</v>
      </c>
    </row>
    <row r="195" spans="1:44" s="422" customFormat="1" ht="57" hidden="1" customHeight="1" x14ac:dyDescent="0.25">
      <c r="A195" s="417" t="s">
        <v>318</v>
      </c>
      <c r="B195" s="418" t="s">
        <v>110</v>
      </c>
      <c r="C195" s="419" t="s">
        <v>1506</v>
      </c>
      <c r="D195" s="420">
        <f>D196</f>
        <v>0</v>
      </c>
      <c r="E195" s="420">
        <f>E196</f>
        <v>0</v>
      </c>
      <c r="F195" s="421" t="str">
        <f t="shared" si="9"/>
        <v>-</v>
      </c>
    </row>
    <row r="196" spans="1:44" s="422" customFormat="1" ht="48" hidden="1" customHeight="1" x14ac:dyDescent="0.25">
      <c r="A196" s="423" t="s">
        <v>1504</v>
      </c>
      <c r="B196" s="424"/>
      <c r="C196" s="425" t="s">
        <v>1495</v>
      </c>
      <c r="D196" s="426">
        <f>D197</f>
        <v>0</v>
      </c>
      <c r="E196" s="426">
        <f>E197</f>
        <v>0</v>
      </c>
      <c r="F196" s="427"/>
    </row>
    <row r="197" spans="1:44" s="422" customFormat="1" ht="72" hidden="1" customHeight="1" x14ac:dyDescent="0.25">
      <c r="A197" s="423" t="s">
        <v>117</v>
      </c>
      <c r="B197" s="424" t="s">
        <v>110</v>
      </c>
      <c r="C197" s="425" t="s">
        <v>1496</v>
      </c>
      <c r="D197" s="426">
        <f t="shared" ref="D197:E197" si="11">D198</f>
        <v>0</v>
      </c>
      <c r="E197" s="426">
        <f t="shared" si="11"/>
        <v>0</v>
      </c>
      <c r="F197" s="427" t="str">
        <f t="shared" si="9"/>
        <v>-</v>
      </c>
    </row>
    <row r="198" spans="1:44" s="422" customFormat="1" ht="23.25" hidden="1" x14ac:dyDescent="0.25">
      <c r="A198" s="423" t="s">
        <v>118</v>
      </c>
      <c r="B198" s="424" t="s">
        <v>110</v>
      </c>
      <c r="C198" s="425" t="s">
        <v>1497</v>
      </c>
      <c r="D198" s="426">
        <f>D199</f>
        <v>0</v>
      </c>
      <c r="E198" s="426">
        <f>E199</f>
        <v>0</v>
      </c>
      <c r="F198" s="427" t="str">
        <f t="shared" si="9"/>
        <v>-</v>
      </c>
    </row>
    <row r="199" spans="1:44" s="422" customFormat="1" ht="23.25" hidden="1" x14ac:dyDescent="0.25">
      <c r="A199" s="423" t="s">
        <v>1181</v>
      </c>
      <c r="B199" s="424" t="s">
        <v>110</v>
      </c>
      <c r="C199" s="425" t="s">
        <v>1498</v>
      </c>
      <c r="D199" s="426">
        <v>0</v>
      </c>
      <c r="E199" s="428">
        <v>0</v>
      </c>
      <c r="F199" s="427" t="str">
        <f t="shared" si="9"/>
        <v>-</v>
      </c>
    </row>
    <row r="200" spans="1:44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2">D201</f>
        <v>6100</v>
      </c>
      <c r="E200" s="116">
        <f>E201</f>
        <v>3559</v>
      </c>
      <c r="F200" s="117">
        <f t="shared" si="9"/>
        <v>2541</v>
      </c>
      <c r="G200" s="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2"/>
        <v>6100</v>
      </c>
      <c r="E201" s="118">
        <f t="shared" si="12"/>
        <v>3559</v>
      </c>
      <c r="F201" s="119">
        <f t="shared" si="9"/>
        <v>2541</v>
      </c>
      <c r="G201" s="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2"/>
        <v>6100</v>
      </c>
      <c r="E202" s="118">
        <f t="shared" si="12"/>
        <v>3559</v>
      </c>
      <c r="F202" s="119">
        <f t="shared" si="9"/>
        <v>2541</v>
      </c>
      <c r="G202" s="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9"/>
        <v>2541</v>
      </c>
      <c r="G203" s="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9"/>
        <v>149584.67000000001</v>
      </c>
      <c r="G204" s="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3">D206</f>
        <v>50000</v>
      </c>
      <c r="E205" s="116">
        <f t="shared" si="13"/>
        <v>0</v>
      </c>
      <c r="F205" s="117">
        <f t="shared" si="9"/>
        <v>50000</v>
      </c>
    </row>
    <row r="206" spans="1:44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3"/>
        <v>50000</v>
      </c>
      <c r="E206" s="118">
        <f t="shared" si="13"/>
        <v>0</v>
      </c>
      <c r="F206" s="119">
        <f t="shared" si="9"/>
        <v>50000</v>
      </c>
    </row>
    <row r="207" spans="1:44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3"/>
        <v>50000</v>
      </c>
      <c r="E207" s="118">
        <f t="shared" si="13"/>
        <v>0</v>
      </c>
      <c r="F207" s="119">
        <f t="shared" si="9"/>
        <v>50000</v>
      </c>
    </row>
    <row r="208" spans="1:44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9"/>
        <v>50000</v>
      </c>
    </row>
    <row r="209" spans="1:44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4">D210</f>
        <v>106000</v>
      </c>
      <c r="E209" s="116">
        <f t="shared" si="14"/>
        <v>6415.33</v>
      </c>
      <c r="F209" s="117">
        <f t="shared" si="9"/>
        <v>99584.67</v>
      </c>
      <c r="G209" s="122"/>
    </row>
    <row r="210" spans="1:44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4"/>
        <v>106000</v>
      </c>
      <c r="E210" s="118">
        <f t="shared" si="14"/>
        <v>6415.33</v>
      </c>
      <c r="F210" s="119">
        <f t="shared" si="9"/>
        <v>99584.67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9"/>
        <v>99584.67</v>
      </c>
      <c r="G211" s="18">
        <f>SUM(D211:E211)</f>
        <v>112415.33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27" customHeight="1" x14ac:dyDescent="0.25">
      <c r="A212" s="449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9"/>
        <v>98584.67</v>
      </c>
      <c r="G212" s="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422" customFormat="1" ht="12" hidden="1" customHeight="1" x14ac:dyDescent="0.25">
      <c r="A213" s="423" t="s">
        <v>1481</v>
      </c>
      <c r="B213" s="424" t="s">
        <v>110</v>
      </c>
      <c r="C213" s="425" t="s">
        <v>1474</v>
      </c>
      <c r="D213" s="426">
        <v>0</v>
      </c>
      <c r="E213" s="428">
        <v>0</v>
      </c>
      <c r="F213" s="427" t="str">
        <f t="shared" si="9"/>
        <v>-</v>
      </c>
    </row>
    <row r="214" spans="1:44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9"/>
        <v>1000</v>
      </c>
      <c r="G214" s="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14" customFormat="1" ht="12" hidden="1" customHeight="1" x14ac:dyDescent="0.25">
      <c r="A215" s="225" t="s">
        <v>1085</v>
      </c>
      <c r="B215" s="226" t="s">
        <v>110</v>
      </c>
      <c r="C215" s="227" t="s">
        <v>920</v>
      </c>
      <c r="D215" s="228">
        <f t="shared" ref="D215:E217" si="15">D216</f>
        <v>0</v>
      </c>
      <c r="E215" s="228">
        <f t="shared" si="15"/>
        <v>0</v>
      </c>
      <c r="F215" s="232" t="str">
        <f t="shared" si="9"/>
        <v>-</v>
      </c>
      <c r="G215" s="122"/>
    </row>
    <row r="216" spans="1:44" s="115" customFormat="1" ht="12" hidden="1" customHeight="1" x14ac:dyDescent="0.25">
      <c r="A216" s="208" t="s">
        <v>120</v>
      </c>
      <c r="B216" s="209" t="s">
        <v>110</v>
      </c>
      <c r="C216" s="229" t="s">
        <v>919</v>
      </c>
      <c r="D216" s="230">
        <f t="shared" si="15"/>
        <v>0</v>
      </c>
      <c r="E216" s="230">
        <f t="shared" si="15"/>
        <v>0</v>
      </c>
      <c r="F216" s="233" t="str">
        <f t="shared" si="9"/>
        <v>-</v>
      </c>
      <c r="G216" s="4"/>
    </row>
    <row r="217" spans="1:44" s="115" customFormat="1" ht="13.5" hidden="1" customHeight="1" x14ac:dyDescent="0.25">
      <c r="A217" s="208" t="s">
        <v>121</v>
      </c>
      <c r="B217" s="209" t="s">
        <v>110</v>
      </c>
      <c r="C217" s="229" t="s">
        <v>918</v>
      </c>
      <c r="D217" s="230">
        <f t="shared" si="15"/>
        <v>0</v>
      </c>
      <c r="E217" s="230">
        <f t="shared" si="15"/>
        <v>0</v>
      </c>
      <c r="F217" s="233" t="str">
        <f t="shared" si="9"/>
        <v>-</v>
      </c>
      <c r="G217" s="4"/>
    </row>
    <row r="218" spans="1:44" s="115" customFormat="1" ht="12.75" hidden="1" customHeight="1" x14ac:dyDescent="0.25">
      <c r="A218" s="208" t="s">
        <v>158</v>
      </c>
      <c r="B218" s="209" t="s">
        <v>110</v>
      </c>
      <c r="C218" s="229" t="s">
        <v>917</v>
      </c>
      <c r="D218" s="230">
        <v>0</v>
      </c>
      <c r="E218" s="231">
        <v>0</v>
      </c>
      <c r="F218" s="233" t="str">
        <f t="shared" si="9"/>
        <v>-</v>
      </c>
      <c r="G218" s="4"/>
    </row>
    <row r="219" spans="1:44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16">D220</f>
        <v>856200</v>
      </c>
      <c r="E219" s="116">
        <f t="shared" si="16"/>
        <v>499448</v>
      </c>
      <c r="F219" s="117">
        <f t="shared" si="9"/>
        <v>356752</v>
      </c>
      <c r="G219" s="122"/>
    </row>
    <row r="220" spans="1:44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16"/>
        <v>856200</v>
      </c>
      <c r="E220" s="116">
        <f t="shared" si="16"/>
        <v>499448</v>
      </c>
      <c r="F220" s="117">
        <f t="shared" si="9"/>
        <v>356752</v>
      </c>
      <c r="G220" s="122"/>
    </row>
    <row r="221" spans="1:44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16"/>
        <v>856200</v>
      </c>
      <c r="E221" s="116">
        <f t="shared" si="16"/>
        <v>499448</v>
      </c>
      <c r="F221" s="117">
        <f t="shared" si="9"/>
        <v>356752</v>
      </c>
      <c r="G221" s="122"/>
    </row>
    <row r="222" spans="1:44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9"/>
        <v>356752</v>
      </c>
      <c r="G222" s="122"/>
    </row>
    <row r="223" spans="1:44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9"/>
        <v>285418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9"/>
        <v>285418</v>
      </c>
      <c r="G224" s="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9"/>
        <v>285418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9"/>
        <v>71334</v>
      </c>
      <c r="G226" s="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9"/>
        <v>71334</v>
      </c>
      <c r="G227" s="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9"/>
        <v>71334</v>
      </c>
      <c r="G228" s="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15" customFormat="1" ht="34.5" hidden="1" x14ac:dyDescent="0.25">
      <c r="A229" s="208" t="s">
        <v>905</v>
      </c>
      <c r="B229" s="209" t="s">
        <v>110</v>
      </c>
      <c r="C229" s="229" t="s">
        <v>1396</v>
      </c>
      <c r="D229" s="230">
        <f t="shared" ref="D229:E230" si="17">D230</f>
        <v>0</v>
      </c>
      <c r="E229" s="230">
        <f t="shared" si="17"/>
        <v>0</v>
      </c>
      <c r="F229" s="233" t="str">
        <f t="shared" si="9"/>
        <v>-</v>
      </c>
    </row>
    <row r="230" spans="1:44" s="115" customFormat="1" ht="11.25" hidden="1" customHeight="1" x14ac:dyDescent="0.25">
      <c r="A230" s="208" t="s">
        <v>122</v>
      </c>
      <c r="B230" s="209" t="s">
        <v>110</v>
      </c>
      <c r="C230" s="229" t="s">
        <v>1397</v>
      </c>
      <c r="D230" s="230">
        <f t="shared" si="17"/>
        <v>0</v>
      </c>
      <c r="E230" s="230">
        <f t="shared" si="17"/>
        <v>0</v>
      </c>
      <c r="F230" s="233" t="str">
        <f t="shared" si="9"/>
        <v>-</v>
      </c>
    </row>
    <row r="231" spans="1:44" s="115" customFormat="1" ht="11.25" hidden="1" customHeight="1" x14ac:dyDescent="0.25">
      <c r="A231" s="208" t="s">
        <v>123</v>
      </c>
      <c r="B231" s="209" t="s">
        <v>110</v>
      </c>
      <c r="C231" s="229" t="s">
        <v>1398</v>
      </c>
      <c r="D231" s="230">
        <v>0</v>
      </c>
      <c r="E231" s="231">
        <v>0</v>
      </c>
      <c r="F231" s="233" t="str">
        <f t="shared" si="9"/>
        <v>-</v>
      </c>
    </row>
    <row r="232" spans="1:44" s="182" customFormat="1" ht="17.25" hidden="1" customHeight="1" x14ac:dyDescent="0.25">
      <c r="A232" s="364" t="s">
        <v>1369</v>
      </c>
      <c r="B232" s="352" t="s">
        <v>110</v>
      </c>
      <c r="C232" s="353" t="s">
        <v>1348</v>
      </c>
      <c r="D232" s="357">
        <f t="shared" ref="D232:E233" si="18">D233</f>
        <v>0</v>
      </c>
      <c r="E232" s="357">
        <f t="shared" si="18"/>
        <v>0</v>
      </c>
      <c r="F232" s="358" t="str">
        <f t="shared" si="9"/>
        <v>-</v>
      </c>
    </row>
    <row r="233" spans="1:44" s="182" customFormat="1" ht="23.25" hidden="1" x14ac:dyDescent="0.25">
      <c r="A233" s="364" t="s">
        <v>341</v>
      </c>
      <c r="B233" s="352" t="s">
        <v>110</v>
      </c>
      <c r="C233" s="353" t="s">
        <v>1350</v>
      </c>
      <c r="D233" s="357">
        <f t="shared" si="18"/>
        <v>0</v>
      </c>
      <c r="E233" s="357">
        <f t="shared" si="18"/>
        <v>0</v>
      </c>
      <c r="F233" s="358" t="str">
        <f t="shared" si="9"/>
        <v>-</v>
      </c>
    </row>
    <row r="234" spans="1:44" s="182" customFormat="1" ht="23.25" hidden="1" x14ac:dyDescent="0.25">
      <c r="A234" s="364" t="s">
        <v>111</v>
      </c>
      <c r="B234" s="352" t="s">
        <v>110</v>
      </c>
      <c r="C234" s="353" t="s">
        <v>1349</v>
      </c>
      <c r="D234" s="357">
        <f>D235</f>
        <v>0</v>
      </c>
      <c r="E234" s="357">
        <f>E235</f>
        <v>0</v>
      </c>
      <c r="F234" s="358" t="str">
        <f t="shared" si="9"/>
        <v>-</v>
      </c>
    </row>
    <row r="235" spans="1:44" s="181" customFormat="1" hidden="1" x14ac:dyDescent="0.25">
      <c r="A235" s="361" t="s">
        <v>112</v>
      </c>
      <c r="B235" s="354" t="s">
        <v>110</v>
      </c>
      <c r="C235" s="355" t="s">
        <v>1467</v>
      </c>
      <c r="D235" s="359">
        <f>D237</f>
        <v>0</v>
      </c>
      <c r="E235" s="359">
        <f>E237</f>
        <v>0</v>
      </c>
      <c r="F235" s="360" t="str">
        <f t="shared" si="9"/>
        <v>-</v>
      </c>
    </row>
    <row r="236" spans="1:44" s="181" customFormat="1" hidden="1" x14ac:dyDescent="0.25">
      <c r="A236" s="361" t="s">
        <v>1473</v>
      </c>
      <c r="B236" s="354" t="s">
        <v>110</v>
      </c>
      <c r="C236" s="355" t="s">
        <v>1472</v>
      </c>
      <c r="D236" s="359">
        <f>D238</f>
        <v>0</v>
      </c>
      <c r="E236" s="359">
        <f>E238</f>
        <v>0</v>
      </c>
      <c r="F236" s="360" t="str">
        <f t="shared" si="9"/>
        <v>-</v>
      </c>
    </row>
    <row r="237" spans="1:44" s="181" customFormat="1" ht="18" hidden="1" customHeight="1" x14ac:dyDescent="0.25">
      <c r="A237" s="361" t="s">
        <v>120</v>
      </c>
      <c r="B237" s="354" t="s">
        <v>110</v>
      </c>
      <c r="C237" s="355" t="s">
        <v>1456</v>
      </c>
      <c r="D237" s="359">
        <f t="shared" ref="D237:E237" si="19">D238</f>
        <v>0</v>
      </c>
      <c r="E237" s="359">
        <f t="shared" si="19"/>
        <v>0</v>
      </c>
      <c r="F237" s="360" t="str">
        <f t="shared" si="9"/>
        <v>-</v>
      </c>
    </row>
    <row r="238" spans="1:44" s="181" customFormat="1" hidden="1" x14ac:dyDescent="0.25">
      <c r="A238" s="361" t="s">
        <v>1458</v>
      </c>
      <c r="B238" s="354" t="s">
        <v>110</v>
      </c>
      <c r="C238" s="355" t="s">
        <v>1457</v>
      </c>
      <c r="D238" s="359">
        <v>0</v>
      </c>
      <c r="E238" s="363">
        <v>0</v>
      </c>
      <c r="F238" s="360" t="str">
        <f t="shared" si="9"/>
        <v>-</v>
      </c>
    </row>
    <row r="239" spans="1:44" s="122" customFormat="1" x14ac:dyDescent="0.25">
      <c r="A239" s="429" t="s">
        <v>1025</v>
      </c>
      <c r="B239" s="121" t="s">
        <v>110</v>
      </c>
      <c r="C239" s="143" t="s">
        <v>921</v>
      </c>
      <c r="D239" s="116">
        <f t="shared" ref="D239:E244" si="20">D240</f>
        <v>2056800</v>
      </c>
      <c r="E239" s="116">
        <f t="shared" si="20"/>
        <v>0</v>
      </c>
      <c r="F239" s="117">
        <f t="shared" si="9"/>
        <v>2056800</v>
      </c>
    </row>
    <row r="240" spans="1:44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0"/>
        <v>2056800</v>
      </c>
      <c r="E240" s="116">
        <f t="shared" si="20"/>
        <v>0</v>
      </c>
      <c r="F240" s="117">
        <f t="shared" si="9"/>
        <v>2056800</v>
      </c>
    </row>
    <row r="241" spans="1:44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0"/>
        <v>2056800</v>
      </c>
      <c r="E241" s="116">
        <f t="shared" si="20"/>
        <v>0</v>
      </c>
      <c r="F241" s="117">
        <f t="shared" si="9"/>
        <v>2056800</v>
      </c>
    </row>
    <row r="242" spans="1:44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0"/>
        <v>2056800</v>
      </c>
      <c r="E242" s="118">
        <f t="shared" si="20"/>
        <v>0</v>
      </c>
      <c r="F242" s="119">
        <f t="shared" si="9"/>
        <v>2056800</v>
      </c>
    </row>
    <row r="243" spans="1:44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0"/>
        <v>2056800</v>
      </c>
      <c r="E243" s="118">
        <f t="shared" si="20"/>
        <v>0</v>
      </c>
      <c r="F243" s="119">
        <f t="shared" si="9"/>
        <v>2056800</v>
      </c>
    </row>
    <row r="244" spans="1:44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0"/>
        <v>2056800</v>
      </c>
      <c r="E244" s="118">
        <f t="shared" si="20"/>
        <v>0</v>
      </c>
      <c r="F244" s="119">
        <f t="shared" si="9"/>
        <v>2056800</v>
      </c>
    </row>
    <row r="245" spans="1:44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9"/>
        <v>2056800</v>
      </c>
    </row>
    <row r="246" spans="1:44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9"/>
        <v>3399125.58</v>
      </c>
    </row>
    <row r="247" spans="1:44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9"/>
        <v>1229880</v>
      </c>
      <c r="G247" s="122"/>
    </row>
    <row r="248" spans="1:44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9"/>
        <v>1179880</v>
      </c>
      <c r="G248" s="122"/>
    </row>
    <row r="249" spans="1:44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9"/>
        <v>1179880</v>
      </c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1">D251</f>
        <v>1300000</v>
      </c>
      <c r="E250" s="118">
        <f t="shared" si="21"/>
        <v>326350</v>
      </c>
      <c r="F250" s="119">
        <f t="shared" si="9"/>
        <v>973650</v>
      </c>
      <c r="G250" s="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1"/>
        <v>1300000</v>
      </c>
      <c r="E251" s="118">
        <f t="shared" si="21"/>
        <v>326350</v>
      </c>
      <c r="F251" s="119">
        <f t="shared" si="9"/>
        <v>973650</v>
      </c>
      <c r="G251" s="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1"/>
        <v>1300000</v>
      </c>
      <c r="E252" s="118">
        <f t="shared" si="21"/>
        <v>326350</v>
      </c>
      <c r="F252" s="119">
        <f t="shared" si="9"/>
        <v>973650</v>
      </c>
      <c r="G252" s="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9"/>
        <v>973650</v>
      </c>
      <c r="G253" s="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2">D255</f>
        <v>100000</v>
      </c>
      <c r="E254" s="118">
        <f>E255</f>
        <v>40170</v>
      </c>
      <c r="F254" s="119">
        <f t="shared" si="9"/>
        <v>59830</v>
      </c>
      <c r="G254" s="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2"/>
        <v>100000</v>
      </c>
      <c r="E255" s="118">
        <f t="shared" si="22"/>
        <v>40170</v>
      </c>
      <c r="F255" s="119">
        <f t="shared" si="9"/>
        <v>59830</v>
      </c>
      <c r="G255" s="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2"/>
        <v>100000</v>
      </c>
      <c r="E256" s="118">
        <f t="shared" si="22"/>
        <v>40170</v>
      </c>
      <c r="F256" s="119">
        <f t="shared" si="9"/>
        <v>59830</v>
      </c>
      <c r="G256" s="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9"/>
        <v>59830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23">D259</f>
        <v>284400</v>
      </c>
      <c r="E258" s="118">
        <f t="shared" si="23"/>
        <v>138000</v>
      </c>
      <c r="F258" s="119">
        <f t="shared" si="9"/>
        <v>146400</v>
      </c>
      <c r="G258" s="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23.25" x14ac:dyDescent="0.25">
      <c r="A259" s="123" t="s">
        <v>113</v>
      </c>
      <c r="B259" s="124" t="s">
        <v>110</v>
      </c>
      <c r="C259" s="145" t="s">
        <v>394</v>
      </c>
      <c r="D259" s="118">
        <f t="shared" si="23"/>
        <v>284400</v>
      </c>
      <c r="E259" s="118">
        <f t="shared" si="23"/>
        <v>138000</v>
      </c>
      <c r="F259" s="119">
        <f t="shared" si="9"/>
        <v>146400</v>
      </c>
      <c r="G259" s="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9"/>
        <v>146400</v>
      </c>
      <c r="G260" s="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9"/>
        <v>146400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24">D263</f>
        <v>50000</v>
      </c>
      <c r="E262" s="116">
        <f t="shared" si="24"/>
        <v>0</v>
      </c>
      <c r="F262" s="117">
        <f t="shared" si="9"/>
        <v>50000</v>
      </c>
      <c r="G262" s="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x14ac:dyDescent="0.25">
      <c r="A263" s="128" t="s">
        <v>112</v>
      </c>
      <c r="B263" s="124" t="s">
        <v>110</v>
      </c>
      <c r="C263" s="145" t="s">
        <v>399</v>
      </c>
      <c r="D263" s="118">
        <f t="shared" si="24"/>
        <v>50000</v>
      </c>
      <c r="E263" s="118">
        <f t="shared" si="24"/>
        <v>0</v>
      </c>
      <c r="F263" s="119">
        <f t="shared" si="9"/>
        <v>50000</v>
      </c>
      <c r="G263" s="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24"/>
        <v>50000</v>
      </c>
      <c r="E264" s="118">
        <f t="shared" si="24"/>
        <v>0</v>
      </c>
      <c r="F264" s="119">
        <f t="shared" si="9"/>
        <v>50000</v>
      </c>
      <c r="G264" s="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23.25" x14ac:dyDescent="0.25">
      <c r="A265" s="123" t="s">
        <v>113</v>
      </c>
      <c r="B265" s="124" t="s">
        <v>110</v>
      </c>
      <c r="C265" s="145" t="s">
        <v>401</v>
      </c>
      <c r="D265" s="118">
        <f t="shared" si="24"/>
        <v>50000</v>
      </c>
      <c r="E265" s="118">
        <f t="shared" si="24"/>
        <v>0</v>
      </c>
      <c r="F265" s="119">
        <f t="shared" si="9"/>
        <v>50000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24"/>
        <v>50000</v>
      </c>
      <c r="E266" s="118">
        <f t="shared" si="24"/>
        <v>0</v>
      </c>
      <c r="F266" s="119">
        <f t="shared" si="9"/>
        <v>50000</v>
      </c>
      <c r="G266" s="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25">IF(OR(D267="-",E267=D267),"-",D267-IF(E267="-",0,E267))</f>
        <v>50000</v>
      </c>
      <c r="G267" s="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25"/>
        <v>2169245.58</v>
      </c>
      <c r="G268" s="122"/>
    </row>
    <row r="269" spans="1:44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25"/>
        <v>2169245.58</v>
      </c>
      <c r="G269" s="122"/>
    </row>
    <row r="270" spans="1:44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25"/>
        <v>301620.58</v>
      </c>
    </row>
    <row r="271" spans="1:44" s="4" customFormat="1" hidden="1" x14ac:dyDescent="0.25">
      <c r="A271" s="297" t="s">
        <v>1320</v>
      </c>
      <c r="B271" s="298" t="s">
        <v>110</v>
      </c>
      <c r="C271" s="299" t="s">
        <v>1321</v>
      </c>
      <c r="D271" s="300">
        <f t="shared" ref="D271:E273" si="26">D272</f>
        <v>0</v>
      </c>
      <c r="E271" s="300">
        <f t="shared" si="26"/>
        <v>0</v>
      </c>
      <c r="F271" s="301" t="str">
        <f t="shared" si="25"/>
        <v>-</v>
      </c>
    </row>
    <row r="272" spans="1:44" s="4" customFormat="1" ht="23.25" hidden="1" x14ac:dyDescent="0.25">
      <c r="A272" s="297" t="s">
        <v>113</v>
      </c>
      <c r="B272" s="298" t="s">
        <v>110</v>
      </c>
      <c r="C272" s="299" t="s">
        <v>1322</v>
      </c>
      <c r="D272" s="300">
        <f t="shared" si="26"/>
        <v>0</v>
      </c>
      <c r="E272" s="300">
        <f t="shared" si="26"/>
        <v>0</v>
      </c>
      <c r="F272" s="301" t="str">
        <f t="shared" si="25"/>
        <v>-</v>
      </c>
    </row>
    <row r="273" spans="1:44" s="4" customFormat="1" ht="34.5" hidden="1" x14ac:dyDescent="0.25">
      <c r="A273" s="297" t="s">
        <v>1164</v>
      </c>
      <c r="B273" s="298" t="s">
        <v>110</v>
      </c>
      <c r="C273" s="299" t="s">
        <v>1323</v>
      </c>
      <c r="D273" s="300">
        <f t="shared" si="26"/>
        <v>0</v>
      </c>
      <c r="E273" s="300">
        <f t="shared" si="26"/>
        <v>0</v>
      </c>
      <c r="F273" s="301" t="str">
        <f t="shared" si="25"/>
        <v>-</v>
      </c>
    </row>
    <row r="274" spans="1:44" s="4" customFormat="1" hidden="1" x14ac:dyDescent="0.25">
      <c r="A274" s="297" t="s">
        <v>1285</v>
      </c>
      <c r="B274" s="298" t="s">
        <v>110</v>
      </c>
      <c r="C274" s="299" t="s">
        <v>1324</v>
      </c>
      <c r="D274" s="300">
        <v>0</v>
      </c>
      <c r="E274" s="302">
        <v>0</v>
      </c>
      <c r="F274" s="301" t="str">
        <f t="shared" si="25"/>
        <v>-</v>
      </c>
    </row>
    <row r="275" spans="1:44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27">D276</f>
        <v>0</v>
      </c>
      <c r="E275" s="118">
        <f t="shared" si="27"/>
        <v>0</v>
      </c>
      <c r="F275" s="119" t="str">
        <f t="shared" si="25"/>
        <v>-</v>
      </c>
    </row>
    <row r="276" spans="1:44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27"/>
        <v>0</v>
      </c>
      <c r="E276" s="118">
        <f t="shared" si="27"/>
        <v>0</v>
      </c>
      <c r="F276" s="119" t="str">
        <f t="shared" si="25"/>
        <v>-</v>
      </c>
    </row>
    <row r="277" spans="1:44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27"/>
        <v>0</v>
      </c>
      <c r="E277" s="118">
        <f t="shared" si="27"/>
        <v>0</v>
      </c>
      <c r="F277" s="119" t="str">
        <f t="shared" si="25"/>
        <v>-</v>
      </c>
    </row>
    <row r="278" spans="1:44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25"/>
        <v>-</v>
      </c>
    </row>
    <row r="279" spans="1:44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28">D280</f>
        <v>330700</v>
      </c>
      <c r="E279" s="118">
        <f t="shared" si="28"/>
        <v>29079.42</v>
      </c>
      <c r="F279" s="119">
        <f t="shared" si="25"/>
        <v>301620.58</v>
      </c>
    </row>
    <row r="280" spans="1:44" ht="23.25" x14ac:dyDescent="0.25">
      <c r="A280" s="123" t="s">
        <v>113</v>
      </c>
      <c r="B280" s="124" t="s">
        <v>110</v>
      </c>
      <c r="C280" s="145" t="s">
        <v>929</v>
      </c>
      <c r="D280" s="118">
        <f t="shared" si="28"/>
        <v>330700</v>
      </c>
      <c r="E280" s="118">
        <f t="shared" si="28"/>
        <v>29079.42</v>
      </c>
      <c r="F280" s="119">
        <f t="shared" si="25"/>
        <v>301620.58</v>
      </c>
      <c r="G280" s="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28"/>
        <v>330700</v>
      </c>
      <c r="E281" s="118">
        <f t="shared" si="28"/>
        <v>29079.42</v>
      </c>
      <c r="F281" s="119">
        <f t="shared" si="25"/>
        <v>301620.58</v>
      </c>
      <c r="G281" s="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25"/>
        <v>301620.58</v>
      </c>
      <c r="G282" s="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88" customFormat="1" ht="22.5" hidden="1" x14ac:dyDescent="0.2">
      <c r="A283" s="303" t="s">
        <v>1250</v>
      </c>
      <c r="B283" s="304" t="s">
        <v>110</v>
      </c>
      <c r="C283" s="305" t="s">
        <v>1249</v>
      </c>
      <c r="D283" s="306">
        <f t="shared" si="28"/>
        <v>0</v>
      </c>
      <c r="E283" s="307">
        <f t="shared" si="28"/>
        <v>0</v>
      </c>
      <c r="F283" s="308" t="str">
        <f t="shared" si="25"/>
        <v>-</v>
      </c>
      <c r="G283" s="219"/>
    </row>
    <row r="284" spans="1:44" s="188" customFormat="1" ht="22.5" hidden="1" x14ac:dyDescent="0.2">
      <c r="A284" s="303" t="s">
        <v>1251</v>
      </c>
      <c r="B284" s="304" t="s">
        <v>110</v>
      </c>
      <c r="C284" s="305" t="s">
        <v>1248</v>
      </c>
      <c r="D284" s="306">
        <f t="shared" si="28"/>
        <v>0</v>
      </c>
      <c r="E284" s="307">
        <f t="shared" si="28"/>
        <v>0</v>
      </c>
      <c r="F284" s="308" t="str">
        <f t="shared" si="25"/>
        <v>-</v>
      </c>
      <c r="G284" s="219"/>
    </row>
    <row r="285" spans="1:44" s="188" customFormat="1" ht="33.75" hidden="1" x14ac:dyDescent="0.2">
      <c r="A285" s="297" t="s">
        <v>1164</v>
      </c>
      <c r="B285" s="304" t="s">
        <v>110</v>
      </c>
      <c r="C285" s="305" t="s">
        <v>1247</v>
      </c>
      <c r="D285" s="306">
        <f t="shared" si="28"/>
        <v>0</v>
      </c>
      <c r="E285" s="307">
        <f t="shared" si="28"/>
        <v>0</v>
      </c>
      <c r="F285" s="308" t="str">
        <f t="shared" si="25"/>
        <v>-</v>
      </c>
      <c r="G285" s="219"/>
    </row>
    <row r="286" spans="1:44" s="191" customFormat="1" hidden="1" x14ac:dyDescent="0.25">
      <c r="A286" s="297" t="s">
        <v>1285</v>
      </c>
      <c r="B286" s="298" t="s">
        <v>110</v>
      </c>
      <c r="C286" s="299" t="s">
        <v>1246</v>
      </c>
      <c r="D286" s="300">
        <v>0</v>
      </c>
      <c r="E286" s="302">
        <v>0</v>
      </c>
      <c r="F286" s="301" t="str">
        <f t="shared" si="25"/>
        <v>-</v>
      </c>
      <c r="G286" s="4"/>
    </row>
    <row r="287" spans="1:44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25"/>
        <v>1867625</v>
      </c>
      <c r="G287" s="122"/>
    </row>
    <row r="288" spans="1:44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25"/>
        <v>1799291</v>
      </c>
      <c r="G288" s="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25"/>
        <v>1799291</v>
      </c>
      <c r="G289" s="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25"/>
        <v>1799291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25"/>
        <v>68334</v>
      </c>
      <c r="G291" s="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25"/>
        <v>68334</v>
      </c>
      <c r="G292" s="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25"/>
        <v>68334</v>
      </c>
      <c r="G293" s="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29">D295</f>
        <v>0</v>
      </c>
      <c r="E294" s="116">
        <f t="shared" si="29"/>
        <v>0</v>
      </c>
      <c r="F294" s="117" t="str">
        <f t="shared" si="25"/>
        <v>-</v>
      </c>
      <c r="G294" s="122"/>
    </row>
    <row r="295" spans="1:44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29"/>
        <v>0</v>
      </c>
      <c r="E295" s="118">
        <f t="shared" si="29"/>
        <v>0</v>
      </c>
      <c r="F295" s="119" t="str">
        <f t="shared" si="25"/>
        <v>-</v>
      </c>
      <c r="G295" s="4"/>
    </row>
    <row r="296" spans="1:44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29"/>
        <v>0</v>
      </c>
      <c r="E296" s="118">
        <f t="shared" si="29"/>
        <v>0</v>
      </c>
      <c r="F296" s="119" t="str">
        <f t="shared" si="25"/>
        <v>-</v>
      </c>
      <c r="G296" s="4"/>
    </row>
    <row r="297" spans="1:44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29"/>
        <v>0</v>
      </c>
      <c r="E297" s="118">
        <f t="shared" si="29"/>
        <v>0</v>
      </c>
      <c r="F297" s="119" t="str">
        <f t="shared" si="25"/>
        <v>-</v>
      </c>
      <c r="G297" s="4"/>
    </row>
    <row r="298" spans="1:44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25"/>
        <v>-</v>
      </c>
      <c r="G298" s="4"/>
    </row>
    <row r="299" spans="1:44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25"/>
        <v>-</v>
      </c>
      <c r="G299" s="122"/>
    </row>
    <row r="300" spans="1:44" s="115" customFormat="1" hidden="1" x14ac:dyDescent="0.25">
      <c r="A300" s="297" t="s">
        <v>255</v>
      </c>
      <c r="B300" s="298" t="s">
        <v>110</v>
      </c>
      <c r="C300" s="299" t="s">
        <v>426</v>
      </c>
      <c r="D300" s="300">
        <f t="shared" ref="D300:E302" si="30">D301</f>
        <v>0</v>
      </c>
      <c r="E300" s="300">
        <f t="shared" si="30"/>
        <v>0</v>
      </c>
      <c r="F300" s="301" t="str">
        <f t="shared" si="25"/>
        <v>-</v>
      </c>
      <c r="G300" s="4"/>
    </row>
    <row r="301" spans="1:44" s="115" customFormat="1" hidden="1" x14ac:dyDescent="0.25">
      <c r="A301" s="297" t="s">
        <v>120</v>
      </c>
      <c r="B301" s="298" t="s">
        <v>110</v>
      </c>
      <c r="C301" s="299" t="s">
        <v>427</v>
      </c>
      <c r="D301" s="300">
        <f t="shared" si="30"/>
        <v>0</v>
      </c>
      <c r="E301" s="300">
        <f t="shared" si="30"/>
        <v>0</v>
      </c>
      <c r="F301" s="301" t="str">
        <f t="shared" si="25"/>
        <v>-</v>
      </c>
      <c r="G301" s="4"/>
    </row>
    <row r="302" spans="1:44" s="115" customFormat="1" hidden="1" x14ac:dyDescent="0.25">
      <c r="A302" s="297" t="s">
        <v>256</v>
      </c>
      <c r="B302" s="298" t="s">
        <v>110</v>
      </c>
      <c r="C302" s="299" t="s">
        <v>428</v>
      </c>
      <c r="D302" s="300">
        <f t="shared" si="30"/>
        <v>0</v>
      </c>
      <c r="E302" s="300">
        <f t="shared" si="30"/>
        <v>0</v>
      </c>
      <c r="F302" s="301" t="str">
        <f t="shared" si="25"/>
        <v>-</v>
      </c>
      <c r="G302" s="4"/>
    </row>
    <row r="303" spans="1:44" s="115" customFormat="1" ht="90.75" hidden="1" x14ac:dyDescent="0.25">
      <c r="A303" s="309" t="s">
        <v>368</v>
      </c>
      <c r="B303" s="298" t="s">
        <v>110</v>
      </c>
      <c r="C303" s="299" t="s">
        <v>429</v>
      </c>
      <c r="D303" s="300">
        <v>0</v>
      </c>
      <c r="E303" s="302">
        <v>0</v>
      </c>
      <c r="F303" s="301" t="str">
        <f t="shared" si="25"/>
        <v>-</v>
      </c>
      <c r="G303" s="4"/>
    </row>
    <row r="304" spans="1:44" s="115" customFormat="1" ht="45.75" hidden="1" x14ac:dyDescent="0.25">
      <c r="A304" s="208" t="s">
        <v>132</v>
      </c>
      <c r="B304" s="209" t="s">
        <v>110</v>
      </c>
      <c r="C304" s="229" t="s">
        <v>430</v>
      </c>
      <c r="D304" s="230">
        <f>D305</f>
        <v>0</v>
      </c>
      <c r="E304" s="230">
        <f>E305</f>
        <v>0</v>
      </c>
      <c r="F304" s="233" t="str">
        <f>IF(OR(D304="-",E304=D304),"-",D304-IF(E304="-",0,E304))</f>
        <v>-</v>
      </c>
    </row>
    <row r="305" spans="1:44" s="115" customFormat="1" hidden="1" x14ac:dyDescent="0.25">
      <c r="A305" s="208" t="s">
        <v>130</v>
      </c>
      <c r="B305" s="209" t="s">
        <v>110</v>
      </c>
      <c r="C305" s="229" t="s">
        <v>431</v>
      </c>
      <c r="D305" s="230">
        <f>D306</f>
        <v>0</v>
      </c>
      <c r="E305" s="230">
        <f>E306</f>
        <v>0</v>
      </c>
      <c r="F305" s="233" t="str">
        <f>IF(OR(D305="-",E305=D305),"-",D305-IF(E305="-",0,E305))</f>
        <v>-</v>
      </c>
    </row>
    <row r="306" spans="1:44" s="115" customFormat="1" hidden="1" x14ac:dyDescent="0.25">
      <c r="A306" s="208" t="s">
        <v>131</v>
      </c>
      <c r="B306" s="209" t="s">
        <v>110</v>
      </c>
      <c r="C306" s="229" t="s">
        <v>432</v>
      </c>
      <c r="D306" s="230">
        <v>0</v>
      </c>
      <c r="E306" s="231"/>
      <c r="F306" s="233" t="str">
        <f>IF(OR(D306="-",E306=D306),"-",D306-IF(E306="-",0,E306))</f>
        <v>-</v>
      </c>
    </row>
    <row r="307" spans="1:44" s="115" customFormat="1" ht="12" hidden="1" customHeight="1" x14ac:dyDescent="0.25">
      <c r="A307" s="342" t="s">
        <v>61</v>
      </c>
      <c r="B307" s="209" t="s">
        <v>110</v>
      </c>
      <c r="C307" s="229" t="s">
        <v>1100</v>
      </c>
      <c r="D307" s="230">
        <f t="shared" ref="D307:E307" si="31">D308</f>
        <v>0</v>
      </c>
      <c r="E307" s="230">
        <f t="shared" si="31"/>
        <v>0</v>
      </c>
      <c r="F307" s="233" t="str">
        <f t="shared" ref="F307:F311" si="32">IF(OR(D307="-",E307=D307),"-",D307-IF(E307="-",0,E307))</f>
        <v>-</v>
      </c>
    </row>
    <row r="308" spans="1:44" s="115" customFormat="1" ht="12" hidden="1" customHeight="1" x14ac:dyDescent="0.25">
      <c r="A308" s="208" t="s">
        <v>120</v>
      </c>
      <c r="B308" s="209" t="s">
        <v>110</v>
      </c>
      <c r="C308" s="229" t="s">
        <v>1099</v>
      </c>
      <c r="D308" s="230">
        <f>D309</f>
        <v>0</v>
      </c>
      <c r="E308" s="230">
        <f>E309</f>
        <v>0</v>
      </c>
      <c r="F308" s="233" t="str">
        <f t="shared" si="32"/>
        <v>-</v>
      </c>
    </row>
    <row r="309" spans="1:44" s="115" customFormat="1" ht="12" hidden="1" customHeight="1" x14ac:dyDescent="0.25">
      <c r="A309" s="208" t="s">
        <v>121</v>
      </c>
      <c r="B309" s="209" t="s">
        <v>110</v>
      </c>
      <c r="C309" s="229" t="s">
        <v>1098</v>
      </c>
      <c r="D309" s="230">
        <f>D310+D311</f>
        <v>0</v>
      </c>
      <c r="E309" s="230">
        <f>E310+E311</f>
        <v>0</v>
      </c>
      <c r="F309" s="233" t="str">
        <f t="shared" si="32"/>
        <v>-</v>
      </c>
    </row>
    <row r="310" spans="1:44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32"/>
        <v>-</v>
      </c>
      <c r="G310" s="4"/>
    </row>
    <row r="311" spans="1:44" s="115" customFormat="1" ht="12" hidden="1" customHeight="1" x14ac:dyDescent="0.25">
      <c r="A311" s="430" t="s">
        <v>1083</v>
      </c>
      <c r="B311" s="209" t="s">
        <v>110</v>
      </c>
      <c r="C311" s="229" t="s">
        <v>1157</v>
      </c>
      <c r="D311" s="230">
        <v>0</v>
      </c>
      <c r="E311" s="231">
        <v>0</v>
      </c>
      <c r="F311" s="233" t="str">
        <f t="shared" si="32"/>
        <v>-</v>
      </c>
    </row>
    <row r="312" spans="1:44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33">D313</f>
        <v>50015</v>
      </c>
      <c r="E312" s="118">
        <f t="shared" si="33"/>
        <v>50015</v>
      </c>
      <c r="F312" s="119" t="str">
        <f t="shared" si="25"/>
        <v>-</v>
      </c>
      <c r="G312" s="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25"/>
        <v>-</v>
      </c>
      <c r="G313" s="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15" customFormat="1" ht="13.5" hidden="1" customHeight="1" x14ac:dyDescent="0.25">
      <c r="A314" s="208" t="s">
        <v>256</v>
      </c>
      <c r="B314" s="209" t="s">
        <v>110</v>
      </c>
      <c r="C314" s="229" t="s">
        <v>1433</v>
      </c>
      <c r="D314" s="230">
        <f>D315</f>
        <v>0</v>
      </c>
      <c r="E314" s="230">
        <f>E315</f>
        <v>0</v>
      </c>
      <c r="F314" s="233" t="str">
        <f t="shared" si="25"/>
        <v>-</v>
      </c>
    </row>
    <row r="315" spans="1:44" s="115" customFormat="1" ht="25.5" hidden="1" customHeight="1" x14ac:dyDescent="0.25">
      <c r="A315" s="208" t="s">
        <v>1426</v>
      </c>
      <c r="B315" s="209" t="s">
        <v>110</v>
      </c>
      <c r="C315" s="229" t="s">
        <v>1432</v>
      </c>
      <c r="D315" s="230">
        <v>0</v>
      </c>
      <c r="E315" s="230">
        <v>0</v>
      </c>
      <c r="F315" s="233" t="str">
        <f t="shared" si="25"/>
        <v>-</v>
      </c>
    </row>
    <row r="316" spans="1:44" x14ac:dyDescent="0.25">
      <c r="A316" s="123" t="s">
        <v>121</v>
      </c>
      <c r="B316" s="124" t="s">
        <v>110</v>
      </c>
      <c r="C316" s="145" t="s">
        <v>1087</v>
      </c>
      <c r="D316" s="118">
        <f t="shared" si="33"/>
        <v>50015</v>
      </c>
      <c r="E316" s="118">
        <f t="shared" si="33"/>
        <v>50015</v>
      </c>
      <c r="F316" s="119" t="str">
        <f t="shared" si="25"/>
        <v>-</v>
      </c>
      <c r="G316" s="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25"/>
        <v>-</v>
      </c>
      <c r="G317" s="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34">D319</f>
        <v>801500</v>
      </c>
      <c r="E318" s="116">
        <f t="shared" si="34"/>
        <v>396666.04000000004</v>
      </c>
      <c r="F318" s="117">
        <f t="shared" si="25"/>
        <v>404833.95999999996</v>
      </c>
      <c r="G318" s="122"/>
    </row>
    <row r="319" spans="1:44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34"/>
        <v>801500</v>
      </c>
      <c r="E319" s="116">
        <f t="shared" si="34"/>
        <v>396666.04000000004</v>
      </c>
      <c r="F319" s="117">
        <f t="shared" si="25"/>
        <v>404833.95999999996</v>
      </c>
      <c r="G319" s="122"/>
    </row>
    <row r="320" spans="1:44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34"/>
        <v>801500</v>
      </c>
      <c r="E320" s="116">
        <f t="shared" si="34"/>
        <v>396666.04000000004</v>
      </c>
      <c r="F320" s="117">
        <f t="shared" si="25"/>
        <v>404833.95999999996</v>
      </c>
      <c r="G320" s="122"/>
    </row>
    <row r="321" spans="1:44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34"/>
        <v>801500</v>
      </c>
      <c r="E321" s="116">
        <f t="shared" si="34"/>
        <v>396666.04000000004</v>
      </c>
      <c r="F321" s="117">
        <f t="shared" si="25"/>
        <v>404833.95999999996</v>
      </c>
      <c r="G321" s="122"/>
    </row>
    <row r="322" spans="1:44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34"/>
        <v>801500</v>
      </c>
      <c r="E322" s="118">
        <f t="shared" si="34"/>
        <v>396666.04000000004</v>
      </c>
      <c r="F322" s="119">
        <f t="shared" si="25"/>
        <v>404833.95999999996</v>
      </c>
      <c r="G322" s="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25"/>
        <v>404833.95999999996</v>
      </c>
      <c r="G323" s="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25"/>
        <v>404833.95999999996</v>
      </c>
      <c r="G324" s="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5">
        <f>D326</f>
        <v>0</v>
      </c>
      <c r="E325" s="215">
        <f>E326</f>
        <v>0</v>
      </c>
      <c r="F325" s="217" t="str">
        <f t="shared" si="25"/>
        <v>-</v>
      </c>
      <c r="G325" s="113"/>
    </row>
    <row r="326" spans="1:44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5">
        <v>0</v>
      </c>
      <c r="E326" s="216">
        <v>0</v>
      </c>
      <c r="F326" s="217" t="str">
        <f t="shared" si="25"/>
        <v>-</v>
      </c>
      <c r="G326" s="113"/>
    </row>
    <row r="327" spans="1:44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25"/>
        <v>404833.95999999996</v>
      </c>
      <c r="G327" s="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25"/>
        <v>292244.24</v>
      </c>
      <c r="G328" s="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13" customFormat="1" ht="34.5" x14ac:dyDescent="0.25">
      <c r="A329" s="123" t="s">
        <v>354</v>
      </c>
      <c r="B329" s="124" t="s">
        <v>110</v>
      </c>
      <c r="C329" s="145" t="s">
        <v>443</v>
      </c>
      <c r="D329" s="215">
        <v>10000</v>
      </c>
      <c r="E329" s="216">
        <v>0</v>
      </c>
      <c r="F329" s="217">
        <f t="shared" si="25"/>
        <v>10000</v>
      </c>
    </row>
    <row r="330" spans="1:44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25"/>
        <v>102589.72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15" customFormat="1" ht="23.25" hidden="1" x14ac:dyDescent="0.25">
      <c r="A331" s="208" t="s">
        <v>113</v>
      </c>
      <c r="B331" s="209" t="s">
        <v>110</v>
      </c>
      <c r="C331" s="229" t="s">
        <v>445</v>
      </c>
      <c r="D331" s="230">
        <f>D332</f>
        <v>0</v>
      </c>
      <c r="E331" s="230">
        <f>E332</f>
        <v>0</v>
      </c>
      <c r="F331" s="233" t="str">
        <f t="shared" si="25"/>
        <v>-</v>
      </c>
    </row>
    <row r="332" spans="1:44" s="115" customFormat="1" ht="27" hidden="1" customHeight="1" x14ac:dyDescent="0.25">
      <c r="A332" s="208" t="s">
        <v>1164</v>
      </c>
      <c r="B332" s="209" t="s">
        <v>110</v>
      </c>
      <c r="C332" s="229" t="s">
        <v>446</v>
      </c>
      <c r="D332" s="230">
        <f>D333</f>
        <v>0</v>
      </c>
      <c r="E332" s="230">
        <f>E333</f>
        <v>0</v>
      </c>
      <c r="F332" s="233" t="str">
        <f t="shared" si="25"/>
        <v>-</v>
      </c>
    </row>
    <row r="333" spans="1:44" s="115" customFormat="1" hidden="1" x14ac:dyDescent="0.25">
      <c r="A333" s="208" t="s">
        <v>1285</v>
      </c>
      <c r="B333" s="209" t="s">
        <v>110</v>
      </c>
      <c r="C333" s="229" t="s">
        <v>447</v>
      </c>
      <c r="D333" s="230">
        <v>0</v>
      </c>
      <c r="E333" s="231">
        <v>0</v>
      </c>
      <c r="F333" s="233" t="str">
        <f t="shared" si="25"/>
        <v>-</v>
      </c>
    </row>
    <row r="334" spans="1:44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25"/>
        <v>4183421.06</v>
      </c>
      <c r="G334" s="122"/>
    </row>
    <row r="335" spans="1:44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25"/>
        <v>2448743.5099999998</v>
      </c>
      <c r="G335" s="122"/>
    </row>
    <row r="336" spans="1:44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35">D337</f>
        <v>3434725</v>
      </c>
      <c r="E336" s="116">
        <f t="shared" si="35"/>
        <v>1139315.49</v>
      </c>
      <c r="F336" s="117">
        <f t="shared" si="25"/>
        <v>2295409.5099999998</v>
      </c>
      <c r="G336" s="122"/>
    </row>
    <row r="337" spans="1:44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35"/>
        <v>3434725</v>
      </c>
      <c r="E337" s="116">
        <f t="shared" si="35"/>
        <v>1139315.49</v>
      </c>
      <c r="F337" s="117">
        <f t="shared" si="25"/>
        <v>2295409.5099999998</v>
      </c>
      <c r="G337" s="122"/>
    </row>
    <row r="338" spans="1:44" ht="57" x14ac:dyDescent="0.25">
      <c r="A338" s="123" t="s">
        <v>230</v>
      </c>
      <c r="B338" s="124" t="s">
        <v>110</v>
      </c>
      <c r="C338" s="145" t="s">
        <v>455</v>
      </c>
      <c r="D338" s="118">
        <f t="shared" si="35"/>
        <v>3434725</v>
      </c>
      <c r="E338" s="118">
        <f t="shared" si="35"/>
        <v>1139315.49</v>
      </c>
      <c r="F338" s="119">
        <f t="shared" si="25"/>
        <v>2295409.5099999998</v>
      </c>
      <c r="G338" s="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25"/>
        <v>2295409.5099999998</v>
      </c>
      <c r="G339" s="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36">D341</f>
        <v>698000</v>
      </c>
      <c r="E340" s="118">
        <f t="shared" si="36"/>
        <v>0</v>
      </c>
      <c r="F340" s="119">
        <f t="shared" si="25"/>
        <v>698000</v>
      </c>
      <c r="G340" s="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23.25" x14ac:dyDescent="0.25">
      <c r="A341" s="123" t="s">
        <v>113</v>
      </c>
      <c r="B341" s="124" t="s">
        <v>110</v>
      </c>
      <c r="C341" s="145" t="s">
        <v>458</v>
      </c>
      <c r="D341" s="118">
        <f t="shared" si="36"/>
        <v>698000</v>
      </c>
      <c r="E341" s="118">
        <f t="shared" si="36"/>
        <v>0</v>
      </c>
      <c r="F341" s="119">
        <f t="shared" si="25"/>
        <v>698000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36"/>
        <v>698000</v>
      </c>
      <c r="E342" s="118">
        <f t="shared" si="36"/>
        <v>0</v>
      </c>
      <c r="F342" s="119">
        <f t="shared" si="25"/>
        <v>698000</v>
      </c>
      <c r="G342" s="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25"/>
        <v>698000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37">D345</f>
        <v>2736725</v>
      </c>
      <c r="E344" s="118">
        <f t="shared" si="37"/>
        <v>1139315.49</v>
      </c>
      <c r="F344" s="119">
        <f t="shared" si="25"/>
        <v>1597409.51</v>
      </c>
      <c r="G344" s="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23.25" x14ac:dyDescent="0.25">
      <c r="A345" s="123" t="s">
        <v>113</v>
      </c>
      <c r="B345" s="124" t="s">
        <v>110</v>
      </c>
      <c r="C345" s="145" t="s">
        <v>463</v>
      </c>
      <c r="D345" s="118">
        <f t="shared" si="37"/>
        <v>2736725</v>
      </c>
      <c r="E345" s="118">
        <f t="shared" si="37"/>
        <v>1139315.49</v>
      </c>
      <c r="F345" s="119">
        <f t="shared" si="25"/>
        <v>1597409.51</v>
      </c>
      <c r="G345" s="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23.25" x14ac:dyDescent="0.25">
      <c r="A346" s="123" t="s">
        <v>358</v>
      </c>
      <c r="B346" s="124" t="s">
        <v>110</v>
      </c>
      <c r="C346" s="145" t="s">
        <v>464</v>
      </c>
      <c r="D346" s="118">
        <f t="shared" si="37"/>
        <v>2736725</v>
      </c>
      <c r="E346" s="118">
        <f t="shared" si="37"/>
        <v>1139315.49</v>
      </c>
      <c r="F346" s="119">
        <f t="shared" si="25"/>
        <v>1597409.51</v>
      </c>
      <c r="G346" s="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25"/>
        <v>1597409.51</v>
      </c>
      <c r="G347" s="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:F411" si="38">IF(OR(D348="-",E348=D348),"-",D348-IF(E348="-",0,E348))</f>
        <v>153334</v>
      </c>
      <c r="G348" s="122"/>
    </row>
    <row r="349" spans="1:44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si="38"/>
        <v>153334</v>
      </c>
      <c r="G349" s="122"/>
    </row>
    <row r="350" spans="1:44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39">D351</f>
        <v>368000</v>
      </c>
      <c r="E350" s="116">
        <f t="shared" si="39"/>
        <v>214666</v>
      </c>
      <c r="F350" s="117">
        <f t="shared" si="38"/>
        <v>153334</v>
      </c>
      <c r="G350" s="122"/>
    </row>
    <row r="351" spans="1:44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39"/>
        <v>368000</v>
      </c>
      <c r="E351" s="118">
        <f t="shared" si="39"/>
        <v>214666</v>
      </c>
      <c r="F351" s="119">
        <f t="shared" si="38"/>
        <v>153334</v>
      </c>
      <c r="G351" s="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39"/>
        <v>368000</v>
      </c>
      <c r="E352" s="118">
        <f t="shared" si="39"/>
        <v>214666</v>
      </c>
      <c r="F352" s="119">
        <f t="shared" si="38"/>
        <v>153334</v>
      </c>
      <c r="G352" s="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38"/>
        <v>153334</v>
      </c>
      <c r="G353" s="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40">D355</f>
        <v>1614800</v>
      </c>
      <c r="E354" s="116">
        <f t="shared" si="40"/>
        <v>292830.8</v>
      </c>
      <c r="F354" s="117">
        <f t="shared" si="38"/>
        <v>1321969.2</v>
      </c>
      <c r="G354" s="122"/>
    </row>
    <row r="355" spans="1:44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40"/>
        <v>1614800</v>
      </c>
      <c r="E355" s="116">
        <f t="shared" si="40"/>
        <v>292830.8</v>
      </c>
      <c r="F355" s="117">
        <f t="shared" si="38"/>
        <v>1321969.2</v>
      </c>
      <c r="G355" s="122"/>
    </row>
    <row r="356" spans="1:44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40"/>
        <v>1614800</v>
      </c>
      <c r="E356" s="116">
        <f t="shared" si="40"/>
        <v>292830.8</v>
      </c>
      <c r="F356" s="117">
        <f t="shared" si="38"/>
        <v>1321969.2</v>
      </c>
      <c r="G356" s="122"/>
    </row>
    <row r="357" spans="1:44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38"/>
        <v>1321969.2</v>
      </c>
      <c r="G357" s="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41">D359</f>
        <v>1614800</v>
      </c>
      <c r="E358" s="118">
        <f t="shared" si="41"/>
        <v>292830.8</v>
      </c>
      <c r="F358" s="119">
        <f t="shared" si="38"/>
        <v>1321969.2</v>
      </c>
      <c r="G358" s="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41"/>
        <v>1614800</v>
      </c>
      <c r="E359" s="118">
        <f t="shared" si="41"/>
        <v>292830.8</v>
      </c>
      <c r="F359" s="119">
        <f t="shared" si="38"/>
        <v>1321969.2</v>
      </c>
      <c r="G359" s="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23.25" x14ac:dyDescent="0.25">
      <c r="A360" s="123" t="s">
        <v>113</v>
      </c>
      <c r="B360" s="124" t="s">
        <v>110</v>
      </c>
      <c r="C360" s="145" t="s">
        <v>472</v>
      </c>
      <c r="D360" s="118">
        <f t="shared" si="41"/>
        <v>1614800</v>
      </c>
      <c r="E360" s="118">
        <f t="shared" si="41"/>
        <v>292830.8</v>
      </c>
      <c r="F360" s="119">
        <f t="shared" si="38"/>
        <v>1321969.2</v>
      </c>
      <c r="G360" s="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41"/>
        <v>1614800</v>
      </c>
      <c r="E361" s="118">
        <f t="shared" si="41"/>
        <v>292830.8</v>
      </c>
      <c r="F361" s="119">
        <f t="shared" si="38"/>
        <v>1321969.2</v>
      </c>
      <c r="G361" s="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38"/>
        <v>1321969.2</v>
      </c>
      <c r="G362" s="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42">D364</f>
        <v>0</v>
      </c>
      <c r="E363" s="118">
        <f t="shared" si="42"/>
        <v>0</v>
      </c>
      <c r="F363" s="119" t="str">
        <f t="shared" si="38"/>
        <v>-</v>
      </c>
      <c r="G363" s="4"/>
    </row>
    <row r="364" spans="1:44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42"/>
        <v>0</v>
      </c>
      <c r="E364" s="118">
        <f t="shared" si="42"/>
        <v>0</v>
      </c>
      <c r="F364" s="119" t="str">
        <f t="shared" si="38"/>
        <v>-</v>
      </c>
      <c r="G364" s="4"/>
    </row>
    <row r="365" spans="1:44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42"/>
        <v>0</v>
      </c>
      <c r="E365" s="118">
        <f t="shared" si="42"/>
        <v>0</v>
      </c>
      <c r="F365" s="119" t="str">
        <f t="shared" si="38"/>
        <v>-</v>
      </c>
      <c r="G365" s="4"/>
    </row>
    <row r="366" spans="1:44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42"/>
        <v>0</v>
      </c>
      <c r="E366" s="118">
        <f t="shared" si="42"/>
        <v>0</v>
      </c>
      <c r="F366" s="119" t="str">
        <f t="shared" si="38"/>
        <v>-</v>
      </c>
      <c r="G366" s="4"/>
    </row>
    <row r="367" spans="1:44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38"/>
        <v>-</v>
      </c>
      <c r="G367" s="4"/>
    </row>
    <row r="368" spans="1:44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43">D369</f>
        <v>0</v>
      </c>
      <c r="E368" s="118">
        <f t="shared" si="43"/>
        <v>0</v>
      </c>
      <c r="F368" s="119" t="str">
        <f t="shared" si="38"/>
        <v>-</v>
      </c>
      <c r="G368" s="4"/>
    </row>
    <row r="369" spans="1:44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43"/>
        <v>0</v>
      </c>
      <c r="E369" s="118">
        <f t="shared" si="43"/>
        <v>0</v>
      </c>
      <c r="F369" s="119" t="str">
        <f t="shared" si="38"/>
        <v>-</v>
      </c>
      <c r="G369" s="4"/>
    </row>
    <row r="370" spans="1:44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43"/>
        <v>0</v>
      </c>
      <c r="E370" s="118">
        <f t="shared" si="43"/>
        <v>0</v>
      </c>
      <c r="F370" s="119" t="str">
        <f t="shared" si="38"/>
        <v>-</v>
      </c>
      <c r="G370" s="4"/>
    </row>
    <row r="371" spans="1:44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43"/>
        <v>0</v>
      </c>
      <c r="E371" s="118">
        <f t="shared" si="43"/>
        <v>0</v>
      </c>
      <c r="F371" s="119" t="str">
        <f t="shared" si="38"/>
        <v>-</v>
      </c>
      <c r="G371" s="4"/>
    </row>
    <row r="372" spans="1:44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38"/>
        <v>-</v>
      </c>
      <c r="G372" s="4"/>
    </row>
    <row r="373" spans="1:44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38"/>
        <v>412708.35</v>
      </c>
      <c r="G373" s="122"/>
    </row>
    <row r="374" spans="1:44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38"/>
        <v>412708.35</v>
      </c>
      <c r="G374" s="122"/>
    </row>
    <row r="375" spans="1:44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38"/>
        <v>412708.35</v>
      </c>
      <c r="G375" s="122"/>
    </row>
    <row r="376" spans="1:44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38"/>
        <v>412708.35</v>
      </c>
      <c r="G376" s="122"/>
    </row>
    <row r="377" spans="1:44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44">D378</f>
        <v>700000</v>
      </c>
      <c r="E377" s="118">
        <f t="shared" si="44"/>
        <v>287291.65000000002</v>
      </c>
      <c r="F377" s="119">
        <f t="shared" si="38"/>
        <v>412708.35</v>
      </c>
      <c r="G377" s="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44"/>
        <v>700000</v>
      </c>
      <c r="E378" s="118">
        <f t="shared" si="44"/>
        <v>287291.65000000002</v>
      </c>
      <c r="F378" s="119">
        <f t="shared" si="38"/>
        <v>412708.35</v>
      </c>
      <c r="G378" s="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23.25" x14ac:dyDescent="0.25">
      <c r="A379" s="123" t="s">
        <v>113</v>
      </c>
      <c r="B379" s="124" t="s">
        <v>110</v>
      </c>
      <c r="C379" s="145" t="s">
        <v>493</v>
      </c>
      <c r="D379" s="118">
        <f t="shared" si="44"/>
        <v>700000</v>
      </c>
      <c r="E379" s="118">
        <f t="shared" si="44"/>
        <v>287291.65000000002</v>
      </c>
      <c r="F379" s="119">
        <f t="shared" si="38"/>
        <v>412708.35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44"/>
        <v>700000</v>
      </c>
      <c r="E380" s="118">
        <f t="shared" si="44"/>
        <v>287291.65000000002</v>
      </c>
      <c r="F380" s="119">
        <f t="shared" si="38"/>
        <v>412708.35</v>
      </c>
      <c r="G380" s="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38"/>
        <v>412708.35</v>
      </c>
      <c r="G381" s="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271" customFormat="1" ht="45.75" hidden="1" x14ac:dyDescent="0.25">
      <c r="A382" s="266" t="s">
        <v>169</v>
      </c>
      <c r="B382" s="267" t="s">
        <v>110</v>
      </c>
      <c r="C382" s="268" t="s">
        <v>935</v>
      </c>
      <c r="D382" s="269">
        <f t="shared" ref="D382:E385" si="45">D383</f>
        <v>0</v>
      </c>
      <c r="E382" s="269">
        <f t="shared" si="45"/>
        <v>0</v>
      </c>
      <c r="F382" s="270" t="str">
        <f t="shared" si="38"/>
        <v>-</v>
      </c>
    </row>
    <row r="383" spans="1:44" s="271" customFormat="1" ht="57" hidden="1" x14ac:dyDescent="0.25">
      <c r="A383" s="272" t="s">
        <v>1122</v>
      </c>
      <c r="B383" s="273" t="s">
        <v>110</v>
      </c>
      <c r="C383" s="274" t="s">
        <v>936</v>
      </c>
      <c r="D383" s="275">
        <f t="shared" si="45"/>
        <v>0</v>
      </c>
      <c r="E383" s="275">
        <f t="shared" si="45"/>
        <v>0</v>
      </c>
      <c r="F383" s="276" t="str">
        <f t="shared" si="38"/>
        <v>-</v>
      </c>
    </row>
    <row r="384" spans="1:44" s="271" customFormat="1" ht="23.25" hidden="1" x14ac:dyDescent="0.25">
      <c r="A384" s="272" t="s">
        <v>113</v>
      </c>
      <c r="B384" s="273" t="s">
        <v>110</v>
      </c>
      <c r="C384" s="274" t="s">
        <v>933</v>
      </c>
      <c r="D384" s="275">
        <f t="shared" si="45"/>
        <v>0</v>
      </c>
      <c r="E384" s="275">
        <f t="shared" si="45"/>
        <v>0</v>
      </c>
      <c r="F384" s="276" t="str">
        <f t="shared" si="38"/>
        <v>-</v>
      </c>
    </row>
    <row r="385" spans="1:7" s="271" customFormat="1" ht="34.5" hidden="1" x14ac:dyDescent="0.25">
      <c r="A385" s="272" t="s">
        <v>1164</v>
      </c>
      <c r="B385" s="273" t="s">
        <v>110</v>
      </c>
      <c r="C385" s="274" t="s">
        <v>934</v>
      </c>
      <c r="D385" s="275">
        <f t="shared" si="45"/>
        <v>0</v>
      </c>
      <c r="E385" s="275">
        <f t="shared" si="45"/>
        <v>0</v>
      </c>
      <c r="F385" s="276" t="str">
        <f t="shared" si="38"/>
        <v>-</v>
      </c>
    </row>
    <row r="386" spans="1:7" s="271" customFormat="1" ht="34.5" hidden="1" x14ac:dyDescent="0.25">
      <c r="A386" s="272" t="s">
        <v>114</v>
      </c>
      <c r="B386" s="273" t="s">
        <v>110</v>
      </c>
      <c r="C386" s="274" t="s">
        <v>932</v>
      </c>
      <c r="D386" s="275"/>
      <c r="E386" s="277"/>
      <c r="F386" s="276" t="str">
        <f t="shared" si="38"/>
        <v>-</v>
      </c>
    </row>
    <row r="387" spans="1:7" s="4" customFormat="1" ht="65.25" hidden="1" customHeight="1" x14ac:dyDescent="0.25">
      <c r="A387" s="343" t="s">
        <v>254</v>
      </c>
      <c r="B387" s="311" t="s">
        <v>110</v>
      </c>
      <c r="C387" s="312" t="s">
        <v>937</v>
      </c>
      <c r="D387" s="313">
        <f t="shared" ref="D387:E390" si="46">D388</f>
        <v>0</v>
      </c>
      <c r="E387" s="313">
        <f t="shared" si="46"/>
        <v>0</v>
      </c>
      <c r="F387" s="314" t="str">
        <f t="shared" si="38"/>
        <v>-</v>
      </c>
    </row>
    <row r="388" spans="1:7" s="4" customFormat="1" ht="56.25" hidden="1" x14ac:dyDescent="0.25">
      <c r="A388" s="315" t="s">
        <v>1030</v>
      </c>
      <c r="B388" s="298" t="s">
        <v>110</v>
      </c>
      <c r="C388" s="299" t="s">
        <v>941</v>
      </c>
      <c r="D388" s="300">
        <f t="shared" si="46"/>
        <v>0</v>
      </c>
      <c r="E388" s="300">
        <f t="shared" si="46"/>
        <v>0</v>
      </c>
      <c r="F388" s="301" t="str">
        <f t="shared" si="38"/>
        <v>-</v>
      </c>
    </row>
    <row r="389" spans="1:7" s="4" customFormat="1" ht="23.25" hidden="1" x14ac:dyDescent="0.25">
      <c r="A389" s="297" t="s">
        <v>113</v>
      </c>
      <c r="B389" s="298" t="s">
        <v>110</v>
      </c>
      <c r="C389" s="299" t="s">
        <v>940</v>
      </c>
      <c r="D389" s="300">
        <f t="shared" si="46"/>
        <v>0</v>
      </c>
      <c r="E389" s="300">
        <f t="shared" si="46"/>
        <v>0</v>
      </c>
      <c r="F389" s="301" t="str">
        <f t="shared" si="38"/>
        <v>-</v>
      </c>
    </row>
    <row r="390" spans="1:7" s="4" customFormat="1" ht="34.5" hidden="1" x14ac:dyDescent="0.25">
      <c r="A390" s="297" t="s">
        <v>1164</v>
      </c>
      <c r="B390" s="298" t="s">
        <v>110</v>
      </c>
      <c r="C390" s="299" t="s">
        <v>939</v>
      </c>
      <c r="D390" s="300">
        <f t="shared" si="46"/>
        <v>0</v>
      </c>
      <c r="E390" s="300">
        <f t="shared" si="46"/>
        <v>0</v>
      </c>
      <c r="F390" s="301" t="str">
        <f t="shared" si="38"/>
        <v>-</v>
      </c>
    </row>
    <row r="391" spans="1:7" s="4" customFormat="1" ht="34.5" hidden="1" x14ac:dyDescent="0.25">
      <c r="A391" s="297" t="s">
        <v>114</v>
      </c>
      <c r="B391" s="298" t="s">
        <v>110</v>
      </c>
      <c r="C391" s="299" t="s">
        <v>938</v>
      </c>
      <c r="D391" s="300">
        <v>0</v>
      </c>
      <c r="E391" s="302">
        <v>0</v>
      </c>
      <c r="F391" s="301" t="str">
        <f t="shared" si="38"/>
        <v>-</v>
      </c>
    </row>
    <row r="392" spans="1:7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47">D393</f>
        <v>10560</v>
      </c>
      <c r="E392" s="116">
        <f t="shared" si="47"/>
        <v>10560</v>
      </c>
      <c r="F392" s="117" t="str">
        <f>IF(OR(D392="-",E392=D392),"-",D392-IF(E392="-",0,E392))</f>
        <v>-</v>
      </c>
    </row>
    <row r="393" spans="1:7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47"/>
        <v>10560</v>
      </c>
      <c r="E393" s="116">
        <f t="shared" si="47"/>
        <v>10560</v>
      </c>
      <c r="F393" s="117" t="str">
        <f>IF(OR(D393="-",E393=D393),"-",D393-IF(E393="-",0,E393))</f>
        <v>-</v>
      </c>
    </row>
    <row r="394" spans="1:7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47"/>
        <v>10560</v>
      </c>
      <c r="E394" s="116">
        <f t="shared" si="47"/>
        <v>10560</v>
      </c>
      <c r="F394" s="117" t="str">
        <f t="shared" si="38"/>
        <v>-</v>
      </c>
    </row>
    <row r="395" spans="1:7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47"/>
        <v>10560</v>
      </c>
      <c r="E395" s="118">
        <f t="shared" si="47"/>
        <v>10560</v>
      </c>
      <c r="F395" s="119" t="str">
        <f t="shared" si="38"/>
        <v>-</v>
      </c>
    </row>
    <row r="396" spans="1:7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47"/>
        <v>10560</v>
      </c>
      <c r="E396" s="118">
        <f t="shared" si="47"/>
        <v>10560</v>
      </c>
      <c r="F396" s="119" t="str">
        <f t="shared" si="38"/>
        <v>-</v>
      </c>
    </row>
    <row r="397" spans="1:7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47"/>
        <v>10560</v>
      </c>
      <c r="E397" s="118">
        <f t="shared" si="47"/>
        <v>10560</v>
      </c>
      <c r="F397" s="119" t="str">
        <f t="shared" si="38"/>
        <v>-</v>
      </c>
    </row>
    <row r="398" spans="1:7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38"/>
        <v>-</v>
      </c>
    </row>
    <row r="399" spans="1:7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38"/>
        <v>17895556.84</v>
      </c>
      <c r="G399" s="122"/>
    </row>
    <row r="400" spans="1:7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38"/>
        <v>17445556.84</v>
      </c>
      <c r="G400" s="122"/>
    </row>
    <row r="401" spans="1:44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38"/>
        <v>878723.58000000007</v>
      </c>
      <c r="G401" s="122"/>
    </row>
    <row r="402" spans="1:44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48">D403</f>
        <v>2345400</v>
      </c>
      <c r="E402" s="116">
        <f t="shared" si="48"/>
        <v>1466676.42</v>
      </c>
      <c r="F402" s="117">
        <f t="shared" si="38"/>
        <v>878723.58000000007</v>
      </c>
      <c r="G402" s="122"/>
    </row>
    <row r="403" spans="1:44" ht="23.25" x14ac:dyDescent="0.25">
      <c r="A403" s="123" t="s">
        <v>232</v>
      </c>
      <c r="B403" s="124" t="s">
        <v>110</v>
      </c>
      <c r="C403" s="145" t="s">
        <v>501</v>
      </c>
      <c r="D403" s="118">
        <f t="shared" si="48"/>
        <v>2345400</v>
      </c>
      <c r="E403" s="118">
        <f t="shared" si="48"/>
        <v>1466676.42</v>
      </c>
      <c r="F403" s="119">
        <f t="shared" si="38"/>
        <v>878723.58000000007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38"/>
        <v>878723.58000000007</v>
      </c>
      <c r="G404" s="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48"/>
        <v>95400</v>
      </c>
      <c r="E405" s="118">
        <f t="shared" si="48"/>
        <v>0</v>
      </c>
      <c r="F405" s="119">
        <f t="shared" si="38"/>
        <v>95400</v>
      </c>
    </row>
    <row r="406" spans="1:44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48"/>
        <v>95400</v>
      </c>
      <c r="E406" s="118">
        <f t="shared" si="48"/>
        <v>0</v>
      </c>
      <c r="F406" s="119">
        <f t="shared" si="38"/>
        <v>95400</v>
      </c>
    </row>
    <row r="407" spans="1:44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48"/>
        <v>95400</v>
      </c>
      <c r="E407" s="118">
        <f t="shared" si="48"/>
        <v>0</v>
      </c>
      <c r="F407" s="119">
        <f t="shared" si="38"/>
        <v>95400</v>
      </c>
    </row>
    <row r="408" spans="1:44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38"/>
        <v>95400</v>
      </c>
    </row>
    <row r="409" spans="1:44" s="317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49">D410</f>
        <v>2250000</v>
      </c>
      <c r="E409" s="118">
        <f t="shared" si="49"/>
        <v>1466676.42</v>
      </c>
      <c r="F409" s="119">
        <f t="shared" si="38"/>
        <v>783323.58000000007</v>
      </c>
    </row>
    <row r="410" spans="1:44" s="317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49"/>
        <v>2250000</v>
      </c>
      <c r="E410" s="118">
        <f t="shared" si="49"/>
        <v>1466676.42</v>
      </c>
      <c r="F410" s="119">
        <f t="shared" si="38"/>
        <v>783323.58000000007</v>
      </c>
    </row>
    <row r="411" spans="1:44" s="317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49"/>
        <v>2250000</v>
      </c>
      <c r="E411" s="118">
        <f t="shared" si="49"/>
        <v>1466676.42</v>
      </c>
      <c r="F411" s="119">
        <f t="shared" si="38"/>
        <v>783323.58000000007</v>
      </c>
    </row>
    <row r="412" spans="1:44" s="317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ref="F412:F502" si="50">IF(OR(D412="-",E412=D412),"-",D412-IF(E412="-",0,E412))</f>
        <v>783323.58000000007</v>
      </c>
    </row>
    <row r="413" spans="1:44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0"/>
        <v>16566833.26</v>
      </c>
      <c r="G413" s="218"/>
    </row>
    <row r="414" spans="1:44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0"/>
        <v>16566833.26</v>
      </c>
      <c r="G414" s="122"/>
    </row>
    <row r="415" spans="1:44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0"/>
        <v>5982482.2899999991</v>
      </c>
      <c r="G415" s="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51">D417</f>
        <v>540000</v>
      </c>
      <c r="E416" s="118">
        <f t="shared" si="51"/>
        <v>46000</v>
      </c>
      <c r="F416" s="119">
        <f t="shared" si="50"/>
        <v>494000</v>
      </c>
    </row>
    <row r="417" spans="1:44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51"/>
        <v>540000</v>
      </c>
      <c r="E417" s="118">
        <f t="shared" si="51"/>
        <v>46000</v>
      </c>
      <c r="F417" s="119">
        <f t="shared" si="50"/>
        <v>494000</v>
      </c>
    </row>
    <row r="418" spans="1:44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51"/>
        <v>540000</v>
      </c>
      <c r="E418" s="118">
        <f t="shared" si="51"/>
        <v>46000</v>
      </c>
      <c r="F418" s="119">
        <f t="shared" si="50"/>
        <v>494000</v>
      </c>
    </row>
    <row r="419" spans="1:44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0"/>
        <v>494000</v>
      </c>
    </row>
    <row r="420" spans="1:44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52">D421</f>
        <v>282185</v>
      </c>
      <c r="E420" s="118">
        <f t="shared" si="52"/>
        <v>0</v>
      </c>
      <c r="F420" s="119">
        <f t="shared" si="50"/>
        <v>282185</v>
      </c>
      <c r="G420" s="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23.25" x14ac:dyDescent="0.25">
      <c r="A421" s="123" t="s">
        <v>113</v>
      </c>
      <c r="B421" s="124" t="s">
        <v>110</v>
      </c>
      <c r="C421" s="145" t="s">
        <v>516</v>
      </c>
      <c r="D421" s="118">
        <f t="shared" si="52"/>
        <v>282185</v>
      </c>
      <c r="E421" s="118">
        <f t="shared" si="52"/>
        <v>0</v>
      </c>
      <c r="F421" s="119">
        <f t="shared" si="50"/>
        <v>282185</v>
      </c>
      <c r="G421" s="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52"/>
        <v>282185</v>
      </c>
      <c r="E422" s="118">
        <f t="shared" si="52"/>
        <v>0</v>
      </c>
      <c r="F422" s="119">
        <f t="shared" si="50"/>
        <v>282185</v>
      </c>
      <c r="G422" s="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0"/>
        <v>282185</v>
      </c>
      <c r="G423" s="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si="50"/>
        <v>5206297.2899999991</v>
      </c>
      <c r="G424" s="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53">D426</f>
        <v>14789137.939999999</v>
      </c>
      <c r="E425" s="118">
        <f t="shared" si="53"/>
        <v>9673928.3300000001</v>
      </c>
      <c r="F425" s="119">
        <f t="shared" si="50"/>
        <v>5115209.6099999994</v>
      </c>
      <c r="G425" s="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34.5" x14ac:dyDescent="0.25">
      <c r="A426" s="123" t="s">
        <v>1164</v>
      </c>
      <c r="B426" s="124" t="s">
        <v>110</v>
      </c>
      <c r="C426" s="145" t="s">
        <v>951</v>
      </c>
      <c r="D426" s="118">
        <f t="shared" si="53"/>
        <v>14789137.939999999</v>
      </c>
      <c r="E426" s="118">
        <f t="shared" si="53"/>
        <v>9673928.3300000001</v>
      </c>
      <c r="F426" s="119">
        <f t="shared" si="50"/>
        <v>5115209.6099999994</v>
      </c>
      <c r="G426" s="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50"/>
        <v>5115209.6099999994</v>
      </c>
      <c r="G427" s="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54">D429</f>
        <v>100000</v>
      </c>
      <c r="E428" s="118">
        <f t="shared" si="54"/>
        <v>8912.32</v>
      </c>
      <c r="F428" s="119">
        <f t="shared" si="50"/>
        <v>91087.679999999993</v>
      </c>
      <c r="G428" s="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50"/>
        <v>91087.679999999993</v>
      </c>
      <c r="G429" s="18">
        <f>SUM(D429:E429)</f>
        <v>108912.32000000001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27" customHeight="1" x14ac:dyDescent="0.25">
      <c r="A430" s="449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50"/>
        <v>91087.679999999993</v>
      </c>
      <c r="G430" s="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14" customFormat="1" ht="57" hidden="1" x14ac:dyDescent="0.25">
      <c r="A431" s="431" t="s">
        <v>476</v>
      </c>
      <c r="B431" s="432" t="s">
        <v>110</v>
      </c>
      <c r="C431" s="433" t="s">
        <v>956</v>
      </c>
      <c r="D431" s="434">
        <f t="shared" ref="D431:E433" si="55">D432</f>
        <v>0</v>
      </c>
      <c r="E431" s="434">
        <f t="shared" si="55"/>
        <v>0</v>
      </c>
      <c r="F431" s="435" t="str">
        <f t="shared" si="50"/>
        <v>-</v>
      </c>
    </row>
    <row r="432" spans="1:44" s="115" customFormat="1" ht="23.25" hidden="1" x14ac:dyDescent="0.25">
      <c r="A432" s="436" t="s">
        <v>113</v>
      </c>
      <c r="B432" s="437" t="s">
        <v>110</v>
      </c>
      <c r="C432" s="438" t="s">
        <v>955</v>
      </c>
      <c r="D432" s="439">
        <f t="shared" si="55"/>
        <v>0</v>
      </c>
      <c r="E432" s="439">
        <f t="shared" si="55"/>
        <v>0</v>
      </c>
      <c r="F432" s="440" t="str">
        <f t="shared" si="50"/>
        <v>-</v>
      </c>
    </row>
    <row r="433" spans="1:7" s="115" customFormat="1" ht="23.25" hidden="1" x14ac:dyDescent="0.25">
      <c r="A433" s="436" t="s">
        <v>358</v>
      </c>
      <c r="B433" s="437" t="s">
        <v>110</v>
      </c>
      <c r="C433" s="438" t="s">
        <v>954</v>
      </c>
      <c r="D433" s="439">
        <f t="shared" si="55"/>
        <v>0</v>
      </c>
      <c r="E433" s="439">
        <f t="shared" si="55"/>
        <v>0</v>
      </c>
      <c r="F433" s="440" t="str">
        <f t="shared" si="50"/>
        <v>-</v>
      </c>
    </row>
    <row r="434" spans="1:7" s="115" customFormat="1" ht="34.5" hidden="1" x14ac:dyDescent="0.25">
      <c r="A434" s="436" t="s">
        <v>114</v>
      </c>
      <c r="B434" s="437" t="s">
        <v>110</v>
      </c>
      <c r="C434" s="438" t="s">
        <v>953</v>
      </c>
      <c r="D434" s="439">
        <v>0</v>
      </c>
      <c r="E434" s="441">
        <v>0</v>
      </c>
      <c r="F434" s="440" t="str">
        <f t="shared" si="50"/>
        <v>-</v>
      </c>
    </row>
    <row r="435" spans="1:7" s="114" customFormat="1" ht="45.75" hidden="1" x14ac:dyDescent="0.25">
      <c r="A435" s="225" t="s">
        <v>1124</v>
      </c>
      <c r="B435" s="226" t="s">
        <v>110</v>
      </c>
      <c r="C435" s="227" t="s">
        <v>519</v>
      </c>
      <c r="D435" s="228">
        <f t="shared" ref="D435:E437" si="56">D436</f>
        <v>0</v>
      </c>
      <c r="E435" s="228">
        <f t="shared" si="56"/>
        <v>0</v>
      </c>
      <c r="F435" s="232" t="str">
        <f t="shared" si="50"/>
        <v>-</v>
      </c>
    </row>
    <row r="436" spans="1:7" s="115" customFormat="1" ht="23.25" hidden="1" x14ac:dyDescent="0.25">
      <c r="A436" s="208" t="s">
        <v>113</v>
      </c>
      <c r="B436" s="209" t="s">
        <v>110</v>
      </c>
      <c r="C436" s="229" t="s">
        <v>520</v>
      </c>
      <c r="D436" s="230">
        <f t="shared" si="56"/>
        <v>0</v>
      </c>
      <c r="E436" s="230">
        <f t="shared" si="56"/>
        <v>0</v>
      </c>
      <c r="F436" s="233" t="str">
        <f t="shared" si="50"/>
        <v>-</v>
      </c>
    </row>
    <row r="437" spans="1:7" s="115" customFormat="1" ht="23.25" hidden="1" x14ac:dyDescent="0.25">
      <c r="A437" s="208" t="s">
        <v>358</v>
      </c>
      <c r="B437" s="209" t="s">
        <v>110</v>
      </c>
      <c r="C437" s="229" t="s">
        <v>521</v>
      </c>
      <c r="D437" s="230">
        <f t="shared" si="56"/>
        <v>0</v>
      </c>
      <c r="E437" s="230">
        <f t="shared" si="56"/>
        <v>0</v>
      </c>
      <c r="F437" s="233" t="str">
        <f t="shared" si="50"/>
        <v>-</v>
      </c>
    </row>
    <row r="438" spans="1:7" s="115" customFormat="1" ht="34.5" hidden="1" x14ac:dyDescent="0.25">
      <c r="A438" s="208" t="s">
        <v>114</v>
      </c>
      <c r="B438" s="209" t="s">
        <v>110</v>
      </c>
      <c r="C438" s="229" t="s">
        <v>522</v>
      </c>
      <c r="D438" s="230">
        <v>0</v>
      </c>
      <c r="E438" s="231">
        <v>0</v>
      </c>
      <c r="F438" s="233" t="str">
        <f t="shared" si="50"/>
        <v>-</v>
      </c>
    </row>
    <row r="439" spans="1:7" s="115" customFormat="1" ht="68.25" hidden="1" x14ac:dyDescent="0.25">
      <c r="A439" s="208" t="s">
        <v>1125</v>
      </c>
      <c r="B439" s="209" t="s">
        <v>110</v>
      </c>
      <c r="C439" s="229" t="s">
        <v>523</v>
      </c>
      <c r="D439" s="230">
        <f t="shared" ref="D439:E441" si="57">D440</f>
        <v>0</v>
      </c>
      <c r="E439" s="230">
        <f t="shared" si="57"/>
        <v>0</v>
      </c>
      <c r="F439" s="233" t="str">
        <f t="shared" si="50"/>
        <v>-</v>
      </c>
    </row>
    <row r="440" spans="1:7" s="115" customFormat="1" ht="23.25" hidden="1" x14ac:dyDescent="0.25">
      <c r="A440" s="208" t="s">
        <v>113</v>
      </c>
      <c r="B440" s="209" t="s">
        <v>110</v>
      </c>
      <c r="C440" s="229" t="s">
        <v>524</v>
      </c>
      <c r="D440" s="230">
        <f t="shared" si="57"/>
        <v>0</v>
      </c>
      <c r="E440" s="230">
        <f t="shared" si="57"/>
        <v>0</v>
      </c>
      <c r="F440" s="233" t="str">
        <f t="shared" si="50"/>
        <v>-</v>
      </c>
    </row>
    <row r="441" spans="1:7" s="115" customFormat="1" ht="23.25" hidden="1" x14ac:dyDescent="0.25">
      <c r="A441" s="208" t="s">
        <v>358</v>
      </c>
      <c r="B441" s="209" t="s">
        <v>110</v>
      </c>
      <c r="C441" s="229" t="s">
        <v>525</v>
      </c>
      <c r="D441" s="230">
        <f t="shared" si="57"/>
        <v>0</v>
      </c>
      <c r="E441" s="230">
        <f t="shared" si="57"/>
        <v>0</v>
      </c>
      <c r="F441" s="233" t="str">
        <f t="shared" si="50"/>
        <v>-</v>
      </c>
    </row>
    <row r="442" spans="1:7" s="115" customFormat="1" ht="34.5" hidden="1" x14ac:dyDescent="0.25">
      <c r="A442" s="208" t="s">
        <v>114</v>
      </c>
      <c r="B442" s="209" t="s">
        <v>110</v>
      </c>
      <c r="C442" s="229" t="s">
        <v>526</v>
      </c>
      <c r="D442" s="230">
        <v>0</v>
      </c>
      <c r="E442" s="231">
        <v>0</v>
      </c>
      <c r="F442" s="233" t="str">
        <f t="shared" si="50"/>
        <v>-</v>
      </c>
    </row>
    <row r="443" spans="1:7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0"/>
        <v>10584350.970000001</v>
      </c>
    </row>
    <row r="444" spans="1:7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58">D445</f>
        <v>13262562.060000001</v>
      </c>
      <c r="E444" s="118">
        <f t="shared" si="58"/>
        <v>2921372.76</v>
      </c>
      <c r="F444" s="119">
        <f t="shared" si="50"/>
        <v>10341189.300000001</v>
      </c>
    </row>
    <row r="445" spans="1:7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58"/>
        <v>13262562.060000001</v>
      </c>
      <c r="E445" s="118">
        <f t="shared" si="58"/>
        <v>2921372.76</v>
      </c>
      <c r="F445" s="119">
        <f t="shared" si="50"/>
        <v>10341189.300000001</v>
      </c>
    </row>
    <row r="446" spans="1:7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58"/>
        <v>13262562.060000001</v>
      </c>
      <c r="E446" s="118">
        <f t="shared" si="58"/>
        <v>2921372.76</v>
      </c>
      <c r="F446" s="119">
        <f t="shared" si="50"/>
        <v>10341189.300000001</v>
      </c>
    </row>
    <row r="447" spans="1:7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50"/>
        <v>10341189.300000001</v>
      </c>
    </row>
    <row r="448" spans="1:7" s="184" customFormat="1" ht="63.75" hidden="1" customHeight="1" x14ac:dyDescent="0.25">
      <c r="A448" s="187" t="s">
        <v>1042</v>
      </c>
      <c r="B448" s="196" t="s">
        <v>110</v>
      </c>
      <c r="C448" s="220" t="s">
        <v>1065</v>
      </c>
      <c r="D448" s="221">
        <f t="shared" si="58"/>
        <v>0</v>
      </c>
      <c r="E448" s="221">
        <f t="shared" si="58"/>
        <v>0</v>
      </c>
      <c r="F448" s="222" t="str">
        <f t="shared" si="50"/>
        <v>-</v>
      </c>
      <c r="G448" s="4"/>
    </row>
    <row r="449" spans="1:7" s="184" customFormat="1" ht="23.25" hidden="1" x14ac:dyDescent="0.25">
      <c r="A449" s="187" t="s">
        <v>113</v>
      </c>
      <c r="B449" s="196" t="s">
        <v>110</v>
      </c>
      <c r="C449" s="220" t="s">
        <v>1064</v>
      </c>
      <c r="D449" s="221">
        <f t="shared" si="58"/>
        <v>0</v>
      </c>
      <c r="E449" s="221">
        <f t="shared" si="58"/>
        <v>0</v>
      </c>
      <c r="F449" s="222" t="str">
        <f t="shared" si="50"/>
        <v>-</v>
      </c>
      <c r="G449" s="4"/>
    </row>
    <row r="450" spans="1:7" s="184" customFormat="1" ht="23.25" hidden="1" x14ac:dyDescent="0.25">
      <c r="A450" s="187" t="s">
        <v>358</v>
      </c>
      <c r="B450" s="196" t="s">
        <v>110</v>
      </c>
      <c r="C450" s="220" t="s">
        <v>1063</v>
      </c>
      <c r="D450" s="221">
        <f t="shared" si="58"/>
        <v>0</v>
      </c>
      <c r="E450" s="221">
        <f t="shared" si="58"/>
        <v>0</v>
      </c>
      <c r="F450" s="222" t="str">
        <f t="shared" si="50"/>
        <v>-</v>
      </c>
      <c r="G450" s="4"/>
    </row>
    <row r="451" spans="1:7" s="184" customFormat="1" ht="34.5" hidden="1" x14ac:dyDescent="0.25">
      <c r="A451" s="187" t="s">
        <v>114</v>
      </c>
      <c r="B451" s="196" t="s">
        <v>110</v>
      </c>
      <c r="C451" s="220" t="s">
        <v>1062</v>
      </c>
      <c r="D451" s="221">
        <v>0</v>
      </c>
      <c r="E451" s="223">
        <v>0</v>
      </c>
      <c r="F451" s="222" t="str">
        <f t="shared" si="50"/>
        <v>-</v>
      </c>
      <c r="G451" s="4"/>
    </row>
    <row r="452" spans="1:7" s="115" customFormat="1" ht="45.75" hidden="1" x14ac:dyDescent="0.25">
      <c r="A452" s="208" t="s">
        <v>1394</v>
      </c>
      <c r="B452" s="209" t="s">
        <v>110</v>
      </c>
      <c r="C452" s="229" t="s">
        <v>532</v>
      </c>
      <c r="D452" s="230">
        <f t="shared" ref="D452:E454" si="59">D453</f>
        <v>0</v>
      </c>
      <c r="E452" s="230">
        <f t="shared" si="59"/>
        <v>0</v>
      </c>
      <c r="F452" s="233" t="str">
        <f t="shared" si="50"/>
        <v>-</v>
      </c>
    </row>
    <row r="453" spans="1:7" s="115" customFormat="1" ht="23.25" hidden="1" x14ac:dyDescent="0.25">
      <c r="A453" s="208" t="s">
        <v>113</v>
      </c>
      <c r="B453" s="209" t="s">
        <v>110</v>
      </c>
      <c r="C453" s="229" t="s">
        <v>533</v>
      </c>
      <c r="D453" s="230">
        <f t="shared" si="59"/>
        <v>0</v>
      </c>
      <c r="E453" s="230">
        <f t="shared" si="59"/>
        <v>0</v>
      </c>
      <c r="F453" s="233" t="str">
        <f t="shared" si="50"/>
        <v>-</v>
      </c>
    </row>
    <row r="454" spans="1:7" s="115" customFormat="1" ht="23.25" hidden="1" x14ac:dyDescent="0.25">
      <c r="A454" s="208" t="s">
        <v>358</v>
      </c>
      <c r="B454" s="209" t="s">
        <v>110</v>
      </c>
      <c r="C454" s="229" t="s">
        <v>534</v>
      </c>
      <c r="D454" s="230">
        <f t="shared" si="59"/>
        <v>0</v>
      </c>
      <c r="E454" s="230">
        <f t="shared" si="59"/>
        <v>0</v>
      </c>
      <c r="F454" s="233" t="str">
        <f t="shared" si="50"/>
        <v>-</v>
      </c>
    </row>
    <row r="455" spans="1:7" s="115" customFormat="1" ht="19.5" hidden="1" customHeight="1" x14ac:dyDescent="0.25">
      <c r="A455" s="208" t="s">
        <v>114</v>
      </c>
      <c r="B455" s="209" t="s">
        <v>110</v>
      </c>
      <c r="C455" s="229" t="s">
        <v>535</v>
      </c>
      <c r="D455" s="230">
        <v>0</v>
      </c>
      <c r="E455" s="231">
        <v>0</v>
      </c>
      <c r="F455" s="233" t="str">
        <f t="shared" si="50"/>
        <v>-</v>
      </c>
    </row>
    <row r="456" spans="1:7" s="184" customFormat="1" ht="68.25" hidden="1" x14ac:dyDescent="0.25">
      <c r="A456" s="309" t="s">
        <v>536</v>
      </c>
      <c r="B456" s="298" t="s">
        <v>110</v>
      </c>
      <c r="C456" s="299" t="s">
        <v>537</v>
      </c>
      <c r="D456" s="300">
        <f t="shared" ref="D456:E458" si="60">D457</f>
        <v>0</v>
      </c>
      <c r="E456" s="300">
        <f t="shared" si="60"/>
        <v>0</v>
      </c>
      <c r="F456" s="301" t="str">
        <f t="shared" si="50"/>
        <v>-</v>
      </c>
      <c r="G456" s="4"/>
    </row>
    <row r="457" spans="1:7" s="184" customFormat="1" ht="23.25" hidden="1" x14ac:dyDescent="0.25">
      <c r="A457" s="297" t="s">
        <v>113</v>
      </c>
      <c r="B457" s="298" t="s">
        <v>110</v>
      </c>
      <c r="C457" s="299" t="s">
        <v>538</v>
      </c>
      <c r="D457" s="300">
        <f t="shared" si="60"/>
        <v>0</v>
      </c>
      <c r="E457" s="300">
        <f t="shared" si="60"/>
        <v>0</v>
      </c>
      <c r="F457" s="301" t="str">
        <f t="shared" si="50"/>
        <v>-</v>
      </c>
      <c r="G457" s="4"/>
    </row>
    <row r="458" spans="1:7" s="184" customFormat="1" ht="23.25" hidden="1" x14ac:dyDescent="0.25">
      <c r="A458" s="297" t="s">
        <v>358</v>
      </c>
      <c r="B458" s="298" t="s">
        <v>110</v>
      </c>
      <c r="C458" s="299" t="s">
        <v>539</v>
      </c>
      <c r="D458" s="300">
        <f t="shared" si="60"/>
        <v>0</v>
      </c>
      <c r="E458" s="300">
        <f t="shared" si="60"/>
        <v>0</v>
      </c>
      <c r="F458" s="301" t="str">
        <f t="shared" si="50"/>
        <v>-</v>
      </c>
      <c r="G458" s="4"/>
    </row>
    <row r="459" spans="1:7" s="184" customFormat="1" ht="34.5" hidden="1" x14ac:dyDescent="0.25">
      <c r="A459" s="297" t="s">
        <v>114</v>
      </c>
      <c r="B459" s="298" t="s">
        <v>110</v>
      </c>
      <c r="C459" s="299" t="s">
        <v>540</v>
      </c>
      <c r="D459" s="300">
        <v>0</v>
      </c>
      <c r="E459" s="302">
        <v>0</v>
      </c>
      <c r="F459" s="301" t="str">
        <f t="shared" si="50"/>
        <v>-</v>
      </c>
      <c r="G459" s="4"/>
    </row>
    <row r="460" spans="1:7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61">D461</f>
        <v>2374145</v>
      </c>
      <c r="E460" s="118">
        <f t="shared" si="61"/>
        <v>2130983.33</v>
      </c>
      <c r="F460" s="119">
        <f t="shared" si="50"/>
        <v>243161.66999999993</v>
      </c>
    </row>
    <row r="461" spans="1:7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61"/>
        <v>2374145</v>
      </c>
      <c r="E461" s="118">
        <f t="shared" si="61"/>
        <v>2130983.33</v>
      </c>
      <c r="F461" s="119">
        <f t="shared" si="50"/>
        <v>243161.66999999993</v>
      </c>
    </row>
    <row r="462" spans="1:7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61"/>
        <v>2374145</v>
      </c>
      <c r="E462" s="118">
        <f t="shared" si="61"/>
        <v>2130983.33</v>
      </c>
      <c r="F462" s="119">
        <f t="shared" si="50"/>
        <v>243161.66999999993</v>
      </c>
    </row>
    <row r="463" spans="1:7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50"/>
        <v>243161.66999999993</v>
      </c>
    </row>
    <row r="464" spans="1:7" s="185" customFormat="1" ht="22.5" hidden="1" x14ac:dyDescent="0.25">
      <c r="A464" s="316" t="s">
        <v>1072</v>
      </c>
      <c r="B464" s="311" t="s">
        <v>110</v>
      </c>
      <c r="C464" s="312" t="s">
        <v>1066</v>
      </c>
      <c r="D464" s="313">
        <f t="shared" ref="D464:E468" si="62">D465</f>
        <v>0</v>
      </c>
      <c r="E464" s="313">
        <f t="shared" si="62"/>
        <v>0</v>
      </c>
      <c r="F464" s="314" t="str">
        <f t="shared" si="50"/>
        <v>-</v>
      </c>
      <c r="G464" s="122"/>
    </row>
    <row r="465" spans="1:44" s="184" customFormat="1" ht="33.75" hidden="1" x14ac:dyDescent="0.25">
      <c r="A465" s="318" t="s">
        <v>141</v>
      </c>
      <c r="B465" s="298" t="s">
        <v>110</v>
      </c>
      <c r="C465" s="299" t="s">
        <v>1067</v>
      </c>
      <c r="D465" s="300">
        <f t="shared" si="62"/>
        <v>0</v>
      </c>
      <c r="E465" s="300">
        <f t="shared" si="62"/>
        <v>0</v>
      </c>
      <c r="F465" s="301" t="str">
        <f t="shared" si="50"/>
        <v>-</v>
      </c>
      <c r="G465" s="4"/>
    </row>
    <row r="466" spans="1:44" s="184" customFormat="1" ht="22.5" hidden="1" x14ac:dyDescent="0.25">
      <c r="A466" s="318" t="s">
        <v>1073</v>
      </c>
      <c r="B466" s="298" t="s">
        <v>110</v>
      </c>
      <c r="C466" s="299" t="s">
        <v>1068</v>
      </c>
      <c r="D466" s="300">
        <f t="shared" si="62"/>
        <v>0</v>
      </c>
      <c r="E466" s="300">
        <f t="shared" si="62"/>
        <v>0</v>
      </c>
      <c r="F466" s="301" t="str">
        <f t="shared" si="50"/>
        <v>-</v>
      </c>
      <c r="G466" s="4"/>
    </row>
    <row r="467" spans="1:44" s="184" customFormat="1" ht="34.5" hidden="1" x14ac:dyDescent="0.25">
      <c r="A467" s="297" t="s">
        <v>142</v>
      </c>
      <c r="B467" s="298" t="s">
        <v>110</v>
      </c>
      <c r="C467" s="299" t="s">
        <v>1069</v>
      </c>
      <c r="D467" s="300">
        <f t="shared" si="62"/>
        <v>0</v>
      </c>
      <c r="E467" s="300">
        <f t="shared" si="62"/>
        <v>0</v>
      </c>
      <c r="F467" s="301" t="str">
        <f t="shared" si="50"/>
        <v>-</v>
      </c>
      <c r="G467" s="4"/>
    </row>
    <row r="468" spans="1:44" s="184" customFormat="1" hidden="1" x14ac:dyDescent="0.25">
      <c r="A468" s="297" t="s">
        <v>143</v>
      </c>
      <c r="B468" s="298" t="s">
        <v>110</v>
      </c>
      <c r="C468" s="299" t="s">
        <v>1070</v>
      </c>
      <c r="D468" s="300">
        <f t="shared" si="62"/>
        <v>0</v>
      </c>
      <c r="E468" s="300">
        <f t="shared" si="62"/>
        <v>0</v>
      </c>
      <c r="F468" s="301" t="str">
        <f t="shared" si="50"/>
        <v>-</v>
      </c>
      <c r="G468" s="4"/>
    </row>
    <row r="469" spans="1:44" s="184" customFormat="1" ht="34.5" hidden="1" x14ac:dyDescent="0.25">
      <c r="A469" s="297" t="s">
        <v>144</v>
      </c>
      <c r="B469" s="298" t="s">
        <v>110</v>
      </c>
      <c r="C469" s="299" t="s">
        <v>1071</v>
      </c>
      <c r="D469" s="300">
        <v>0</v>
      </c>
      <c r="E469" s="302">
        <v>0</v>
      </c>
      <c r="F469" s="301" t="str">
        <f t="shared" si="50"/>
        <v>-</v>
      </c>
      <c r="G469" s="4"/>
    </row>
    <row r="470" spans="1:44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50"/>
        <v>450000</v>
      </c>
      <c r="G470" s="122"/>
    </row>
    <row r="471" spans="1:44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50"/>
        <v>250000</v>
      </c>
      <c r="G471" s="122"/>
    </row>
    <row r="472" spans="1:44" s="486" customFormat="1" ht="39.75" hidden="1" customHeight="1" x14ac:dyDescent="0.25">
      <c r="A472" s="480" t="s">
        <v>1190</v>
      </c>
      <c r="B472" s="481" t="s">
        <v>110</v>
      </c>
      <c r="C472" s="482" t="s">
        <v>544</v>
      </c>
      <c r="D472" s="483">
        <f>D473</f>
        <v>0</v>
      </c>
      <c r="E472" s="483">
        <f>E473</f>
        <v>0</v>
      </c>
      <c r="F472" s="484" t="str">
        <f t="shared" si="50"/>
        <v>-</v>
      </c>
      <c r="G472" s="485"/>
    </row>
    <row r="473" spans="1:44" s="486" customFormat="1" ht="36.75" hidden="1" customHeight="1" x14ac:dyDescent="0.25">
      <c r="A473" s="480" t="s">
        <v>234</v>
      </c>
      <c r="B473" s="481" t="s">
        <v>110</v>
      </c>
      <c r="C473" s="482" t="s">
        <v>545</v>
      </c>
      <c r="D473" s="483">
        <f t="shared" ref="D473:E477" si="63">D474</f>
        <v>0</v>
      </c>
      <c r="E473" s="483">
        <f t="shared" si="63"/>
        <v>0</v>
      </c>
      <c r="F473" s="484" t="str">
        <f t="shared" si="50"/>
        <v>-</v>
      </c>
      <c r="G473" s="485"/>
    </row>
    <row r="474" spans="1:44" s="127" customFormat="1" hidden="1" x14ac:dyDescent="0.25">
      <c r="A474" s="187" t="s">
        <v>112</v>
      </c>
      <c r="B474" s="196" t="s">
        <v>110</v>
      </c>
      <c r="C474" s="220" t="s">
        <v>546</v>
      </c>
      <c r="D474" s="221">
        <f t="shared" si="63"/>
        <v>0</v>
      </c>
      <c r="E474" s="221">
        <f t="shared" si="63"/>
        <v>0</v>
      </c>
      <c r="F474" s="222" t="str">
        <f t="shared" si="50"/>
        <v>-</v>
      </c>
      <c r="G474" s="113"/>
    </row>
    <row r="475" spans="1:44" s="127" customFormat="1" ht="23.25" hidden="1" x14ac:dyDescent="0.25">
      <c r="A475" s="187" t="s">
        <v>146</v>
      </c>
      <c r="B475" s="196" t="s">
        <v>110</v>
      </c>
      <c r="C475" s="220" t="s">
        <v>547</v>
      </c>
      <c r="D475" s="221">
        <f t="shared" si="63"/>
        <v>0</v>
      </c>
      <c r="E475" s="221">
        <f t="shared" si="63"/>
        <v>0</v>
      </c>
      <c r="F475" s="222" t="str">
        <f t="shared" si="50"/>
        <v>-</v>
      </c>
      <c r="G475" s="113"/>
    </row>
    <row r="476" spans="1:44" s="127" customFormat="1" ht="23.25" hidden="1" x14ac:dyDescent="0.25">
      <c r="A476" s="187" t="s">
        <v>113</v>
      </c>
      <c r="B476" s="196" t="s">
        <v>110</v>
      </c>
      <c r="C476" s="220" t="s">
        <v>548</v>
      </c>
      <c r="D476" s="221">
        <f t="shared" si="63"/>
        <v>0</v>
      </c>
      <c r="E476" s="221">
        <f t="shared" si="63"/>
        <v>0</v>
      </c>
      <c r="F476" s="222" t="str">
        <f t="shared" si="50"/>
        <v>-</v>
      </c>
      <c r="G476" s="113"/>
    </row>
    <row r="477" spans="1:44" s="127" customFormat="1" ht="29.25" hidden="1" customHeight="1" x14ac:dyDescent="0.25">
      <c r="A477" s="187" t="s">
        <v>1164</v>
      </c>
      <c r="B477" s="196" t="s">
        <v>110</v>
      </c>
      <c r="C477" s="220" t="s">
        <v>549</v>
      </c>
      <c r="D477" s="221">
        <f t="shared" si="63"/>
        <v>0</v>
      </c>
      <c r="E477" s="221">
        <f t="shared" si="63"/>
        <v>0</v>
      </c>
      <c r="F477" s="222" t="str">
        <f t="shared" si="50"/>
        <v>-</v>
      </c>
      <c r="G477" s="113"/>
    </row>
    <row r="478" spans="1:44" s="127" customFormat="1" hidden="1" x14ac:dyDescent="0.25">
      <c r="A478" s="187" t="s">
        <v>1285</v>
      </c>
      <c r="B478" s="196" t="s">
        <v>110</v>
      </c>
      <c r="C478" s="220" t="s">
        <v>550</v>
      </c>
      <c r="D478" s="221">
        <v>0</v>
      </c>
      <c r="E478" s="223">
        <v>0</v>
      </c>
      <c r="F478" s="222" t="str">
        <f t="shared" si="50"/>
        <v>-</v>
      </c>
      <c r="G478" s="113"/>
    </row>
    <row r="479" spans="1:44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64">D480</f>
        <v>446500</v>
      </c>
      <c r="E479" s="116">
        <f t="shared" si="64"/>
        <v>196500</v>
      </c>
      <c r="F479" s="117">
        <f t="shared" si="50"/>
        <v>250000</v>
      </c>
      <c r="G479" s="122"/>
    </row>
    <row r="480" spans="1:44" ht="23.25" x14ac:dyDescent="0.25">
      <c r="A480" s="123" t="s">
        <v>235</v>
      </c>
      <c r="B480" s="124" t="s">
        <v>110</v>
      </c>
      <c r="C480" s="145" t="s">
        <v>552</v>
      </c>
      <c r="D480" s="118">
        <f t="shared" si="64"/>
        <v>446500</v>
      </c>
      <c r="E480" s="118">
        <f t="shared" si="64"/>
        <v>196500</v>
      </c>
      <c r="F480" s="119">
        <f t="shared" si="50"/>
        <v>250000</v>
      </c>
      <c r="G480" s="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x14ac:dyDescent="0.25">
      <c r="A481" s="123" t="s">
        <v>112</v>
      </c>
      <c r="B481" s="124" t="s">
        <v>110</v>
      </c>
      <c r="C481" s="145" t="s">
        <v>553</v>
      </c>
      <c r="D481" s="118">
        <f t="shared" si="64"/>
        <v>446500</v>
      </c>
      <c r="E481" s="118">
        <f t="shared" si="64"/>
        <v>196500</v>
      </c>
      <c r="F481" s="119">
        <f t="shared" si="50"/>
        <v>250000</v>
      </c>
      <c r="G481" s="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x14ac:dyDescent="0.25">
      <c r="A482" s="123" t="s">
        <v>170</v>
      </c>
      <c r="B482" s="124" t="s">
        <v>110</v>
      </c>
      <c r="C482" s="145" t="s">
        <v>554</v>
      </c>
      <c r="D482" s="118">
        <f t="shared" si="64"/>
        <v>446500</v>
      </c>
      <c r="E482" s="118">
        <f t="shared" si="64"/>
        <v>196500</v>
      </c>
      <c r="F482" s="119">
        <f t="shared" si="50"/>
        <v>250000</v>
      </c>
      <c r="G482" s="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23.25" x14ac:dyDescent="0.25">
      <c r="A483" s="123" t="s">
        <v>113</v>
      </c>
      <c r="B483" s="124" t="s">
        <v>110</v>
      </c>
      <c r="C483" s="145" t="s">
        <v>555</v>
      </c>
      <c r="D483" s="118">
        <f t="shared" si="64"/>
        <v>446500</v>
      </c>
      <c r="E483" s="118">
        <f t="shared" si="64"/>
        <v>196500</v>
      </c>
      <c r="F483" s="119">
        <f t="shared" si="50"/>
        <v>250000</v>
      </c>
      <c r="G483" s="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64"/>
        <v>446500</v>
      </c>
      <c r="E484" s="118">
        <f t="shared" si="64"/>
        <v>196500</v>
      </c>
      <c r="F484" s="119">
        <f t="shared" si="50"/>
        <v>250000</v>
      </c>
      <c r="G484" s="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50"/>
        <v>250000</v>
      </c>
      <c r="G485" s="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65">D487</f>
        <v>200000</v>
      </c>
      <c r="E486" s="116">
        <f t="shared" si="65"/>
        <v>0</v>
      </c>
      <c r="F486" s="117">
        <f t="shared" si="50"/>
        <v>200000</v>
      </c>
    </row>
    <row r="487" spans="1:44" s="122" customFormat="1" ht="43.5" customHeight="1" x14ac:dyDescent="0.25">
      <c r="A487" s="442" t="s">
        <v>1034</v>
      </c>
      <c r="B487" s="121" t="s">
        <v>110</v>
      </c>
      <c r="C487" s="143" t="s">
        <v>962</v>
      </c>
      <c r="D487" s="116">
        <f t="shared" si="65"/>
        <v>200000</v>
      </c>
      <c r="E487" s="116">
        <f t="shared" si="65"/>
        <v>0</v>
      </c>
      <c r="F487" s="117">
        <f t="shared" si="50"/>
        <v>200000</v>
      </c>
    </row>
    <row r="488" spans="1:44" s="4" customFormat="1" ht="49.5" customHeight="1" x14ac:dyDescent="0.25">
      <c r="A488" s="443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50"/>
        <v>200000</v>
      </c>
    </row>
    <row r="489" spans="1:44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65"/>
        <v>0</v>
      </c>
      <c r="F489" s="119">
        <f t="shared" si="50"/>
        <v>200000</v>
      </c>
    </row>
    <row r="490" spans="1:44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65"/>
        <v>200000</v>
      </c>
      <c r="E490" s="118">
        <f t="shared" si="65"/>
        <v>0</v>
      </c>
      <c r="F490" s="119">
        <f t="shared" si="50"/>
        <v>200000</v>
      </c>
    </row>
    <row r="491" spans="1:44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65"/>
        <v>200000</v>
      </c>
      <c r="E491" s="118">
        <f t="shared" si="65"/>
        <v>0</v>
      </c>
      <c r="F491" s="119">
        <f t="shared" si="50"/>
        <v>200000</v>
      </c>
    </row>
    <row r="492" spans="1:44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65"/>
        <v>200000</v>
      </c>
      <c r="E492" s="118">
        <f t="shared" si="65"/>
        <v>0</v>
      </c>
      <c r="F492" s="119">
        <f t="shared" si="50"/>
        <v>200000</v>
      </c>
    </row>
    <row r="493" spans="1:44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50"/>
        <v>200000</v>
      </c>
    </row>
    <row r="494" spans="1:44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50"/>
        <v>56474474.319999993</v>
      </c>
      <c r="G494" s="122"/>
    </row>
    <row r="495" spans="1:44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50"/>
        <v>1755450.84</v>
      </c>
      <c r="G495" s="122"/>
    </row>
    <row r="496" spans="1:44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50"/>
        <v>1755450.84</v>
      </c>
      <c r="G496" s="122"/>
    </row>
    <row r="497" spans="1:44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50"/>
        <v>107586.31</v>
      </c>
      <c r="G497" s="122"/>
    </row>
    <row r="498" spans="1:44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50"/>
        <v>107586.31</v>
      </c>
      <c r="G498" s="122"/>
    </row>
    <row r="499" spans="1:44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50"/>
        <v>107586.31</v>
      </c>
      <c r="G499" s="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15" customFormat="1" ht="23.25" hidden="1" x14ac:dyDescent="0.25">
      <c r="A500" s="208" t="s">
        <v>160</v>
      </c>
      <c r="B500" s="209" t="s">
        <v>110</v>
      </c>
      <c r="C500" s="145" t="s">
        <v>565</v>
      </c>
      <c r="D500" s="118">
        <f t="shared" ref="D500:E506" si="66">D501</f>
        <v>0</v>
      </c>
      <c r="E500" s="118">
        <f t="shared" si="66"/>
        <v>0</v>
      </c>
      <c r="F500" s="119" t="str">
        <f t="shared" si="50"/>
        <v>-</v>
      </c>
      <c r="G500" s="4"/>
    </row>
    <row r="501" spans="1:44" s="115" customFormat="1" ht="23.25" hidden="1" x14ac:dyDescent="0.25">
      <c r="A501" s="208" t="s">
        <v>113</v>
      </c>
      <c r="B501" s="209" t="s">
        <v>110</v>
      </c>
      <c r="C501" s="145" t="s">
        <v>566</v>
      </c>
      <c r="D501" s="118">
        <f t="shared" si="66"/>
        <v>0</v>
      </c>
      <c r="E501" s="118">
        <f t="shared" si="66"/>
        <v>0</v>
      </c>
      <c r="F501" s="119" t="str">
        <f t="shared" si="50"/>
        <v>-</v>
      </c>
      <c r="G501" s="4"/>
    </row>
    <row r="502" spans="1:44" s="115" customFormat="1" ht="34.5" hidden="1" x14ac:dyDescent="0.25">
      <c r="A502" s="208" t="s">
        <v>1164</v>
      </c>
      <c r="B502" s="209" t="s">
        <v>110</v>
      </c>
      <c r="C502" s="145" t="s">
        <v>567</v>
      </c>
      <c r="D502" s="118">
        <f t="shared" si="66"/>
        <v>0</v>
      </c>
      <c r="E502" s="118">
        <f t="shared" si="66"/>
        <v>0</v>
      </c>
      <c r="F502" s="119" t="str">
        <f t="shared" si="50"/>
        <v>-</v>
      </c>
      <c r="G502" s="4"/>
    </row>
    <row r="503" spans="1:44" s="115" customFormat="1" ht="34.5" hidden="1" x14ac:dyDescent="0.25">
      <c r="A503" s="208" t="s">
        <v>114</v>
      </c>
      <c r="B503" s="209" t="s">
        <v>110</v>
      </c>
      <c r="C503" s="145" t="s">
        <v>568</v>
      </c>
      <c r="D503" s="118">
        <v>0</v>
      </c>
      <c r="E503" s="125">
        <v>0</v>
      </c>
      <c r="F503" s="119" t="str">
        <f t="shared" ref="F503:F599" si="67">IF(OR(D503="-",E503=D503),"-",D503-IF(E503="-",0,E503))</f>
        <v>-</v>
      </c>
      <c r="G503" s="4"/>
    </row>
    <row r="504" spans="1:44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si="67"/>
        <v>107586.31</v>
      </c>
      <c r="G504" s="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66"/>
        <v>104764</v>
      </c>
      <c r="E505" s="118">
        <f t="shared" si="66"/>
        <v>0</v>
      </c>
      <c r="F505" s="119">
        <f t="shared" si="67"/>
        <v>104764</v>
      </c>
      <c r="G505" s="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66"/>
        <v>104764</v>
      </c>
      <c r="E506" s="118">
        <f t="shared" si="66"/>
        <v>0</v>
      </c>
      <c r="F506" s="119">
        <f t="shared" si="67"/>
        <v>104764</v>
      </c>
      <c r="G506" s="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67"/>
        <v>104764</v>
      </c>
      <c r="G507" s="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67"/>
        <v>2822.31</v>
      </c>
      <c r="G508" s="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15" customFormat="1" ht="13.5" hidden="1" customHeight="1" x14ac:dyDescent="0.25">
      <c r="A509" s="208" t="s">
        <v>256</v>
      </c>
      <c r="B509" s="209" t="s">
        <v>110</v>
      </c>
      <c r="C509" s="145" t="s">
        <v>1513</v>
      </c>
      <c r="D509" s="230">
        <f>D510</f>
        <v>0</v>
      </c>
      <c r="E509" s="230">
        <f>E510</f>
        <v>0</v>
      </c>
      <c r="F509" s="233" t="str">
        <f t="shared" si="67"/>
        <v>-</v>
      </c>
    </row>
    <row r="510" spans="1:44" s="115" customFormat="1" ht="25.5" hidden="1" customHeight="1" x14ac:dyDescent="0.25">
      <c r="A510" s="208" t="s">
        <v>1426</v>
      </c>
      <c r="B510" s="209" t="s">
        <v>110</v>
      </c>
      <c r="C510" s="145" t="s">
        <v>1514</v>
      </c>
      <c r="D510" s="230">
        <v>0</v>
      </c>
      <c r="E510" s="230">
        <v>0</v>
      </c>
      <c r="F510" s="233" t="str">
        <f t="shared" si="67"/>
        <v>-</v>
      </c>
    </row>
    <row r="511" spans="1:44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67"/>
        <v>2822.31</v>
      </c>
      <c r="G511" s="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si="67"/>
        <v>2822.31</v>
      </c>
      <c r="G512" s="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67"/>
        <v>-</v>
      </c>
      <c r="G513" s="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4.5" hidden="1" x14ac:dyDescent="0.25">
      <c r="A514" s="297" t="s">
        <v>169</v>
      </c>
      <c r="B514" s="298" t="s">
        <v>110</v>
      </c>
      <c r="C514" s="299" t="s">
        <v>569</v>
      </c>
      <c r="D514" s="300">
        <f t="shared" ref="D514:E517" si="68">D515</f>
        <v>0</v>
      </c>
      <c r="E514" s="300">
        <f t="shared" si="68"/>
        <v>0</v>
      </c>
      <c r="F514" s="301" t="str">
        <f t="shared" si="67"/>
        <v>-</v>
      </c>
      <c r="G514" s="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23.25" hidden="1" x14ac:dyDescent="0.25">
      <c r="A515" s="297" t="s">
        <v>238</v>
      </c>
      <c r="B515" s="298" t="s">
        <v>110</v>
      </c>
      <c r="C515" s="299" t="s">
        <v>570</v>
      </c>
      <c r="D515" s="300">
        <f t="shared" si="68"/>
        <v>0</v>
      </c>
      <c r="E515" s="300">
        <f t="shared" si="68"/>
        <v>0</v>
      </c>
      <c r="F515" s="301" t="str">
        <f t="shared" si="67"/>
        <v>-</v>
      </c>
      <c r="G515" s="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4.5" hidden="1" x14ac:dyDescent="0.25">
      <c r="A516" s="297" t="s">
        <v>142</v>
      </c>
      <c r="B516" s="298" t="s">
        <v>110</v>
      </c>
      <c r="C516" s="299" t="s">
        <v>571</v>
      </c>
      <c r="D516" s="300">
        <f t="shared" si="68"/>
        <v>0</v>
      </c>
      <c r="E516" s="300">
        <f t="shared" si="68"/>
        <v>0</v>
      </c>
      <c r="F516" s="301" t="str">
        <f t="shared" si="67"/>
        <v>-</v>
      </c>
      <c r="G516" s="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25">
      <c r="A517" s="297" t="s">
        <v>143</v>
      </c>
      <c r="B517" s="298" t="s">
        <v>110</v>
      </c>
      <c r="C517" s="299" t="s">
        <v>572</v>
      </c>
      <c r="D517" s="300">
        <f t="shared" si="68"/>
        <v>0</v>
      </c>
      <c r="E517" s="300">
        <f t="shared" si="68"/>
        <v>0</v>
      </c>
      <c r="F517" s="301" t="str">
        <f t="shared" si="67"/>
        <v>-</v>
      </c>
      <c r="G517" s="4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4.5" hidden="1" x14ac:dyDescent="0.25">
      <c r="A518" s="297" t="s">
        <v>56</v>
      </c>
      <c r="B518" s="298" t="s">
        <v>110</v>
      </c>
      <c r="C518" s="299" t="s">
        <v>573</v>
      </c>
      <c r="D518" s="300"/>
      <c r="E518" s="302"/>
      <c r="F518" s="301" t="str">
        <f t="shared" si="67"/>
        <v>-</v>
      </c>
      <c r="G518" s="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15" customFormat="1" ht="34.5" hidden="1" x14ac:dyDescent="0.25">
      <c r="A519" s="208" t="s">
        <v>141</v>
      </c>
      <c r="B519" s="209" t="s">
        <v>110</v>
      </c>
      <c r="C519" s="229" t="s">
        <v>574</v>
      </c>
      <c r="D519" s="230">
        <f t="shared" ref="D519:E521" si="69">D520</f>
        <v>0</v>
      </c>
      <c r="E519" s="230">
        <f t="shared" si="69"/>
        <v>0</v>
      </c>
      <c r="F519" s="233" t="str">
        <f t="shared" si="67"/>
        <v>-</v>
      </c>
    </row>
    <row r="520" spans="1:44" s="115" customFormat="1" ht="24.75" hidden="1" customHeight="1" x14ac:dyDescent="0.25">
      <c r="A520" s="208" t="s">
        <v>148</v>
      </c>
      <c r="B520" s="209" t="s">
        <v>110</v>
      </c>
      <c r="C520" s="229" t="s">
        <v>575</v>
      </c>
      <c r="D520" s="230">
        <f t="shared" si="69"/>
        <v>0</v>
      </c>
      <c r="E520" s="230">
        <f t="shared" si="69"/>
        <v>0</v>
      </c>
      <c r="F520" s="233" t="str">
        <f t="shared" si="67"/>
        <v>-</v>
      </c>
    </row>
    <row r="521" spans="1:44" s="115" customFormat="1" ht="34.5" hidden="1" x14ac:dyDescent="0.25">
      <c r="A521" s="208" t="s">
        <v>142</v>
      </c>
      <c r="B521" s="209" t="s">
        <v>110</v>
      </c>
      <c r="C521" s="229" t="s">
        <v>576</v>
      </c>
      <c r="D521" s="230">
        <f t="shared" si="69"/>
        <v>0</v>
      </c>
      <c r="E521" s="230">
        <f t="shared" si="69"/>
        <v>0</v>
      </c>
      <c r="F521" s="233" t="str">
        <f t="shared" si="67"/>
        <v>-</v>
      </c>
    </row>
    <row r="522" spans="1:44" s="115" customFormat="1" hidden="1" x14ac:dyDescent="0.25">
      <c r="A522" s="208" t="s">
        <v>143</v>
      </c>
      <c r="B522" s="209" t="s">
        <v>110</v>
      </c>
      <c r="C522" s="229" t="s">
        <v>577</v>
      </c>
      <c r="D522" s="230">
        <f>D523+D524</f>
        <v>0</v>
      </c>
      <c r="E522" s="230">
        <f>E523+E524</f>
        <v>0</v>
      </c>
      <c r="F522" s="233" t="str">
        <f t="shared" si="67"/>
        <v>-</v>
      </c>
    </row>
    <row r="523" spans="1:44" s="115" customFormat="1" ht="34.5" hidden="1" x14ac:dyDescent="0.25">
      <c r="A523" s="208" t="s">
        <v>56</v>
      </c>
      <c r="B523" s="209" t="s">
        <v>110</v>
      </c>
      <c r="C523" s="229" t="s">
        <v>578</v>
      </c>
      <c r="D523" s="230">
        <v>0</v>
      </c>
      <c r="E523" s="231"/>
      <c r="F523" s="233" t="str">
        <f t="shared" si="67"/>
        <v>-</v>
      </c>
      <c r="H523" s="208"/>
    </row>
    <row r="524" spans="1:44" ht="34.5" hidden="1" x14ac:dyDescent="0.25">
      <c r="A524" s="319" t="s">
        <v>144</v>
      </c>
      <c r="B524" s="298" t="s">
        <v>110</v>
      </c>
      <c r="C524" s="299" t="s">
        <v>1204</v>
      </c>
      <c r="D524" s="300">
        <v>0</v>
      </c>
      <c r="E524" s="302"/>
      <c r="F524" s="301" t="str">
        <f t="shared" si="67"/>
        <v>-</v>
      </c>
      <c r="G524" s="4" t="s">
        <v>1203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84" customFormat="1" ht="45.75" hidden="1" x14ac:dyDescent="0.25">
      <c r="A525" s="297" t="s">
        <v>254</v>
      </c>
      <c r="B525" s="298" t="s">
        <v>110</v>
      </c>
      <c r="C525" s="299" t="s">
        <v>579</v>
      </c>
      <c r="D525" s="300">
        <f t="shared" ref="D525:E528" si="70">D526</f>
        <v>0</v>
      </c>
      <c r="E525" s="300">
        <f t="shared" si="70"/>
        <v>0</v>
      </c>
      <c r="F525" s="301" t="str">
        <f t="shared" si="67"/>
        <v>-</v>
      </c>
      <c r="G525" s="4"/>
    </row>
    <row r="526" spans="1:44" s="184" customFormat="1" ht="23.25" hidden="1" x14ac:dyDescent="0.25">
      <c r="A526" s="297" t="s">
        <v>320</v>
      </c>
      <c r="B526" s="298" t="s">
        <v>110</v>
      </c>
      <c r="C526" s="299" t="s">
        <v>580</v>
      </c>
      <c r="D526" s="300">
        <f t="shared" si="70"/>
        <v>0</v>
      </c>
      <c r="E526" s="300">
        <f t="shared" si="70"/>
        <v>0</v>
      </c>
      <c r="F526" s="301" t="str">
        <f t="shared" si="67"/>
        <v>-</v>
      </c>
      <c r="G526" s="4"/>
    </row>
    <row r="527" spans="1:44" s="184" customFormat="1" ht="34.5" hidden="1" x14ac:dyDescent="0.25">
      <c r="A527" s="297" t="s">
        <v>142</v>
      </c>
      <c r="B527" s="298" t="s">
        <v>110</v>
      </c>
      <c r="C527" s="299" t="s">
        <v>581</v>
      </c>
      <c r="D527" s="300">
        <f t="shared" si="70"/>
        <v>0</v>
      </c>
      <c r="E527" s="300">
        <f t="shared" si="70"/>
        <v>0</v>
      </c>
      <c r="F527" s="301" t="str">
        <f t="shared" si="67"/>
        <v>-</v>
      </c>
      <c r="G527" s="4"/>
    </row>
    <row r="528" spans="1:44" s="184" customFormat="1" hidden="1" x14ac:dyDescent="0.25">
      <c r="A528" s="297" t="s">
        <v>143</v>
      </c>
      <c r="B528" s="298" t="s">
        <v>110</v>
      </c>
      <c r="C528" s="299" t="s">
        <v>582</v>
      </c>
      <c r="D528" s="300">
        <f t="shared" si="70"/>
        <v>0</v>
      </c>
      <c r="E528" s="300">
        <f t="shared" si="70"/>
        <v>0</v>
      </c>
      <c r="F528" s="301" t="str">
        <f t="shared" si="67"/>
        <v>-</v>
      </c>
      <c r="G528" s="4"/>
    </row>
    <row r="529" spans="1:7" s="184" customFormat="1" ht="34.5" hidden="1" x14ac:dyDescent="0.25">
      <c r="A529" s="297" t="s">
        <v>56</v>
      </c>
      <c r="B529" s="298" t="s">
        <v>110</v>
      </c>
      <c r="C529" s="299" t="s">
        <v>583</v>
      </c>
      <c r="D529" s="300"/>
      <c r="E529" s="302"/>
      <c r="F529" s="301" t="str">
        <f t="shared" si="67"/>
        <v>-</v>
      </c>
      <c r="G529" s="4"/>
    </row>
    <row r="530" spans="1:7" s="185" customFormat="1" ht="34.5" hidden="1" x14ac:dyDescent="0.25">
      <c r="A530" s="310" t="s">
        <v>584</v>
      </c>
      <c r="B530" s="311" t="s">
        <v>110</v>
      </c>
      <c r="C530" s="312" t="s">
        <v>585</v>
      </c>
      <c r="D530" s="313">
        <f t="shared" ref="D530:E535" si="71">D531</f>
        <v>0</v>
      </c>
      <c r="E530" s="313">
        <f t="shared" si="71"/>
        <v>0</v>
      </c>
      <c r="F530" s="314" t="str">
        <f t="shared" si="67"/>
        <v>-</v>
      </c>
      <c r="G530" s="122"/>
    </row>
    <row r="531" spans="1:7" s="184" customFormat="1" ht="34.5" hidden="1" x14ac:dyDescent="0.25">
      <c r="A531" s="297" t="s">
        <v>239</v>
      </c>
      <c r="B531" s="298" t="s">
        <v>110</v>
      </c>
      <c r="C531" s="299" t="s">
        <v>586</v>
      </c>
      <c r="D531" s="300">
        <f t="shared" si="71"/>
        <v>0</v>
      </c>
      <c r="E531" s="300">
        <f t="shared" si="71"/>
        <v>0</v>
      </c>
      <c r="F531" s="301" t="str">
        <f t="shared" si="67"/>
        <v>-</v>
      </c>
      <c r="G531" s="4"/>
    </row>
    <row r="532" spans="1:7" s="184" customFormat="1" hidden="1" x14ac:dyDescent="0.25">
      <c r="A532" s="297" t="s">
        <v>112</v>
      </c>
      <c r="B532" s="298" t="s">
        <v>110</v>
      </c>
      <c r="C532" s="299" t="s">
        <v>587</v>
      </c>
      <c r="D532" s="300">
        <f t="shared" si="71"/>
        <v>0</v>
      </c>
      <c r="E532" s="300">
        <f t="shared" si="71"/>
        <v>0</v>
      </c>
      <c r="F532" s="301" t="str">
        <f t="shared" si="67"/>
        <v>-</v>
      </c>
      <c r="G532" s="4"/>
    </row>
    <row r="533" spans="1:7" s="184" customFormat="1" ht="45.75" hidden="1" x14ac:dyDescent="0.25">
      <c r="A533" s="297" t="s">
        <v>127</v>
      </c>
      <c r="B533" s="298" t="s">
        <v>110</v>
      </c>
      <c r="C533" s="299" t="s">
        <v>588</v>
      </c>
      <c r="D533" s="300">
        <f t="shared" si="71"/>
        <v>0</v>
      </c>
      <c r="E533" s="300">
        <f t="shared" si="71"/>
        <v>0</v>
      </c>
      <c r="F533" s="301" t="str">
        <f t="shared" si="67"/>
        <v>-</v>
      </c>
      <c r="G533" s="4"/>
    </row>
    <row r="534" spans="1:7" s="184" customFormat="1" ht="23.25" hidden="1" x14ac:dyDescent="0.25">
      <c r="A534" s="297" t="s">
        <v>113</v>
      </c>
      <c r="B534" s="298" t="s">
        <v>110</v>
      </c>
      <c r="C534" s="299" t="s">
        <v>589</v>
      </c>
      <c r="D534" s="300">
        <f t="shared" si="71"/>
        <v>0</v>
      </c>
      <c r="E534" s="300">
        <f t="shared" si="71"/>
        <v>0</v>
      </c>
      <c r="F534" s="301" t="str">
        <f t="shared" si="67"/>
        <v>-</v>
      </c>
      <c r="G534" s="4"/>
    </row>
    <row r="535" spans="1:7" s="184" customFormat="1" ht="23.25" hidden="1" x14ac:dyDescent="0.25">
      <c r="A535" s="297" t="s">
        <v>358</v>
      </c>
      <c r="B535" s="298" t="s">
        <v>110</v>
      </c>
      <c r="C535" s="299" t="s">
        <v>590</v>
      </c>
      <c r="D535" s="300">
        <f t="shared" si="71"/>
        <v>0</v>
      </c>
      <c r="E535" s="300">
        <f t="shared" si="71"/>
        <v>0</v>
      </c>
      <c r="F535" s="301" t="str">
        <f t="shared" si="67"/>
        <v>-</v>
      </c>
      <c r="G535" s="4"/>
    </row>
    <row r="536" spans="1:7" s="184" customFormat="1" ht="34.5" hidden="1" x14ac:dyDescent="0.25">
      <c r="A536" s="297" t="s">
        <v>114</v>
      </c>
      <c r="B536" s="298" t="s">
        <v>110</v>
      </c>
      <c r="C536" s="299" t="s">
        <v>591</v>
      </c>
      <c r="D536" s="300"/>
      <c r="E536" s="302"/>
      <c r="F536" s="301" t="str">
        <f t="shared" si="67"/>
        <v>-</v>
      </c>
      <c r="G536" s="4"/>
    </row>
    <row r="537" spans="1:7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72">D538</f>
        <v>63500</v>
      </c>
      <c r="E537" s="116">
        <f t="shared" si="72"/>
        <v>0</v>
      </c>
      <c r="F537" s="117">
        <f t="shared" si="67"/>
        <v>63500</v>
      </c>
    </row>
    <row r="538" spans="1:7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67"/>
        <v>63500</v>
      </c>
    </row>
    <row r="539" spans="1:7" s="396" customFormat="1" ht="45.75" hidden="1" x14ac:dyDescent="0.25">
      <c r="A539" s="403" t="s">
        <v>169</v>
      </c>
      <c r="B539" s="392" t="s">
        <v>110</v>
      </c>
      <c r="C539" s="393" t="s">
        <v>594</v>
      </c>
      <c r="D539" s="394">
        <f t="shared" si="72"/>
        <v>0</v>
      </c>
      <c r="E539" s="394">
        <f t="shared" si="72"/>
        <v>0</v>
      </c>
      <c r="F539" s="395" t="str">
        <f t="shared" si="67"/>
        <v>-</v>
      </c>
    </row>
    <row r="540" spans="1:7" s="396" customFormat="1" ht="34.5" hidden="1" x14ac:dyDescent="0.25">
      <c r="A540" s="401" t="s">
        <v>595</v>
      </c>
      <c r="B540" s="397" t="s">
        <v>110</v>
      </c>
      <c r="C540" s="398" t="s">
        <v>596</v>
      </c>
      <c r="D540" s="399">
        <f t="shared" si="72"/>
        <v>0</v>
      </c>
      <c r="E540" s="399">
        <f t="shared" si="72"/>
        <v>0</v>
      </c>
      <c r="F540" s="400" t="str">
        <f t="shared" si="67"/>
        <v>-</v>
      </c>
    </row>
    <row r="541" spans="1:7" s="396" customFormat="1" ht="34.5" hidden="1" x14ac:dyDescent="0.25">
      <c r="A541" s="401" t="s">
        <v>142</v>
      </c>
      <c r="B541" s="397" t="s">
        <v>110</v>
      </c>
      <c r="C541" s="398" t="s">
        <v>597</v>
      </c>
      <c r="D541" s="399">
        <f t="shared" si="72"/>
        <v>0</v>
      </c>
      <c r="E541" s="399">
        <f t="shared" si="72"/>
        <v>0</v>
      </c>
      <c r="F541" s="400" t="str">
        <f t="shared" si="67"/>
        <v>-</v>
      </c>
    </row>
    <row r="542" spans="1:7" s="396" customFormat="1" hidden="1" x14ac:dyDescent="0.25">
      <c r="A542" s="401" t="s">
        <v>143</v>
      </c>
      <c r="B542" s="397" t="s">
        <v>110</v>
      </c>
      <c r="C542" s="398" t="s">
        <v>598</v>
      </c>
      <c r="D542" s="399">
        <f t="shared" si="72"/>
        <v>0</v>
      </c>
      <c r="E542" s="399">
        <f t="shared" si="72"/>
        <v>0</v>
      </c>
      <c r="F542" s="400" t="str">
        <f t="shared" si="67"/>
        <v>-</v>
      </c>
    </row>
    <row r="543" spans="1:7" s="396" customFormat="1" ht="34.5" hidden="1" x14ac:dyDescent="0.25">
      <c r="A543" s="401" t="s">
        <v>56</v>
      </c>
      <c r="B543" s="397" t="s">
        <v>110</v>
      </c>
      <c r="C543" s="398" t="s">
        <v>599</v>
      </c>
      <c r="D543" s="399">
        <v>0</v>
      </c>
      <c r="E543" s="402">
        <v>0</v>
      </c>
      <c r="F543" s="400" t="str">
        <f t="shared" si="67"/>
        <v>-</v>
      </c>
    </row>
    <row r="544" spans="1:7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73">D545</f>
        <v>63500</v>
      </c>
      <c r="E544" s="116">
        <f t="shared" si="73"/>
        <v>0</v>
      </c>
      <c r="F544" s="117">
        <f t="shared" si="67"/>
        <v>63500</v>
      </c>
    </row>
    <row r="545" spans="1:44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73"/>
        <v>63500</v>
      </c>
      <c r="E545" s="118">
        <f t="shared" si="73"/>
        <v>0</v>
      </c>
      <c r="F545" s="119">
        <f t="shared" si="67"/>
        <v>63500</v>
      </c>
    </row>
    <row r="546" spans="1:44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73"/>
        <v>63500</v>
      </c>
      <c r="E546" s="118">
        <f t="shared" si="73"/>
        <v>0</v>
      </c>
      <c r="F546" s="119">
        <f t="shared" si="67"/>
        <v>63500</v>
      </c>
    </row>
    <row r="547" spans="1:44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67"/>
        <v>63500</v>
      </c>
    </row>
    <row r="548" spans="1:44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si="67"/>
        <v>63500</v>
      </c>
      <c r="G548" s="4" t="s">
        <v>1203</v>
      </c>
    </row>
    <row r="549" spans="1:44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67"/>
        <v>1584364.53</v>
      </c>
    </row>
    <row r="550" spans="1:44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67"/>
        <v>1584364.53</v>
      </c>
      <c r="G550" s="122"/>
    </row>
    <row r="551" spans="1:44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67"/>
        <v>1584364.53</v>
      </c>
      <c r="G551" s="122"/>
    </row>
    <row r="552" spans="1:44" ht="23.25" hidden="1" x14ac:dyDescent="0.25">
      <c r="A552" s="325" t="s">
        <v>160</v>
      </c>
      <c r="B552" s="326" t="s">
        <v>110</v>
      </c>
      <c r="C552" s="327" t="s">
        <v>607</v>
      </c>
      <c r="D552" s="328">
        <f t="shared" ref="D552:E554" si="74">D553</f>
        <v>0</v>
      </c>
      <c r="E552" s="328">
        <f t="shared" si="74"/>
        <v>0</v>
      </c>
      <c r="F552" s="329" t="str">
        <f t="shared" si="67"/>
        <v>-</v>
      </c>
      <c r="G552" s="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23.25" hidden="1" x14ac:dyDescent="0.25">
      <c r="A553" s="325" t="s">
        <v>113</v>
      </c>
      <c r="B553" s="326" t="s">
        <v>110</v>
      </c>
      <c r="C553" s="327" t="s">
        <v>608</v>
      </c>
      <c r="D553" s="328">
        <f t="shared" si="74"/>
        <v>0</v>
      </c>
      <c r="E553" s="328">
        <f t="shared" si="74"/>
        <v>0</v>
      </c>
      <c r="F553" s="329" t="str">
        <f t="shared" si="67"/>
        <v>-</v>
      </c>
      <c r="G553" s="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34.5" hidden="1" x14ac:dyDescent="0.25">
      <c r="A554" s="325" t="s">
        <v>1164</v>
      </c>
      <c r="B554" s="326" t="s">
        <v>110</v>
      </c>
      <c r="C554" s="327" t="s">
        <v>609</v>
      </c>
      <c r="D554" s="328">
        <f t="shared" si="74"/>
        <v>0</v>
      </c>
      <c r="E554" s="328">
        <f t="shared" si="74"/>
        <v>0</v>
      </c>
      <c r="F554" s="329" t="str">
        <f t="shared" si="67"/>
        <v>-</v>
      </c>
      <c r="G554" s="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34.5" hidden="1" x14ac:dyDescent="0.25">
      <c r="A555" s="325" t="s">
        <v>114</v>
      </c>
      <c r="B555" s="326" t="s">
        <v>110</v>
      </c>
      <c r="C555" s="327" t="s">
        <v>610</v>
      </c>
      <c r="D555" s="328">
        <v>0</v>
      </c>
      <c r="E555" s="330">
        <v>0</v>
      </c>
      <c r="F555" s="329" t="str">
        <f t="shared" si="67"/>
        <v>-</v>
      </c>
      <c r="G555" s="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75">D557</f>
        <v>2670000</v>
      </c>
      <c r="E556" s="118">
        <f t="shared" si="75"/>
        <v>1319871.47</v>
      </c>
      <c r="F556" s="119">
        <f t="shared" si="67"/>
        <v>1350128.53</v>
      </c>
      <c r="G556" s="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23.25" x14ac:dyDescent="0.25">
      <c r="A557" s="123" t="s">
        <v>113</v>
      </c>
      <c r="B557" s="124" t="s">
        <v>110</v>
      </c>
      <c r="C557" s="145" t="s">
        <v>612</v>
      </c>
      <c r="D557" s="118">
        <f t="shared" si="75"/>
        <v>2670000</v>
      </c>
      <c r="E557" s="118">
        <f t="shared" si="75"/>
        <v>1319871.47</v>
      </c>
      <c r="F557" s="119">
        <f t="shared" si="67"/>
        <v>1350128.53</v>
      </c>
      <c r="G557" s="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75"/>
        <v>2670000</v>
      </c>
      <c r="E558" s="118">
        <f t="shared" si="75"/>
        <v>1319871.47</v>
      </c>
      <c r="F558" s="119">
        <f t="shared" si="67"/>
        <v>1350128.53</v>
      </c>
      <c r="G558" s="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67"/>
        <v>1350128.53</v>
      </c>
      <c r="G559" s="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76">D561</f>
        <v>234236</v>
      </c>
      <c r="E560" s="118">
        <f t="shared" si="76"/>
        <v>0</v>
      </c>
      <c r="F560" s="119">
        <f t="shared" si="67"/>
        <v>234236</v>
      </c>
      <c r="G560" s="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23.25" x14ac:dyDescent="0.25">
      <c r="A561" s="123" t="s">
        <v>113</v>
      </c>
      <c r="B561" s="124" t="s">
        <v>110</v>
      </c>
      <c r="C561" s="145" t="s">
        <v>968</v>
      </c>
      <c r="D561" s="118">
        <f t="shared" si="76"/>
        <v>234236</v>
      </c>
      <c r="E561" s="118">
        <f t="shared" si="76"/>
        <v>0</v>
      </c>
      <c r="F561" s="119">
        <f t="shared" si="67"/>
        <v>234236</v>
      </c>
      <c r="G561" s="4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76"/>
        <v>234236</v>
      </c>
      <c r="E562" s="118">
        <f t="shared" si="76"/>
        <v>0</v>
      </c>
      <c r="F562" s="119">
        <f t="shared" si="67"/>
        <v>234236</v>
      </c>
      <c r="G562" s="4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67"/>
        <v>234236</v>
      </c>
      <c r="G563" s="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82" customFormat="1" ht="45.75" hidden="1" customHeight="1" x14ac:dyDescent="0.25">
      <c r="A564" s="225" t="s">
        <v>1205</v>
      </c>
      <c r="B564" s="226" t="s">
        <v>110</v>
      </c>
      <c r="C564" s="227" t="s">
        <v>1206</v>
      </c>
      <c r="D564" s="228">
        <f t="shared" ref="D564:E569" si="77">D565</f>
        <v>0</v>
      </c>
      <c r="E564" s="228">
        <f t="shared" si="77"/>
        <v>0</v>
      </c>
      <c r="F564" s="232" t="str">
        <f t="shared" si="67"/>
        <v>-</v>
      </c>
      <c r="G564" s="122"/>
    </row>
    <row r="565" spans="1:44" s="182" customFormat="1" ht="26.25" hidden="1" customHeight="1" x14ac:dyDescent="0.25">
      <c r="A565" s="375" t="s">
        <v>1208</v>
      </c>
      <c r="B565" s="226" t="s">
        <v>110</v>
      </c>
      <c r="C565" s="227" t="s">
        <v>1207</v>
      </c>
      <c r="D565" s="228">
        <f t="shared" si="77"/>
        <v>0</v>
      </c>
      <c r="E565" s="228">
        <f t="shared" si="77"/>
        <v>0</v>
      </c>
      <c r="F565" s="232" t="str">
        <f t="shared" si="67"/>
        <v>-</v>
      </c>
      <c r="G565" s="122"/>
    </row>
    <row r="566" spans="1:44" s="182" customFormat="1" hidden="1" x14ac:dyDescent="0.25">
      <c r="A566" s="376" t="s">
        <v>112</v>
      </c>
      <c r="B566" s="226" t="s">
        <v>110</v>
      </c>
      <c r="C566" s="227" t="s">
        <v>1209</v>
      </c>
      <c r="D566" s="228">
        <f t="shared" si="77"/>
        <v>0</v>
      </c>
      <c r="E566" s="228">
        <f t="shared" si="77"/>
        <v>0</v>
      </c>
      <c r="F566" s="232" t="str">
        <f t="shared" si="67"/>
        <v>-</v>
      </c>
      <c r="G566" s="122"/>
    </row>
    <row r="567" spans="1:44" s="181" customFormat="1" ht="22.5" hidden="1" x14ac:dyDescent="0.25">
      <c r="A567" s="377" t="s">
        <v>1211</v>
      </c>
      <c r="B567" s="209" t="s">
        <v>110</v>
      </c>
      <c r="C567" s="227" t="s">
        <v>1210</v>
      </c>
      <c r="D567" s="230">
        <f t="shared" si="77"/>
        <v>0</v>
      </c>
      <c r="E567" s="230">
        <f t="shared" si="77"/>
        <v>0</v>
      </c>
      <c r="F567" s="233" t="str">
        <f t="shared" si="67"/>
        <v>-</v>
      </c>
      <c r="G567" s="4"/>
    </row>
    <row r="568" spans="1:44" s="181" customFormat="1" ht="16.5" hidden="1" customHeight="1" x14ac:dyDescent="0.25">
      <c r="A568" s="208" t="s">
        <v>130</v>
      </c>
      <c r="B568" s="209" t="s">
        <v>110</v>
      </c>
      <c r="C568" s="378" t="s">
        <v>1212</v>
      </c>
      <c r="D568" s="230">
        <f t="shared" si="77"/>
        <v>0</v>
      </c>
      <c r="E568" s="230">
        <f t="shared" si="77"/>
        <v>0</v>
      </c>
      <c r="F568" s="233" t="str">
        <f t="shared" si="67"/>
        <v>-</v>
      </c>
      <c r="G568" s="4"/>
    </row>
    <row r="569" spans="1:44" s="181" customFormat="1" ht="23.25" hidden="1" x14ac:dyDescent="0.25">
      <c r="A569" s="208" t="s">
        <v>7</v>
      </c>
      <c r="B569" s="209" t="s">
        <v>110</v>
      </c>
      <c r="C569" s="378" t="s">
        <v>1213</v>
      </c>
      <c r="D569" s="230">
        <f>D570+D571</f>
        <v>0</v>
      </c>
      <c r="E569" s="230">
        <f t="shared" si="77"/>
        <v>0</v>
      </c>
      <c r="F569" s="233" t="str">
        <f t="shared" si="67"/>
        <v>-</v>
      </c>
      <c r="G569" s="4"/>
    </row>
    <row r="570" spans="1:44" s="181" customFormat="1" ht="26.25" hidden="1" customHeight="1" x14ac:dyDescent="0.25">
      <c r="A570" s="208" t="s">
        <v>114</v>
      </c>
      <c r="B570" s="209" t="s">
        <v>110</v>
      </c>
      <c r="C570" s="378" t="s">
        <v>1399</v>
      </c>
      <c r="D570" s="230">
        <v>0</v>
      </c>
      <c r="E570" s="231">
        <v>0</v>
      </c>
      <c r="F570" s="233" t="str">
        <f t="shared" si="67"/>
        <v>-</v>
      </c>
      <c r="G570" s="4"/>
    </row>
    <row r="571" spans="1:44" s="115" customFormat="1" hidden="1" x14ac:dyDescent="0.25">
      <c r="A571" s="325" t="s">
        <v>1215</v>
      </c>
      <c r="B571" s="326" t="s">
        <v>110</v>
      </c>
      <c r="C571" s="331" t="s">
        <v>1214</v>
      </c>
      <c r="D571" s="328">
        <v>0</v>
      </c>
      <c r="E571" s="328">
        <v>0</v>
      </c>
      <c r="F571" s="329" t="str">
        <f t="shared" si="67"/>
        <v>-</v>
      </c>
      <c r="G571" s="4"/>
    </row>
    <row r="572" spans="1:44" s="181" customFormat="1" ht="84.75" hidden="1" customHeight="1" x14ac:dyDescent="0.25">
      <c r="A572" s="332" t="s">
        <v>1165</v>
      </c>
      <c r="B572" s="321" t="s">
        <v>110</v>
      </c>
      <c r="C572" s="322" t="s">
        <v>615</v>
      </c>
      <c r="D572" s="323">
        <f t="shared" ref="D572:E583" si="78">D573</f>
        <v>0</v>
      </c>
      <c r="E572" s="323">
        <f t="shared" si="78"/>
        <v>0</v>
      </c>
      <c r="F572" s="324" t="str">
        <f t="shared" si="67"/>
        <v>-</v>
      </c>
      <c r="G572" s="4"/>
    </row>
    <row r="573" spans="1:44" s="181" customFormat="1" ht="22.5" hidden="1" x14ac:dyDescent="0.25">
      <c r="A573" s="332" t="s">
        <v>1163</v>
      </c>
      <c r="B573" s="321" t="s">
        <v>110</v>
      </c>
      <c r="C573" s="322" t="s">
        <v>616</v>
      </c>
      <c r="D573" s="323">
        <f t="shared" si="78"/>
        <v>0</v>
      </c>
      <c r="E573" s="323">
        <f t="shared" si="78"/>
        <v>0</v>
      </c>
      <c r="F573" s="324" t="str">
        <f t="shared" si="67"/>
        <v>-</v>
      </c>
      <c r="G573" s="4"/>
    </row>
    <row r="574" spans="1:44" s="181" customFormat="1" ht="22.5" hidden="1" x14ac:dyDescent="0.25">
      <c r="A574" s="332" t="s">
        <v>242</v>
      </c>
      <c r="B574" s="321" t="s">
        <v>110</v>
      </c>
      <c r="C574" s="322" t="s">
        <v>617</v>
      </c>
      <c r="D574" s="323">
        <f>D580+D575</f>
        <v>0</v>
      </c>
      <c r="E574" s="323">
        <f>E580+E575</f>
        <v>0</v>
      </c>
      <c r="F574" s="324" t="str">
        <f t="shared" si="67"/>
        <v>-</v>
      </c>
      <c r="G574" s="4"/>
    </row>
    <row r="575" spans="1:44" s="182" customFormat="1" hidden="1" x14ac:dyDescent="0.25">
      <c r="A575" s="333" t="s">
        <v>112</v>
      </c>
      <c r="B575" s="321" t="s">
        <v>110</v>
      </c>
      <c r="C575" s="322" t="s">
        <v>1158</v>
      </c>
      <c r="D575" s="323">
        <f>D576</f>
        <v>0</v>
      </c>
      <c r="E575" s="323">
        <f>E576</f>
        <v>0</v>
      </c>
      <c r="F575" s="324" t="str">
        <f t="shared" si="67"/>
        <v>-</v>
      </c>
      <c r="G575" s="122"/>
    </row>
    <row r="576" spans="1:44" s="181" customFormat="1" hidden="1" x14ac:dyDescent="0.25">
      <c r="A576" s="334" t="s">
        <v>1037</v>
      </c>
      <c r="B576" s="326" t="s">
        <v>110</v>
      </c>
      <c r="C576" s="331" t="s">
        <v>1159</v>
      </c>
      <c r="D576" s="328">
        <f t="shared" ref="D576:E578" si="79">D577</f>
        <v>0</v>
      </c>
      <c r="E576" s="328">
        <f t="shared" si="79"/>
        <v>0</v>
      </c>
      <c r="F576" s="329" t="str">
        <f t="shared" si="67"/>
        <v>-</v>
      </c>
      <c r="G576" s="4"/>
    </row>
    <row r="577" spans="1:44" s="181" customFormat="1" ht="22.5" hidden="1" x14ac:dyDescent="0.25">
      <c r="A577" s="334" t="s">
        <v>113</v>
      </c>
      <c r="B577" s="326" t="s">
        <v>110</v>
      </c>
      <c r="C577" s="331" t="s">
        <v>1160</v>
      </c>
      <c r="D577" s="328">
        <f t="shared" si="79"/>
        <v>0</v>
      </c>
      <c r="E577" s="328">
        <f t="shared" si="79"/>
        <v>0</v>
      </c>
      <c r="F577" s="329" t="str">
        <f t="shared" si="67"/>
        <v>-</v>
      </c>
      <c r="G577" s="4"/>
    </row>
    <row r="578" spans="1:44" s="181" customFormat="1" ht="33.75" hidden="1" x14ac:dyDescent="0.25">
      <c r="A578" s="334" t="s">
        <v>1164</v>
      </c>
      <c r="B578" s="326" t="s">
        <v>110</v>
      </c>
      <c r="C578" s="331" t="s">
        <v>1161</v>
      </c>
      <c r="D578" s="328">
        <f t="shared" si="79"/>
        <v>0</v>
      </c>
      <c r="E578" s="328">
        <f t="shared" si="79"/>
        <v>0</v>
      </c>
      <c r="F578" s="329" t="str">
        <f t="shared" si="67"/>
        <v>-</v>
      </c>
      <c r="G578" s="4"/>
    </row>
    <row r="579" spans="1:44" s="181" customFormat="1" ht="34.5" hidden="1" x14ac:dyDescent="0.25">
      <c r="A579" s="325" t="s">
        <v>114</v>
      </c>
      <c r="B579" s="326" t="s">
        <v>110</v>
      </c>
      <c r="C579" s="331" t="s">
        <v>1162</v>
      </c>
      <c r="D579" s="328">
        <v>0</v>
      </c>
      <c r="E579" s="330">
        <v>0</v>
      </c>
      <c r="F579" s="329" t="str">
        <f t="shared" si="67"/>
        <v>-</v>
      </c>
      <c r="G579" s="4"/>
    </row>
    <row r="580" spans="1:44" ht="23.25" hidden="1" x14ac:dyDescent="0.25">
      <c r="A580" s="325" t="s">
        <v>618</v>
      </c>
      <c r="B580" s="326" t="s">
        <v>110</v>
      </c>
      <c r="C580" s="327" t="s">
        <v>619</v>
      </c>
      <c r="D580" s="328">
        <f t="shared" si="78"/>
        <v>0</v>
      </c>
      <c r="E580" s="328">
        <f t="shared" si="78"/>
        <v>0</v>
      </c>
      <c r="F580" s="329" t="str">
        <f t="shared" si="67"/>
        <v>-</v>
      </c>
      <c r="G580" s="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idden="1" x14ac:dyDescent="0.25">
      <c r="A581" s="325" t="s">
        <v>327</v>
      </c>
      <c r="B581" s="326" t="s">
        <v>110</v>
      </c>
      <c r="C581" s="327" t="s">
        <v>620</v>
      </c>
      <c r="D581" s="328">
        <f t="shared" si="78"/>
        <v>0</v>
      </c>
      <c r="E581" s="328">
        <f t="shared" si="78"/>
        <v>0</v>
      </c>
      <c r="F581" s="329" t="str">
        <f t="shared" si="67"/>
        <v>-</v>
      </c>
      <c r="G581" s="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34.5" hidden="1" x14ac:dyDescent="0.25">
      <c r="A582" s="325" t="s">
        <v>142</v>
      </c>
      <c r="B582" s="326" t="s">
        <v>110</v>
      </c>
      <c r="C582" s="327" t="s">
        <v>621</v>
      </c>
      <c r="D582" s="328">
        <f t="shared" si="78"/>
        <v>0</v>
      </c>
      <c r="E582" s="328">
        <f t="shared" si="78"/>
        <v>0</v>
      </c>
      <c r="F582" s="329" t="str">
        <f t="shared" si="67"/>
        <v>-</v>
      </c>
      <c r="G582" s="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idden="1" x14ac:dyDescent="0.25">
      <c r="A583" s="325" t="s">
        <v>143</v>
      </c>
      <c r="B583" s="326" t="s">
        <v>110</v>
      </c>
      <c r="C583" s="327" t="s">
        <v>622</v>
      </c>
      <c r="D583" s="328">
        <f t="shared" si="78"/>
        <v>0</v>
      </c>
      <c r="E583" s="328">
        <f t="shared" si="78"/>
        <v>0</v>
      </c>
      <c r="F583" s="329" t="str">
        <f t="shared" si="67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34.5" hidden="1" x14ac:dyDescent="0.25">
      <c r="A584" s="325" t="s">
        <v>144</v>
      </c>
      <c r="B584" s="326" t="s">
        <v>110</v>
      </c>
      <c r="C584" s="327" t="s">
        <v>623</v>
      </c>
      <c r="D584" s="328"/>
      <c r="E584" s="330"/>
      <c r="F584" s="329" t="str">
        <f t="shared" si="67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67"/>
        <v>27746586.07</v>
      </c>
    </row>
    <row r="586" spans="1:44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67"/>
        <v>27405023.57</v>
      </c>
      <c r="G586" s="122"/>
    </row>
    <row r="587" spans="1:44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67"/>
        <v>27110883.650000002</v>
      </c>
      <c r="G587" s="122"/>
    </row>
    <row r="588" spans="1:44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67"/>
        <v>27110883.650000002</v>
      </c>
      <c r="G588" s="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67"/>
        <v>2896543.65</v>
      </c>
      <c r="G589" s="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15" customFormat="1" ht="23.25" hidden="1" x14ac:dyDescent="0.25">
      <c r="A590" s="208" t="s">
        <v>160</v>
      </c>
      <c r="B590" s="209" t="s">
        <v>110</v>
      </c>
      <c r="C590" s="229" t="s">
        <v>629</v>
      </c>
      <c r="D590" s="230">
        <f t="shared" ref="D590:E592" si="80">D591</f>
        <v>0</v>
      </c>
      <c r="E590" s="230">
        <f t="shared" si="80"/>
        <v>0</v>
      </c>
      <c r="F590" s="233" t="str">
        <f t="shared" si="67"/>
        <v>-</v>
      </c>
    </row>
    <row r="591" spans="1:44" s="115" customFormat="1" ht="23.25" hidden="1" x14ac:dyDescent="0.25">
      <c r="A591" s="208" t="s">
        <v>113</v>
      </c>
      <c r="B591" s="209" t="s">
        <v>110</v>
      </c>
      <c r="C591" s="229" t="s">
        <v>630</v>
      </c>
      <c r="D591" s="230">
        <f t="shared" si="80"/>
        <v>0</v>
      </c>
      <c r="E591" s="230">
        <f t="shared" si="80"/>
        <v>0</v>
      </c>
      <c r="F591" s="233" t="str">
        <f t="shared" si="67"/>
        <v>-</v>
      </c>
    </row>
    <row r="592" spans="1:44" s="115" customFormat="1" ht="34.5" hidden="1" x14ac:dyDescent="0.25">
      <c r="A592" s="208" t="s">
        <v>1164</v>
      </c>
      <c r="B592" s="209" t="s">
        <v>110</v>
      </c>
      <c r="C592" s="229" t="s">
        <v>631</v>
      </c>
      <c r="D592" s="230">
        <f t="shared" si="80"/>
        <v>0</v>
      </c>
      <c r="E592" s="230">
        <f t="shared" si="80"/>
        <v>0</v>
      </c>
      <c r="F592" s="233" t="str">
        <f t="shared" si="67"/>
        <v>-</v>
      </c>
    </row>
    <row r="593" spans="1:6" s="115" customFormat="1" hidden="1" x14ac:dyDescent="0.25">
      <c r="A593" s="208" t="s">
        <v>1285</v>
      </c>
      <c r="B593" s="209" t="s">
        <v>110</v>
      </c>
      <c r="C593" s="229" t="s">
        <v>632</v>
      </c>
      <c r="D593" s="230">
        <v>0</v>
      </c>
      <c r="E593" s="231">
        <v>0</v>
      </c>
      <c r="F593" s="233" t="str">
        <f t="shared" si="67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81">D595</f>
        <v>4196697.05</v>
      </c>
      <c r="E594" s="118">
        <f t="shared" si="81"/>
        <v>1599953.4</v>
      </c>
      <c r="F594" s="119">
        <f t="shared" si="67"/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81"/>
        <v>4196697.05</v>
      </c>
      <c r="E595" s="118">
        <f t="shared" si="81"/>
        <v>1599953.4</v>
      </c>
      <c r="F595" s="119">
        <f t="shared" si="67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81"/>
        <v>4196697.05</v>
      </c>
      <c r="E596" s="118">
        <f t="shared" si="81"/>
        <v>1599953.4</v>
      </c>
      <c r="F596" s="119">
        <f t="shared" si="67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67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82">D599</f>
        <v>299800</v>
      </c>
      <c r="E598" s="118">
        <f t="shared" si="82"/>
        <v>0</v>
      </c>
      <c r="F598" s="119">
        <f t="shared" si="67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82"/>
        <v>299800</v>
      </c>
      <c r="E599" s="118">
        <f t="shared" si="82"/>
        <v>0</v>
      </c>
      <c r="F599" s="119">
        <f t="shared" si="67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82"/>
        <v>299800</v>
      </c>
      <c r="E600" s="118">
        <f t="shared" si="82"/>
        <v>0</v>
      </c>
      <c r="F600" s="119">
        <f t="shared" ref="F600:F701" si="83">IF(OR(D600="-",E600=D600),"-",D600-IF(E600="-",0,E600))</f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83"/>
        <v>299800</v>
      </c>
    </row>
    <row r="602" spans="1:6" s="271" customFormat="1" ht="34.5" hidden="1" x14ac:dyDescent="0.25">
      <c r="A602" s="272" t="s">
        <v>169</v>
      </c>
      <c r="B602" s="273" t="s">
        <v>110</v>
      </c>
      <c r="C602" s="274" t="s">
        <v>637</v>
      </c>
      <c r="D602" s="275">
        <f>D607+D603</f>
        <v>0</v>
      </c>
      <c r="E602" s="275">
        <f>E607+E603</f>
        <v>0</v>
      </c>
      <c r="F602" s="276" t="str">
        <f t="shared" si="83"/>
        <v>-</v>
      </c>
    </row>
    <row r="603" spans="1:6" s="271" customFormat="1" ht="34.5" hidden="1" x14ac:dyDescent="0.25">
      <c r="A603" s="272" t="s">
        <v>1101</v>
      </c>
      <c r="B603" s="273" t="s">
        <v>110</v>
      </c>
      <c r="C603" s="274" t="s">
        <v>1102</v>
      </c>
      <c r="D603" s="275">
        <f t="shared" ref="D603:E605" si="84">D604</f>
        <v>0</v>
      </c>
      <c r="E603" s="275">
        <f t="shared" si="84"/>
        <v>0</v>
      </c>
      <c r="F603" s="276" t="str">
        <f t="shared" si="83"/>
        <v>-</v>
      </c>
    </row>
    <row r="604" spans="1:6" s="271" customFormat="1" ht="23.25" hidden="1" x14ac:dyDescent="0.25">
      <c r="A604" s="272" t="s">
        <v>113</v>
      </c>
      <c r="B604" s="273" t="s">
        <v>110</v>
      </c>
      <c r="C604" s="274" t="s">
        <v>1103</v>
      </c>
      <c r="D604" s="275">
        <f t="shared" si="84"/>
        <v>0</v>
      </c>
      <c r="E604" s="275">
        <f t="shared" si="84"/>
        <v>0</v>
      </c>
      <c r="F604" s="276" t="str">
        <f t="shared" si="83"/>
        <v>-</v>
      </c>
    </row>
    <row r="605" spans="1:6" s="271" customFormat="1" ht="34.5" hidden="1" x14ac:dyDescent="0.25">
      <c r="A605" s="272" t="s">
        <v>1164</v>
      </c>
      <c r="B605" s="273" t="s">
        <v>110</v>
      </c>
      <c r="C605" s="274" t="s">
        <v>1104</v>
      </c>
      <c r="D605" s="275">
        <f t="shared" si="84"/>
        <v>0</v>
      </c>
      <c r="E605" s="275">
        <f t="shared" si="84"/>
        <v>0</v>
      </c>
      <c r="F605" s="276" t="str">
        <f t="shared" si="83"/>
        <v>-</v>
      </c>
    </row>
    <row r="606" spans="1:6" s="271" customFormat="1" ht="34.5" hidden="1" x14ac:dyDescent="0.25">
      <c r="A606" s="272" t="s">
        <v>670</v>
      </c>
      <c r="B606" s="273" t="s">
        <v>110</v>
      </c>
      <c r="C606" s="274" t="s">
        <v>1105</v>
      </c>
      <c r="D606" s="275">
        <v>0</v>
      </c>
      <c r="E606" s="275">
        <v>0</v>
      </c>
      <c r="F606" s="276" t="str">
        <f t="shared" si="83"/>
        <v>-</v>
      </c>
    </row>
    <row r="607" spans="1:6" s="181" customFormat="1" ht="34.5" hidden="1" x14ac:dyDescent="0.25">
      <c r="A607" s="361" t="s">
        <v>638</v>
      </c>
      <c r="B607" s="354" t="s">
        <v>110</v>
      </c>
      <c r="C607" s="355" t="s">
        <v>639</v>
      </c>
      <c r="D607" s="359">
        <f t="shared" ref="D607:E609" si="85">D608</f>
        <v>0</v>
      </c>
      <c r="E607" s="359">
        <f t="shared" si="85"/>
        <v>0</v>
      </c>
      <c r="F607" s="360" t="str">
        <f t="shared" si="83"/>
        <v>-</v>
      </c>
    </row>
    <row r="608" spans="1:6" s="181" customFormat="1" ht="23.25" hidden="1" x14ac:dyDescent="0.25">
      <c r="A608" s="361" t="s">
        <v>113</v>
      </c>
      <c r="B608" s="354" t="s">
        <v>110</v>
      </c>
      <c r="C608" s="355" t="s">
        <v>640</v>
      </c>
      <c r="D608" s="359">
        <f t="shared" si="85"/>
        <v>0</v>
      </c>
      <c r="E608" s="359">
        <f t="shared" si="85"/>
        <v>0</v>
      </c>
      <c r="F608" s="360" t="str">
        <f t="shared" si="83"/>
        <v>-</v>
      </c>
    </row>
    <row r="609" spans="1:6" s="181" customFormat="1" ht="23.25" hidden="1" x14ac:dyDescent="0.25">
      <c r="A609" s="361" t="s">
        <v>358</v>
      </c>
      <c r="B609" s="354" t="s">
        <v>110</v>
      </c>
      <c r="C609" s="355" t="s">
        <v>641</v>
      </c>
      <c r="D609" s="359">
        <f t="shared" si="85"/>
        <v>0</v>
      </c>
      <c r="E609" s="359">
        <f t="shared" si="85"/>
        <v>0</v>
      </c>
      <c r="F609" s="360" t="str">
        <f t="shared" si="83"/>
        <v>-</v>
      </c>
    </row>
    <row r="610" spans="1:6" s="181" customFormat="1" ht="34.5" hidden="1" x14ac:dyDescent="0.25">
      <c r="A610" s="361" t="s">
        <v>114</v>
      </c>
      <c r="B610" s="354" t="s">
        <v>110</v>
      </c>
      <c r="C610" s="355" t="s">
        <v>642</v>
      </c>
      <c r="D610" s="359"/>
      <c r="E610" s="359"/>
      <c r="F610" s="360" t="str">
        <f t="shared" si="83"/>
        <v>-</v>
      </c>
    </row>
    <row r="611" spans="1:6" s="181" customFormat="1" ht="23.25" hidden="1" x14ac:dyDescent="0.25">
      <c r="A611" s="361" t="s">
        <v>618</v>
      </c>
      <c r="B611" s="354" t="s">
        <v>110</v>
      </c>
      <c r="C611" s="355" t="s">
        <v>643</v>
      </c>
      <c r="D611" s="359">
        <f t="shared" ref="D611:E614" si="86">D612</f>
        <v>0</v>
      </c>
      <c r="E611" s="359">
        <f t="shared" si="86"/>
        <v>0</v>
      </c>
      <c r="F611" s="360" t="str">
        <f t="shared" si="83"/>
        <v>-</v>
      </c>
    </row>
    <row r="612" spans="1:6" s="181" customFormat="1" hidden="1" x14ac:dyDescent="0.25">
      <c r="A612" s="361" t="s">
        <v>322</v>
      </c>
      <c r="B612" s="354" t="s">
        <v>110</v>
      </c>
      <c r="C612" s="355" t="s">
        <v>644</v>
      </c>
      <c r="D612" s="359">
        <f t="shared" si="86"/>
        <v>0</v>
      </c>
      <c r="E612" s="359">
        <f t="shared" si="86"/>
        <v>0</v>
      </c>
      <c r="F612" s="360" t="str">
        <f t="shared" si="83"/>
        <v>-</v>
      </c>
    </row>
    <row r="613" spans="1:6" s="181" customFormat="1" ht="34.5" hidden="1" x14ac:dyDescent="0.25">
      <c r="A613" s="361" t="s">
        <v>142</v>
      </c>
      <c r="B613" s="354" t="s">
        <v>110</v>
      </c>
      <c r="C613" s="355" t="s">
        <v>645</v>
      </c>
      <c r="D613" s="359">
        <f t="shared" si="86"/>
        <v>0</v>
      </c>
      <c r="E613" s="359">
        <f t="shared" si="86"/>
        <v>0</v>
      </c>
      <c r="F613" s="360" t="str">
        <f t="shared" si="83"/>
        <v>-</v>
      </c>
    </row>
    <row r="614" spans="1:6" s="181" customFormat="1" hidden="1" x14ac:dyDescent="0.25">
      <c r="A614" s="361" t="s">
        <v>143</v>
      </c>
      <c r="B614" s="354" t="s">
        <v>110</v>
      </c>
      <c r="C614" s="355" t="s">
        <v>646</v>
      </c>
      <c r="D614" s="359">
        <f t="shared" si="86"/>
        <v>0</v>
      </c>
      <c r="E614" s="359">
        <f t="shared" si="86"/>
        <v>0</v>
      </c>
      <c r="F614" s="360" t="str">
        <f t="shared" si="83"/>
        <v>-</v>
      </c>
    </row>
    <row r="615" spans="1:6" s="181" customFormat="1" ht="34.5" hidden="1" x14ac:dyDescent="0.25">
      <c r="A615" s="361" t="s">
        <v>144</v>
      </c>
      <c r="B615" s="354" t="s">
        <v>110</v>
      </c>
      <c r="C615" s="355" t="s">
        <v>647</v>
      </c>
      <c r="D615" s="359"/>
      <c r="E615" s="363"/>
      <c r="F615" s="360" t="str">
        <f t="shared" si="83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83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87">D618</f>
        <v>18214340</v>
      </c>
      <c r="E617" s="118">
        <f t="shared" si="87"/>
        <v>0</v>
      </c>
      <c r="F617" s="119">
        <f t="shared" si="83"/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87"/>
        <v>18214340</v>
      </c>
      <c r="E618" s="118">
        <f t="shared" si="87"/>
        <v>0</v>
      </c>
      <c r="F618" s="119">
        <f t="shared" si="83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87"/>
        <v>18214340</v>
      </c>
      <c r="E619" s="118">
        <f t="shared" si="87"/>
        <v>0</v>
      </c>
      <c r="F619" s="119">
        <f t="shared" si="83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83"/>
        <v>18214340</v>
      </c>
    </row>
    <row r="621" spans="1:6" s="181" customFormat="1" ht="34.5" hidden="1" x14ac:dyDescent="0.25">
      <c r="A621" s="361" t="s">
        <v>649</v>
      </c>
      <c r="B621" s="354" t="s">
        <v>110</v>
      </c>
      <c r="C621" s="355" t="s">
        <v>650</v>
      </c>
      <c r="D621" s="359">
        <f t="shared" ref="D621:E627" si="88">D622</f>
        <v>0</v>
      </c>
      <c r="E621" s="359">
        <f t="shared" si="88"/>
        <v>0</v>
      </c>
      <c r="F621" s="360" t="str">
        <f t="shared" si="83"/>
        <v>-</v>
      </c>
    </row>
    <row r="622" spans="1:6" s="181" customFormat="1" ht="23.25" hidden="1" x14ac:dyDescent="0.25">
      <c r="A622" s="361" t="s">
        <v>113</v>
      </c>
      <c r="B622" s="354" t="s">
        <v>110</v>
      </c>
      <c r="C622" s="355" t="s">
        <v>651</v>
      </c>
      <c r="D622" s="359">
        <f t="shared" si="88"/>
        <v>0</v>
      </c>
      <c r="E622" s="359">
        <f t="shared" si="88"/>
        <v>0</v>
      </c>
      <c r="F622" s="360" t="str">
        <f t="shared" si="83"/>
        <v>-</v>
      </c>
    </row>
    <row r="623" spans="1:6" s="181" customFormat="1" ht="23.25" hidden="1" x14ac:dyDescent="0.25">
      <c r="A623" s="361" t="s">
        <v>358</v>
      </c>
      <c r="B623" s="354" t="s">
        <v>110</v>
      </c>
      <c r="C623" s="355" t="s">
        <v>652</v>
      </c>
      <c r="D623" s="359">
        <f t="shared" si="88"/>
        <v>0</v>
      </c>
      <c r="E623" s="359">
        <f t="shared" si="88"/>
        <v>0</v>
      </c>
      <c r="F623" s="360" t="str">
        <f t="shared" si="83"/>
        <v>-</v>
      </c>
    </row>
    <row r="624" spans="1:6" s="181" customFormat="1" ht="34.5" hidden="1" x14ac:dyDescent="0.25">
      <c r="A624" s="361" t="s">
        <v>114</v>
      </c>
      <c r="B624" s="354" t="s">
        <v>110</v>
      </c>
      <c r="C624" s="355" t="s">
        <v>653</v>
      </c>
      <c r="D624" s="359"/>
      <c r="E624" s="363"/>
      <c r="F624" s="360" t="str">
        <f t="shared" si="83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88"/>
        <v>6000000</v>
      </c>
      <c r="E625" s="118">
        <f t="shared" si="88"/>
        <v>0</v>
      </c>
      <c r="F625" s="119">
        <f t="shared" si="83"/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88"/>
        <v>6000000</v>
      </c>
      <c r="E626" s="118">
        <f t="shared" si="88"/>
        <v>0</v>
      </c>
      <c r="F626" s="119">
        <f t="shared" si="83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88"/>
        <v>6000000</v>
      </c>
      <c r="E627" s="118">
        <f t="shared" si="88"/>
        <v>0</v>
      </c>
      <c r="F627" s="119">
        <f t="shared" si="83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83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83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83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83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89">D633</f>
        <v>0</v>
      </c>
      <c r="E632" s="118">
        <f t="shared" si="89"/>
        <v>0</v>
      </c>
      <c r="F632" s="119" t="str">
        <f t="shared" si="83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89"/>
        <v>0</v>
      </c>
      <c r="E633" s="118">
        <f t="shared" si="89"/>
        <v>0</v>
      </c>
      <c r="F633" s="119" t="str">
        <f t="shared" si="83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89"/>
        <v>0</v>
      </c>
      <c r="E634" s="118">
        <f t="shared" si="89"/>
        <v>0</v>
      </c>
      <c r="F634" s="119" t="str">
        <f t="shared" si="83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83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90">D637</f>
        <v>0</v>
      </c>
      <c r="E636" s="118">
        <f t="shared" si="90"/>
        <v>0</v>
      </c>
      <c r="F636" s="119" t="str">
        <f t="shared" si="83"/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90"/>
        <v>0</v>
      </c>
      <c r="E637" s="118">
        <f t="shared" si="90"/>
        <v>0</v>
      </c>
      <c r="F637" s="119" t="str">
        <f t="shared" si="83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83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si="83"/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83"/>
        <v>-</v>
      </c>
    </row>
    <row r="641" spans="1:7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91">D642</f>
        <v>100000</v>
      </c>
      <c r="E641" s="118">
        <f t="shared" si="91"/>
        <v>0</v>
      </c>
      <c r="F641" s="119">
        <f t="shared" si="83"/>
        <v>100000</v>
      </c>
    </row>
    <row r="642" spans="1:7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91"/>
        <v>100000</v>
      </c>
      <c r="E642" s="118">
        <f t="shared" si="91"/>
        <v>0</v>
      </c>
      <c r="F642" s="119">
        <f t="shared" si="83"/>
        <v>100000</v>
      </c>
    </row>
    <row r="643" spans="1:7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91"/>
        <v>100000</v>
      </c>
      <c r="E643" s="118">
        <f t="shared" si="91"/>
        <v>0</v>
      </c>
      <c r="F643" s="119">
        <f t="shared" si="83"/>
        <v>100000</v>
      </c>
    </row>
    <row r="644" spans="1:7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si="83"/>
        <v>100000</v>
      </c>
    </row>
    <row r="645" spans="1:7" s="122" customFormat="1" ht="45.75" hidden="1" x14ac:dyDescent="0.25">
      <c r="A645" s="320" t="s">
        <v>169</v>
      </c>
      <c r="B645" s="321" t="s">
        <v>110</v>
      </c>
      <c r="C645" s="322" t="s">
        <v>665</v>
      </c>
      <c r="D645" s="323">
        <f>D650+D646+D655</f>
        <v>0</v>
      </c>
      <c r="E645" s="323">
        <f>E650+E646+E655</f>
        <v>0</v>
      </c>
      <c r="F645" s="324" t="str">
        <f t="shared" si="83"/>
        <v>-</v>
      </c>
    </row>
    <row r="646" spans="1:7" s="278" customFormat="1" ht="45" hidden="1" x14ac:dyDescent="0.25">
      <c r="A646" s="335" t="s">
        <v>1151</v>
      </c>
      <c r="B646" s="321" t="s">
        <v>110</v>
      </c>
      <c r="C646" s="322" t="s">
        <v>1149</v>
      </c>
      <c r="D646" s="323">
        <f t="shared" ref="D646:E647" si="92">D647</f>
        <v>0</v>
      </c>
      <c r="E646" s="323">
        <f t="shared" si="92"/>
        <v>0</v>
      </c>
      <c r="F646" s="324" t="str">
        <f>IF(OR(D646="-",E646=D646),"-",D646-IF(E646="-",0,E646))</f>
        <v>-</v>
      </c>
    </row>
    <row r="647" spans="1:7" s="280" customFormat="1" ht="34.5" hidden="1" x14ac:dyDescent="0.25">
      <c r="A647" s="325" t="s">
        <v>142</v>
      </c>
      <c r="B647" s="326" t="s">
        <v>110</v>
      </c>
      <c r="C647" s="327" t="s">
        <v>1150</v>
      </c>
      <c r="D647" s="328">
        <f t="shared" si="92"/>
        <v>0</v>
      </c>
      <c r="E647" s="328">
        <f t="shared" si="92"/>
        <v>0</v>
      </c>
      <c r="F647" s="329" t="str">
        <f>IF(OR(D647="-",E647=D647),"-",D647-IF(E647="-",0,E647))</f>
        <v>-</v>
      </c>
    </row>
    <row r="648" spans="1:7" s="271" customFormat="1" hidden="1" x14ac:dyDescent="0.25">
      <c r="A648" s="325" t="s">
        <v>143</v>
      </c>
      <c r="B648" s="326" t="s">
        <v>110</v>
      </c>
      <c r="C648" s="331" t="s">
        <v>1152</v>
      </c>
      <c r="D648" s="328">
        <f>D649</f>
        <v>0</v>
      </c>
      <c r="E648" s="328">
        <f>E649</f>
        <v>0</v>
      </c>
      <c r="F648" s="329" t="str">
        <f>IF(OR(D648="-",E648=D648),"-",D648-IF(E648="-",0,E648))</f>
        <v>-</v>
      </c>
    </row>
    <row r="649" spans="1:7" s="271" customFormat="1" ht="34.5" hidden="1" x14ac:dyDescent="0.25">
      <c r="A649" s="325" t="s">
        <v>144</v>
      </c>
      <c r="B649" s="326" t="s">
        <v>110</v>
      </c>
      <c r="C649" s="331" t="s">
        <v>1153</v>
      </c>
      <c r="D649" s="328">
        <v>0</v>
      </c>
      <c r="E649" s="328">
        <v>0</v>
      </c>
      <c r="F649" s="329" t="str">
        <f>IF(OR(D649="-",E649=D649),"-",D649-IF(E649="-",0,E649))</f>
        <v>-</v>
      </c>
    </row>
    <row r="650" spans="1:7" s="271" customFormat="1" ht="23.25" hidden="1" x14ac:dyDescent="0.25">
      <c r="A650" s="325" t="s">
        <v>666</v>
      </c>
      <c r="B650" s="326" t="s">
        <v>110</v>
      </c>
      <c r="C650" s="327" t="s">
        <v>667</v>
      </c>
      <c r="D650" s="328">
        <f t="shared" ref="D650:E652" si="93">D651</f>
        <v>0</v>
      </c>
      <c r="E650" s="328">
        <f t="shared" si="93"/>
        <v>0</v>
      </c>
      <c r="F650" s="329" t="str">
        <f t="shared" si="83"/>
        <v>-</v>
      </c>
    </row>
    <row r="651" spans="1:7" s="271" customFormat="1" ht="23.25" hidden="1" x14ac:dyDescent="0.25">
      <c r="A651" s="325" t="s">
        <v>113</v>
      </c>
      <c r="B651" s="326" t="s">
        <v>110</v>
      </c>
      <c r="C651" s="327" t="s">
        <v>668</v>
      </c>
      <c r="D651" s="328">
        <f t="shared" si="93"/>
        <v>0</v>
      </c>
      <c r="E651" s="328">
        <f t="shared" si="93"/>
        <v>0</v>
      </c>
      <c r="F651" s="329" t="str">
        <f t="shared" si="83"/>
        <v>-</v>
      </c>
    </row>
    <row r="652" spans="1:7" s="271" customFormat="1" ht="34.5" hidden="1" x14ac:dyDescent="0.25">
      <c r="A652" s="325" t="s">
        <v>1164</v>
      </c>
      <c r="B652" s="326" t="s">
        <v>110</v>
      </c>
      <c r="C652" s="327" t="s">
        <v>669</v>
      </c>
      <c r="D652" s="328">
        <f t="shared" si="93"/>
        <v>0</v>
      </c>
      <c r="E652" s="328">
        <f t="shared" si="93"/>
        <v>0</v>
      </c>
      <c r="F652" s="329" t="str">
        <f t="shared" si="83"/>
        <v>-</v>
      </c>
    </row>
    <row r="653" spans="1:7" s="271" customFormat="1" ht="34.5" hidden="1" x14ac:dyDescent="0.25">
      <c r="A653" s="325" t="s">
        <v>670</v>
      </c>
      <c r="B653" s="326" t="s">
        <v>110</v>
      </c>
      <c r="C653" s="327" t="s">
        <v>671</v>
      </c>
      <c r="D653" s="328">
        <v>0</v>
      </c>
      <c r="E653" s="330">
        <v>0</v>
      </c>
      <c r="F653" s="329" t="str">
        <f t="shared" si="83"/>
        <v>-</v>
      </c>
    </row>
    <row r="654" spans="1:7" s="193" customFormat="1" hidden="1" x14ac:dyDescent="0.25">
      <c r="A654" s="335"/>
      <c r="B654" s="321" t="s">
        <v>110</v>
      </c>
      <c r="C654" s="322" t="s">
        <v>1291</v>
      </c>
      <c r="D654" s="323">
        <v>0</v>
      </c>
      <c r="E654" s="323">
        <f>E655</f>
        <v>0</v>
      </c>
      <c r="F654" s="324" t="str">
        <f>IF(OR(D654="-",E654=D654),"-",D654-IF(E654="-",0,E654))</f>
        <v>-</v>
      </c>
      <c r="G654" s="122"/>
    </row>
    <row r="655" spans="1:7" s="4" customFormat="1" ht="34.5" hidden="1" x14ac:dyDescent="0.25">
      <c r="A655" s="320" t="s">
        <v>1307</v>
      </c>
      <c r="B655" s="321" t="s">
        <v>110</v>
      </c>
      <c r="C655" s="322" t="s">
        <v>1292</v>
      </c>
      <c r="D655" s="323">
        <f t="shared" ref="D655:E657" si="94">D656</f>
        <v>0</v>
      </c>
      <c r="E655" s="323">
        <f t="shared" si="94"/>
        <v>0</v>
      </c>
      <c r="F655" s="324" t="str">
        <f t="shared" ref="F655:F658" si="95">IF(OR(D655="-",E655=D655),"-",D655-IF(E655="-",0,E655))</f>
        <v>-</v>
      </c>
    </row>
    <row r="656" spans="1:7" s="4" customFormat="1" ht="23.25" hidden="1" x14ac:dyDescent="0.25">
      <c r="A656" s="325" t="s">
        <v>113</v>
      </c>
      <c r="B656" s="326" t="s">
        <v>110</v>
      </c>
      <c r="C656" s="327" t="s">
        <v>1293</v>
      </c>
      <c r="D656" s="328">
        <f t="shared" si="94"/>
        <v>0</v>
      </c>
      <c r="E656" s="328">
        <f t="shared" si="94"/>
        <v>0</v>
      </c>
      <c r="F656" s="329" t="str">
        <f t="shared" si="95"/>
        <v>-</v>
      </c>
    </row>
    <row r="657" spans="1:7" s="4" customFormat="1" ht="34.5" hidden="1" x14ac:dyDescent="0.25">
      <c r="A657" s="325" t="s">
        <v>1164</v>
      </c>
      <c r="B657" s="326" t="s">
        <v>110</v>
      </c>
      <c r="C657" s="327" t="s">
        <v>1294</v>
      </c>
      <c r="D657" s="328">
        <f t="shared" si="94"/>
        <v>0</v>
      </c>
      <c r="E657" s="328">
        <f t="shared" si="94"/>
        <v>0</v>
      </c>
      <c r="F657" s="329" t="str">
        <f t="shared" si="95"/>
        <v>-</v>
      </c>
    </row>
    <row r="658" spans="1:7" s="4" customFormat="1" ht="34.5" hidden="1" x14ac:dyDescent="0.25">
      <c r="A658" s="325" t="s">
        <v>670</v>
      </c>
      <c r="B658" s="326" t="s">
        <v>110</v>
      </c>
      <c r="C658" s="327" t="s">
        <v>1295</v>
      </c>
      <c r="D658" s="328">
        <v>0</v>
      </c>
      <c r="E658" s="330">
        <v>0</v>
      </c>
      <c r="F658" s="329" t="str">
        <f t="shared" si="95"/>
        <v>-</v>
      </c>
    </row>
    <row r="659" spans="1:7" s="4" customFormat="1" ht="34.5" hidden="1" x14ac:dyDescent="0.25">
      <c r="A659" s="320" t="s">
        <v>618</v>
      </c>
      <c r="B659" s="321" t="s">
        <v>110</v>
      </c>
      <c r="C659" s="322" t="s">
        <v>672</v>
      </c>
      <c r="D659" s="323">
        <f>D668+D660+D672+D664</f>
        <v>0</v>
      </c>
      <c r="E659" s="323">
        <f>E668+E660+E672+E664</f>
        <v>0</v>
      </c>
      <c r="F659" s="324" t="str">
        <f t="shared" si="83"/>
        <v>-</v>
      </c>
    </row>
    <row r="660" spans="1:7" s="186" customFormat="1" hidden="1" x14ac:dyDescent="0.25">
      <c r="A660" s="336" t="s">
        <v>1040</v>
      </c>
      <c r="B660" s="326" t="s">
        <v>110</v>
      </c>
      <c r="C660" s="327" t="s">
        <v>979</v>
      </c>
      <c r="D660" s="328">
        <f t="shared" ref="D660:E662" si="96">D661</f>
        <v>0</v>
      </c>
      <c r="E660" s="328">
        <f t="shared" si="96"/>
        <v>0</v>
      </c>
      <c r="F660" s="329" t="str">
        <f t="shared" si="83"/>
        <v>-</v>
      </c>
      <c r="G660" s="4"/>
    </row>
    <row r="661" spans="1:7" s="186" customFormat="1" ht="37.5" hidden="1" customHeight="1" x14ac:dyDescent="0.25">
      <c r="A661" s="325" t="s">
        <v>142</v>
      </c>
      <c r="B661" s="326" t="s">
        <v>110</v>
      </c>
      <c r="C661" s="327" t="s">
        <v>980</v>
      </c>
      <c r="D661" s="328">
        <f t="shared" si="96"/>
        <v>0</v>
      </c>
      <c r="E661" s="328">
        <f t="shared" si="96"/>
        <v>0</v>
      </c>
      <c r="F661" s="329" t="str">
        <f t="shared" si="83"/>
        <v>-</v>
      </c>
      <c r="G661" s="4"/>
    </row>
    <row r="662" spans="1:7" s="186" customFormat="1" hidden="1" x14ac:dyDescent="0.25">
      <c r="A662" s="325" t="s">
        <v>143</v>
      </c>
      <c r="B662" s="326" t="s">
        <v>110</v>
      </c>
      <c r="C662" s="327" t="s">
        <v>981</v>
      </c>
      <c r="D662" s="328">
        <f t="shared" si="96"/>
        <v>0</v>
      </c>
      <c r="E662" s="328">
        <f t="shared" si="96"/>
        <v>0</v>
      </c>
      <c r="F662" s="329" t="str">
        <f t="shared" si="83"/>
        <v>-</v>
      </c>
      <c r="G662" s="4"/>
    </row>
    <row r="663" spans="1:7" s="186" customFormat="1" ht="38.25" hidden="1" customHeight="1" x14ac:dyDescent="0.25">
      <c r="A663" s="325" t="s">
        <v>144</v>
      </c>
      <c r="B663" s="326" t="s">
        <v>110</v>
      </c>
      <c r="C663" s="327" t="s">
        <v>982</v>
      </c>
      <c r="D663" s="328">
        <v>0</v>
      </c>
      <c r="E663" s="330"/>
      <c r="F663" s="329" t="str">
        <f t="shared" si="83"/>
        <v>-</v>
      </c>
      <c r="G663" s="4"/>
    </row>
    <row r="664" spans="1:7" s="4" customFormat="1" ht="23.25" hidden="1" x14ac:dyDescent="0.25">
      <c r="A664" s="325" t="s">
        <v>1114</v>
      </c>
      <c r="B664" s="326" t="s">
        <v>110</v>
      </c>
      <c r="C664" s="327" t="s">
        <v>1113</v>
      </c>
      <c r="D664" s="328">
        <f t="shared" ref="D664:E665" si="97">D665</f>
        <v>0</v>
      </c>
      <c r="E664" s="328">
        <f t="shared" si="97"/>
        <v>0</v>
      </c>
      <c r="F664" s="329" t="str">
        <f t="shared" si="83"/>
        <v>-</v>
      </c>
    </row>
    <row r="665" spans="1:7" s="4" customFormat="1" ht="34.5" hidden="1" x14ac:dyDescent="0.25">
      <c r="A665" s="325" t="s">
        <v>142</v>
      </c>
      <c r="B665" s="326" t="s">
        <v>110</v>
      </c>
      <c r="C665" s="327" t="s">
        <v>1112</v>
      </c>
      <c r="D665" s="328">
        <f t="shared" si="97"/>
        <v>0</v>
      </c>
      <c r="E665" s="328">
        <f t="shared" si="97"/>
        <v>0</v>
      </c>
      <c r="F665" s="329" t="str">
        <f t="shared" si="83"/>
        <v>-</v>
      </c>
    </row>
    <row r="666" spans="1:7" s="4" customFormat="1" hidden="1" x14ac:dyDescent="0.25">
      <c r="A666" s="325" t="s">
        <v>143</v>
      </c>
      <c r="B666" s="326" t="s">
        <v>110</v>
      </c>
      <c r="C666" s="327" t="s">
        <v>1111</v>
      </c>
      <c r="D666" s="328">
        <f>D667</f>
        <v>0</v>
      </c>
      <c r="E666" s="328">
        <f>E667</f>
        <v>0</v>
      </c>
      <c r="F666" s="329" t="str">
        <f t="shared" si="83"/>
        <v>-</v>
      </c>
    </row>
    <row r="667" spans="1:7" s="4" customFormat="1" ht="34.5" hidden="1" x14ac:dyDescent="0.25">
      <c r="A667" s="325" t="s">
        <v>144</v>
      </c>
      <c r="B667" s="326" t="s">
        <v>110</v>
      </c>
      <c r="C667" s="327" t="s">
        <v>1110</v>
      </c>
      <c r="D667" s="328">
        <v>0</v>
      </c>
      <c r="E667" s="330">
        <v>0</v>
      </c>
      <c r="F667" s="329" t="str">
        <f t="shared" si="83"/>
        <v>-</v>
      </c>
    </row>
    <row r="668" spans="1:7" s="115" customFormat="1" hidden="1" x14ac:dyDescent="0.25">
      <c r="A668" s="325" t="s">
        <v>57</v>
      </c>
      <c r="B668" s="326" t="s">
        <v>110</v>
      </c>
      <c r="C668" s="327" t="s">
        <v>983</v>
      </c>
      <c r="D668" s="328">
        <f t="shared" ref="D668:E670" si="98">D669</f>
        <v>0</v>
      </c>
      <c r="E668" s="328">
        <f t="shared" si="98"/>
        <v>0</v>
      </c>
      <c r="F668" s="329" t="str">
        <f t="shared" si="83"/>
        <v>-</v>
      </c>
      <c r="G668" s="4"/>
    </row>
    <row r="669" spans="1:7" s="115" customFormat="1" ht="39.75" hidden="1" customHeight="1" x14ac:dyDescent="0.25">
      <c r="A669" s="325" t="s">
        <v>142</v>
      </c>
      <c r="B669" s="326" t="s">
        <v>110</v>
      </c>
      <c r="C669" s="327" t="s">
        <v>673</v>
      </c>
      <c r="D669" s="328">
        <f t="shared" si="98"/>
        <v>0</v>
      </c>
      <c r="E669" s="328">
        <f t="shared" si="98"/>
        <v>0</v>
      </c>
      <c r="F669" s="329" t="str">
        <f t="shared" si="83"/>
        <v>-</v>
      </c>
      <c r="G669" s="4"/>
    </row>
    <row r="670" spans="1:7" s="115" customFormat="1" hidden="1" x14ac:dyDescent="0.25">
      <c r="A670" s="325" t="s">
        <v>143</v>
      </c>
      <c r="B670" s="326" t="s">
        <v>110</v>
      </c>
      <c r="C670" s="327" t="s">
        <v>674</v>
      </c>
      <c r="D670" s="328">
        <f t="shared" si="98"/>
        <v>0</v>
      </c>
      <c r="E670" s="328">
        <f t="shared" si="98"/>
        <v>0</v>
      </c>
      <c r="F670" s="329" t="str">
        <f t="shared" si="83"/>
        <v>-</v>
      </c>
      <c r="G670" s="4"/>
    </row>
    <row r="671" spans="1:7" s="115" customFormat="1" ht="38.25" hidden="1" customHeight="1" x14ac:dyDescent="0.25">
      <c r="A671" s="325" t="s">
        <v>144</v>
      </c>
      <c r="B671" s="326" t="s">
        <v>110</v>
      </c>
      <c r="C671" s="327" t="s">
        <v>675</v>
      </c>
      <c r="D671" s="328"/>
      <c r="E671" s="330"/>
      <c r="F671" s="329" t="str">
        <f t="shared" si="83"/>
        <v>-</v>
      </c>
      <c r="G671" s="4"/>
    </row>
    <row r="672" spans="1:7" s="115" customFormat="1" hidden="1" x14ac:dyDescent="0.25">
      <c r="A672" s="325" t="s">
        <v>58</v>
      </c>
      <c r="B672" s="326" t="s">
        <v>110</v>
      </c>
      <c r="C672" s="327" t="s">
        <v>676</v>
      </c>
      <c r="D672" s="328">
        <f t="shared" ref="D672:E674" si="99">D673</f>
        <v>0</v>
      </c>
      <c r="E672" s="328">
        <f t="shared" si="99"/>
        <v>0</v>
      </c>
      <c r="F672" s="329" t="str">
        <f t="shared" si="83"/>
        <v>-</v>
      </c>
      <c r="G672" s="4"/>
    </row>
    <row r="673" spans="1:7" s="115" customFormat="1" ht="34.5" hidden="1" x14ac:dyDescent="0.25">
      <c r="A673" s="325" t="s">
        <v>142</v>
      </c>
      <c r="B673" s="326" t="s">
        <v>110</v>
      </c>
      <c r="C673" s="327" t="s">
        <v>677</v>
      </c>
      <c r="D673" s="328">
        <f t="shared" si="99"/>
        <v>0</v>
      </c>
      <c r="E673" s="328">
        <f t="shared" si="99"/>
        <v>0</v>
      </c>
      <c r="F673" s="329" t="str">
        <f t="shared" si="83"/>
        <v>-</v>
      </c>
      <c r="G673" s="4"/>
    </row>
    <row r="674" spans="1:7" s="115" customFormat="1" hidden="1" x14ac:dyDescent="0.25">
      <c r="A674" s="325" t="s">
        <v>143</v>
      </c>
      <c r="B674" s="326" t="s">
        <v>110</v>
      </c>
      <c r="C674" s="327" t="s">
        <v>678</v>
      </c>
      <c r="D674" s="328">
        <f t="shared" si="99"/>
        <v>0</v>
      </c>
      <c r="E674" s="328">
        <f t="shared" si="99"/>
        <v>0</v>
      </c>
      <c r="F674" s="329" t="str">
        <f t="shared" si="83"/>
        <v>-</v>
      </c>
      <c r="G674" s="4"/>
    </row>
    <row r="675" spans="1:7" s="115" customFormat="1" ht="34.5" hidden="1" x14ac:dyDescent="0.25">
      <c r="A675" s="325" t="s">
        <v>144</v>
      </c>
      <c r="B675" s="326" t="s">
        <v>110</v>
      </c>
      <c r="C675" s="327" t="s">
        <v>679</v>
      </c>
      <c r="D675" s="328"/>
      <c r="E675" s="330"/>
      <c r="F675" s="329" t="str">
        <f t="shared" si="83"/>
        <v>-</v>
      </c>
      <c r="G675" s="4"/>
    </row>
    <row r="676" spans="1:7" s="4" customFormat="1" ht="45.75" hidden="1" x14ac:dyDescent="0.25">
      <c r="A676" s="320" t="s">
        <v>254</v>
      </c>
      <c r="B676" s="321" t="s">
        <v>110</v>
      </c>
      <c r="C676" s="322" t="s">
        <v>680</v>
      </c>
      <c r="D676" s="323">
        <f>D681+D677</f>
        <v>0</v>
      </c>
      <c r="E676" s="323">
        <f>E681+E677</f>
        <v>0</v>
      </c>
      <c r="F676" s="324" t="str">
        <f t="shared" si="83"/>
        <v>-</v>
      </c>
    </row>
    <row r="677" spans="1:7" s="4" customFormat="1" ht="33.75" hidden="1" x14ac:dyDescent="0.25">
      <c r="A677" s="334" t="s">
        <v>1170</v>
      </c>
      <c r="B677" s="326" t="s">
        <v>110</v>
      </c>
      <c r="C677" s="327" t="s">
        <v>1166</v>
      </c>
      <c r="D677" s="328">
        <f t="shared" ref="D677:E679" si="100">D678</f>
        <v>0</v>
      </c>
      <c r="E677" s="328">
        <f t="shared" si="100"/>
        <v>0</v>
      </c>
      <c r="F677" s="329" t="str">
        <f t="shared" si="83"/>
        <v>-</v>
      </c>
    </row>
    <row r="678" spans="1:7" s="4" customFormat="1" ht="33.75" hidden="1" x14ac:dyDescent="0.25">
      <c r="A678" s="336" t="s">
        <v>142</v>
      </c>
      <c r="B678" s="326" t="s">
        <v>110</v>
      </c>
      <c r="C678" s="327" t="s">
        <v>1167</v>
      </c>
      <c r="D678" s="328">
        <f t="shared" si="100"/>
        <v>0</v>
      </c>
      <c r="E678" s="328">
        <f t="shared" si="100"/>
        <v>0</v>
      </c>
      <c r="F678" s="329" t="str">
        <f t="shared" si="83"/>
        <v>-</v>
      </c>
    </row>
    <row r="679" spans="1:7" s="4" customFormat="1" hidden="1" x14ac:dyDescent="0.25">
      <c r="A679" s="336" t="s">
        <v>143</v>
      </c>
      <c r="B679" s="326" t="s">
        <v>110</v>
      </c>
      <c r="C679" s="327" t="s">
        <v>1168</v>
      </c>
      <c r="D679" s="328">
        <f>D680</f>
        <v>0</v>
      </c>
      <c r="E679" s="328">
        <f t="shared" si="100"/>
        <v>0</v>
      </c>
      <c r="F679" s="329" t="str">
        <f t="shared" si="83"/>
        <v>-</v>
      </c>
    </row>
    <row r="680" spans="1:7" s="4" customFormat="1" ht="34.5" hidden="1" x14ac:dyDescent="0.25">
      <c r="A680" s="325" t="s">
        <v>144</v>
      </c>
      <c r="B680" s="326" t="s">
        <v>110</v>
      </c>
      <c r="C680" s="327" t="s">
        <v>1169</v>
      </c>
      <c r="D680" s="328">
        <v>0</v>
      </c>
      <c r="E680" s="330">
        <v>0</v>
      </c>
      <c r="F680" s="329" t="str">
        <f t="shared" si="83"/>
        <v>-</v>
      </c>
    </row>
    <row r="681" spans="1:7" s="4" customFormat="1" ht="34.5" hidden="1" x14ac:dyDescent="0.25">
      <c r="A681" s="325" t="s">
        <v>681</v>
      </c>
      <c r="B681" s="326" t="s">
        <v>110</v>
      </c>
      <c r="C681" s="327" t="s">
        <v>682</v>
      </c>
      <c r="D681" s="328">
        <f>D682+D685</f>
        <v>0</v>
      </c>
      <c r="E681" s="328">
        <f>E685</f>
        <v>0</v>
      </c>
      <c r="F681" s="329" t="str">
        <f t="shared" si="83"/>
        <v>-</v>
      </c>
    </row>
    <row r="682" spans="1:7" s="181" customFormat="1" ht="33.75" hidden="1" x14ac:dyDescent="0.25">
      <c r="A682" s="336" t="s">
        <v>142</v>
      </c>
      <c r="B682" s="326" t="s">
        <v>110</v>
      </c>
      <c r="C682" s="327" t="s">
        <v>1237</v>
      </c>
      <c r="D682" s="328">
        <f t="shared" ref="D682:E683" si="101">D683</f>
        <v>0</v>
      </c>
      <c r="E682" s="328">
        <f t="shared" si="101"/>
        <v>0</v>
      </c>
      <c r="F682" s="329" t="str">
        <f t="shared" si="83"/>
        <v>-</v>
      </c>
      <c r="G682" s="4"/>
    </row>
    <row r="683" spans="1:7" s="181" customFormat="1" hidden="1" x14ac:dyDescent="0.25">
      <c r="A683" s="336" t="s">
        <v>143</v>
      </c>
      <c r="B683" s="326" t="s">
        <v>110</v>
      </c>
      <c r="C683" s="327" t="s">
        <v>1238</v>
      </c>
      <c r="D683" s="328">
        <f t="shared" si="101"/>
        <v>0</v>
      </c>
      <c r="E683" s="328">
        <f t="shared" si="101"/>
        <v>0</v>
      </c>
      <c r="F683" s="329" t="str">
        <f t="shared" si="83"/>
        <v>-</v>
      </c>
      <c r="G683" s="4"/>
    </row>
    <row r="684" spans="1:7" s="181" customFormat="1" ht="34.5" hidden="1" x14ac:dyDescent="0.25">
      <c r="A684" s="325" t="s">
        <v>144</v>
      </c>
      <c r="B684" s="326" t="s">
        <v>110</v>
      </c>
      <c r="C684" s="327" t="s">
        <v>1260</v>
      </c>
      <c r="D684" s="328">
        <v>0</v>
      </c>
      <c r="E684" s="330"/>
      <c r="F684" s="329" t="str">
        <f t="shared" si="83"/>
        <v>-</v>
      </c>
      <c r="G684" s="4"/>
    </row>
    <row r="685" spans="1:7" s="4" customFormat="1" ht="23.25" hidden="1" x14ac:dyDescent="0.25">
      <c r="A685" s="325" t="s">
        <v>113</v>
      </c>
      <c r="B685" s="326" t="s">
        <v>110</v>
      </c>
      <c r="C685" s="327" t="s">
        <v>683</v>
      </c>
      <c r="D685" s="328">
        <f t="shared" ref="D685:E686" si="102">D686</f>
        <v>0</v>
      </c>
      <c r="E685" s="328">
        <f t="shared" si="102"/>
        <v>0</v>
      </c>
      <c r="F685" s="329" t="str">
        <f t="shared" si="83"/>
        <v>-</v>
      </c>
    </row>
    <row r="686" spans="1:7" s="4" customFormat="1" ht="34.5" hidden="1" x14ac:dyDescent="0.25">
      <c r="A686" s="325" t="s">
        <v>1164</v>
      </c>
      <c r="B686" s="326" t="s">
        <v>110</v>
      </c>
      <c r="C686" s="327" t="s">
        <v>684</v>
      </c>
      <c r="D686" s="328">
        <f t="shared" si="102"/>
        <v>0</v>
      </c>
      <c r="E686" s="328">
        <f t="shared" si="102"/>
        <v>0</v>
      </c>
      <c r="F686" s="329" t="str">
        <f t="shared" si="83"/>
        <v>-</v>
      </c>
    </row>
    <row r="687" spans="1:7" s="4" customFormat="1" ht="34.5" hidden="1" x14ac:dyDescent="0.25">
      <c r="A687" s="325" t="s">
        <v>670</v>
      </c>
      <c r="B687" s="326" t="s">
        <v>110</v>
      </c>
      <c r="C687" s="327" t="s">
        <v>685</v>
      </c>
      <c r="D687" s="328">
        <v>0</v>
      </c>
      <c r="E687" s="330">
        <v>0</v>
      </c>
      <c r="F687" s="329" t="str">
        <f t="shared" si="83"/>
        <v>-</v>
      </c>
    </row>
    <row r="688" spans="1:7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83"/>
        <v>194139.92000000004</v>
      </c>
    </row>
    <row r="689" spans="1:44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83"/>
        <v>194139.92000000004</v>
      </c>
    </row>
    <row r="690" spans="1:44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44" s="115" customFormat="1" ht="16.5" hidden="1" customHeight="1" x14ac:dyDescent="0.25">
      <c r="A691" s="208" t="s">
        <v>689</v>
      </c>
      <c r="B691" s="209" t="s">
        <v>110</v>
      </c>
      <c r="C691" s="229" t="s">
        <v>1475</v>
      </c>
      <c r="D691" s="230">
        <f t="shared" ref="D691:E693" si="103">D692</f>
        <v>0</v>
      </c>
      <c r="E691" s="230">
        <f t="shared" si="103"/>
        <v>0</v>
      </c>
      <c r="F691" s="233" t="str">
        <f t="shared" ref="F691:F694" si="104">IF(OR(D691="-",E691=D691),"-",D691-IF(E691="-",0,E691))</f>
        <v>-</v>
      </c>
    </row>
    <row r="692" spans="1:44" s="115" customFormat="1" ht="23.25" hidden="1" x14ac:dyDescent="0.25">
      <c r="A692" s="208" t="s">
        <v>113</v>
      </c>
      <c r="B692" s="209" t="s">
        <v>110</v>
      </c>
      <c r="C692" s="229" t="s">
        <v>1476</v>
      </c>
      <c r="D692" s="230">
        <f t="shared" si="103"/>
        <v>0</v>
      </c>
      <c r="E692" s="230">
        <f t="shared" si="103"/>
        <v>0</v>
      </c>
      <c r="F692" s="233" t="str">
        <f t="shared" si="104"/>
        <v>-</v>
      </c>
    </row>
    <row r="693" spans="1:44" s="115" customFormat="1" ht="27.75" hidden="1" customHeight="1" x14ac:dyDescent="0.25">
      <c r="A693" s="208" t="s">
        <v>1164</v>
      </c>
      <c r="B693" s="209" t="s">
        <v>110</v>
      </c>
      <c r="C693" s="229" t="s">
        <v>1477</v>
      </c>
      <c r="D693" s="230">
        <f t="shared" si="103"/>
        <v>0</v>
      </c>
      <c r="E693" s="230">
        <f t="shared" si="103"/>
        <v>0</v>
      </c>
      <c r="F693" s="233" t="str">
        <f t="shared" si="104"/>
        <v>-</v>
      </c>
    </row>
    <row r="694" spans="1:44" s="115" customFormat="1" hidden="1" x14ac:dyDescent="0.25">
      <c r="A694" s="208" t="s">
        <v>1285</v>
      </c>
      <c r="B694" s="209" t="s">
        <v>110</v>
      </c>
      <c r="C694" s="229" t="s">
        <v>1478</v>
      </c>
      <c r="D694" s="230">
        <v>0</v>
      </c>
      <c r="E694" s="231">
        <v>0</v>
      </c>
      <c r="F694" s="233" t="str">
        <f t="shared" si="104"/>
        <v>-</v>
      </c>
    </row>
    <row r="695" spans="1:44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83"/>
        <v>169076.62</v>
      </c>
    </row>
    <row r="696" spans="1:44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05">D697</f>
        <v>223000</v>
      </c>
      <c r="E696" s="118">
        <f t="shared" si="105"/>
        <v>82181</v>
      </c>
      <c r="F696" s="119">
        <f t="shared" si="83"/>
        <v>140819</v>
      </c>
    </row>
    <row r="697" spans="1:44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05"/>
        <v>223000</v>
      </c>
      <c r="E697" s="118">
        <f t="shared" si="105"/>
        <v>82181</v>
      </c>
      <c r="F697" s="119">
        <f t="shared" si="83"/>
        <v>140819</v>
      </c>
    </row>
    <row r="698" spans="1:44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83"/>
        <v>140819</v>
      </c>
    </row>
    <row r="699" spans="1:44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83"/>
        <v>28257.62</v>
      </c>
      <c r="G699" s="4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15" customFormat="1" ht="13.5" hidden="1" customHeight="1" x14ac:dyDescent="0.25">
      <c r="A700" s="208" t="s">
        <v>256</v>
      </c>
      <c r="B700" s="209" t="s">
        <v>110</v>
      </c>
      <c r="C700" s="145" t="s">
        <v>1513</v>
      </c>
      <c r="D700" s="230">
        <f>D701</f>
        <v>0</v>
      </c>
      <c r="E700" s="230">
        <f>E701</f>
        <v>0</v>
      </c>
      <c r="F700" s="233" t="str">
        <f t="shared" si="83"/>
        <v>-</v>
      </c>
    </row>
    <row r="701" spans="1:44" s="115" customFormat="1" ht="25.5" hidden="1" customHeight="1" x14ac:dyDescent="0.25">
      <c r="A701" s="208" t="s">
        <v>1426</v>
      </c>
      <c r="B701" s="209" t="s">
        <v>110</v>
      </c>
      <c r="C701" s="145" t="s">
        <v>1514</v>
      </c>
      <c r="D701" s="230">
        <v>0</v>
      </c>
      <c r="E701" s="230">
        <v>0</v>
      </c>
      <c r="F701" s="233" t="str">
        <f t="shared" si="83"/>
        <v>-</v>
      </c>
    </row>
    <row r="702" spans="1:44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ref="F702:F816" si="106">IF(OR(D702="-",E702=D702),"-",D702-IF(E702="-",0,E702))</f>
        <v>28257.62</v>
      </c>
      <c r="G702" s="4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06"/>
        <v>28257.62</v>
      </c>
      <c r="G703" s="4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278" customFormat="1" ht="45.75" hidden="1" x14ac:dyDescent="0.25">
      <c r="A704" s="266" t="s">
        <v>169</v>
      </c>
      <c r="B704" s="267" t="s">
        <v>110</v>
      </c>
      <c r="C704" s="268" t="s">
        <v>1332</v>
      </c>
      <c r="D704" s="269">
        <f>D705</f>
        <v>0</v>
      </c>
      <c r="E704" s="269">
        <f>E705</f>
        <v>0</v>
      </c>
      <c r="F704" s="270" t="str">
        <f t="shared" si="106"/>
        <v>-</v>
      </c>
    </row>
    <row r="705" spans="1:44" s="278" customFormat="1" ht="54.75" hidden="1" customHeight="1" x14ac:dyDescent="0.25">
      <c r="A705" s="279" t="s">
        <v>1327</v>
      </c>
      <c r="B705" s="267" t="s">
        <v>110</v>
      </c>
      <c r="C705" s="268" t="s">
        <v>1333</v>
      </c>
      <c r="D705" s="269">
        <f t="shared" ref="D705:E706" si="107">D706</f>
        <v>0</v>
      </c>
      <c r="E705" s="269">
        <f t="shared" si="107"/>
        <v>0</v>
      </c>
      <c r="F705" s="270" t="str">
        <f>IF(OR(D705="-",E705=D705),"-",D705-IF(E705="-",0,E705))</f>
        <v>-</v>
      </c>
    </row>
    <row r="706" spans="1:44" s="280" customFormat="1" ht="34.5" hidden="1" x14ac:dyDescent="0.25">
      <c r="A706" s="272" t="s">
        <v>142</v>
      </c>
      <c r="B706" s="273" t="s">
        <v>110</v>
      </c>
      <c r="C706" s="274" t="s">
        <v>1334</v>
      </c>
      <c r="D706" s="275">
        <f t="shared" si="107"/>
        <v>0</v>
      </c>
      <c r="E706" s="275">
        <f t="shared" si="107"/>
        <v>0</v>
      </c>
      <c r="F706" s="276" t="str">
        <f>IF(OR(D706="-",E706=D706),"-",D706-IF(E706="-",0,E706))</f>
        <v>-</v>
      </c>
    </row>
    <row r="707" spans="1:44" s="271" customFormat="1" hidden="1" x14ac:dyDescent="0.25">
      <c r="A707" s="272" t="s">
        <v>143</v>
      </c>
      <c r="B707" s="273" t="s">
        <v>110</v>
      </c>
      <c r="C707" s="281" t="s">
        <v>1326</v>
      </c>
      <c r="D707" s="275">
        <f>D708</f>
        <v>0</v>
      </c>
      <c r="E707" s="275">
        <f>E708</f>
        <v>0</v>
      </c>
      <c r="F707" s="276" t="str">
        <f>IF(OR(D707="-",E707=D707),"-",D707-IF(E707="-",0,E707))</f>
        <v>-</v>
      </c>
    </row>
    <row r="708" spans="1:44" s="271" customFormat="1" ht="34.5" hidden="1" x14ac:dyDescent="0.25">
      <c r="A708" s="272" t="s">
        <v>144</v>
      </c>
      <c r="B708" s="273" t="s">
        <v>110</v>
      </c>
      <c r="C708" s="281" t="s">
        <v>1325</v>
      </c>
      <c r="D708" s="275">
        <v>0</v>
      </c>
      <c r="E708" s="275">
        <v>0</v>
      </c>
      <c r="F708" s="276" t="str">
        <f>IF(OR(D708="-",E708=D708),"-",D708-IF(E708="-",0,E708))</f>
        <v>-</v>
      </c>
    </row>
    <row r="709" spans="1:44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08">D710</f>
        <v>628900</v>
      </c>
      <c r="E709" s="116">
        <f t="shared" si="108"/>
        <v>603836.69999999995</v>
      </c>
      <c r="F709" s="117">
        <f t="shared" si="106"/>
        <v>25063.300000000047</v>
      </c>
      <c r="G709" s="122"/>
    </row>
    <row r="710" spans="1:44" x14ac:dyDescent="0.25">
      <c r="A710" s="123" t="s">
        <v>150</v>
      </c>
      <c r="B710" s="124" t="s">
        <v>110</v>
      </c>
      <c r="C710" s="145" t="s">
        <v>695</v>
      </c>
      <c r="D710" s="118">
        <f t="shared" si="108"/>
        <v>628900</v>
      </c>
      <c r="E710" s="118">
        <f t="shared" si="108"/>
        <v>603836.69999999995</v>
      </c>
      <c r="F710" s="119">
        <f t="shared" si="106"/>
        <v>25063.300000000047</v>
      </c>
      <c r="G710" s="4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08"/>
        <v>628900</v>
      </c>
      <c r="E711" s="118">
        <f t="shared" si="108"/>
        <v>603836.69999999995</v>
      </c>
      <c r="F711" s="119">
        <f t="shared" si="106"/>
        <v>25063.300000000047</v>
      </c>
      <c r="G711" s="4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x14ac:dyDescent="0.25">
      <c r="A712" s="123" t="s">
        <v>143</v>
      </c>
      <c r="B712" s="124" t="s">
        <v>110</v>
      </c>
      <c r="C712" s="145" t="s">
        <v>697</v>
      </c>
      <c r="D712" s="118">
        <f t="shared" si="108"/>
        <v>628900</v>
      </c>
      <c r="E712" s="118">
        <f t="shared" si="108"/>
        <v>603836.69999999995</v>
      </c>
      <c r="F712" s="119">
        <f t="shared" si="106"/>
        <v>25063.300000000047</v>
      </c>
      <c r="G712" s="4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06"/>
        <v>25063.300000000047</v>
      </c>
      <c r="G713" s="4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14" customFormat="1" ht="45.75" hidden="1" x14ac:dyDescent="0.25">
      <c r="A714" s="225" t="s">
        <v>1386</v>
      </c>
      <c r="B714" s="226" t="s">
        <v>110</v>
      </c>
      <c r="C714" s="227" t="s">
        <v>1331</v>
      </c>
      <c r="D714" s="228">
        <f>D715</f>
        <v>0</v>
      </c>
      <c r="E714" s="228">
        <f>E715</f>
        <v>0</v>
      </c>
      <c r="F714" s="232" t="str">
        <f t="shared" si="106"/>
        <v>-</v>
      </c>
    </row>
    <row r="715" spans="1:44" s="114" customFormat="1" ht="54.75" hidden="1" customHeight="1" x14ac:dyDescent="0.25">
      <c r="A715" s="444" t="s">
        <v>1327</v>
      </c>
      <c r="B715" s="226" t="s">
        <v>110</v>
      </c>
      <c r="C715" s="227" t="s">
        <v>1330</v>
      </c>
      <c r="D715" s="228">
        <f t="shared" ref="D715:E716" si="109">D716</f>
        <v>0</v>
      </c>
      <c r="E715" s="228">
        <f t="shared" si="109"/>
        <v>0</v>
      </c>
      <c r="F715" s="232" t="str">
        <f>IF(OR(D715="-",E715=D715),"-",D715-IF(E715="-",0,E715))</f>
        <v>-</v>
      </c>
    </row>
    <row r="716" spans="1:44" s="445" customFormat="1" ht="34.5" hidden="1" x14ac:dyDescent="0.25">
      <c r="A716" s="208" t="s">
        <v>142</v>
      </c>
      <c r="B716" s="209" t="s">
        <v>110</v>
      </c>
      <c r="C716" s="229" t="s">
        <v>1329</v>
      </c>
      <c r="D716" s="230">
        <f t="shared" si="109"/>
        <v>0</v>
      </c>
      <c r="E716" s="230">
        <f t="shared" si="109"/>
        <v>0</v>
      </c>
      <c r="F716" s="233" t="str">
        <f>IF(OR(D716="-",E716=D716),"-",D716-IF(E716="-",0,E716))</f>
        <v>-</v>
      </c>
    </row>
    <row r="717" spans="1:44" s="115" customFormat="1" hidden="1" x14ac:dyDescent="0.25">
      <c r="A717" s="208" t="s">
        <v>143</v>
      </c>
      <c r="B717" s="209" t="s">
        <v>110</v>
      </c>
      <c r="C717" s="378" t="s">
        <v>1328</v>
      </c>
      <c r="D717" s="230">
        <f>D718</f>
        <v>0</v>
      </c>
      <c r="E717" s="230">
        <f>E718</f>
        <v>0</v>
      </c>
      <c r="F717" s="233" t="str">
        <f>IF(OR(D717="-",E717=D717),"-",D717-IF(E717="-",0,E717))</f>
        <v>-</v>
      </c>
    </row>
    <row r="718" spans="1:44" s="115" customFormat="1" ht="34.5" hidden="1" x14ac:dyDescent="0.25">
      <c r="A718" s="208" t="s">
        <v>144</v>
      </c>
      <c r="B718" s="209" t="s">
        <v>110</v>
      </c>
      <c r="C718" s="378" t="s">
        <v>1357</v>
      </c>
      <c r="D718" s="230">
        <v>0</v>
      </c>
      <c r="E718" s="230">
        <v>0</v>
      </c>
      <c r="F718" s="233" t="str">
        <f>IF(OR(D718="-",E718=D718),"-",D718-IF(E718="-",0,E718))</f>
        <v>-</v>
      </c>
    </row>
    <row r="719" spans="1:44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10">D720</f>
        <v>819900</v>
      </c>
      <c r="E719" s="116">
        <f t="shared" si="110"/>
        <v>478337.5</v>
      </c>
      <c r="F719" s="117">
        <f t="shared" si="106"/>
        <v>341562.5</v>
      </c>
      <c r="G719" s="122"/>
    </row>
    <row r="720" spans="1:44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06"/>
        <v>341562.5</v>
      </c>
      <c r="G720" s="122"/>
    </row>
    <row r="721" spans="1:44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10"/>
        <v>819900</v>
      </c>
      <c r="E721" s="118">
        <f t="shared" si="110"/>
        <v>478337.5</v>
      </c>
      <c r="F721" s="119">
        <f t="shared" si="106"/>
        <v>341562.5</v>
      </c>
      <c r="G721" s="171"/>
    </row>
    <row r="722" spans="1:44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10"/>
        <v>819900</v>
      </c>
      <c r="E722" s="118">
        <f t="shared" si="110"/>
        <v>478337.5</v>
      </c>
      <c r="F722" s="119">
        <f t="shared" si="106"/>
        <v>341562.5</v>
      </c>
      <c r="G722" s="4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x14ac:dyDescent="0.25">
      <c r="A723" s="123" t="s">
        <v>122</v>
      </c>
      <c r="B723" s="124" t="s">
        <v>110</v>
      </c>
      <c r="C723" s="145" t="s">
        <v>704</v>
      </c>
      <c r="D723" s="118">
        <f t="shared" si="110"/>
        <v>819900</v>
      </c>
      <c r="E723" s="118">
        <f t="shared" si="110"/>
        <v>478337.5</v>
      </c>
      <c r="F723" s="119">
        <f t="shared" si="106"/>
        <v>341562.5</v>
      </c>
      <c r="G723" s="4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06"/>
        <v>341562.5</v>
      </c>
      <c r="G724" s="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71" customFormat="1" ht="29.25" hidden="1" customHeight="1" x14ac:dyDescent="0.25">
      <c r="A725" s="225" t="s">
        <v>11</v>
      </c>
      <c r="B725" s="209" t="s">
        <v>110</v>
      </c>
      <c r="C725" s="229" t="s">
        <v>1338</v>
      </c>
      <c r="D725" s="230">
        <f t="shared" si="110"/>
        <v>0</v>
      </c>
      <c r="E725" s="230">
        <f t="shared" si="110"/>
        <v>0</v>
      </c>
      <c r="F725" s="233" t="str">
        <f t="shared" si="106"/>
        <v>-</v>
      </c>
    </row>
    <row r="726" spans="1:44" s="4" customFormat="1" ht="20.25" hidden="1" customHeight="1" x14ac:dyDescent="0.25">
      <c r="A726" s="342" t="s">
        <v>61</v>
      </c>
      <c r="B726" s="209" t="s">
        <v>110</v>
      </c>
      <c r="C726" s="229" t="s">
        <v>1339</v>
      </c>
      <c r="D726" s="230">
        <f t="shared" si="110"/>
        <v>0</v>
      </c>
      <c r="E726" s="230">
        <f t="shared" si="110"/>
        <v>0</v>
      </c>
      <c r="F726" s="233" t="str">
        <f t="shared" si="106"/>
        <v>-</v>
      </c>
    </row>
    <row r="727" spans="1:44" s="4" customFormat="1" hidden="1" x14ac:dyDescent="0.25">
      <c r="A727" s="208" t="s">
        <v>120</v>
      </c>
      <c r="B727" s="209" t="s">
        <v>110</v>
      </c>
      <c r="C727" s="229" t="s">
        <v>1337</v>
      </c>
      <c r="D727" s="230">
        <f t="shared" si="110"/>
        <v>0</v>
      </c>
      <c r="E727" s="230">
        <f t="shared" si="110"/>
        <v>0</v>
      </c>
      <c r="F727" s="233" t="str">
        <f t="shared" si="106"/>
        <v>-</v>
      </c>
    </row>
    <row r="728" spans="1:44" s="4" customFormat="1" hidden="1" x14ac:dyDescent="0.25">
      <c r="A728" s="208" t="s">
        <v>121</v>
      </c>
      <c r="B728" s="209" t="s">
        <v>110</v>
      </c>
      <c r="C728" s="229" t="s">
        <v>1336</v>
      </c>
      <c r="D728" s="230">
        <f>D729</f>
        <v>0</v>
      </c>
      <c r="E728" s="230">
        <f>E729</f>
        <v>0</v>
      </c>
      <c r="F728" s="233" t="str">
        <f t="shared" si="106"/>
        <v>-</v>
      </c>
    </row>
    <row r="729" spans="1:44" s="4" customFormat="1" hidden="1" x14ac:dyDescent="0.25">
      <c r="A729" s="208" t="s">
        <v>158</v>
      </c>
      <c r="B729" s="209" t="s">
        <v>110</v>
      </c>
      <c r="C729" s="229" t="s">
        <v>1335</v>
      </c>
      <c r="D729" s="230">
        <v>0</v>
      </c>
      <c r="E729" s="231">
        <v>0</v>
      </c>
      <c r="F729" s="233" t="str">
        <f t="shared" si="106"/>
        <v>-</v>
      </c>
    </row>
    <row r="730" spans="1:44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06"/>
        <v>26972437.409999996</v>
      </c>
    </row>
    <row r="731" spans="1:44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06"/>
        <v>26972437.409999996</v>
      </c>
      <c r="G731" s="122"/>
    </row>
    <row r="732" spans="1:44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06"/>
        <v>15728737.409999998</v>
      </c>
      <c r="G732" s="122"/>
    </row>
    <row r="733" spans="1:44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06"/>
        <v>14008055.909999998</v>
      </c>
      <c r="G733" s="122"/>
    </row>
    <row r="734" spans="1:44" s="115" customFormat="1" ht="29.25" hidden="1" customHeight="1" x14ac:dyDescent="0.25">
      <c r="A734" s="208" t="s">
        <v>160</v>
      </c>
      <c r="B734" s="209" t="s">
        <v>110</v>
      </c>
      <c r="C734" s="229" t="s">
        <v>710</v>
      </c>
      <c r="D734" s="230">
        <f t="shared" ref="D734:E736" si="111">D735</f>
        <v>0</v>
      </c>
      <c r="E734" s="230">
        <f t="shared" si="111"/>
        <v>0</v>
      </c>
      <c r="F734" s="233" t="str">
        <f t="shared" si="106"/>
        <v>-</v>
      </c>
    </row>
    <row r="735" spans="1:44" s="115" customFormat="1" ht="23.25" hidden="1" x14ac:dyDescent="0.25">
      <c r="A735" s="208" t="s">
        <v>113</v>
      </c>
      <c r="B735" s="209" t="s">
        <v>110</v>
      </c>
      <c r="C735" s="229" t="s">
        <v>711</v>
      </c>
      <c r="D735" s="230">
        <f t="shared" si="111"/>
        <v>0</v>
      </c>
      <c r="E735" s="230">
        <f t="shared" si="111"/>
        <v>0</v>
      </c>
      <c r="F735" s="233" t="str">
        <f t="shared" si="106"/>
        <v>-</v>
      </c>
    </row>
    <row r="736" spans="1:44" s="115" customFormat="1" ht="23.25" hidden="1" x14ac:dyDescent="0.25">
      <c r="A736" s="208" t="s">
        <v>358</v>
      </c>
      <c r="B736" s="209" t="s">
        <v>110</v>
      </c>
      <c r="C736" s="229" t="s">
        <v>712</v>
      </c>
      <c r="D736" s="230">
        <f t="shared" si="111"/>
        <v>0</v>
      </c>
      <c r="E736" s="230">
        <f t="shared" si="111"/>
        <v>0</v>
      </c>
      <c r="F736" s="233" t="str">
        <f t="shared" si="106"/>
        <v>-</v>
      </c>
    </row>
    <row r="737" spans="1:44" s="115" customFormat="1" ht="34.5" hidden="1" x14ac:dyDescent="0.25">
      <c r="A737" s="208" t="s">
        <v>114</v>
      </c>
      <c r="B737" s="209" t="s">
        <v>110</v>
      </c>
      <c r="C737" s="229" t="s">
        <v>713</v>
      </c>
      <c r="D737" s="230">
        <v>0</v>
      </c>
      <c r="E737" s="231">
        <v>0</v>
      </c>
      <c r="F737" s="233" t="str">
        <f t="shared" si="106"/>
        <v>-</v>
      </c>
    </row>
    <row r="738" spans="1:44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06"/>
        <v>7280986.71</v>
      </c>
      <c r="G738" s="4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12">D740</f>
        <v>12205000</v>
      </c>
      <c r="E739" s="118">
        <f t="shared" si="112"/>
        <v>4954013.29</v>
      </c>
      <c r="F739" s="119">
        <f t="shared" si="106"/>
        <v>7250986.71</v>
      </c>
      <c r="G739" s="4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12"/>
        <v>12205000</v>
      </c>
      <c r="E740" s="118">
        <f t="shared" si="112"/>
        <v>4954013.29</v>
      </c>
      <c r="F740" s="119">
        <f t="shared" si="106"/>
        <v>7250986.71</v>
      </c>
      <c r="G740" s="4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06"/>
        <v>7250986.71</v>
      </c>
      <c r="G741" s="4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si="106"/>
        <v>30000</v>
      </c>
      <c r="G742" s="4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06"/>
        <v>30000</v>
      </c>
      <c r="G743" s="4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06"/>
        <v>30000</v>
      </c>
      <c r="G744" s="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13">E746</f>
        <v>854729.8</v>
      </c>
      <c r="F745" s="119">
        <f t="shared" si="106"/>
        <v>332670.19999999995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13"/>
        <v>1187400</v>
      </c>
      <c r="E746" s="118">
        <f t="shared" si="113"/>
        <v>854729.8</v>
      </c>
      <c r="F746" s="119">
        <f t="shared" si="106"/>
        <v>332670.19999999995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13"/>
        <v>1187400</v>
      </c>
      <c r="E747" s="118">
        <f t="shared" si="113"/>
        <v>854729.8</v>
      </c>
      <c r="F747" s="119">
        <f t="shared" si="106"/>
        <v>332670.19999999995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06"/>
        <v>332670.19999999995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14">E750</f>
        <v>806584</v>
      </c>
      <c r="F749" s="119">
        <f t="shared" si="106"/>
        <v>420816</v>
      </c>
      <c r="G749" s="4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14"/>
        <v>1227400</v>
      </c>
      <c r="E750" s="118">
        <f t="shared" si="114"/>
        <v>806584</v>
      </c>
      <c r="F750" s="119">
        <f t="shared" si="106"/>
        <v>420816</v>
      </c>
      <c r="G750" s="4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14"/>
        <v>1227400</v>
      </c>
      <c r="E751" s="118">
        <f t="shared" si="114"/>
        <v>806584</v>
      </c>
      <c r="F751" s="119">
        <f t="shared" si="106"/>
        <v>420816</v>
      </c>
      <c r="G751" s="4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06"/>
        <v>420816</v>
      </c>
      <c r="G752" s="4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15">D754</f>
        <v>1094521.6299999999</v>
      </c>
      <c r="E753" s="118">
        <f t="shared" si="115"/>
        <v>569569.88</v>
      </c>
      <c r="F753" s="119">
        <f t="shared" si="106"/>
        <v>524951.74999999988</v>
      </c>
      <c r="G753" s="4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15"/>
        <v>1094521.6299999999</v>
      </c>
      <c r="E754" s="118">
        <f t="shared" si="115"/>
        <v>569569.88</v>
      </c>
      <c r="F754" s="119">
        <f t="shared" si="106"/>
        <v>524951.74999999988</v>
      </c>
      <c r="G754" s="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15"/>
        <v>1094521.6299999999</v>
      </c>
      <c r="E755" s="118">
        <f t="shared" si="115"/>
        <v>569569.88</v>
      </c>
      <c r="F755" s="119">
        <f t="shared" si="106"/>
        <v>524951.74999999988</v>
      </c>
      <c r="G755" s="4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06"/>
        <v>524951.74999999988</v>
      </c>
      <c r="G756" s="4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06"/>
        <v>5448631.25</v>
      </c>
      <c r="G757" s="4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16">D759</f>
        <v>7599151.4699999997</v>
      </c>
      <c r="E758" s="118">
        <f t="shared" si="116"/>
        <v>2215208.2400000002</v>
      </c>
      <c r="F758" s="119">
        <f t="shared" si="106"/>
        <v>5383943.2299999995</v>
      </c>
      <c r="G758" s="4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16"/>
        <v>7599151.4699999997</v>
      </c>
      <c r="E759" s="118">
        <f t="shared" si="116"/>
        <v>2215208.2400000002</v>
      </c>
      <c r="F759" s="119">
        <f t="shared" si="106"/>
        <v>5383943.2299999995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06"/>
        <v>5383943.2299999995</v>
      </c>
      <c r="G760" s="4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06"/>
        <v>64688.020000000004</v>
      </c>
      <c r="G761" s="4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06"/>
        <v>64688.020000000004</v>
      </c>
      <c r="G762" s="4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06"/>
        <v>64688.020000000004</v>
      </c>
      <c r="G763" s="4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17">D765</f>
        <v>426600</v>
      </c>
      <c r="E764" s="118">
        <f t="shared" si="117"/>
        <v>0</v>
      </c>
      <c r="F764" s="119">
        <f t="shared" si="106"/>
        <v>426600</v>
      </c>
    </row>
    <row r="765" spans="1:44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06"/>
        <v>426600</v>
      </c>
    </row>
    <row r="766" spans="1:44" s="115" customFormat="1" ht="23.25" hidden="1" x14ac:dyDescent="0.25">
      <c r="A766" s="208" t="s">
        <v>113</v>
      </c>
      <c r="B766" s="209" t="s">
        <v>110</v>
      </c>
      <c r="C766" s="229" t="s">
        <v>1216</v>
      </c>
      <c r="D766" s="230">
        <f t="shared" ref="D766:E767" si="118">D767</f>
        <v>0</v>
      </c>
      <c r="E766" s="230">
        <f t="shared" si="118"/>
        <v>0</v>
      </c>
      <c r="F766" s="233" t="str">
        <f t="shared" si="106"/>
        <v>-</v>
      </c>
    </row>
    <row r="767" spans="1:44" s="115" customFormat="1" ht="23.25" hidden="1" x14ac:dyDescent="0.25">
      <c r="A767" s="208" t="s">
        <v>358</v>
      </c>
      <c r="B767" s="209" t="s">
        <v>110</v>
      </c>
      <c r="C767" s="229" t="s">
        <v>1216</v>
      </c>
      <c r="D767" s="230">
        <f t="shared" si="118"/>
        <v>0</v>
      </c>
      <c r="E767" s="230">
        <f t="shared" si="118"/>
        <v>0</v>
      </c>
      <c r="F767" s="233" t="str">
        <f t="shared" si="106"/>
        <v>-</v>
      </c>
    </row>
    <row r="768" spans="1:44" s="115" customFormat="1" ht="34.5" hidden="1" x14ac:dyDescent="0.25">
      <c r="A768" s="208" t="s">
        <v>114</v>
      </c>
      <c r="B768" s="209" t="s">
        <v>110</v>
      </c>
      <c r="C768" s="229" t="s">
        <v>1217</v>
      </c>
      <c r="D768" s="230">
        <v>0</v>
      </c>
      <c r="E768" s="231">
        <v>0</v>
      </c>
      <c r="F768" s="233" t="str">
        <f t="shared" si="106"/>
        <v>-</v>
      </c>
    </row>
    <row r="769" spans="1:44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17"/>
        <v>426600</v>
      </c>
      <c r="E769" s="118">
        <f t="shared" si="117"/>
        <v>0</v>
      </c>
      <c r="F769" s="119">
        <f t="shared" si="106"/>
        <v>426600</v>
      </c>
    </row>
    <row r="770" spans="1:44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17"/>
        <v>426600</v>
      </c>
      <c r="E770" s="118">
        <f t="shared" si="117"/>
        <v>0</v>
      </c>
      <c r="F770" s="119">
        <f t="shared" si="106"/>
        <v>426600</v>
      </c>
    </row>
    <row r="771" spans="1:44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06"/>
        <v>426600</v>
      </c>
    </row>
    <row r="772" spans="1:44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06"/>
        <v>1294081.5</v>
      </c>
    </row>
    <row r="773" spans="1:44" ht="73.5" hidden="1" customHeight="1" x14ac:dyDescent="0.25">
      <c r="A773" s="333" t="s">
        <v>1042</v>
      </c>
      <c r="B773" s="326" t="s">
        <v>110</v>
      </c>
      <c r="C773" s="327" t="s">
        <v>1057</v>
      </c>
      <c r="D773" s="328">
        <f t="shared" ref="D773:E775" si="119">D774</f>
        <v>0</v>
      </c>
      <c r="E773" s="328">
        <f t="shared" si="119"/>
        <v>0</v>
      </c>
      <c r="F773" s="329" t="str">
        <f t="shared" si="106"/>
        <v>-</v>
      </c>
      <c r="G773" s="4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23.25" hidden="1" x14ac:dyDescent="0.25">
      <c r="A774" s="325" t="s">
        <v>113</v>
      </c>
      <c r="B774" s="326" t="s">
        <v>110</v>
      </c>
      <c r="C774" s="327" t="s">
        <v>1263</v>
      </c>
      <c r="D774" s="328">
        <f t="shared" si="119"/>
        <v>0</v>
      </c>
      <c r="E774" s="328">
        <f t="shared" si="119"/>
        <v>0</v>
      </c>
      <c r="F774" s="329" t="str">
        <f t="shared" si="106"/>
        <v>-</v>
      </c>
      <c r="G774" s="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34.5" hidden="1" x14ac:dyDescent="0.25">
      <c r="A775" s="325" t="s">
        <v>1164</v>
      </c>
      <c r="B775" s="326" t="s">
        <v>110</v>
      </c>
      <c r="C775" s="327" t="s">
        <v>1262</v>
      </c>
      <c r="D775" s="328">
        <f t="shared" si="119"/>
        <v>0</v>
      </c>
      <c r="E775" s="328">
        <f t="shared" si="119"/>
        <v>0</v>
      </c>
      <c r="F775" s="329" t="str">
        <f t="shared" si="106"/>
        <v>-</v>
      </c>
      <c r="G775" s="4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25">
      <c r="A776" s="325" t="s">
        <v>1285</v>
      </c>
      <c r="B776" s="326" t="s">
        <v>110</v>
      </c>
      <c r="C776" s="327" t="s">
        <v>1261</v>
      </c>
      <c r="D776" s="328">
        <v>0</v>
      </c>
      <c r="E776" s="330">
        <v>0</v>
      </c>
      <c r="F776" s="329" t="str">
        <f t="shared" si="106"/>
        <v>-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20">D778</f>
        <v>121479.6</v>
      </c>
      <c r="E777" s="118">
        <f t="shared" si="120"/>
        <v>0</v>
      </c>
      <c r="F777" s="119">
        <f t="shared" si="106"/>
        <v>121479.6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20"/>
        <v>121479.6</v>
      </c>
      <c r="E778" s="118">
        <f t="shared" si="120"/>
        <v>0</v>
      </c>
      <c r="F778" s="119">
        <f t="shared" si="106"/>
        <v>121479.6</v>
      </c>
      <c r="G778" s="4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20"/>
        <v>121479.6</v>
      </c>
      <c r="E779" s="118">
        <f t="shared" si="120"/>
        <v>0</v>
      </c>
      <c r="F779" s="119">
        <f t="shared" si="106"/>
        <v>121479.6</v>
      </c>
      <c r="G779" s="4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06"/>
        <v>121479.6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15" customFormat="1" ht="61.5" hidden="1" customHeight="1" x14ac:dyDescent="0.25">
      <c r="A781" s="447" t="s">
        <v>1395</v>
      </c>
      <c r="B781" s="209" t="s">
        <v>110</v>
      </c>
      <c r="C781" s="229" t="s">
        <v>1312</v>
      </c>
      <c r="D781" s="230">
        <f t="shared" ref="D781:E791" si="121">D782</f>
        <v>0</v>
      </c>
      <c r="E781" s="230">
        <f t="shared" si="121"/>
        <v>0</v>
      </c>
      <c r="F781" s="233" t="str">
        <f t="shared" si="106"/>
        <v>-</v>
      </c>
    </row>
    <row r="782" spans="1:44" s="115" customFormat="1" ht="23.25" hidden="1" x14ac:dyDescent="0.25">
      <c r="A782" s="208" t="s">
        <v>113</v>
      </c>
      <c r="B782" s="209" t="s">
        <v>110</v>
      </c>
      <c r="C782" s="229" t="s">
        <v>1311</v>
      </c>
      <c r="D782" s="230">
        <f t="shared" si="121"/>
        <v>0</v>
      </c>
      <c r="E782" s="230">
        <f t="shared" si="121"/>
        <v>0</v>
      </c>
      <c r="F782" s="233" t="str">
        <f t="shared" si="106"/>
        <v>-</v>
      </c>
    </row>
    <row r="783" spans="1:44" s="115" customFormat="1" ht="25.5" hidden="1" customHeight="1" x14ac:dyDescent="0.25">
      <c r="A783" s="208" t="s">
        <v>1164</v>
      </c>
      <c r="B783" s="209" t="s">
        <v>110</v>
      </c>
      <c r="C783" s="229" t="s">
        <v>1310</v>
      </c>
      <c r="D783" s="230">
        <f t="shared" si="121"/>
        <v>0</v>
      </c>
      <c r="E783" s="230">
        <f t="shared" si="121"/>
        <v>0</v>
      </c>
      <c r="F783" s="233" t="str">
        <f t="shared" si="106"/>
        <v>-</v>
      </c>
    </row>
    <row r="784" spans="1:44" s="115" customFormat="1" hidden="1" x14ac:dyDescent="0.25">
      <c r="A784" s="208" t="s">
        <v>1285</v>
      </c>
      <c r="B784" s="209" t="s">
        <v>110</v>
      </c>
      <c r="C784" s="229" t="s">
        <v>1309</v>
      </c>
      <c r="D784" s="230">
        <v>0</v>
      </c>
      <c r="E784" s="231">
        <v>0</v>
      </c>
      <c r="F784" s="233" t="str">
        <f t="shared" si="106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21"/>
        <v>909444</v>
      </c>
      <c r="E785" s="118">
        <f t="shared" si="121"/>
        <v>0</v>
      </c>
      <c r="F785" s="119">
        <f t="shared" si="106"/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21"/>
        <v>909444</v>
      </c>
      <c r="E786" s="118">
        <f t="shared" si="121"/>
        <v>0</v>
      </c>
      <c r="F786" s="119">
        <f t="shared" si="106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21"/>
        <v>909444</v>
      </c>
      <c r="E787" s="118">
        <f t="shared" si="121"/>
        <v>0</v>
      </c>
      <c r="F787" s="119">
        <f t="shared" si="106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06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21"/>
        <v>263157.90000000002</v>
      </c>
      <c r="E789" s="118">
        <f t="shared" si="121"/>
        <v>0</v>
      </c>
      <c r="F789" s="119">
        <f t="shared" si="106"/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21"/>
        <v>263157.90000000002</v>
      </c>
      <c r="E790" s="118">
        <f t="shared" si="121"/>
        <v>0</v>
      </c>
      <c r="F790" s="119">
        <f t="shared" si="106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21"/>
        <v>263157.90000000002</v>
      </c>
      <c r="E791" s="118">
        <f t="shared" si="121"/>
        <v>0</v>
      </c>
      <c r="F791" s="119">
        <f t="shared" si="106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06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06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06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22">D796</f>
        <v>220519</v>
      </c>
      <c r="E795" s="118">
        <f t="shared" si="122"/>
        <v>0</v>
      </c>
      <c r="F795" s="119">
        <f t="shared" si="106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22"/>
        <v>220519</v>
      </c>
      <c r="E796" s="118">
        <f t="shared" si="122"/>
        <v>0</v>
      </c>
      <c r="F796" s="119">
        <f t="shared" si="106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22"/>
        <v>220519</v>
      </c>
      <c r="E797" s="118">
        <f t="shared" si="122"/>
        <v>0</v>
      </c>
      <c r="F797" s="119">
        <f t="shared" si="106"/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06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06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23">D801</f>
        <v>11023181</v>
      </c>
      <c r="E800" s="118">
        <f t="shared" si="123"/>
        <v>0</v>
      </c>
      <c r="F800" s="119">
        <f t="shared" si="106"/>
        <v>11023181</v>
      </c>
    </row>
    <row r="801" spans="1:7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23"/>
        <v>11023181</v>
      </c>
      <c r="E801" s="118">
        <f t="shared" si="123"/>
        <v>0</v>
      </c>
      <c r="F801" s="119">
        <f t="shared" si="106"/>
        <v>11023181</v>
      </c>
    </row>
    <row r="802" spans="1:7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23"/>
        <v>11023181</v>
      </c>
      <c r="E802" s="118">
        <f t="shared" si="123"/>
        <v>0</v>
      </c>
      <c r="F802" s="119">
        <f t="shared" si="106"/>
        <v>11023181</v>
      </c>
    </row>
    <row r="803" spans="1:7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06"/>
        <v>11023181</v>
      </c>
      <c r="G803" s="4">
        <f>6.82+14.02+46.16</f>
        <v>67</v>
      </c>
    </row>
    <row r="804" spans="1:7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si="106"/>
        <v>-</v>
      </c>
    </row>
    <row r="805" spans="1:7" s="186" customFormat="1" ht="33" hidden="1" customHeight="1" x14ac:dyDescent="0.25">
      <c r="A805" s="487" t="s">
        <v>1431</v>
      </c>
      <c r="B805" s="196" t="s">
        <v>110</v>
      </c>
      <c r="C805" s="220" t="s">
        <v>1403</v>
      </c>
      <c r="D805" s="221">
        <f t="shared" ref="D805:E807" si="124">D806</f>
        <v>0</v>
      </c>
      <c r="E805" s="221">
        <f t="shared" si="124"/>
        <v>0</v>
      </c>
      <c r="F805" s="119" t="str">
        <f t="shared" si="106"/>
        <v>-</v>
      </c>
      <c r="G805" s="4"/>
    </row>
    <row r="806" spans="1:7" s="186" customFormat="1" ht="23.25" hidden="1" x14ac:dyDescent="0.25">
      <c r="A806" s="187" t="s">
        <v>113</v>
      </c>
      <c r="B806" s="196" t="s">
        <v>110</v>
      </c>
      <c r="C806" s="220" t="s">
        <v>1402</v>
      </c>
      <c r="D806" s="221">
        <f t="shared" si="124"/>
        <v>0</v>
      </c>
      <c r="E806" s="221">
        <f t="shared" si="124"/>
        <v>0</v>
      </c>
      <c r="F806" s="119" t="str">
        <f t="shared" si="106"/>
        <v>-</v>
      </c>
      <c r="G806" s="4"/>
    </row>
    <row r="807" spans="1:7" s="186" customFormat="1" ht="23.25" hidden="1" x14ac:dyDescent="0.25">
      <c r="A807" s="187" t="s">
        <v>358</v>
      </c>
      <c r="B807" s="196" t="s">
        <v>110</v>
      </c>
      <c r="C807" s="220" t="s">
        <v>1401</v>
      </c>
      <c r="D807" s="221">
        <f t="shared" si="124"/>
        <v>0</v>
      </c>
      <c r="E807" s="221">
        <f t="shared" si="124"/>
        <v>0</v>
      </c>
      <c r="F807" s="119" t="str">
        <f t="shared" si="106"/>
        <v>-</v>
      </c>
      <c r="G807" s="4"/>
    </row>
    <row r="808" spans="1:7" s="186" customFormat="1" ht="26.25" hidden="1" customHeight="1" x14ac:dyDescent="0.25">
      <c r="A808" s="187" t="s">
        <v>114</v>
      </c>
      <c r="B808" s="196" t="s">
        <v>110</v>
      </c>
      <c r="C808" s="220" t="s">
        <v>1400</v>
      </c>
      <c r="D808" s="221">
        <v>0</v>
      </c>
      <c r="E808" s="223">
        <v>0</v>
      </c>
      <c r="F808" s="119" t="str">
        <f t="shared" si="106"/>
        <v>-</v>
      </c>
      <c r="G808" s="4"/>
    </row>
    <row r="809" spans="1:7" s="193" customFormat="1" ht="31.5" hidden="1" customHeight="1" x14ac:dyDescent="0.25">
      <c r="A809" s="320" t="s">
        <v>1117</v>
      </c>
      <c r="B809" s="321" t="s">
        <v>110</v>
      </c>
      <c r="C809" s="322" t="s">
        <v>1116</v>
      </c>
      <c r="D809" s="323">
        <f>D815+D820+D810</f>
        <v>0</v>
      </c>
      <c r="E809" s="323">
        <f>E815+E820+E810</f>
        <v>0</v>
      </c>
      <c r="F809" s="324" t="str">
        <f t="shared" si="106"/>
        <v>-</v>
      </c>
    </row>
    <row r="810" spans="1:7" s="193" customFormat="1" hidden="1" x14ac:dyDescent="0.25">
      <c r="A810" s="320" t="s">
        <v>112</v>
      </c>
      <c r="B810" s="321" t="s">
        <v>110</v>
      </c>
      <c r="C810" s="322" t="s">
        <v>1176</v>
      </c>
      <c r="D810" s="323">
        <f>D811</f>
        <v>0</v>
      </c>
      <c r="E810" s="323">
        <f>E811</f>
        <v>0</v>
      </c>
      <c r="F810" s="324" t="str">
        <f t="shared" si="106"/>
        <v>-</v>
      </c>
    </row>
    <row r="811" spans="1:7" s="194" customFormat="1" ht="33.75" hidden="1" customHeight="1" x14ac:dyDescent="0.25">
      <c r="A811" s="325" t="s">
        <v>156</v>
      </c>
      <c r="B811" s="326" t="s">
        <v>110</v>
      </c>
      <c r="C811" s="327" t="s">
        <v>1177</v>
      </c>
      <c r="D811" s="328">
        <f t="shared" ref="D811:E813" si="125">D812</f>
        <v>0</v>
      </c>
      <c r="E811" s="328">
        <f t="shared" si="125"/>
        <v>0</v>
      </c>
      <c r="F811" s="329" t="str">
        <f t="shared" si="106"/>
        <v>-</v>
      </c>
    </row>
    <row r="812" spans="1:7" s="194" customFormat="1" ht="26.25" hidden="1" customHeight="1" x14ac:dyDescent="0.25">
      <c r="A812" s="325" t="s">
        <v>113</v>
      </c>
      <c r="B812" s="326" t="s">
        <v>110</v>
      </c>
      <c r="C812" s="327" t="s">
        <v>1178</v>
      </c>
      <c r="D812" s="328">
        <f t="shared" si="125"/>
        <v>0</v>
      </c>
      <c r="E812" s="328">
        <f t="shared" si="125"/>
        <v>0</v>
      </c>
      <c r="F812" s="329" t="str">
        <f t="shared" si="106"/>
        <v>-</v>
      </c>
    </row>
    <row r="813" spans="1:7" s="194" customFormat="1" ht="41.25" hidden="1" customHeight="1" x14ac:dyDescent="0.25">
      <c r="A813" s="325" t="s">
        <v>1164</v>
      </c>
      <c r="B813" s="326" t="s">
        <v>110</v>
      </c>
      <c r="C813" s="327" t="s">
        <v>1179</v>
      </c>
      <c r="D813" s="328">
        <f t="shared" si="125"/>
        <v>0</v>
      </c>
      <c r="E813" s="328">
        <f t="shared" si="125"/>
        <v>0</v>
      </c>
      <c r="F813" s="329" t="str">
        <f t="shared" si="106"/>
        <v>-</v>
      </c>
    </row>
    <row r="814" spans="1:7" s="194" customFormat="1" ht="18" hidden="1" customHeight="1" x14ac:dyDescent="0.25">
      <c r="A814" s="325" t="s">
        <v>1285</v>
      </c>
      <c r="B814" s="326" t="s">
        <v>110</v>
      </c>
      <c r="C814" s="327" t="s">
        <v>1180</v>
      </c>
      <c r="D814" s="328">
        <v>0</v>
      </c>
      <c r="E814" s="330">
        <v>0</v>
      </c>
      <c r="F814" s="329" t="str">
        <f t="shared" si="106"/>
        <v>-</v>
      </c>
    </row>
    <row r="815" spans="1:7" s="114" customFormat="1" ht="45.75" hidden="1" x14ac:dyDescent="0.25">
      <c r="A815" s="225" t="s">
        <v>316</v>
      </c>
      <c r="B815" s="226" t="s">
        <v>110</v>
      </c>
      <c r="C815" s="227" t="s">
        <v>1128</v>
      </c>
      <c r="D815" s="228">
        <f>D816</f>
        <v>0</v>
      </c>
      <c r="E815" s="228">
        <f>E816</f>
        <v>0</v>
      </c>
      <c r="F815" s="232" t="str">
        <f t="shared" si="106"/>
        <v>-</v>
      </c>
    </row>
    <row r="816" spans="1:7" s="115" customFormat="1" ht="78" hidden="1" customHeight="1" x14ac:dyDescent="0.25">
      <c r="A816" s="208" t="s">
        <v>1145</v>
      </c>
      <c r="B816" s="209" t="s">
        <v>110</v>
      </c>
      <c r="C816" s="229" t="s">
        <v>1129</v>
      </c>
      <c r="D816" s="230">
        <f t="shared" ref="D816:E818" si="126">D817</f>
        <v>0</v>
      </c>
      <c r="E816" s="230">
        <f t="shared" si="126"/>
        <v>0</v>
      </c>
      <c r="F816" s="233" t="str">
        <f t="shared" si="106"/>
        <v>-</v>
      </c>
    </row>
    <row r="817" spans="1:7" s="115" customFormat="1" ht="31.5" hidden="1" customHeight="1" x14ac:dyDescent="0.25">
      <c r="A817" s="208" t="s">
        <v>113</v>
      </c>
      <c r="B817" s="209" t="s">
        <v>110</v>
      </c>
      <c r="C817" s="229" t="s">
        <v>1130</v>
      </c>
      <c r="D817" s="230">
        <f t="shared" si="126"/>
        <v>0</v>
      </c>
      <c r="E817" s="230">
        <f t="shared" si="126"/>
        <v>0</v>
      </c>
      <c r="F817" s="233" t="str">
        <f t="shared" ref="F817:F880" si="127">IF(OR(D817="-",E817=D817),"-",D817-IF(E817="-",0,E817))</f>
        <v>-</v>
      </c>
    </row>
    <row r="818" spans="1:7" s="115" customFormat="1" ht="23.25" hidden="1" x14ac:dyDescent="0.25">
      <c r="A818" s="208" t="s">
        <v>358</v>
      </c>
      <c r="B818" s="209" t="s">
        <v>110</v>
      </c>
      <c r="C818" s="229" t="s">
        <v>1131</v>
      </c>
      <c r="D818" s="230">
        <f t="shared" si="126"/>
        <v>0</v>
      </c>
      <c r="E818" s="230">
        <f t="shared" si="126"/>
        <v>0</v>
      </c>
      <c r="F818" s="233" t="str">
        <f t="shared" si="127"/>
        <v>-</v>
      </c>
    </row>
    <row r="819" spans="1:7" s="115" customFormat="1" hidden="1" x14ac:dyDescent="0.25">
      <c r="A819" s="208" t="s">
        <v>1285</v>
      </c>
      <c r="B819" s="209" t="s">
        <v>110</v>
      </c>
      <c r="C819" s="229" t="s">
        <v>1132</v>
      </c>
      <c r="D819" s="230">
        <v>0</v>
      </c>
      <c r="E819" s="231">
        <v>0</v>
      </c>
      <c r="F819" s="233" t="str">
        <f t="shared" si="127"/>
        <v>-</v>
      </c>
    </row>
    <row r="820" spans="1:7" s="114" customFormat="1" ht="45" hidden="1" x14ac:dyDescent="0.25">
      <c r="A820" s="379" t="s">
        <v>1143</v>
      </c>
      <c r="B820" s="226" t="s">
        <v>110</v>
      </c>
      <c r="C820" s="227" t="s">
        <v>1133</v>
      </c>
      <c r="D820" s="228">
        <f>D821</f>
        <v>0</v>
      </c>
      <c r="E820" s="228">
        <f>E821</f>
        <v>0</v>
      </c>
      <c r="F820" s="232" t="str">
        <f t="shared" si="127"/>
        <v>-</v>
      </c>
    </row>
    <row r="821" spans="1:7" s="115" customFormat="1" ht="66" hidden="1" customHeight="1" x14ac:dyDescent="0.25">
      <c r="A821" s="379" t="s">
        <v>1144</v>
      </c>
      <c r="B821" s="209" t="s">
        <v>110</v>
      </c>
      <c r="C821" s="229" t="s">
        <v>1134</v>
      </c>
      <c r="D821" s="230">
        <f t="shared" ref="D821:E823" si="128">D822</f>
        <v>0</v>
      </c>
      <c r="E821" s="230">
        <f t="shared" si="128"/>
        <v>0</v>
      </c>
      <c r="F821" s="233" t="str">
        <f t="shared" si="127"/>
        <v>-</v>
      </c>
    </row>
    <row r="822" spans="1:7" s="115" customFormat="1" ht="23.25" hidden="1" x14ac:dyDescent="0.25">
      <c r="A822" s="208" t="s">
        <v>113</v>
      </c>
      <c r="B822" s="209" t="s">
        <v>110</v>
      </c>
      <c r="C822" s="229" t="s">
        <v>1135</v>
      </c>
      <c r="D822" s="230">
        <f t="shared" si="128"/>
        <v>0</v>
      </c>
      <c r="E822" s="230">
        <f t="shared" si="128"/>
        <v>0</v>
      </c>
      <c r="F822" s="233" t="str">
        <f t="shared" si="127"/>
        <v>-</v>
      </c>
    </row>
    <row r="823" spans="1:7" s="115" customFormat="1" ht="23.25" hidden="1" x14ac:dyDescent="0.25">
      <c r="A823" s="208" t="s">
        <v>358</v>
      </c>
      <c r="B823" s="209" t="s">
        <v>110</v>
      </c>
      <c r="C823" s="229" t="s">
        <v>1136</v>
      </c>
      <c r="D823" s="230">
        <f t="shared" si="128"/>
        <v>0</v>
      </c>
      <c r="E823" s="230">
        <f t="shared" si="128"/>
        <v>0</v>
      </c>
      <c r="F823" s="233" t="str">
        <f t="shared" si="127"/>
        <v>-</v>
      </c>
    </row>
    <row r="824" spans="1:7" s="115" customFormat="1" ht="34.5" hidden="1" x14ac:dyDescent="0.25">
      <c r="A824" s="208" t="s">
        <v>114</v>
      </c>
      <c r="B824" s="209" t="s">
        <v>110</v>
      </c>
      <c r="C824" s="229" t="s">
        <v>1137</v>
      </c>
      <c r="D824" s="230">
        <v>0</v>
      </c>
      <c r="E824" s="231">
        <v>0</v>
      </c>
      <c r="F824" s="233" t="str">
        <f t="shared" si="127"/>
        <v>-</v>
      </c>
    </row>
    <row r="825" spans="1:7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29">D826</f>
        <v>1966944.44</v>
      </c>
      <c r="E825" s="116">
        <f t="shared" si="129"/>
        <v>295535</v>
      </c>
      <c r="F825" s="117">
        <f t="shared" si="127"/>
        <v>1671409.44</v>
      </c>
      <c r="G825" s="122"/>
    </row>
    <row r="826" spans="1:7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27"/>
        <v>1671409.44</v>
      </c>
      <c r="G826" s="122"/>
    </row>
    <row r="827" spans="1:7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30">D828</f>
        <v>1966944.44</v>
      </c>
      <c r="E827" s="116">
        <f t="shared" si="130"/>
        <v>295535</v>
      </c>
      <c r="F827" s="117">
        <f t="shared" si="127"/>
        <v>1671409.44</v>
      </c>
    </row>
    <row r="828" spans="1:7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27"/>
        <v>1671409.44</v>
      </c>
    </row>
    <row r="829" spans="1:7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30"/>
        <v>590800</v>
      </c>
      <c r="E829" s="118">
        <f t="shared" si="130"/>
        <v>295535</v>
      </c>
      <c r="F829" s="119">
        <f t="shared" si="127"/>
        <v>295265</v>
      </c>
    </row>
    <row r="830" spans="1:7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30"/>
        <v>590800</v>
      </c>
      <c r="E830" s="118">
        <f t="shared" si="130"/>
        <v>295535</v>
      </c>
      <c r="F830" s="119">
        <f t="shared" si="127"/>
        <v>295265</v>
      </c>
    </row>
    <row r="831" spans="1:7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30"/>
        <v>590800</v>
      </c>
      <c r="E831" s="118">
        <f t="shared" si="130"/>
        <v>295535</v>
      </c>
      <c r="F831" s="119">
        <f t="shared" si="127"/>
        <v>295265</v>
      </c>
    </row>
    <row r="832" spans="1:7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30"/>
        <v>590800</v>
      </c>
      <c r="E832" s="118">
        <f t="shared" si="130"/>
        <v>295535</v>
      </c>
      <c r="F832" s="119">
        <f t="shared" si="127"/>
        <v>295265</v>
      </c>
    </row>
    <row r="833" spans="1:44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30"/>
        <v>590800</v>
      </c>
      <c r="E833" s="118">
        <f t="shared" si="130"/>
        <v>295535</v>
      </c>
      <c r="F833" s="119">
        <f t="shared" si="127"/>
        <v>295265</v>
      </c>
    </row>
    <row r="834" spans="1:44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27"/>
        <v>295265</v>
      </c>
    </row>
    <row r="835" spans="1:44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si="127"/>
        <v>1376144.44</v>
      </c>
    </row>
    <row r="836" spans="1:44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30"/>
        <v>1261700</v>
      </c>
      <c r="E836" s="118">
        <f t="shared" si="130"/>
        <v>0</v>
      </c>
      <c r="F836" s="119">
        <f t="shared" si="127"/>
        <v>1261700</v>
      </c>
    </row>
    <row r="837" spans="1:44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30"/>
        <v>1261700</v>
      </c>
      <c r="E837" s="118">
        <f t="shared" si="130"/>
        <v>0</v>
      </c>
      <c r="F837" s="119">
        <f t="shared" si="127"/>
        <v>1261700</v>
      </c>
    </row>
    <row r="838" spans="1:44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30"/>
        <v>1261700</v>
      </c>
      <c r="E838" s="118">
        <f t="shared" si="130"/>
        <v>0</v>
      </c>
      <c r="F838" s="119">
        <f t="shared" si="127"/>
        <v>1261700</v>
      </c>
    </row>
    <row r="839" spans="1:44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30"/>
        <v>1261700</v>
      </c>
      <c r="E839" s="118">
        <f t="shared" si="130"/>
        <v>0</v>
      </c>
      <c r="F839" s="119">
        <f t="shared" si="127"/>
        <v>1261700</v>
      </c>
    </row>
    <row r="840" spans="1:44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27"/>
        <v>1261700</v>
      </c>
    </row>
    <row r="841" spans="1:44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31">D842</f>
        <v>114444.44</v>
      </c>
      <c r="E841" s="116">
        <f t="shared" si="131"/>
        <v>0</v>
      </c>
      <c r="F841" s="117">
        <f t="shared" si="127"/>
        <v>114444.44</v>
      </c>
    </row>
    <row r="842" spans="1:44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31"/>
        <v>114444.44</v>
      </c>
      <c r="E842" s="118">
        <f t="shared" si="131"/>
        <v>0</v>
      </c>
      <c r="F842" s="119">
        <f t="shared" si="127"/>
        <v>114444.44</v>
      </c>
      <c r="G842" s="4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31"/>
        <v>114444.44</v>
      </c>
      <c r="E843" s="118">
        <f t="shared" si="131"/>
        <v>0</v>
      </c>
      <c r="F843" s="119">
        <f t="shared" si="127"/>
        <v>114444.44</v>
      </c>
      <c r="G843" s="4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27"/>
        <v>114444.44</v>
      </c>
      <c r="G844" s="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27"/>
        <v>-</v>
      </c>
      <c r="G845" s="4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27"/>
        <v>114444.44</v>
      </c>
      <c r="G846" s="4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82" customFormat="1" ht="23.25" hidden="1" x14ac:dyDescent="0.25">
      <c r="A847" s="225" t="s">
        <v>341</v>
      </c>
      <c r="B847" s="226" t="s">
        <v>110</v>
      </c>
      <c r="C847" s="227" t="s">
        <v>742</v>
      </c>
      <c r="D847" s="228">
        <f t="shared" si="129"/>
        <v>0</v>
      </c>
      <c r="E847" s="228">
        <f t="shared" si="129"/>
        <v>0</v>
      </c>
      <c r="F847" s="232" t="str">
        <f t="shared" si="127"/>
        <v>-</v>
      </c>
      <c r="G847" s="122"/>
    </row>
    <row r="848" spans="1:44" s="182" customFormat="1" ht="23.25" hidden="1" x14ac:dyDescent="0.25">
      <c r="A848" s="225" t="s">
        <v>111</v>
      </c>
      <c r="B848" s="226" t="s">
        <v>110</v>
      </c>
      <c r="C848" s="227" t="s">
        <v>743</v>
      </c>
      <c r="D848" s="228">
        <f t="shared" si="129"/>
        <v>0</v>
      </c>
      <c r="E848" s="228">
        <f t="shared" si="129"/>
        <v>0</v>
      </c>
      <c r="F848" s="232" t="str">
        <f t="shared" si="127"/>
        <v>-</v>
      </c>
      <c r="G848" s="122"/>
    </row>
    <row r="849" spans="1:7" s="181" customFormat="1" hidden="1" x14ac:dyDescent="0.25">
      <c r="A849" s="208" t="s">
        <v>112</v>
      </c>
      <c r="B849" s="209" t="s">
        <v>110</v>
      </c>
      <c r="C849" s="229" t="s">
        <v>744</v>
      </c>
      <c r="D849" s="230">
        <f t="shared" si="129"/>
        <v>0</v>
      </c>
      <c r="E849" s="230">
        <f t="shared" si="129"/>
        <v>0</v>
      </c>
      <c r="F849" s="233" t="str">
        <f t="shared" si="127"/>
        <v>-</v>
      </c>
      <c r="G849" s="4"/>
    </row>
    <row r="850" spans="1:7" s="181" customFormat="1" ht="21.75" hidden="1" customHeight="1" x14ac:dyDescent="0.25">
      <c r="A850" s="208" t="s">
        <v>64</v>
      </c>
      <c r="B850" s="209" t="s">
        <v>110</v>
      </c>
      <c r="C850" s="229" t="s">
        <v>745</v>
      </c>
      <c r="D850" s="230">
        <f t="shared" si="129"/>
        <v>0</v>
      </c>
      <c r="E850" s="230">
        <f t="shared" si="129"/>
        <v>0</v>
      </c>
      <c r="F850" s="233" t="str">
        <f t="shared" si="127"/>
        <v>-</v>
      </c>
      <c r="G850" s="4"/>
    </row>
    <row r="851" spans="1:7" s="181" customFormat="1" ht="57" hidden="1" x14ac:dyDescent="0.25">
      <c r="A851" s="208" t="s">
        <v>117</v>
      </c>
      <c r="B851" s="209" t="s">
        <v>110</v>
      </c>
      <c r="C851" s="229" t="s">
        <v>746</v>
      </c>
      <c r="D851" s="230">
        <f t="shared" si="129"/>
        <v>0</v>
      </c>
      <c r="E851" s="230">
        <f t="shared" si="129"/>
        <v>0</v>
      </c>
      <c r="F851" s="233" t="str">
        <f t="shared" si="127"/>
        <v>-</v>
      </c>
      <c r="G851" s="4"/>
    </row>
    <row r="852" spans="1:7" s="181" customFormat="1" ht="23.25" hidden="1" x14ac:dyDescent="0.25">
      <c r="A852" s="208" t="s">
        <v>747</v>
      </c>
      <c r="B852" s="209" t="s">
        <v>110</v>
      </c>
      <c r="C852" s="229" t="s">
        <v>748</v>
      </c>
      <c r="D852" s="230">
        <f>D853+D854</f>
        <v>0</v>
      </c>
      <c r="E852" s="230">
        <f>E853+E854</f>
        <v>0</v>
      </c>
      <c r="F852" s="233" t="str">
        <f t="shared" si="127"/>
        <v>-</v>
      </c>
      <c r="G852" s="4"/>
    </row>
    <row r="853" spans="1:7" s="181" customFormat="1" ht="23.25" hidden="1" x14ac:dyDescent="0.25">
      <c r="A853" s="208" t="s">
        <v>749</v>
      </c>
      <c r="B853" s="209" t="s">
        <v>110</v>
      </c>
      <c r="C853" s="229" t="s">
        <v>750</v>
      </c>
      <c r="D853" s="230">
        <v>0</v>
      </c>
      <c r="E853" s="231">
        <v>0</v>
      </c>
      <c r="F853" s="233" t="str">
        <f t="shared" si="127"/>
        <v>-</v>
      </c>
      <c r="G853" s="4"/>
    </row>
    <row r="854" spans="1:7" s="181" customFormat="1" ht="41.25" hidden="1" customHeight="1" x14ac:dyDescent="0.25">
      <c r="A854" s="208" t="s">
        <v>751</v>
      </c>
      <c r="B854" s="209" t="s">
        <v>110</v>
      </c>
      <c r="C854" s="229" t="s">
        <v>752</v>
      </c>
      <c r="D854" s="230">
        <v>0</v>
      </c>
      <c r="E854" s="231">
        <v>0</v>
      </c>
      <c r="F854" s="233" t="str">
        <f t="shared" si="127"/>
        <v>-</v>
      </c>
      <c r="G854" s="4"/>
    </row>
    <row r="855" spans="1:7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27"/>
        <v>20982013.710000001</v>
      </c>
      <c r="G855" s="122"/>
    </row>
    <row r="856" spans="1:7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27"/>
        <v>20982013.710000001</v>
      </c>
      <c r="G856" s="122"/>
    </row>
    <row r="857" spans="1:7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27"/>
        <v>20982013.710000001</v>
      </c>
      <c r="G857" s="122"/>
    </row>
    <row r="858" spans="1:7" s="122" customFormat="1" ht="22.5" hidden="1" x14ac:dyDescent="0.25">
      <c r="A858" s="356" t="s">
        <v>1054</v>
      </c>
      <c r="B858" s="352" t="s">
        <v>110</v>
      </c>
      <c r="C858" s="353" t="s">
        <v>1227</v>
      </c>
      <c r="D858" s="357">
        <f>D859</f>
        <v>0</v>
      </c>
      <c r="E858" s="357">
        <f>E859</f>
        <v>0</v>
      </c>
      <c r="F858" s="358" t="str">
        <f t="shared" si="127"/>
        <v>-</v>
      </c>
    </row>
    <row r="859" spans="1:7" s="4" customFormat="1" ht="45" hidden="1" x14ac:dyDescent="0.25">
      <c r="A859" s="356" t="s">
        <v>246</v>
      </c>
      <c r="B859" s="352" t="s">
        <v>110</v>
      </c>
      <c r="C859" s="353" t="s">
        <v>1228</v>
      </c>
      <c r="D859" s="357">
        <f>D865</f>
        <v>0</v>
      </c>
      <c r="E859" s="357">
        <f>E865</f>
        <v>0</v>
      </c>
      <c r="F859" s="358" t="str">
        <f t="shared" si="127"/>
        <v>-</v>
      </c>
      <c r="G859" s="18"/>
    </row>
    <row r="860" spans="1:7" s="4" customFormat="1" ht="45" hidden="1" x14ac:dyDescent="0.25">
      <c r="A860" s="351" t="s">
        <v>1220</v>
      </c>
      <c r="B860" s="354" t="s">
        <v>110</v>
      </c>
      <c r="C860" s="355" t="s">
        <v>1229</v>
      </c>
      <c r="D860" s="359">
        <f t="shared" ref="D860:E863" si="132">D861</f>
        <v>0</v>
      </c>
      <c r="E860" s="359">
        <f t="shared" si="132"/>
        <v>0</v>
      </c>
      <c r="F860" s="360" t="str">
        <f t="shared" si="127"/>
        <v>-</v>
      </c>
    </row>
    <row r="861" spans="1:7" s="4" customFormat="1" ht="22.5" hidden="1" x14ac:dyDescent="0.25">
      <c r="A861" s="351" t="s">
        <v>1221</v>
      </c>
      <c r="B861" s="354" t="s">
        <v>110</v>
      </c>
      <c r="C861" s="355" t="s">
        <v>1230</v>
      </c>
      <c r="D861" s="359">
        <f t="shared" si="132"/>
        <v>0</v>
      </c>
      <c r="E861" s="359">
        <f t="shared" si="132"/>
        <v>0</v>
      </c>
      <c r="F861" s="360" t="str">
        <f t="shared" si="127"/>
        <v>-</v>
      </c>
    </row>
    <row r="862" spans="1:7" s="4" customFormat="1" ht="22.5" hidden="1" x14ac:dyDescent="0.25">
      <c r="A862" s="351" t="s">
        <v>2</v>
      </c>
      <c r="B862" s="354" t="s">
        <v>110</v>
      </c>
      <c r="C862" s="355" t="s">
        <v>1231</v>
      </c>
      <c r="D862" s="359">
        <f t="shared" si="132"/>
        <v>0</v>
      </c>
      <c r="E862" s="359">
        <f t="shared" si="132"/>
        <v>0</v>
      </c>
      <c r="F862" s="360" t="str">
        <f t="shared" si="127"/>
        <v>-</v>
      </c>
    </row>
    <row r="863" spans="1:7" s="4" customFormat="1" hidden="1" x14ac:dyDescent="0.25">
      <c r="A863" s="351" t="s">
        <v>1222</v>
      </c>
      <c r="B863" s="354" t="s">
        <v>110</v>
      </c>
      <c r="C863" s="355" t="s">
        <v>1232</v>
      </c>
      <c r="D863" s="359">
        <f t="shared" si="132"/>
        <v>0</v>
      </c>
      <c r="E863" s="359">
        <f t="shared" si="132"/>
        <v>0</v>
      </c>
      <c r="F863" s="360" t="str">
        <f t="shared" si="127"/>
        <v>-</v>
      </c>
    </row>
    <row r="864" spans="1:7" s="4" customFormat="1" ht="45.75" hidden="1" x14ac:dyDescent="0.25">
      <c r="A864" s="361" t="s">
        <v>3</v>
      </c>
      <c r="B864" s="354" t="s">
        <v>110</v>
      </c>
      <c r="C864" s="362" t="s">
        <v>1233</v>
      </c>
      <c r="D864" s="359">
        <v>0</v>
      </c>
      <c r="E864" s="363">
        <v>0</v>
      </c>
      <c r="F864" s="360" t="str">
        <f t="shared" si="127"/>
        <v>-</v>
      </c>
    </row>
    <row r="865" spans="1:44" s="100" customFormat="1" hidden="1" x14ac:dyDescent="0.25">
      <c r="A865" s="364" t="s">
        <v>112</v>
      </c>
      <c r="B865" s="352" t="s">
        <v>110</v>
      </c>
      <c r="C865" s="353" t="s">
        <v>1362</v>
      </c>
      <c r="D865" s="357">
        <f>D866</f>
        <v>0</v>
      </c>
      <c r="E865" s="357">
        <f>E866</f>
        <v>0</v>
      </c>
      <c r="F865" s="358" t="str">
        <f t="shared" si="127"/>
        <v>-</v>
      </c>
      <c r="G865" s="122"/>
    </row>
    <row r="866" spans="1:44" hidden="1" x14ac:dyDescent="0.25">
      <c r="A866" s="351" t="s">
        <v>1045</v>
      </c>
      <c r="B866" s="354" t="s">
        <v>110</v>
      </c>
      <c r="C866" s="355" t="s">
        <v>1361</v>
      </c>
      <c r="D866" s="359">
        <f t="shared" ref="D866:E868" si="133">D867</f>
        <v>0</v>
      </c>
      <c r="E866" s="359">
        <f t="shared" si="133"/>
        <v>0</v>
      </c>
      <c r="F866" s="360" t="str">
        <f t="shared" si="127"/>
        <v>-</v>
      </c>
      <c r="G866" s="4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23.25" hidden="1" x14ac:dyDescent="0.25">
      <c r="A867" s="361" t="s">
        <v>113</v>
      </c>
      <c r="B867" s="354" t="s">
        <v>110</v>
      </c>
      <c r="C867" s="355" t="s">
        <v>1360</v>
      </c>
      <c r="D867" s="359">
        <f t="shared" si="133"/>
        <v>0</v>
      </c>
      <c r="E867" s="359">
        <f t="shared" si="133"/>
        <v>0</v>
      </c>
      <c r="F867" s="360" t="str">
        <f t="shared" si="127"/>
        <v>-</v>
      </c>
      <c r="G867" s="4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23.25" hidden="1" customHeight="1" x14ac:dyDescent="0.25">
      <c r="A868" s="361" t="s">
        <v>1164</v>
      </c>
      <c r="B868" s="354" t="s">
        <v>110</v>
      </c>
      <c r="C868" s="355" t="s">
        <v>1359</v>
      </c>
      <c r="D868" s="359">
        <f t="shared" si="133"/>
        <v>0</v>
      </c>
      <c r="E868" s="359">
        <f t="shared" si="133"/>
        <v>0</v>
      </c>
      <c r="F868" s="360" t="str">
        <f t="shared" si="127"/>
        <v>-</v>
      </c>
      <c r="G868" s="4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25">
      <c r="A869" s="361" t="s">
        <v>1285</v>
      </c>
      <c r="B869" s="354" t="s">
        <v>110</v>
      </c>
      <c r="C869" s="355" t="s">
        <v>1358</v>
      </c>
      <c r="D869" s="359">
        <v>0</v>
      </c>
      <c r="E869" s="363">
        <v>0</v>
      </c>
      <c r="F869" s="360" t="str">
        <f t="shared" si="127"/>
        <v>-</v>
      </c>
      <c r="G869" s="4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27"/>
        <v>17513224</v>
      </c>
      <c r="G870" s="122"/>
    </row>
    <row r="871" spans="1:44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27"/>
        <v>17513224</v>
      </c>
      <c r="G871" s="18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34">D873</f>
        <v>21619200</v>
      </c>
      <c r="E872" s="118">
        <f t="shared" si="134"/>
        <v>13993904</v>
      </c>
      <c r="F872" s="119">
        <f t="shared" si="127"/>
        <v>7625296</v>
      </c>
      <c r="G872" s="4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23.25" x14ac:dyDescent="0.25">
      <c r="A873" s="123" t="s">
        <v>1</v>
      </c>
      <c r="B873" s="124" t="s">
        <v>110</v>
      </c>
      <c r="C873" s="145" t="s">
        <v>761</v>
      </c>
      <c r="D873" s="118">
        <f t="shared" si="134"/>
        <v>21619200</v>
      </c>
      <c r="E873" s="118">
        <f t="shared" si="134"/>
        <v>13993904</v>
      </c>
      <c r="F873" s="119">
        <f t="shared" si="127"/>
        <v>7625296</v>
      </c>
      <c r="G873" s="4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34"/>
        <v>21619200</v>
      </c>
      <c r="E874" s="118">
        <f t="shared" si="134"/>
        <v>13993904</v>
      </c>
      <c r="F874" s="119">
        <f t="shared" si="127"/>
        <v>7625296</v>
      </c>
      <c r="G874" s="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27"/>
        <v>7625296</v>
      </c>
      <c r="G875" s="4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27"/>
        <v>7625296</v>
      </c>
      <c r="G876" s="4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s="115" customFormat="1" ht="20.25" hidden="1" customHeight="1" x14ac:dyDescent="0.25">
      <c r="A877" s="208" t="s">
        <v>63</v>
      </c>
      <c r="B877" s="209" t="s">
        <v>110</v>
      </c>
      <c r="C877" s="229" t="s">
        <v>1265</v>
      </c>
      <c r="D877" s="230">
        <v>0</v>
      </c>
      <c r="E877" s="231">
        <v>0</v>
      </c>
      <c r="F877" s="233" t="str">
        <f t="shared" si="127"/>
        <v>-</v>
      </c>
    </row>
    <row r="878" spans="1:44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si="127"/>
        <v>1999328</v>
      </c>
    </row>
    <row r="879" spans="1:44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34"/>
        <v>2527700</v>
      </c>
      <c r="E879" s="118">
        <f t="shared" si="134"/>
        <v>528372</v>
      </c>
      <c r="F879" s="119">
        <f t="shared" si="127"/>
        <v>1999328</v>
      </c>
    </row>
    <row r="880" spans="1:44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34"/>
        <v>2527700</v>
      </c>
      <c r="E880" s="118">
        <f t="shared" si="134"/>
        <v>528372</v>
      </c>
      <c r="F880" s="119">
        <f t="shared" si="127"/>
        <v>1999328</v>
      </c>
    </row>
    <row r="881" spans="1:7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34"/>
        <v>2527700</v>
      </c>
      <c r="E881" s="118">
        <f t="shared" si="134"/>
        <v>528372</v>
      </c>
      <c r="F881" s="119">
        <f t="shared" ref="F881:F917" si="135">IF(OR(D881="-",E881=D881),"-",D881-IF(E881="-",0,E881))</f>
        <v>1999328</v>
      </c>
    </row>
    <row r="882" spans="1:7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35"/>
        <v>1999328</v>
      </c>
    </row>
    <row r="883" spans="1:7" s="115" customFormat="1" hidden="1" x14ac:dyDescent="0.25">
      <c r="A883" s="337" t="s">
        <v>1270</v>
      </c>
      <c r="B883" s="209" t="s">
        <v>110</v>
      </c>
      <c r="C883" s="229" t="s">
        <v>1269</v>
      </c>
      <c r="D883" s="230">
        <f t="shared" si="134"/>
        <v>0</v>
      </c>
      <c r="E883" s="230">
        <f t="shared" si="134"/>
        <v>0</v>
      </c>
      <c r="F883" s="233" t="str">
        <f t="shared" si="135"/>
        <v>-</v>
      </c>
    </row>
    <row r="884" spans="1:7" s="115" customFormat="1" ht="23.25" hidden="1" x14ac:dyDescent="0.25">
      <c r="A884" s="208" t="s">
        <v>113</v>
      </c>
      <c r="B884" s="209" t="s">
        <v>110</v>
      </c>
      <c r="C884" s="229" t="s">
        <v>1268</v>
      </c>
      <c r="D884" s="230">
        <f t="shared" si="134"/>
        <v>0</v>
      </c>
      <c r="E884" s="230">
        <f t="shared" si="134"/>
        <v>0</v>
      </c>
      <c r="F884" s="233" t="str">
        <f t="shared" si="135"/>
        <v>-</v>
      </c>
    </row>
    <row r="885" spans="1:7" s="115" customFormat="1" ht="34.5" hidden="1" x14ac:dyDescent="0.25">
      <c r="A885" s="208" t="s">
        <v>1164</v>
      </c>
      <c r="B885" s="209" t="s">
        <v>110</v>
      </c>
      <c r="C885" s="229" t="s">
        <v>1267</v>
      </c>
      <c r="D885" s="230">
        <f t="shared" si="134"/>
        <v>0</v>
      </c>
      <c r="E885" s="230">
        <f t="shared" si="134"/>
        <v>0</v>
      </c>
      <c r="F885" s="233" t="str">
        <f t="shared" si="135"/>
        <v>-</v>
      </c>
    </row>
    <row r="886" spans="1:7" s="115" customFormat="1" hidden="1" x14ac:dyDescent="0.25">
      <c r="A886" s="208" t="s">
        <v>1285</v>
      </c>
      <c r="B886" s="209" t="s">
        <v>110</v>
      </c>
      <c r="C886" s="229" t="s">
        <v>1266</v>
      </c>
      <c r="D886" s="230">
        <v>0</v>
      </c>
      <c r="E886" s="231">
        <v>0</v>
      </c>
      <c r="F886" s="233" t="str">
        <f t="shared" si="135"/>
        <v>-</v>
      </c>
    </row>
    <row r="887" spans="1:7" s="115" customFormat="1" ht="54" hidden="1" customHeight="1" x14ac:dyDescent="0.25">
      <c r="A887" s="225" t="s">
        <v>169</v>
      </c>
      <c r="B887" s="226" t="s">
        <v>110</v>
      </c>
      <c r="C887" s="227" t="s">
        <v>765</v>
      </c>
      <c r="D887" s="228">
        <f t="shared" ref="D887:E890" si="136">D888</f>
        <v>0</v>
      </c>
      <c r="E887" s="228">
        <f t="shared" si="136"/>
        <v>0</v>
      </c>
      <c r="F887" s="232" t="str">
        <f t="shared" si="135"/>
        <v>-</v>
      </c>
    </row>
    <row r="888" spans="1:7" s="115" customFormat="1" ht="34.5" hidden="1" x14ac:dyDescent="0.25">
      <c r="A888" s="208" t="s">
        <v>766</v>
      </c>
      <c r="B888" s="209" t="s">
        <v>110</v>
      </c>
      <c r="C888" s="229" t="s">
        <v>767</v>
      </c>
      <c r="D888" s="230">
        <f t="shared" si="136"/>
        <v>0</v>
      </c>
      <c r="E888" s="230">
        <f t="shared" si="136"/>
        <v>0</v>
      </c>
      <c r="F888" s="233" t="str">
        <f t="shared" si="135"/>
        <v>-</v>
      </c>
    </row>
    <row r="889" spans="1:7" s="115" customFormat="1" ht="40.5" hidden="1" customHeight="1" x14ac:dyDescent="0.25">
      <c r="A889" s="208" t="s">
        <v>2</v>
      </c>
      <c r="B889" s="209" t="s">
        <v>110</v>
      </c>
      <c r="C889" s="229" t="s">
        <v>768</v>
      </c>
      <c r="D889" s="230">
        <f t="shared" si="136"/>
        <v>0</v>
      </c>
      <c r="E889" s="230">
        <f t="shared" si="136"/>
        <v>0</v>
      </c>
      <c r="F889" s="233" t="str">
        <f t="shared" si="135"/>
        <v>-</v>
      </c>
    </row>
    <row r="890" spans="1:7" s="115" customFormat="1" hidden="1" x14ac:dyDescent="0.25">
      <c r="A890" s="208" t="s">
        <v>4</v>
      </c>
      <c r="B890" s="209" t="s">
        <v>110</v>
      </c>
      <c r="C890" s="229" t="s">
        <v>769</v>
      </c>
      <c r="D890" s="230">
        <f t="shared" si="136"/>
        <v>0</v>
      </c>
      <c r="E890" s="230">
        <f t="shared" si="136"/>
        <v>0</v>
      </c>
      <c r="F890" s="233" t="str">
        <f t="shared" si="135"/>
        <v>-</v>
      </c>
    </row>
    <row r="891" spans="1:7" s="115" customFormat="1" ht="14.25" hidden="1" customHeight="1" x14ac:dyDescent="0.25">
      <c r="A891" s="208" t="s">
        <v>63</v>
      </c>
      <c r="B891" s="209" t="s">
        <v>110</v>
      </c>
      <c r="C891" s="229" t="s">
        <v>770</v>
      </c>
      <c r="D891" s="230">
        <v>0</v>
      </c>
      <c r="E891" s="231">
        <v>0</v>
      </c>
      <c r="F891" s="233" t="str">
        <f t="shared" si="135"/>
        <v>-</v>
      </c>
    </row>
    <row r="892" spans="1:7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37">D893</f>
        <v>0</v>
      </c>
      <c r="E892" s="118">
        <f t="shared" si="137"/>
        <v>0</v>
      </c>
      <c r="F892" s="119" t="str">
        <f t="shared" si="135"/>
        <v>-</v>
      </c>
      <c r="G892" s="4"/>
    </row>
    <row r="893" spans="1:7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37"/>
        <v>0</v>
      </c>
      <c r="E893" s="118">
        <f t="shared" si="137"/>
        <v>0</v>
      </c>
      <c r="F893" s="119" t="str">
        <f t="shared" si="135"/>
        <v>-</v>
      </c>
      <c r="G893" s="4"/>
    </row>
    <row r="894" spans="1:7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37"/>
        <v>0</v>
      </c>
      <c r="E894" s="118">
        <f t="shared" si="137"/>
        <v>0</v>
      </c>
      <c r="F894" s="119" t="str">
        <f t="shared" si="135"/>
        <v>-</v>
      </c>
      <c r="G894" s="4"/>
    </row>
    <row r="895" spans="1:7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35"/>
        <v>-</v>
      </c>
      <c r="G895" s="4"/>
    </row>
    <row r="896" spans="1:7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38">D897</f>
        <v>13578600</v>
      </c>
      <c r="E896" s="116">
        <f t="shared" si="138"/>
        <v>5690000</v>
      </c>
      <c r="F896" s="117">
        <f t="shared" si="135"/>
        <v>7888600</v>
      </c>
      <c r="G896" s="122"/>
    </row>
    <row r="897" spans="1:44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38"/>
        <v>13578600</v>
      </c>
      <c r="E897" s="118">
        <f t="shared" si="138"/>
        <v>5690000</v>
      </c>
      <c r="F897" s="119">
        <f t="shared" si="135"/>
        <v>7888600</v>
      </c>
      <c r="G897" s="4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38"/>
        <v>13578600</v>
      </c>
      <c r="E898" s="118">
        <f t="shared" si="138"/>
        <v>5690000</v>
      </c>
      <c r="F898" s="119">
        <f t="shared" si="135"/>
        <v>7888600</v>
      </c>
      <c r="G898" s="4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35"/>
        <v>7888600</v>
      </c>
      <c r="G899" s="4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49.5" hidden="1" customHeight="1" x14ac:dyDescent="0.25">
      <c r="A900" s="208" t="s">
        <v>3</v>
      </c>
      <c r="B900" s="209" t="s">
        <v>110</v>
      </c>
      <c r="C900" s="229" t="s">
        <v>986</v>
      </c>
      <c r="D900" s="230">
        <v>0</v>
      </c>
      <c r="E900" s="231">
        <v>0</v>
      </c>
      <c r="F900" s="233" t="str">
        <f t="shared" si="135"/>
        <v>-</v>
      </c>
      <c r="G900" s="4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si="135"/>
        <v>7888600</v>
      </c>
      <c r="G901" s="4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35"/>
        <v>3468789.71</v>
      </c>
      <c r="G902" s="122"/>
    </row>
    <row r="903" spans="1:44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35"/>
        <v>3468789.71</v>
      </c>
      <c r="G903" s="122"/>
    </row>
    <row r="904" spans="1:44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139">D905</f>
        <v>3487200</v>
      </c>
      <c r="E904" s="118">
        <f t="shared" si="139"/>
        <v>2274010.29</v>
      </c>
      <c r="F904" s="119">
        <f t="shared" si="135"/>
        <v>1213189.71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23.25" x14ac:dyDescent="0.25">
      <c r="A905" s="123" t="s">
        <v>1</v>
      </c>
      <c r="B905" s="124" t="s">
        <v>110</v>
      </c>
      <c r="C905" s="145" t="s">
        <v>783</v>
      </c>
      <c r="D905" s="118">
        <f t="shared" si="139"/>
        <v>3487200</v>
      </c>
      <c r="E905" s="118">
        <f t="shared" si="139"/>
        <v>2274010.29</v>
      </c>
      <c r="F905" s="119">
        <f t="shared" si="135"/>
        <v>1213189.71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139"/>
        <v>3487200</v>
      </c>
      <c r="E906" s="118">
        <f t="shared" si="139"/>
        <v>2274010.29</v>
      </c>
      <c r="F906" s="119">
        <f t="shared" si="135"/>
        <v>1213189.71</v>
      </c>
      <c r="G906" s="4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25">
      <c r="A907" s="123" t="s">
        <v>4</v>
      </c>
      <c r="B907" s="124" t="s">
        <v>110</v>
      </c>
      <c r="C907" s="145" t="s">
        <v>785</v>
      </c>
      <c r="D907" s="118">
        <f t="shared" si="139"/>
        <v>3487200</v>
      </c>
      <c r="E907" s="118">
        <f t="shared" si="139"/>
        <v>2274010.29</v>
      </c>
      <c r="F907" s="119">
        <f t="shared" si="135"/>
        <v>1213189.71</v>
      </c>
      <c r="G907" s="4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48.75" customHeight="1" x14ac:dyDescent="0.25">
      <c r="A908" s="344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35"/>
        <v>1213189.71</v>
      </c>
      <c r="G908" s="4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s="114" customFormat="1" ht="45.75" hidden="1" x14ac:dyDescent="0.25">
      <c r="A909" s="225" t="s">
        <v>169</v>
      </c>
      <c r="B909" s="226" t="s">
        <v>110</v>
      </c>
      <c r="C909" s="227" t="s">
        <v>787</v>
      </c>
      <c r="D909" s="228">
        <f t="shared" ref="D909:E912" si="140">D910</f>
        <v>0</v>
      </c>
      <c r="E909" s="228">
        <f t="shared" si="140"/>
        <v>0</v>
      </c>
      <c r="F909" s="232" t="str">
        <f t="shared" si="135"/>
        <v>-</v>
      </c>
    </row>
    <row r="910" spans="1:44" s="115" customFormat="1" ht="34.5" hidden="1" x14ac:dyDescent="0.25">
      <c r="A910" s="208" t="s">
        <v>766</v>
      </c>
      <c r="B910" s="209" t="s">
        <v>110</v>
      </c>
      <c r="C910" s="229" t="s">
        <v>788</v>
      </c>
      <c r="D910" s="230">
        <f t="shared" si="140"/>
        <v>0</v>
      </c>
      <c r="E910" s="230">
        <f t="shared" si="140"/>
        <v>0</v>
      </c>
      <c r="F910" s="233" t="str">
        <f t="shared" si="135"/>
        <v>-</v>
      </c>
    </row>
    <row r="911" spans="1:44" s="115" customFormat="1" ht="23.25" hidden="1" x14ac:dyDescent="0.25">
      <c r="A911" s="208" t="s">
        <v>2</v>
      </c>
      <c r="B911" s="209" t="s">
        <v>110</v>
      </c>
      <c r="C911" s="229" t="s">
        <v>789</v>
      </c>
      <c r="D911" s="230">
        <f t="shared" si="140"/>
        <v>0</v>
      </c>
      <c r="E911" s="230">
        <f t="shared" si="140"/>
        <v>0</v>
      </c>
      <c r="F911" s="233" t="str">
        <f t="shared" si="135"/>
        <v>-</v>
      </c>
    </row>
    <row r="912" spans="1:44" s="115" customFormat="1" hidden="1" x14ac:dyDescent="0.25">
      <c r="A912" s="208" t="s">
        <v>4</v>
      </c>
      <c r="B912" s="209" t="s">
        <v>110</v>
      </c>
      <c r="C912" s="229" t="s">
        <v>790</v>
      </c>
      <c r="D912" s="230">
        <f t="shared" si="140"/>
        <v>0</v>
      </c>
      <c r="E912" s="230">
        <f t="shared" si="140"/>
        <v>0</v>
      </c>
      <c r="F912" s="233" t="str">
        <f t="shared" si="135"/>
        <v>-</v>
      </c>
    </row>
    <row r="913" spans="1:44" s="115" customFormat="1" ht="16.5" hidden="1" customHeight="1" x14ac:dyDescent="0.25">
      <c r="A913" s="208" t="s">
        <v>63</v>
      </c>
      <c r="B913" s="209" t="s">
        <v>110</v>
      </c>
      <c r="C913" s="229" t="s">
        <v>791</v>
      </c>
      <c r="D913" s="230">
        <v>0</v>
      </c>
      <c r="E913" s="231">
        <v>0</v>
      </c>
      <c r="F913" s="233" t="str">
        <f t="shared" si="135"/>
        <v>-</v>
      </c>
    </row>
    <row r="914" spans="1:44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141">D915</f>
        <v>2980600</v>
      </c>
      <c r="E914" s="116">
        <f t="shared" si="141"/>
        <v>725000</v>
      </c>
      <c r="F914" s="119">
        <f t="shared" si="135"/>
        <v>2255600</v>
      </c>
      <c r="G914" s="122"/>
    </row>
    <row r="915" spans="1:44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141"/>
        <v>2980600</v>
      </c>
      <c r="E915" s="118">
        <f t="shared" si="141"/>
        <v>725000</v>
      </c>
      <c r="F915" s="119">
        <f t="shared" si="135"/>
        <v>2255600</v>
      </c>
      <c r="G915" s="4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23.25" x14ac:dyDescent="0.25">
      <c r="A916" s="123" t="s">
        <v>2</v>
      </c>
      <c r="B916" s="124" t="s">
        <v>110</v>
      </c>
      <c r="C916" s="145" t="s">
        <v>794</v>
      </c>
      <c r="D916" s="118">
        <f t="shared" si="141"/>
        <v>2980600</v>
      </c>
      <c r="E916" s="118">
        <f t="shared" si="141"/>
        <v>725000</v>
      </c>
      <c r="F916" s="119">
        <f t="shared" si="135"/>
        <v>2255600</v>
      </c>
      <c r="G916" s="4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x14ac:dyDescent="0.25">
      <c r="A917" s="123" t="s">
        <v>4</v>
      </c>
      <c r="B917" s="124" t="s">
        <v>110</v>
      </c>
      <c r="C917" s="145" t="s">
        <v>795</v>
      </c>
      <c r="D917" s="118">
        <f t="shared" si="141"/>
        <v>2980600</v>
      </c>
      <c r="E917" s="118">
        <f t="shared" si="141"/>
        <v>725000</v>
      </c>
      <c r="F917" s="119">
        <f t="shared" si="135"/>
        <v>2255600</v>
      </c>
      <c r="G917" s="4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 s="4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s="114" customFormat="1" ht="23.25" hidden="1" x14ac:dyDescent="0.25">
      <c r="A919" s="225" t="s">
        <v>341</v>
      </c>
      <c r="B919" s="226" t="s">
        <v>110</v>
      </c>
      <c r="C919" s="227" t="s">
        <v>796</v>
      </c>
      <c r="D919" s="228">
        <f t="shared" ref="D919:E924" si="142">D920</f>
        <v>0</v>
      </c>
      <c r="E919" s="228">
        <f t="shared" si="142"/>
        <v>0</v>
      </c>
      <c r="F919" s="232" t="str">
        <f t="shared" ref="F919:F1073" si="143">IF(OR(D919="-",E919=D919),"-",D919-IF(E919="-",0,E919))</f>
        <v>-</v>
      </c>
    </row>
    <row r="920" spans="1:44" s="114" customFormat="1" ht="23.25" hidden="1" x14ac:dyDescent="0.25">
      <c r="A920" s="225" t="s">
        <v>111</v>
      </c>
      <c r="B920" s="226" t="s">
        <v>110</v>
      </c>
      <c r="C920" s="227" t="s">
        <v>797</v>
      </c>
      <c r="D920" s="228">
        <f t="shared" si="142"/>
        <v>0</v>
      </c>
      <c r="E920" s="228">
        <f t="shared" si="142"/>
        <v>0</v>
      </c>
      <c r="F920" s="232" t="str">
        <f t="shared" si="143"/>
        <v>-</v>
      </c>
    </row>
    <row r="921" spans="1:44" s="115" customFormat="1" hidden="1" x14ac:dyDescent="0.25">
      <c r="A921" s="225" t="s">
        <v>112</v>
      </c>
      <c r="B921" s="209" t="s">
        <v>110</v>
      </c>
      <c r="C921" s="229" t="s">
        <v>798</v>
      </c>
      <c r="D921" s="230">
        <f t="shared" si="142"/>
        <v>0</v>
      </c>
      <c r="E921" s="230">
        <f t="shared" si="142"/>
        <v>0</v>
      </c>
      <c r="F921" s="233" t="str">
        <f t="shared" si="143"/>
        <v>-</v>
      </c>
    </row>
    <row r="922" spans="1:44" s="115" customFormat="1" hidden="1" x14ac:dyDescent="0.25">
      <c r="A922" s="208" t="s">
        <v>799</v>
      </c>
      <c r="B922" s="209" t="s">
        <v>110</v>
      </c>
      <c r="C922" s="229" t="s">
        <v>800</v>
      </c>
      <c r="D922" s="230">
        <f t="shared" si="142"/>
        <v>0</v>
      </c>
      <c r="E922" s="230">
        <f t="shared" si="142"/>
        <v>0</v>
      </c>
      <c r="F922" s="233" t="str">
        <f t="shared" si="143"/>
        <v>-</v>
      </c>
    </row>
    <row r="923" spans="1:44" s="115" customFormat="1" ht="23.25" hidden="1" x14ac:dyDescent="0.25">
      <c r="A923" s="208" t="s">
        <v>113</v>
      </c>
      <c r="B923" s="209" t="s">
        <v>110</v>
      </c>
      <c r="C923" s="229" t="s">
        <v>801</v>
      </c>
      <c r="D923" s="230">
        <f t="shared" si="142"/>
        <v>0</v>
      </c>
      <c r="E923" s="230">
        <f t="shared" si="142"/>
        <v>0</v>
      </c>
      <c r="F923" s="233" t="str">
        <f t="shared" si="143"/>
        <v>-</v>
      </c>
    </row>
    <row r="924" spans="1:44" s="115" customFormat="1" ht="33.75" hidden="1" customHeight="1" x14ac:dyDescent="0.25">
      <c r="A924" s="208" t="s">
        <v>358</v>
      </c>
      <c r="B924" s="209" t="s">
        <v>110</v>
      </c>
      <c r="C924" s="229" t="s">
        <v>802</v>
      </c>
      <c r="D924" s="230">
        <f t="shared" si="142"/>
        <v>0</v>
      </c>
      <c r="E924" s="230">
        <f t="shared" si="142"/>
        <v>0</v>
      </c>
      <c r="F924" s="233" t="str">
        <f t="shared" si="143"/>
        <v>-</v>
      </c>
    </row>
    <row r="925" spans="1:44" s="115" customFormat="1" ht="34.5" hidden="1" x14ac:dyDescent="0.25">
      <c r="A925" s="208" t="s">
        <v>114</v>
      </c>
      <c r="B925" s="209" t="s">
        <v>110</v>
      </c>
      <c r="C925" s="229" t="s">
        <v>803</v>
      </c>
      <c r="D925" s="230">
        <v>0</v>
      </c>
      <c r="E925" s="231">
        <v>0</v>
      </c>
      <c r="F925" s="233" t="str">
        <f t="shared" si="143"/>
        <v>-</v>
      </c>
    </row>
    <row r="926" spans="1:44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143"/>
        <v>723084</v>
      </c>
      <c r="G926" s="122"/>
    </row>
    <row r="927" spans="1:44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144">D928</f>
        <v>1366100</v>
      </c>
      <c r="E927" s="116">
        <f t="shared" si="144"/>
        <v>683016</v>
      </c>
      <c r="F927" s="117">
        <f t="shared" si="143"/>
        <v>683084</v>
      </c>
      <c r="G927" s="122"/>
    </row>
    <row r="928" spans="1:44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144"/>
        <v>1366100</v>
      </c>
      <c r="E928" s="116">
        <f t="shared" si="144"/>
        <v>683016</v>
      </c>
      <c r="F928" s="117">
        <f t="shared" si="143"/>
        <v>683084</v>
      </c>
      <c r="G928" s="122"/>
    </row>
    <row r="929" spans="1:44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144"/>
        <v>1366100</v>
      </c>
      <c r="E929" s="116">
        <f t="shared" si="144"/>
        <v>683016</v>
      </c>
      <c r="F929" s="117">
        <f t="shared" si="143"/>
        <v>683084</v>
      </c>
      <c r="G929" s="122"/>
    </row>
    <row r="930" spans="1:44" ht="23.25" x14ac:dyDescent="0.25">
      <c r="A930" s="123" t="s">
        <v>11</v>
      </c>
      <c r="B930" s="124" t="s">
        <v>110</v>
      </c>
      <c r="C930" s="145" t="s">
        <v>1239</v>
      </c>
      <c r="D930" s="118">
        <f t="shared" si="144"/>
        <v>1366100</v>
      </c>
      <c r="E930" s="118">
        <f t="shared" si="144"/>
        <v>683016</v>
      </c>
      <c r="F930" s="119">
        <f t="shared" si="143"/>
        <v>683084</v>
      </c>
      <c r="G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144"/>
        <v>1366100</v>
      </c>
      <c r="E931" s="118">
        <f t="shared" si="144"/>
        <v>683016</v>
      </c>
      <c r="F931" s="119">
        <f t="shared" si="143"/>
        <v>683084</v>
      </c>
      <c r="G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143"/>
        <v>683084</v>
      </c>
      <c r="G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si="143"/>
        <v>683084</v>
      </c>
      <c r="G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143"/>
        <v>683084</v>
      </c>
      <c r="G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143"/>
        <v>40000</v>
      </c>
      <c r="G935" s="122"/>
    </row>
    <row r="936" spans="1:44" s="114" customFormat="1" ht="57.75" hidden="1" customHeight="1" x14ac:dyDescent="0.25">
      <c r="A936" s="225" t="s">
        <v>236</v>
      </c>
      <c r="B936" s="226" t="s">
        <v>110</v>
      </c>
      <c r="C936" s="227" t="s">
        <v>810</v>
      </c>
      <c r="D936" s="228">
        <f>D937+D970</f>
        <v>0</v>
      </c>
      <c r="E936" s="228">
        <f>E937+E970</f>
        <v>0</v>
      </c>
      <c r="F936" s="232" t="str">
        <f t="shared" si="143"/>
        <v>-</v>
      </c>
    </row>
    <row r="937" spans="1:44" s="114" customFormat="1" ht="23.25" hidden="1" x14ac:dyDescent="0.25">
      <c r="A937" s="225" t="s">
        <v>1043</v>
      </c>
      <c r="B937" s="226" t="s">
        <v>110</v>
      </c>
      <c r="C937" s="227" t="s">
        <v>811</v>
      </c>
      <c r="D937" s="228">
        <f>D938</f>
        <v>0</v>
      </c>
      <c r="E937" s="228">
        <f>E938</f>
        <v>0</v>
      </c>
      <c r="F937" s="232" t="str">
        <f t="shared" si="143"/>
        <v>-</v>
      </c>
    </row>
    <row r="938" spans="1:44" s="114" customFormat="1" ht="34.5" hidden="1" customHeight="1" x14ac:dyDescent="0.25">
      <c r="A938" s="225" t="s">
        <v>239</v>
      </c>
      <c r="B938" s="226" t="s">
        <v>110</v>
      </c>
      <c r="C938" s="227" t="s">
        <v>812</v>
      </c>
      <c r="D938" s="228">
        <f>D939+D944+D949+D960+D965</f>
        <v>0</v>
      </c>
      <c r="E938" s="228">
        <f>E939+E944+E949+E960+E965</f>
        <v>0</v>
      </c>
      <c r="F938" s="232" t="str">
        <f t="shared" si="143"/>
        <v>-</v>
      </c>
    </row>
    <row r="939" spans="1:44" s="115" customFormat="1" ht="45.75" hidden="1" x14ac:dyDescent="0.25">
      <c r="A939" s="208" t="s">
        <v>318</v>
      </c>
      <c r="B939" s="209" t="s">
        <v>110</v>
      </c>
      <c r="C939" s="229" t="s">
        <v>813</v>
      </c>
      <c r="D939" s="230">
        <f t="shared" ref="D939:E942" si="145">D940</f>
        <v>0</v>
      </c>
      <c r="E939" s="230">
        <f t="shared" si="145"/>
        <v>0</v>
      </c>
      <c r="F939" s="233" t="str">
        <f t="shared" si="143"/>
        <v>-</v>
      </c>
    </row>
    <row r="940" spans="1:44" s="115" customFormat="1" ht="34.5" hidden="1" x14ac:dyDescent="0.25">
      <c r="A940" s="208" t="s">
        <v>319</v>
      </c>
      <c r="B940" s="209" t="s">
        <v>110</v>
      </c>
      <c r="C940" s="229" t="s">
        <v>814</v>
      </c>
      <c r="D940" s="230">
        <f t="shared" si="145"/>
        <v>0</v>
      </c>
      <c r="E940" s="230">
        <f t="shared" si="145"/>
        <v>0</v>
      </c>
      <c r="F940" s="233" t="str">
        <f t="shared" si="143"/>
        <v>-</v>
      </c>
    </row>
    <row r="941" spans="1:44" s="115" customFormat="1" hidden="1" x14ac:dyDescent="0.25">
      <c r="A941" s="208" t="s">
        <v>130</v>
      </c>
      <c r="B941" s="209" t="s">
        <v>110</v>
      </c>
      <c r="C941" s="229" t="s">
        <v>815</v>
      </c>
      <c r="D941" s="230">
        <f t="shared" si="145"/>
        <v>0</v>
      </c>
      <c r="E941" s="230">
        <f t="shared" si="145"/>
        <v>0</v>
      </c>
      <c r="F941" s="233" t="str">
        <f t="shared" si="143"/>
        <v>-</v>
      </c>
    </row>
    <row r="942" spans="1:44" s="115" customFormat="1" ht="23.25" hidden="1" x14ac:dyDescent="0.25">
      <c r="A942" s="208" t="s">
        <v>7</v>
      </c>
      <c r="B942" s="209" t="s">
        <v>110</v>
      </c>
      <c r="C942" s="229" t="s">
        <v>816</v>
      </c>
      <c r="D942" s="230">
        <f t="shared" si="145"/>
        <v>0</v>
      </c>
      <c r="E942" s="230">
        <f t="shared" si="145"/>
        <v>0</v>
      </c>
      <c r="F942" s="233" t="str">
        <f t="shared" si="143"/>
        <v>-</v>
      </c>
    </row>
    <row r="943" spans="1:44" s="115" customFormat="1" hidden="1" x14ac:dyDescent="0.25">
      <c r="A943" s="208" t="s">
        <v>8</v>
      </c>
      <c r="B943" s="209" t="s">
        <v>110</v>
      </c>
      <c r="C943" s="229" t="s">
        <v>817</v>
      </c>
      <c r="D943" s="230"/>
      <c r="E943" s="231"/>
      <c r="F943" s="233" t="str">
        <f t="shared" si="143"/>
        <v>-</v>
      </c>
    </row>
    <row r="944" spans="1:44" s="115" customFormat="1" ht="34.5" hidden="1" x14ac:dyDescent="0.25">
      <c r="A944" s="208" t="s">
        <v>169</v>
      </c>
      <c r="B944" s="209" t="s">
        <v>110</v>
      </c>
      <c r="C944" s="229" t="s">
        <v>818</v>
      </c>
      <c r="D944" s="230">
        <f t="shared" ref="D944:E947" si="146">D945</f>
        <v>0</v>
      </c>
      <c r="E944" s="230">
        <f t="shared" si="146"/>
        <v>0</v>
      </c>
      <c r="F944" s="233" t="str">
        <f t="shared" si="143"/>
        <v>-</v>
      </c>
    </row>
    <row r="945" spans="1:7" s="115" customFormat="1" ht="23.25" hidden="1" x14ac:dyDescent="0.25">
      <c r="A945" s="208" t="s">
        <v>819</v>
      </c>
      <c r="B945" s="209" t="s">
        <v>110</v>
      </c>
      <c r="C945" s="229" t="s">
        <v>820</v>
      </c>
      <c r="D945" s="230">
        <f t="shared" si="146"/>
        <v>0</v>
      </c>
      <c r="E945" s="230">
        <f t="shared" si="146"/>
        <v>0</v>
      </c>
      <c r="F945" s="233" t="str">
        <f t="shared" si="143"/>
        <v>-</v>
      </c>
    </row>
    <row r="946" spans="1:7" s="115" customFormat="1" hidden="1" x14ac:dyDescent="0.25">
      <c r="A946" s="208" t="s">
        <v>130</v>
      </c>
      <c r="B946" s="209" t="s">
        <v>110</v>
      </c>
      <c r="C946" s="229" t="s">
        <v>821</v>
      </c>
      <c r="D946" s="230">
        <f t="shared" si="146"/>
        <v>0</v>
      </c>
      <c r="E946" s="230">
        <f t="shared" si="146"/>
        <v>0</v>
      </c>
      <c r="F946" s="233" t="str">
        <f t="shared" si="143"/>
        <v>-</v>
      </c>
    </row>
    <row r="947" spans="1:7" s="115" customFormat="1" ht="23.25" hidden="1" x14ac:dyDescent="0.25">
      <c r="A947" s="208" t="s">
        <v>7</v>
      </c>
      <c r="B947" s="209" t="s">
        <v>110</v>
      </c>
      <c r="C947" s="229" t="s">
        <v>822</v>
      </c>
      <c r="D947" s="230">
        <f t="shared" si="146"/>
        <v>0</v>
      </c>
      <c r="E947" s="230">
        <f t="shared" si="146"/>
        <v>0</v>
      </c>
      <c r="F947" s="233" t="str">
        <f t="shared" si="143"/>
        <v>-</v>
      </c>
    </row>
    <row r="948" spans="1:7" s="115" customFormat="1" hidden="1" x14ac:dyDescent="0.25">
      <c r="A948" s="208" t="s">
        <v>8</v>
      </c>
      <c r="B948" s="209" t="s">
        <v>110</v>
      </c>
      <c r="C948" s="229" t="s">
        <v>823</v>
      </c>
      <c r="D948" s="230"/>
      <c r="E948" s="231"/>
      <c r="F948" s="233" t="str">
        <f t="shared" si="143"/>
        <v>-</v>
      </c>
    </row>
    <row r="949" spans="1:7" s="114" customFormat="1" ht="48.75" hidden="1" customHeight="1" x14ac:dyDescent="0.25">
      <c r="A949" s="225" t="s">
        <v>316</v>
      </c>
      <c r="B949" s="226" t="s">
        <v>110</v>
      </c>
      <c r="C949" s="227" t="s">
        <v>824</v>
      </c>
      <c r="D949" s="228">
        <f>D950+D955</f>
        <v>0</v>
      </c>
      <c r="E949" s="228">
        <f>E950+E955</f>
        <v>0</v>
      </c>
      <c r="F949" s="232" t="str">
        <f t="shared" si="143"/>
        <v>-</v>
      </c>
    </row>
    <row r="950" spans="1:7" s="115" customFormat="1" ht="34.5" hidden="1" x14ac:dyDescent="0.25">
      <c r="A950" s="208" t="s">
        <v>825</v>
      </c>
      <c r="B950" s="209" t="s">
        <v>110</v>
      </c>
      <c r="C950" s="229" t="s">
        <v>826</v>
      </c>
      <c r="D950" s="230">
        <f t="shared" ref="D950:E951" si="147">D951</f>
        <v>0</v>
      </c>
      <c r="E950" s="230">
        <f t="shared" si="147"/>
        <v>0</v>
      </c>
      <c r="F950" s="233" t="str">
        <f t="shared" si="143"/>
        <v>-</v>
      </c>
    </row>
    <row r="951" spans="1:7" s="115" customFormat="1" hidden="1" x14ac:dyDescent="0.25">
      <c r="A951" s="208" t="s">
        <v>130</v>
      </c>
      <c r="B951" s="209" t="s">
        <v>110</v>
      </c>
      <c r="C951" s="229" t="s">
        <v>827</v>
      </c>
      <c r="D951" s="230">
        <f t="shared" si="147"/>
        <v>0</v>
      </c>
      <c r="E951" s="230">
        <f t="shared" si="147"/>
        <v>0</v>
      </c>
      <c r="F951" s="233" t="str">
        <f t="shared" si="143"/>
        <v>-</v>
      </c>
    </row>
    <row r="952" spans="1:7" s="115" customFormat="1" ht="23.25" hidden="1" x14ac:dyDescent="0.25">
      <c r="A952" s="208" t="s">
        <v>7</v>
      </c>
      <c r="B952" s="209" t="s">
        <v>110</v>
      </c>
      <c r="C952" s="229" t="s">
        <v>828</v>
      </c>
      <c r="D952" s="230">
        <f>D953+D954</f>
        <v>0</v>
      </c>
      <c r="E952" s="230">
        <f>E953+E954</f>
        <v>0</v>
      </c>
      <c r="F952" s="233" t="str">
        <f t="shared" si="143"/>
        <v>-</v>
      </c>
    </row>
    <row r="953" spans="1:7" s="115" customFormat="1" hidden="1" x14ac:dyDescent="0.25">
      <c r="A953" s="208" t="s">
        <v>8</v>
      </c>
      <c r="B953" s="209" t="s">
        <v>110</v>
      </c>
      <c r="C953" s="229" t="s">
        <v>1235</v>
      </c>
      <c r="D953" s="230">
        <v>0</v>
      </c>
      <c r="E953" s="231">
        <v>0</v>
      </c>
      <c r="F953" s="233" t="str">
        <f t="shared" si="143"/>
        <v>-</v>
      </c>
      <c r="G953" s="115" t="s">
        <v>1234</v>
      </c>
    </row>
    <row r="954" spans="1:7" s="115" customFormat="1" hidden="1" x14ac:dyDescent="0.25">
      <c r="A954" s="208" t="s">
        <v>8</v>
      </c>
      <c r="B954" s="209" t="s">
        <v>110</v>
      </c>
      <c r="C954" s="229" t="s">
        <v>829</v>
      </c>
      <c r="D954" s="230">
        <v>0</v>
      </c>
      <c r="E954" s="231"/>
      <c r="F954" s="233" t="str">
        <f t="shared" si="143"/>
        <v>-</v>
      </c>
      <c r="G954" s="115" t="s">
        <v>1234</v>
      </c>
    </row>
    <row r="955" spans="1:7" s="115" customFormat="1" ht="23.25" hidden="1" x14ac:dyDescent="0.25">
      <c r="A955" s="208" t="s">
        <v>1275</v>
      </c>
      <c r="B955" s="209" t="s">
        <v>110</v>
      </c>
      <c r="C955" s="229" t="s">
        <v>1271</v>
      </c>
      <c r="D955" s="230">
        <f t="shared" ref="D955:E956" si="148">D956</f>
        <v>0</v>
      </c>
      <c r="E955" s="230">
        <f t="shared" si="148"/>
        <v>0</v>
      </c>
      <c r="F955" s="233" t="str">
        <f t="shared" si="143"/>
        <v>-</v>
      </c>
    </row>
    <row r="956" spans="1:7" s="115" customFormat="1" ht="17.25" hidden="1" customHeight="1" x14ac:dyDescent="0.25">
      <c r="A956" s="208" t="s">
        <v>130</v>
      </c>
      <c r="B956" s="209" t="s">
        <v>110</v>
      </c>
      <c r="C956" s="229" t="s">
        <v>1272</v>
      </c>
      <c r="D956" s="230">
        <f t="shared" si="148"/>
        <v>0</v>
      </c>
      <c r="E956" s="230">
        <f t="shared" si="148"/>
        <v>0</v>
      </c>
      <c r="F956" s="233" t="str">
        <f t="shared" si="143"/>
        <v>-</v>
      </c>
    </row>
    <row r="957" spans="1:7" s="115" customFormat="1" ht="23.25" hidden="1" x14ac:dyDescent="0.25">
      <c r="A957" s="208" t="s">
        <v>7</v>
      </c>
      <c r="B957" s="209" t="s">
        <v>110</v>
      </c>
      <c r="C957" s="229" t="s">
        <v>1273</v>
      </c>
      <c r="D957" s="230">
        <f>D958+D959</f>
        <v>0</v>
      </c>
      <c r="E957" s="230">
        <f>E958+E959</f>
        <v>0</v>
      </c>
      <c r="F957" s="233" t="str">
        <f t="shared" si="143"/>
        <v>-</v>
      </c>
    </row>
    <row r="958" spans="1:7" s="115" customFormat="1" hidden="1" x14ac:dyDescent="0.25">
      <c r="A958" s="208" t="s">
        <v>8</v>
      </c>
      <c r="B958" s="209" t="s">
        <v>110</v>
      </c>
      <c r="C958" s="229" t="s">
        <v>1235</v>
      </c>
      <c r="D958" s="230">
        <v>0</v>
      </c>
      <c r="E958" s="231">
        <v>0</v>
      </c>
      <c r="F958" s="233" t="str">
        <f t="shared" si="143"/>
        <v>-</v>
      </c>
      <c r="G958" s="115" t="s">
        <v>1234</v>
      </c>
    </row>
    <row r="959" spans="1:7" s="115" customFormat="1" hidden="1" x14ac:dyDescent="0.25">
      <c r="A959" s="208" t="s">
        <v>8</v>
      </c>
      <c r="B959" s="209" t="s">
        <v>110</v>
      </c>
      <c r="C959" s="229" t="s">
        <v>1274</v>
      </c>
      <c r="D959" s="230">
        <v>0</v>
      </c>
      <c r="E959" s="231">
        <v>0</v>
      </c>
      <c r="F959" s="233" t="str">
        <f t="shared" si="143"/>
        <v>-</v>
      </c>
    </row>
    <row r="960" spans="1:7" s="114" customFormat="1" ht="60.75" hidden="1" customHeight="1" x14ac:dyDescent="0.25">
      <c r="A960" s="225" t="s">
        <v>169</v>
      </c>
      <c r="B960" s="226" t="s">
        <v>110</v>
      </c>
      <c r="C960" s="227" t="s">
        <v>830</v>
      </c>
      <c r="D960" s="228">
        <f t="shared" ref="D960:E963" si="149">D961</f>
        <v>0</v>
      </c>
      <c r="E960" s="228">
        <f t="shared" si="149"/>
        <v>0</v>
      </c>
      <c r="F960" s="232" t="str">
        <f t="shared" si="143"/>
        <v>-</v>
      </c>
    </row>
    <row r="961" spans="1:7" s="115" customFormat="1" ht="34.5" hidden="1" x14ac:dyDescent="0.25">
      <c r="A961" s="208" t="s">
        <v>319</v>
      </c>
      <c r="B961" s="209" t="s">
        <v>110</v>
      </c>
      <c r="C961" s="229" t="s">
        <v>831</v>
      </c>
      <c r="D961" s="230">
        <f t="shared" si="149"/>
        <v>0</v>
      </c>
      <c r="E961" s="230">
        <f t="shared" si="149"/>
        <v>0</v>
      </c>
      <c r="F961" s="233" t="str">
        <f t="shared" si="143"/>
        <v>-</v>
      </c>
    </row>
    <row r="962" spans="1:7" s="115" customFormat="1" hidden="1" x14ac:dyDescent="0.25">
      <c r="A962" s="208" t="s">
        <v>130</v>
      </c>
      <c r="B962" s="209" t="s">
        <v>110</v>
      </c>
      <c r="C962" s="229" t="s">
        <v>832</v>
      </c>
      <c r="D962" s="230">
        <f t="shared" si="149"/>
        <v>0</v>
      </c>
      <c r="E962" s="230">
        <f t="shared" si="149"/>
        <v>0</v>
      </c>
      <c r="F962" s="233" t="str">
        <f t="shared" si="143"/>
        <v>-</v>
      </c>
    </row>
    <row r="963" spans="1:7" s="115" customFormat="1" ht="23.25" hidden="1" x14ac:dyDescent="0.25">
      <c r="A963" s="208" t="s">
        <v>7</v>
      </c>
      <c r="B963" s="209" t="s">
        <v>110</v>
      </c>
      <c r="C963" s="229" t="s">
        <v>833</v>
      </c>
      <c r="D963" s="230">
        <f t="shared" si="149"/>
        <v>0</v>
      </c>
      <c r="E963" s="230">
        <f t="shared" si="149"/>
        <v>0</v>
      </c>
      <c r="F963" s="233" t="str">
        <f t="shared" si="143"/>
        <v>-</v>
      </c>
    </row>
    <row r="964" spans="1:7" s="115" customFormat="1" hidden="1" x14ac:dyDescent="0.25">
      <c r="A964" s="208" t="s">
        <v>8</v>
      </c>
      <c r="B964" s="209" t="s">
        <v>110</v>
      </c>
      <c r="C964" s="229" t="s">
        <v>834</v>
      </c>
      <c r="D964" s="230"/>
      <c r="E964" s="231"/>
      <c r="F964" s="233" t="str">
        <f t="shared" si="143"/>
        <v>-</v>
      </c>
    </row>
    <row r="965" spans="1:7" s="114" customFormat="1" ht="45.75" hidden="1" x14ac:dyDescent="0.25">
      <c r="A965" s="225" t="s">
        <v>1386</v>
      </c>
      <c r="B965" s="226" t="s">
        <v>110</v>
      </c>
      <c r="C965" s="227" t="s">
        <v>835</v>
      </c>
      <c r="D965" s="228">
        <f t="shared" ref="D965:E967" si="150">D966</f>
        <v>0</v>
      </c>
      <c r="E965" s="228">
        <f t="shared" si="150"/>
        <v>0</v>
      </c>
      <c r="F965" s="232" t="str">
        <f t="shared" si="143"/>
        <v>-</v>
      </c>
    </row>
    <row r="966" spans="1:7" s="115" customFormat="1" ht="44.25" hidden="1" customHeight="1" x14ac:dyDescent="0.25">
      <c r="A966" s="208" t="s">
        <v>1393</v>
      </c>
      <c r="B966" s="209" t="s">
        <v>110</v>
      </c>
      <c r="C966" s="229" t="s">
        <v>836</v>
      </c>
      <c r="D966" s="230">
        <f t="shared" si="150"/>
        <v>0</v>
      </c>
      <c r="E966" s="230">
        <f t="shared" si="150"/>
        <v>0</v>
      </c>
      <c r="F966" s="233" t="str">
        <f t="shared" si="143"/>
        <v>-</v>
      </c>
    </row>
    <row r="967" spans="1:7" s="115" customFormat="1" ht="17.25" hidden="1" customHeight="1" x14ac:dyDescent="0.25">
      <c r="A967" s="208" t="s">
        <v>130</v>
      </c>
      <c r="B967" s="209" t="s">
        <v>110</v>
      </c>
      <c r="C967" s="229" t="s">
        <v>837</v>
      </c>
      <c r="D967" s="230">
        <f t="shared" si="150"/>
        <v>0</v>
      </c>
      <c r="E967" s="230">
        <f t="shared" si="150"/>
        <v>0</v>
      </c>
      <c r="F967" s="233" t="str">
        <f t="shared" si="143"/>
        <v>-</v>
      </c>
    </row>
    <row r="968" spans="1:7" s="115" customFormat="1" ht="23.25" hidden="1" x14ac:dyDescent="0.25">
      <c r="A968" s="208" t="s">
        <v>7</v>
      </c>
      <c r="B968" s="209" t="s">
        <v>110</v>
      </c>
      <c r="C968" s="229" t="s">
        <v>838</v>
      </c>
      <c r="D968" s="230">
        <f>D969</f>
        <v>0</v>
      </c>
      <c r="E968" s="230">
        <f>E969</f>
        <v>0</v>
      </c>
      <c r="F968" s="233" t="str">
        <f t="shared" si="143"/>
        <v>-</v>
      </c>
    </row>
    <row r="969" spans="1:7" s="115" customFormat="1" hidden="1" x14ac:dyDescent="0.25">
      <c r="A969" s="208" t="s">
        <v>8</v>
      </c>
      <c r="B969" s="209" t="s">
        <v>110</v>
      </c>
      <c r="C969" s="229" t="s">
        <v>839</v>
      </c>
      <c r="D969" s="230">
        <v>0</v>
      </c>
      <c r="E969" s="231"/>
      <c r="F969" s="233" t="str">
        <f t="shared" si="143"/>
        <v>-</v>
      </c>
      <c r="G969" s="115" t="s">
        <v>1236</v>
      </c>
    </row>
    <row r="970" spans="1:7" s="182" customFormat="1" ht="45.75" hidden="1" x14ac:dyDescent="0.25">
      <c r="A970" s="364" t="s">
        <v>1449</v>
      </c>
      <c r="B970" s="352" t="s">
        <v>110</v>
      </c>
      <c r="C970" s="353" t="s">
        <v>1441</v>
      </c>
      <c r="D970" s="357">
        <f>D971</f>
        <v>0</v>
      </c>
      <c r="E970" s="357">
        <f>E971</f>
        <v>0</v>
      </c>
      <c r="F970" s="358" t="str">
        <f t="shared" si="143"/>
        <v>-</v>
      </c>
    </row>
    <row r="971" spans="1:7" s="182" customFormat="1" ht="34.5" hidden="1" customHeight="1" x14ac:dyDescent="0.25">
      <c r="A971" s="364" t="s">
        <v>1208</v>
      </c>
      <c r="B971" s="352" t="s">
        <v>110</v>
      </c>
      <c r="C971" s="353" t="s">
        <v>1442</v>
      </c>
      <c r="D971" s="357">
        <f>D982</f>
        <v>0</v>
      </c>
      <c r="E971" s="357">
        <f>E982</f>
        <v>0</v>
      </c>
      <c r="F971" s="358" t="str">
        <f t="shared" si="143"/>
        <v>-</v>
      </c>
    </row>
    <row r="972" spans="1:7" s="181" customFormat="1" ht="45.75" hidden="1" x14ac:dyDescent="0.25">
      <c r="A972" s="361" t="s">
        <v>318</v>
      </c>
      <c r="B972" s="354" t="s">
        <v>110</v>
      </c>
      <c r="C972" s="355" t="s">
        <v>813</v>
      </c>
      <c r="D972" s="359">
        <f t="shared" ref="D972:E975" si="151">D973</f>
        <v>0</v>
      </c>
      <c r="E972" s="359">
        <f t="shared" si="151"/>
        <v>0</v>
      </c>
      <c r="F972" s="360" t="str">
        <f t="shared" si="143"/>
        <v>-</v>
      </c>
    </row>
    <row r="973" spans="1:7" s="181" customFormat="1" ht="34.5" hidden="1" x14ac:dyDescent="0.25">
      <c r="A973" s="361" t="s">
        <v>319</v>
      </c>
      <c r="B973" s="354" t="s">
        <v>110</v>
      </c>
      <c r="C973" s="355" t="s">
        <v>814</v>
      </c>
      <c r="D973" s="359">
        <f t="shared" si="151"/>
        <v>0</v>
      </c>
      <c r="E973" s="359">
        <f t="shared" si="151"/>
        <v>0</v>
      </c>
      <c r="F973" s="360" t="str">
        <f t="shared" si="143"/>
        <v>-</v>
      </c>
    </row>
    <row r="974" spans="1:7" s="181" customFormat="1" hidden="1" x14ac:dyDescent="0.25">
      <c r="A974" s="361" t="s">
        <v>130</v>
      </c>
      <c r="B974" s="354" t="s">
        <v>110</v>
      </c>
      <c r="C974" s="355" t="s">
        <v>815</v>
      </c>
      <c r="D974" s="359">
        <f t="shared" si="151"/>
        <v>0</v>
      </c>
      <c r="E974" s="359">
        <f t="shared" si="151"/>
        <v>0</v>
      </c>
      <c r="F974" s="360" t="str">
        <f t="shared" si="143"/>
        <v>-</v>
      </c>
    </row>
    <row r="975" spans="1:7" s="181" customFormat="1" ht="23.25" hidden="1" x14ac:dyDescent="0.25">
      <c r="A975" s="361" t="s">
        <v>7</v>
      </c>
      <c r="B975" s="354" t="s">
        <v>110</v>
      </c>
      <c r="C975" s="355" t="s">
        <v>816</v>
      </c>
      <c r="D975" s="359">
        <f t="shared" si="151"/>
        <v>0</v>
      </c>
      <c r="E975" s="359">
        <f t="shared" si="151"/>
        <v>0</v>
      </c>
      <c r="F975" s="360" t="str">
        <f t="shared" si="143"/>
        <v>-</v>
      </c>
    </row>
    <row r="976" spans="1:7" s="181" customFormat="1" hidden="1" x14ac:dyDescent="0.25">
      <c r="A976" s="361" t="s">
        <v>8</v>
      </c>
      <c r="B976" s="354" t="s">
        <v>110</v>
      </c>
      <c r="C976" s="355" t="s">
        <v>817</v>
      </c>
      <c r="D976" s="359"/>
      <c r="E976" s="359"/>
      <c r="F976" s="360" t="str">
        <f t="shared" si="143"/>
        <v>-</v>
      </c>
    </row>
    <row r="977" spans="1:7" s="181" customFormat="1" ht="34.5" hidden="1" x14ac:dyDescent="0.25">
      <c r="A977" s="361" t="s">
        <v>169</v>
      </c>
      <c r="B977" s="354" t="s">
        <v>110</v>
      </c>
      <c r="C977" s="355" t="s">
        <v>818</v>
      </c>
      <c r="D977" s="359">
        <f t="shared" ref="D977:E980" si="152">D978</f>
        <v>0</v>
      </c>
      <c r="E977" s="359">
        <f t="shared" si="152"/>
        <v>0</v>
      </c>
      <c r="F977" s="360" t="str">
        <f t="shared" si="143"/>
        <v>-</v>
      </c>
    </row>
    <row r="978" spans="1:7" s="181" customFormat="1" ht="23.25" hidden="1" x14ac:dyDescent="0.25">
      <c r="A978" s="361" t="s">
        <v>819</v>
      </c>
      <c r="B978" s="354" t="s">
        <v>110</v>
      </c>
      <c r="C978" s="355" t="s">
        <v>820</v>
      </c>
      <c r="D978" s="359">
        <f t="shared" si="152"/>
        <v>0</v>
      </c>
      <c r="E978" s="359">
        <f t="shared" si="152"/>
        <v>0</v>
      </c>
      <c r="F978" s="360" t="str">
        <f t="shared" si="143"/>
        <v>-</v>
      </c>
    </row>
    <row r="979" spans="1:7" s="181" customFormat="1" hidden="1" x14ac:dyDescent="0.25">
      <c r="A979" s="361" t="s">
        <v>130</v>
      </c>
      <c r="B979" s="354" t="s">
        <v>110</v>
      </c>
      <c r="C979" s="355" t="s">
        <v>821</v>
      </c>
      <c r="D979" s="359">
        <f t="shared" si="152"/>
        <v>0</v>
      </c>
      <c r="E979" s="359">
        <f t="shared" si="152"/>
        <v>0</v>
      </c>
      <c r="F979" s="360" t="str">
        <f t="shared" si="143"/>
        <v>-</v>
      </c>
    </row>
    <row r="980" spans="1:7" s="181" customFormat="1" ht="23.25" hidden="1" x14ac:dyDescent="0.25">
      <c r="A980" s="361" t="s">
        <v>7</v>
      </c>
      <c r="B980" s="354" t="s">
        <v>110</v>
      </c>
      <c r="C980" s="355" t="s">
        <v>822</v>
      </c>
      <c r="D980" s="359">
        <f t="shared" si="152"/>
        <v>0</v>
      </c>
      <c r="E980" s="359">
        <f t="shared" si="152"/>
        <v>0</v>
      </c>
      <c r="F980" s="360" t="str">
        <f t="shared" si="143"/>
        <v>-</v>
      </c>
    </row>
    <row r="981" spans="1:7" s="181" customFormat="1" hidden="1" x14ac:dyDescent="0.25">
      <c r="A981" s="361" t="s">
        <v>8</v>
      </c>
      <c r="B981" s="354" t="s">
        <v>110</v>
      </c>
      <c r="C981" s="355" t="s">
        <v>823</v>
      </c>
      <c r="D981" s="359"/>
      <c r="E981" s="359"/>
      <c r="F981" s="360" t="str">
        <f t="shared" si="143"/>
        <v>-</v>
      </c>
    </row>
    <row r="982" spans="1:7" s="182" customFormat="1" ht="16.5" hidden="1" customHeight="1" x14ac:dyDescent="0.25">
      <c r="A982" s="364" t="s">
        <v>112</v>
      </c>
      <c r="B982" s="352" t="s">
        <v>110</v>
      </c>
      <c r="C982" s="353" t="s">
        <v>1444</v>
      </c>
      <c r="D982" s="357">
        <f>D983+D988</f>
        <v>0</v>
      </c>
      <c r="E982" s="357">
        <f>E983+E988</f>
        <v>0</v>
      </c>
      <c r="F982" s="358" t="str">
        <f t="shared" si="143"/>
        <v>-</v>
      </c>
    </row>
    <row r="983" spans="1:7" s="181" customFormat="1" ht="34.5" hidden="1" x14ac:dyDescent="0.25">
      <c r="A983" s="361" t="s">
        <v>825</v>
      </c>
      <c r="B983" s="354" t="s">
        <v>110</v>
      </c>
      <c r="C983" s="355" t="s">
        <v>826</v>
      </c>
      <c r="D983" s="359">
        <f t="shared" ref="D983:E984" si="153">D984</f>
        <v>0</v>
      </c>
      <c r="E983" s="359">
        <f t="shared" si="153"/>
        <v>0</v>
      </c>
      <c r="F983" s="360" t="str">
        <f t="shared" si="143"/>
        <v>-</v>
      </c>
    </row>
    <row r="984" spans="1:7" s="181" customFormat="1" hidden="1" x14ac:dyDescent="0.25">
      <c r="A984" s="361" t="s">
        <v>130</v>
      </c>
      <c r="B984" s="354" t="s">
        <v>110</v>
      </c>
      <c r="C984" s="355" t="s">
        <v>827</v>
      </c>
      <c r="D984" s="359">
        <f t="shared" si="153"/>
        <v>0</v>
      </c>
      <c r="E984" s="359">
        <f t="shared" si="153"/>
        <v>0</v>
      </c>
      <c r="F984" s="360" t="str">
        <f t="shared" si="143"/>
        <v>-</v>
      </c>
    </row>
    <row r="985" spans="1:7" s="181" customFormat="1" ht="23.25" hidden="1" x14ac:dyDescent="0.25">
      <c r="A985" s="361" t="s">
        <v>7</v>
      </c>
      <c r="B985" s="354" t="s">
        <v>110</v>
      </c>
      <c r="C985" s="355" t="s">
        <v>828</v>
      </c>
      <c r="D985" s="359">
        <f>D986+D987</f>
        <v>0</v>
      </c>
      <c r="E985" s="359">
        <f>E986+E987</f>
        <v>0</v>
      </c>
      <c r="F985" s="360" t="str">
        <f t="shared" si="143"/>
        <v>-</v>
      </c>
    </row>
    <row r="986" spans="1:7" s="181" customFormat="1" hidden="1" x14ac:dyDescent="0.25">
      <c r="A986" s="361" t="s">
        <v>8</v>
      </c>
      <c r="B986" s="354" t="s">
        <v>110</v>
      </c>
      <c r="C986" s="355" t="s">
        <v>1235</v>
      </c>
      <c r="D986" s="359">
        <v>0</v>
      </c>
      <c r="E986" s="363">
        <v>0</v>
      </c>
      <c r="F986" s="360" t="str">
        <f t="shared" si="143"/>
        <v>-</v>
      </c>
      <c r="G986" s="181" t="s">
        <v>1234</v>
      </c>
    </row>
    <row r="987" spans="1:7" s="181" customFormat="1" hidden="1" x14ac:dyDescent="0.25">
      <c r="A987" s="361" t="s">
        <v>8</v>
      </c>
      <c r="B987" s="354" t="s">
        <v>110</v>
      </c>
      <c r="C987" s="355" t="s">
        <v>829</v>
      </c>
      <c r="D987" s="359">
        <v>0</v>
      </c>
      <c r="E987" s="363"/>
      <c r="F987" s="360" t="str">
        <f t="shared" si="143"/>
        <v>-</v>
      </c>
      <c r="G987" s="181" t="s">
        <v>1234</v>
      </c>
    </row>
    <row r="988" spans="1:7" s="181" customFormat="1" ht="23.25" hidden="1" x14ac:dyDescent="0.25">
      <c r="A988" s="361" t="s">
        <v>1211</v>
      </c>
      <c r="B988" s="354" t="s">
        <v>110</v>
      </c>
      <c r="C988" s="362" t="s">
        <v>1443</v>
      </c>
      <c r="D988" s="359">
        <f t="shared" ref="D988:E989" si="154">D989</f>
        <v>0</v>
      </c>
      <c r="E988" s="359">
        <f t="shared" si="154"/>
        <v>0</v>
      </c>
      <c r="F988" s="360" t="str">
        <f t="shared" si="143"/>
        <v>-</v>
      </c>
    </row>
    <row r="989" spans="1:7" s="181" customFormat="1" ht="17.25" hidden="1" customHeight="1" x14ac:dyDescent="0.25">
      <c r="A989" s="361" t="s">
        <v>130</v>
      </c>
      <c r="B989" s="354" t="s">
        <v>110</v>
      </c>
      <c r="C989" s="362" t="s">
        <v>1445</v>
      </c>
      <c r="D989" s="359">
        <f t="shared" si="154"/>
        <v>0</v>
      </c>
      <c r="E989" s="359">
        <f t="shared" si="154"/>
        <v>0</v>
      </c>
      <c r="F989" s="360" t="str">
        <f t="shared" si="143"/>
        <v>-</v>
      </c>
    </row>
    <row r="990" spans="1:7" s="181" customFormat="1" ht="23.25" hidden="1" x14ac:dyDescent="0.25">
      <c r="A990" s="361" t="s">
        <v>7</v>
      </c>
      <c r="B990" s="354" t="s">
        <v>110</v>
      </c>
      <c r="C990" s="362" t="s">
        <v>1446</v>
      </c>
      <c r="D990" s="359">
        <f>D991+D992</f>
        <v>0</v>
      </c>
      <c r="E990" s="359">
        <f>E991+E992</f>
        <v>0</v>
      </c>
      <c r="F990" s="360" t="str">
        <f t="shared" si="143"/>
        <v>-</v>
      </c>
    </row>
    <row r="991" spans="1:7" s="181" customFormat="1" hidden="1" x14ac:dyDescent="0.25">
      <c r="A991" s="361" t="s">
        <v>8</v>
      </c>
      <c r="B991" s="354" t="s">
        <v>110</v>
      </c>
      <c r="C991" s="355" t="s">
        <v>1235</v>
      </c>
      <c r="D991" s="359">
        <v>0</v>
      </c>
      <c r="E991" s="363">
        <v>0</v>
      </c>
      <c r="F991" s="360" t="str">
        <f t="shared" si="143"/>
        <v>-</v>
      </c>
      <c r="G991" s="181" t="s">
        <v>1234</v>
      </c>
    </row>
    <row r="992" spans="1:7" s="181" customFormat="1" hidden="1" x14ac:dyDescent="0.25">
      <c r="A992" s="361" t="s">
        <v>8</v>
      </c>
      <c r="B992" s="354" t="s">
        <v>110</v>
      </c>
      <c r="C992" s="362" t="s">
        <v>1447</v>
      </c>
      <c r="D992" s="359">
        <v>0</v>
      </c>
      <c r="E992" s="363">
        <v>0</v>
      </c>
      <c r="F992" s="360" t="str">
        <f t="shared" si="143"/>
        <v>-</v>
      </c>
    </row>
    <row r="993" spans="1:44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155">D994</f>
        <v>80000</v>
      </c>
      <c r="E993" s="116">
        <f t="shared" si="155"/>
        <v>40000</v>
      </c>
      <c r="F993" s="117">
        <f t="shared" si="143"/>
        <v>40000</v>
      </c>
      <c r="G993" s="122"/>
    </row>
    <row r="994" spans="1:44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155"/>
        <v>80000</v>
      </c>
      <c r="E994" s="116">
        <f t="shared" si="155"/>
        <v>40000</v>
      </c>
      <c r="F994" s="117">
        <f t="shared" si="143"/>
        <v>40000</v>
      </c>
      <c r="G994" s="122"/>
    </row>
    <row r="995" spans="1:44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155"/>
        <v>80000</v>
      </c>
      <c r="E995" s="118">
        <f t="shared" si="155"/>
        <v>40000</v>
      </c>
      <c r="F995" s="119">
        <f t="shared" si="143"/>
        <v>40000</v>
      </c>
      <c r="G995" s="171"/>
    </row>
    <row r="996" spans="1:44" ht="34.5" x14ac:dyDescent="0.25">
      <c r="A996" s="123" t="s">
        <v>59</v>
      </c>
      <c r="B996" s="124" t="s">
        <v>110</v>
      </c>
      <c r="C996" s="145" t="s">
        <v>843</v>
      </c>
      <c r="D996" s="118">
        <f t="shared" si="155"/>
        <v>80000</v>
      </c>
      <c r="E996" s="118">
        <f t="shared" si="155"/>
        <v>40000</v>
      </c>
      <c r="F996" s="119">
        <f t="shared" si="143"/>
        <v>40000</v>
      </c>
      <c r="G996" s="4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155"/>
        <v>80000</v>
      </c>
      <c r="E997" s="118">
        <f t="shared" si="155"/>
        <v>40000</v>
      </c>
      <c r="F997" s="119">
        <f t="shared" si="143"/>
        <v>40000</v>
      </c>
      <c r="G997" s="4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143"/>
        <v>40000</v>
      </c>
      <c r="G998" s="4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143"/>
        <v>29736379.300000004</v>
      </c>
      <c r="G999" s="122"/>
    </row>
    <row r="1000" spans="1:44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156">D1001</f>
        <v>23064800</v>
      </c>
      <c r="E1000" s="116">
        <f t="shared" si="156"/>
        <v>6103176.2599999998</v>
      </c>
      <c r="F1000" s="117">
        <f t="shared" si="143"/>
        <v>16961623.740000002</v>
      </c>
      <c r="G1000" s="122"/>
    </row>
    <row r="1001" spans="1:44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156"/>
        <v>23064800</v>
      </c>
      <c r="E1001" s="116">
        <f t="shared" si="156"/>
        <v>6103176.2599999998</v>
      </c>
      <c r="F1001" s="117">
        <f t="shared" si="143"/>
        <v>16961623.740000002</v>
      </c>
      <c r="G1001" s="122"/>
    </row>
    <row r="1002" spans="1:44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156"/>
        <v>23064800</v>
      </c>
      <c r="E1002" s="116">
        <f t="shared" si="156"/>
        <v>6103176.2599999998</v>
      </c>
      <c r="F1002" s="117">
        <f t="shared" si="143"/>
        <v>16961623.740000002</v>
      </c>
      <c r="G1002" s="122"/>
    </row>
    <row r="1003" spans="1:44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143"/>
        <v>16961623.740000002</v>
      </c>
      <c r="G1003" s="122"/>
    </row>
    <row r="1004" spans="1:44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157">D1005</f>
        <v>22564800</v>
      </c>
      <c r="E1004" s="118">
        <f t="shared" si="157"/>
        <v>5985986.2599999998</v>
      </c>
      <c r="F1004" s="119">
        <f t="shared" si="143"/>
        <v>16578813.74</v>
      </c>
      <c r="G1004" s="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157"/>
        <v>22564800</v>
      </c>
      <c r="E1005" s="118">
        <f t="shared" si="157"/>
        <v>5985986.2599999998</v>
      </c>
      <c r="F1005" s="119">
        <f t="shared" si="143"/>
        <v>16578813.74</v>
      </c>
      <c r="G1005" s="4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157"/>
        <v>22564800</v>
      </c>
      <c r="E1006" s="118">
        <f t="shared" si="157"/>
        <v>5985986.2599999998</v>
      </c>
      <c r="F1006" s="119">
        <f t="shared" si="143"/>
        <v>16578813.74</v>
      </c>
      <c r="G1006" s="4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143"/>
        <v>16578813.74</v>
      </c>
      <c r="G1007" s="4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143"/>
        <v>16578813.74</v>
      </c>
      <c r="G1008" s="4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7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143"/>
        <v>382810</v>
      </c>
    </row>
    <row r="1010" spans="1:7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158">D1011</f>
        <v>0</v>
      </c>
      <c r="E1010" s="118">
        <f t="shared" si="158"/>
        <v>0</v>
      </c>
      <c r="F1010" s="119" t="str">
        <f t="shared" si="143"/>
        <v>-</v>
      </c>
      <c r="G1010" s="4"/>
    </row>
    <row r="1011" spans="1:7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158"/>
        <v>0</v>
      </c>
      <c r="E1011" s="118">
        <f t="shared" si="158"/>
        <v>0</v>
      </c>
      <c r="F1011" s="119" t="str">
        <f t="shared" si="143"/>
        <v>-</v>
      </c>
      <c r="G1011" s="4"/>
    </row>
    <row r="1012" spans="1:7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158"/>
        <v>0</v>
      </c>
      <c r="E1012" s="118">
        <f t="shared" si="158"/>
        <v>0</v>
      </c>
      <c r="F1012" s="119" t="str">
        <f t="shared" si="143"/>
        <v>-</v>
      </c>
      <c r="G1012" s="4"/>
    </row>
    <row r="1013" spans="1:7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143"/>
        <v>-</v>
      </c>
      <c r="G1013" s="4"/>
    </row>
    <row r="1014" spans="1:7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159">D1015</f>
        <v>500000</v>
      </c>
      <c r="E1014" s="118">
        <f t="shared" si="159"/>
        <v>117190</v>
      </c>
      <c r="F1014" s="119">
        <f t="shared" si="143"/>
        <v>382810</v>
      </c>
    </row>
    <row r="1015" spans="1:7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159"/>
        <v>500000</v>
      </c>
      <c r="E1015" s="118">
        <f t="shared" si="159"/>
        <v>117190</v>
      </c>
      <c r="F1015" s="119">
        <f t="shared" si="143"/>
        <v>382810</v>
      </c>
    </row>
    <row r="1016" spans="1:7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159"/>
        <v>500000</v>
      </c>
      <c r="E1016" s="118">
        <f t="shared" si="159"/>
        <v>117190</v>
      </c>
      <c r="F1016" s="119">
        <f t="shared" si="143"/>
        <v>382810</v>
      </c>
    </row>
    <row r="1017" spans="1:7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143"/>
        <v>382810</v>
      </c>
    </row>
    <row r="1018" spans="1:7" s="4" customForma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si="143"/>
        <v>12500000</v>
      </c>
    </row>
    <row r="1019" spans="1:7" s="422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143"/>
        <v>12500000</v>
      </c>
    </row>
    <row r="1020" spans="1:7" s="450" customFormat="1" ht="45.75" x14ac:dyDescent="0.25">
      <c r="A1020" s="123" t="s">
        <v>1386</v>
      </c>
      <c r="B1020" s="453" t="s">
        <v>110</v>
      </c>
      <c r="C1020" s="144" t="s">
        <v>1539</v>
      </c>
      <c r="D1020" s="451">
        <f>D1021</f>
        <v>12500000</v>
      </c>
      <c r="E1020" s="451">
        <f>E1021</f>
        <v>0</v>
      </c>
      <c r="F1020" s="452">
        <f t="shared" si="143"/>
        <v>12500000</v>
      </c>
    </row>
    <row r="1021" spans="1:7" s="422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160">D1022</f>
        <v>12500000</v>
      </c>
      <c r="E1021" s="118">
        <f t="shared" si="160"/>
        <v>0</v>
      </c>
      <c r="F1021" s="119">
        <f t="shared" si="143"/>
        <v>12500000</v>
      </c>
    </row>
    <row r="1022" spans="1:7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160"/>
        <v>12500000</v>
      </c>
      <c r="E1022" s="118">
        <f t="shared" si="160"/>
        <v>0</v>
      </c>
      <c r="F1022" s="119">
        <f t="shared" si="143"/>
        <v>12500000</v>
      </c>
    </row>
    <row r="1023" spans="1:7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160"/>
        <v>12500000</v>
      </c>
      <c r="E1023" s="118">
        <f t="shared" si="160"/>
        <v>0</v>
      </c>
      <c r="F1023" s="119">
        <f t="shared" si="143"/>
        <v>12500000</v>
      </c>
    </row>
    <row r="1024" spans="1:7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143"/>
        <v>12500000</v>
      </c>
    </row>
    <row r="1025" spans="1:6" s="114" customFormat="1" ht="34.5" hidden="1" x14ac:dyDescent="0.25">
      <c r="A1025" s="225" t="s">
        <v>618</v>
      </c>
      <c r="B1025" s="226" t="s">
        <v>110</v>
      </c>
      <c r="C1025" s="227" t="s">
        <v>1008</v>
      </c>
      <c r="D1025" s="228">
        <f t="shared" ref="D1025:E1028" si="161">D1026</f>
        <v>0</v>
      </c>
      <c r="E1025" s="228">
        <f t="shared" si="161"/>
        <v>0</v>
      </c>
      <c r="F1025" s="232" t="str">
        <f t="shared" si="143"/>
        <v>-</v>
      </c>
    </row>
    <row r="1026" spans="1:6" s="115" customFormat="1" hidden="1" x14ac:dyDescent="0.25">
      <c r="A1026" s="208" t="s">
        <v>10</v>
      </c>
      <c r="B1026" s="209" t="s">
        <v>110</v>
      </c>
      <c r="C1026" s="229" t="s">
        <v>1009</v>
      </c>
      <c r="D1026" s="230">
        <f t="shared" si="161"/>
        <v>0</v>
      </c>
      <c r="E1026" s="230">
        <f t="shared" si="161"/>
        <v>0</v>
      </c>
      <c r="F1026" s="233" t="str">
        <f t="shared" si="143"/>
        <v>-</v>
      </c>
    </row>
    <row r="1027" spans="1:6" s="115" customFormat="1" ht="36" hidden="1" customHeight="1" x14ac:dyDescent="0.25">
      <c r="A1027" s="208" t="s">
        <v>142</v>
      </c>
      <c r="B1027" s="209" t="s">
        <v>110</v>
      </c>
      <c r="C1027" s="229" t="s">
        <v>1010</v>
      </c>
      <c r="D1027" s="230">
        <f t="shared" si="161"/>
        <v>0</v>
      </c>
      <c r="E1027" s="230">
        <f t="shared" si="161"/>
        <v>0</v>
      </c>
      <c r="F1027" s="233" t="str">
        <f t="shared" si="143"/>
        <v>-</v>
      </c>
    </row>
    <row r="1028" spans="1:6" s="115" customFormat="1" hidden="1" x14ac:dyDescent="0.25">
      <c r="A1028" s="208" t="s">
        <v>143</v>
      </c>
      <c r="B1028" s="209" t="s">
        <v>110</v>
      </c>
      <c r="C1028" s="229" t="s">
        <v>1011</v>
      </c>
      <c r="D1028" s="230">
        <f t="shared" si="161"/>
        <v>0</v>
      </c>
      <c r="E1028" s="230">
        <f t="shared" si="161"/>
        <v>0</v>
      </c>
      <c r="F1028" s="233" t="str">
        <f t="shared" si="143"/>
        <v>-</v>
      </c>
    </row>
    <row r="1029" spans="1:6" s="115" customFormat="1" ht="34.5" hidden="1" x14ac:dyDescent="0.25">
      <c r="A1029" s="208" t="s">
        <v>144</v>
      </c>
      <c r="B1029" s="209" t="s">
        <v>110</v>
      </c>
      <c r="C1029" s="229" t="s">
        <v>1012</v>
      </c>
      <c r="D1029" s="230">
        <v>0</v>
      </c>
      <c r="E1029" s="231"/>
      <c r="F1029" s="233" t="str">
        <f t="shared" si="143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162">D1031</f>
        <v>274755.56</v>
      </c>
      <c r="E1030" s="116">
        <f t="shared" si="162"/>
        <v>0</v>
      </c>
      <c r="F1030" s="117">
        <f t="shared" si="143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162"/>
        <v>274755.56</v>
      </c>
      <c r="E1031" s="116">
        <f t="shared" si="162"/>
        <v>0</v>
      </c>
      <c r="F1031" s="117">
        <f t="shared" si="143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143"/>
        <v>274755.56</v>
      </c>
    </row>
    <row r="1033" spans="1:6" s="115" customFormat="1" ht="34.5" hidden="1" x14ac:dyDescent="0.25">
      <c r="A1033" s="225" t="s">
        <v>853</v>
      </c>
      <c r="B1033" s="226" t="s">
        <v>110</v>
      </c>
      <c r="C1033" s="227" t="s">
        <v>1276</v>
      </c>
      <c r="D1033" s="228">
        <f>D1034</f>
        <v>0</v>
      </c>
      <c r="E1033" s="228">
        <f>E1034</f>
        <v>0</v>
      </c>
      <c r="F1033" s="232" t="str">
        <f t="shared" si="143"/>
        <v>-</v>
      </c>
    </row>
    <row r="1034" spans="1:6" s="115" customFormat="1" ht="23.25" hidden="1" x14ac:dyDescent="0.25">
      <c r="A1034" s="208" t="s">
        <v>160</v>
      </c>
      <c r="B1034" s="209" t="s">
        <v>110</v>
      </c>
      <c r="C1034" s="229" t="s">
        <v>1277</v>
      </c>
      <c r="D1034" s="230">
        <f t="shared" ref="D1034:E1036" si="163">D1035</f>
        <v>0</v>
      </c>
      <c r="E1034" s="230">
        <f t="shared" si="163"/>
        <v>0</v>
      </c>
      <c r="F1034" s="233" t="str">
        <f t="shared" si="143"/>
        <v>-</v>
      </c>
    </row>
    <row r="1035" spans="1:6" s="115" customFormat="1" ht="23.25" hidden="1" x14ac:dyDescent="0.25">
      <c r="A1035" s="208" t="s">
        <v>113</v>
      </c>
      <c r="B1035" s="209" t="s">
        <v>110</v>
      </c>
      <c r="C1035" s="229" t="s">
        <v>1278</v>
      </c>
      <c r="D1035" s="230">
        <f t="shared" si="163"/>
        <v>0</v>
      </c>
      <c r="E1035" s="230">
        <f t="shared" si="163"/>
        <v>0</v>
      </c>
      <c r="F1035" s="233" t="str">
        <f t="shared" si="143"/>
        <v>-</v>
      </c>
    </row>
    <row r="1036" spans="1:6" s="115" customFormat="1" ht="23.25" hidden="1" x14ac:dyDescent="0.25">
      <c r="A1036" s="208" t="s">
        <v>358</v>
      </c>
      <c r="B1036" s="209" t="s">
        <v>110</v>
      </c>
      <c r="C1036" s="229" t="s">
        <v>1279</v>
      </c>
      <c r="D1036" s="230">
        <f t="shared" si="163"/>
        <v>0</v>
      </c>
      <c r="E1036" s="230">
        <f t="shared" si="163"/>
        <v>0</v>
      </c>
      <c r="F1036" s="233" t="str">
        <f t="shared" si="143"/>
        <v>-</v>
      </c>
    </row>
    <row r="1037" spans="1:6" s="115" customFormat="1" hidden="1" x14ac:dyDescent="0.25">
      <c r="A1037" s="208" t="s">
        <v>1285</v>
      </c>
      <c r="B1037" s="209" t="s">
        <v>110</v>
      </c>
      <c r="C1037" s="229" t="s">
        <v>1280</v>
      </c>
      <c r="D1037" s="230">
        <v>0</v>
      </c>
      <c r="E1037" s="231">
        <v>0</v>
      </c>
      <c r="F1037" s="233" t="str">
        <f t="shared" si="143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143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143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164">D1041</f>
        <v>238955.56</v>
      </c>
      <c r="E1040" s="118">
        <f t="shared" si="164"/>
        <v>0</v>
      </c>
      <c r="F1040" s="119">
        <f t="shared" si="143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164"/>
        <v>238955.56</v>
      </c>
      <c r="E1041" s="118">
        <f t="shared" si="164"/>
        <v>0</v>
      </c>
      <c r="F1041" s="119">
        <f t="shared" si="143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164"/>
        <v>238955.56</v>
      </c>
      <c r="E1042" s="118">
        <f t="shared" si="164"/>
        <v>0</v>
      </c>
      <c r="F1042" s="119">
        <f t="shared" si="143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143"/>
        <v>238955.56</v>
      </c>
    </row>
    <row r="1044" spans="1:6" s="115" customFormat="1" ht="45" hidden="1" x14ac:dyDescent="0.25">
      <c r="A1044" s="470" t="s">
        <v>1146</v>
      </c>
      <c r="B1044" s="226" t="s">
        <v>110</v>
      </c>
      <c r="C1044" s="227" t="s">
        <v>1138</v>
      </c>
      <c r="D1044" s="228">
        <f t="shared" ref="D1044:E1046" si="165">D1045</f>
        <v>0</v>
      </c>
      <c r="E1044" s="228">
        <f t="shared" si="165"/>
        <v>0</v>
      </c>
      <c r="F1044" s="232" t="str">
        <f t="shared" si="143"/>
        <v>-</v>
      </c>
    </row>
    <row r="1045" spans="1:6" s="115" customFormat="1" ht="51.75" hidden="1" customHeight="1" x14ac:dyDescent="0.25">
      <c r="A1045" s="342" t="s">
        <v>1147</v>
      </c>
      <c r="B1045" s="209" t="s">
        <v>110</v>
      </c>
      <c r="C1045" s="229" t="s">
        <v>1139</v>
      </c>
      <c r="D1045" s="230">
        <f t="shared" si="165"/>
        <v>0</v>
      </c>
      <c r="E1045" s="230">
        <f t="shared" si="165"/>
        <v>0</v>
      </c>
      <c r="F1045" s="233" t="str">
        <f t="shared" si="143"/>
        <v>-</v>
      </c>
    </row>
    <row r="1046" spans="1:6" s="115" customFormat="1" ht="34.5" hidden="1" x14ac:dyDescent="0.25">
      <c r="A1046" s="208" t="s">
        <v>142</v>
      </c>
      <c r="B1046" s="209" t="s">
        <v>110</v>
      </c>
      <c r="C1046" s="229" t="s">
        <v>1140</v>
      </c>
      <c r="D1046" s="230">
        <f t="shared" si="165"/>
        <v>0</v>
      </c>
      <c r="E1046" s="230">
        <f t="shared" si="165"/>
        <v>0</v>
      </c>
      <c r="F1046" s="233" t="str">
        <f t="shared" si="143"/>
        <v>-</v>
      </c>
    </row>
    <row r="1047" spans="1:6" s="115" customFormat="1" hidden="1" x14ac:dyDescent="0.25">
      <c r="A1047" s="208" t="s">
        <v>143</v>
      </c>
      <c r="B1047" s="209" t="s">
        <v>110</v>
      </c>
      <c r="C1047" s="229" t="s">
        <v>1141</v>
      </c>
      <c r="D1047" s="230">
        <f>D1048</f>
        <v>0</v>
      </c>
      <c r="E1047" s="230">
        <f>E1048</f>
        <v>0</v>
      </c>
      <c r="F1047" s="233" t="str">
        <f t="shared" si="143"/>
        <v>-</v>
      </c>
    </row>
    <row r="1048" spans="1:6" s="115" customFormat="1" ht="34.5" hidden="1" x14ac:dyDescent="0.25">
      <c r="A1048" s="208" t="s">
        <v>144</v>
      </c>
      <c r="B1048" s="209" t="s">
        <v>110</v>
      </c>
      <c r="C1048" s="229" t="s">
        <v>1142</v>
      </c>
      <c r="D1048" s="230">
        <v>0</v>
      </c>
      <c r="E1048" s="231">
        <v>0</v>
      </c>
      <c r="F1048" s="233" t="str">
        <f t="shared" si="143"/>
        <v>-</v>
      </c>
    </row>
    <row r="1049" spans="1:6" s="115" customFormat="1" ht="45.75" hidden="1" x14ac:dyDescent="0.25">
      <c r="A1049" s="225" t="s">
        <v>169</v>
      </c>
      <c r="B1049" s="226" t="s">
        <v>110</v>
      </c>
      <c r="C1049" s="227" t="s">
        <v>855</v>
      </c>
      <c r="D1049" s="228">
        <f t="shared" ref="D1049:E1057" si="166">D1050</f>
        <v>0</v>
      </c>
      <c r="E1049" s="228">
        <f t="shared" si="166"/>
        <v>0</v>
      </c>
      <c r="F1049" s="232" t="str">
        <f t="shared" si="143"/>
        <v>-</v>
      </c>
    </row>
    <row r="1050" spans="1:6" s="115" customFormat="1" ht="23.25" hidden="1" x14ac:dyDescent="0.25">
      <c r="A1050" s="208" t="s">
        <v>856</v>
      </c>
      <c r="B1050" s="209" t="s">
        <v>110</v>
      </c>
      <c r="C1050" s="229" t="s">
        <v>857</v>
      </c>
      <c r="D1050" s="230">
        <f t="shared" si="166"/>
        <v>0</v>
      </c>
      <c r="E1050" s="230">
        <f t="shared" si="166"/>
        <v>0</v>
      </c>
      <c r="F1050" s="233" t="str">
        <f t="shared" si="143"/>
        <v>-</v>
      </c>
    </row>
    <row r="1051" spans="1:6" s="115" customFormat="1" ht="34.5" hidden="1" x14ac:dyDescent="0.25">
      <c r="A1051" s="208" t="s">
        <v>142</v>
      </c>
      <c r="B1051" s="209" t="s">
        <v>110</v>
      </c>
      <c r="C1051" s="229" t="s">
        <v>858</v>
      </c>
      <c r="D1051" s="230">
        <f t="shared" si="166"/>
        <v>0</v>
      </c>
      <c r="E1051" s="230">
        <f t="shared" si="166"/>
        <v>0</v>
      </c>
      <c r="F1051" s="233" t="str">
        <f t="shared" si="143"/>
        <v>-</v>
      </c>
    </row>
    <row r="1052" spans="1:6" s="115" customFormat="1" hidden="1" x14ac:dyDescent="0.25">
      <c r="A1052" s="208" t="s">
        <v>143</v>
      </c>
      <c r="B1052" s="209" t="s">
        <v>110</v>
      </c>
      <c r="C1052" s="229" t="s">
        <v>859</v>
      </c>
      <c r="D1052" s="230">
        <f t="shared" si="166"/>
        <v>0</v>
      </c>
      <c r="E1052" s="230">
        <f t="shared" si="166"/>
        <v>0</v>
      </c>
      <c r="F1052" s="233" t="str">
        <f t="shared" si="143"/>
        <v>-</v>
      </c>
    </row>
    <row r="1053" spans="1:6" s="115" customFormat="1" ht="34.5" hidden="1" x14ac:dyDescent="0.25">
      <c r="A1053" s="208" t="s">
        <v>144</v>
      </c>
      <c r="B1053" s="209" t="s">
        <v>110</v>
      </c>
      <c r="C1053" s="229" t="s">
        <v>860</v>
      </c>
      <c r="D1053" s="230">
        <v>0</v>
      </c>
      <c r="E1053" s="231">
        <v>0</v>
      </c>
      <c r="F1053" s="233" t="str">
        <f t="shared" si="143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166"/>
        <v>35800</v>
      </c>
      <c r="E1054" s="116">
        <f t="shared" si="166"/>
        <v>0</v>
      </c>
      <c r="F1054" s="117">
        <f t="shared" si="143"/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166"/>
        <v>35800</v>
      </c>
      <c r="E1055" s="118">
        <f t="shared" si="166"/>
        <v>0</v>
      </c>
      <c r="F1055" s="119">
        <f t="shared" si="143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166"/>
        <v>35800</v>
      </c>
      <c r="E1056" s="118">
        <f t="shared" si="166"/>
        <v>0</v>
      </c>
      <c r="F1056" s="119">
        <f t="shared" si="143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166"/>
        <v>35800</v>
      </c>
      <c r="E1057" s="118">
        <f t="shared" si="166"/>
        <v>0</v>
      </c>
      <c r="F1057" s="119">
        <f t="shared" si="143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143"/>
        <v>35800</v>
      </c>
    </row>
    <row r="1059" spans="1:6" s="115" customFormat="1" ht="45.75" hidden="1" x14ac:dyDescent="0.25">
      <c r="A1059" s="225" t="s">
        <v>246</v>
      </c>
      <c r="B1059" s="226" t="s">
        <v>110</v>
      </c>
      <c r="C1059" s="227" t="s">
        <v>1017</v>
      </c>
      <c r="D1059" s="228">
        <f t="shared" ref="D1059:E1062" si="167">D1060</f>
        <v>0</v>
      </c>
      <c r="E1059" s="228">
        <f t="shared" si="167"/>
        <v>0</v>
      </c>
      <c r="F1059" s="232" t="str">
        <f t="shared" si="143"/>
        <v>-</v>
      </c>
    </row>
    <row r="1060" spans="1:6" s="115" customFormat="1" ht="34.5" hidden="1" x14ac:dyDescent="0.25">
      <c r="A1060" s="208" t="s">
        <v>1053</v>
      </c>
      <c r="B1060" s="209" t="s">
        <v>110</v>
      </c>
      <c r="C1060" s="229" t="s">
        <v>1016</v>
      </c>
      <c r="D1060" s="230">
        <f t="shared" si="167"/>
        <v>0</v>
      </c>
      <c r="E1060" s="230">
        <f t="shared" si="167"/>
        <v>0</v>
      </c>
      <c r="F1060" s="233" t="str">
        <f t="shared" si="143"/>
        <v>-</v>
      </c>
    </row>
    <row r="1061" spans="1:6" s="115" customFormat="1" ht="34.5" hidden="1" x14ac:dyDescent="0.25">
      <c r="A1061" s="208" t="s">
        <v>142</v>
      </c>
      <c r="B1061" s="209" t="s">
        <v>110</v>
      </c>
      <c r="C1061" s="229" t="s">
        <v>1015</v>
      </c>
      <c r="D1061" s="230">
        <f t="shared" si="167"/>
        <v>0</v>
      </c>
      <c r="E1061" s="230">
        <f t="shared" si="167"/>
        <v>0</v>
      </c>
      <c r="F1061" s="233" t="str">
        <f t="shared" si="143"/>
        <v>-</v>
      </c>
    </row>
    <row r="1062" spans="1:6" s="115" customFormat="1" hidden="1" x14ac:dyDescent="0.25">
      <c r="A1062" s="208" t="s">
        <v>143</v>
      </c>
      <c r="B1062" s="209" t="s">
        <v>110</v>
      </c>
      <c r="C1062" s="229" t="s">
        <v>1014</v>
      </c>
      <c r="D1062" s="230">
        <f t="shared" si="167"/>
        <v>0</v>
      </c>
      <c r="E1062" s="230">
        <f t="shared" si="167"/>
        <v>0</v>
      </c>
      <c r="F1062" s="233" t="str">
        <f t="shared" si="143"/>
        <v>-</v>
      </c>
    </row>
    <row r="1063" spans="1:6" s="115" customFormat="1" ht="34.5" hidden="1" x14ac:dyDescent="0.25">
      <c r="A1063" s="208" t="s">
        <v>144</v>
      </c>
      <c r="B1063" s="209" t="s">
        <v>110</v>
      </c>
      <c r="C1063" s="229" t="s">
        <v>1013</v>
      </c>
      <c r="D1063" s="230">
        <v>0</v>
      </c>
      <c r="E1063" s="231">
        <v>0</v>
      </c>
      <c r="F1063" s="233" t="str">
        <f t="shared" si="143"/>
        <v>-</v>
      </c>
    </row>
    <row r="1064" spans="1:6" s="115" customFormat="1" ht="49.5" hidden="1" customHeight="1" x14ac:dyDescent="0.25">
      <c r="A1064" s="225" t="s">
        <v>254</v>
      </c>
      <c r="B1064" s="226" t="s">
        <v>110</v>
      </c>
      <c r="C1064" s="227" t="s">
        <v>861</v>
      </c>
      <c r="D1064" s="228">
        <f t="shared" ref="D1064:E1067" si="168">D1065</f>
        <v>0</v>
      </c>
      <c r="E1064" s="228">
        <f t="shared" si="168"/>
        <v>0</v>
      </c>
      <c r="F1064" s="232" t="str">
        <f t="shared" si="143"/>
        <v>-</v>
      </c>
    </row>
    <row r="1065" spans="1:6" s="115" customFormat="1" ht="27" hidden="1" customHeight="1" x14ac:dyDescent="0.25">
      <c r="A1065" s="208" t="s">
        <v>862</v>
      </c>
      <c r="B1065" s="209" t="s">
        <v>110</v>
      </c>
      <c r="C1065" s="229" t="s">
        <v>863</v>
      </c>
      <c r="D1065" s="230">
        <f t="shared" si="168"/>
        <v>0</v>
      </c>
      <c r="E1065" s="230">
        <f t="shared" si="168"/>
        <v>0</v>
      </c>
      <c r="F1065" s="233" t="str">
        <f t="shared" si="143"/>
        <v>-</v>
      </c>
    </row>
    <row r="1066" spans="1:6" s="115" customFormat="1" ht="34.5" hidden="1" x14ac:dyDescent="0.25">
      <c r="A1066" s="208" t="s">
        <v>142</v>
      </c>
      <c r="B1066" s="209" t="s">
        <v>110</v>
      </c>
      <c r="C1066" s="229" t="s">
        <v>864</v>
      </c>
      <c r="D1066" s="230">
        <f t="shared" si="168"/>
        <v>0</v>
      </c>
      <c r="E1066" s="230">
        <f t="shared" si="168"/>
        <v>0</v>
      </c>
      <c r="F1066" s="233" t="str">
        <f t="shared" si="143"/>
        <v>-</v>
      </c>
    </row>
    <row r="1067" spans="1:6" s="115" customFormat="1" hidden="1" x14ac:dyDescent="0.25">
      <c r="A1067" s="208" t="s">
        <v>143</v>
      </c>
      <c r="B1067" s="209" t="s">
        <v>110</v>
      </c>
      <c r="C1067" s="229" t="s">
        <v>865</v>
      </c>
      <c r="D1067" s="230">
        <f t="shared" si="168"/>
        <v>0</v>
      </c>
      <c r="E1067" s="230">
        <f t="shared" si="168"/>
        <v>0</v>
      </c>
      <c r="F1067" s="233" t="str">
        <f t="shared" si="143"/>
        <v>-</v>
      </c>
    </row>
    <row r="1068" spans="1:6" s="115" customFormat="1" ht="34.5" hidden="1" x14ac:dyDescent="0.25">
      <c r="A1068" s="208" t="s">
        <v>144</v>
      </c>
      <c r="B1068" s="209" t="s">
        <v>110</v>
      </c>
      <c r="C1068" s="229" t="s">
        <v>866</v>
      </c>
      <c r="D1068" s="230">
        <v>0</v>
      </c>
      <c r="E1068" s="231">
        <v>0</v>
      </c>
      <c r="F1068" s="233" t="str">
        <f t="shared" si="143"/>
        <v>-</v>
      </c>
    </row>
    <row r="1069" spans="1:6" s="287" customFormat="1" ht="23.25" hidden="1" x14ac:dyDescent="0.25">
      <c r="A1069" s="282" t="s">
        <v>9</v>
      </c>
      <c r="B1069" s="283" t="s">
        <v>110</v>
      </c>
      <c r="C1069" s="284" t="s">
        <v>867</v>
      </c>
      <c r="D1069" s="285">
        <f t="shared" ref="D1069:E1071" si="169">D1070</f>
        <v>0</v>
      </c>
      <c r="E1069" s="285">
        <f t="shared" si="169"/>
        <v>0</v>
      </c>
      <c r="F1069" s="286" t="str">
        <f t="shared" si="143"/>
        <v>-</v>
      </c>
    </row>
    <row r="1070" spans="1:6" s="287" customFormat="1" ht="45.75" hidden="1" x14ac:dyDescent="0.25">
      <c r="A1070" s="282" t="s">
        <v>756</v>
      </c>
      <c r="B1070" s="283" t="s">
        <v>110</v>
      </c>
      <c r="C1070" s="284" t="s">
        <v>868</v>
      </c>
      <c r="D1070" s="285">
        <f t="shared" si="169"/>
        <v>0</v>
      </c>
      <c r="E1070" s="285">
        <f t="shared" si="169"/>
        <v>0</v>
      </c>
      <c r="F1070" s="286" t="str">
        <f t="shared" si="143"/>
        <v>-</v>
      </c>
    </row>
    <row r="1071" spans="1:6" s="287" customFormat="1" ht="34.5" hidden="1" x14ac:dyDescent="0.25">
      <c r="A1071" s="282" t="s">
        <v>851</v>
      </c>
      <c r="B1071" s="283" t="s">
        <v>110</v>
      </c>
      <c r="C1071" s="284" t="s">
        <v>869</v>
      </c>
      <c r="D1071" s="285">
        <f t="shared" si="169"/>
        <v>0</v>
      </c>
      <c r="E1071" s="285">
        <f t="shared" si="169"/>
        <v>0</v>
      </c>
      <c r="F1071" s="286" t="str">
        <f t="shared" si="143"/>
        <v>-</v>
      </c>
    </row>
    <row r="1072" spans="1:6" s="293" customFormat="1" ht="45.75" hidden="1" x14ac:dyDescent="0.25">
      <c r="A1072" s="288" t="s">
        <v>246</v>
      </c>
      <c r="B1072" s="289" t="s">
        <v>110</v>
      </c>
      <c r="C1072" s="290" t="s">
        <v>870</v>
      </c>
      <c r="D1072" s="291">
        <f>D1073+D1078</f>
        <v>0</v>
      </c>
      <c r="E1072" s="291">
        <f>E1073+E1078</f>
        <v>0</v>
      </c>
      <c r="F1072" s="292" t="str">
        <f t="shared" si="143"/>
        <v>-</v>
      </c>
    </row>
    <row r="1073" spans="1:6" s="293" customFormat="1" hidden="1" x14ac:dyDescent="0.25">
      <c r="A1073" s="288" t="s">
        <v>112</v>
      </c>
      <c r="B1073" s="289" t="s">
        <v>110</v>
      </c>
      <c r="C1073" s="290" t="s">
        <v>871</v>
      </c>
      <c r="D1073" s="291">
        <f t="shared" ref="D1073:E1076" si="170">D1074</f>
        <v>0</v>
      </c>
      <c r="E1073" s="291">
        <f t="shared" si="170"/>
        <v>0</v>
      </c>
      <c r="F1073" s="292" t="str">
        <f t="shared" si="143"/>
        <v>-</v>
      </c>
    </row>
    <row r="1074" spans="1:6" s="293" customFormat="1" ht="23.25" hidden="1" x14ac:dyDescent="0.25">
      <c r="A1074" s="288" t="s">
        <v>160</v>
      </c>
      <c r="B1074" s="289" t="s">
        <v>110</v>
      </c>
      <c r="C1074" s="290" t="s">
        <v>872</v>
      </c>
      <c r="D1074" s="291">
        <f t="shared" si="170"/>
        <v>0</v>
      </c>
      <c r="E1074" s="291">
        <f t="shared" si="170"/>
        <v>0</v>
      </c>
      <c r="F1074" s="292" t="str">
        <f t="shared" ref="F1074:F1121" si="171">IF(OR(D1074="-",E1074=D1074),"-",D1074-IF(E1074="-",0,E1074))</f>
        <v>-</v>
      </c>
    </row>
    <row r="1075" spans="1:6" s="293" customFormat="1" ht="23.25" hidden="1" x14ac:dyDescent="0.25">
      <c r="A1075" s="288" t="s">
        <v>113</v>
      </c>
      <c r="B1075" s="289" t="s">
        <v>110</v>
      </c>
      <c r="C1075" s="290" t="s">
        <v>873</v>
      </c>
      <c r="D1075" s="291">
        <f t="shared" si="170"/>
        <v>0</v>
      </c>
      <c r="E1075" s="291">
        <f t="shared" si="170"/>
        <v>0</v>
      </c>
      <c r="F1075" s="292" t="str">
        <f t="shared" si="171"/>
        <v>-</v>
      </c>
    </row>
    <row r="1076" spans="1:6" s="293" customFormat="1" ht="23.25" hidden="1" x14ac:dyDescent="0.25">
      <c r="A1076" s="288" t="s">
        <v>358</v>
      </c>
      <c r="B1076" s="289" t="s">
        <v>110</v>
      </c>
      <c r="C1076" s="290" t="s">
        <v>874</v>
      </c>
      <c r="D1076" s="291">
        <f t="shared" si="170"/>
        <v>0</v>
      </c>
      <c r="E1076" s="291">
        <f t="shared" si="170"/>
        <v>0</v>
      </c>
      <c r="F1076" s="292" t="str">
        <f t="shared" si="171"/>
        <v>-</v>
      </c>
    </row>
    <row r="1077" spans="1:6" s="293" customFormat="1" ht="34.5" hidden="1" x14ac:dyDescent="0.25">
      <c r="A1077" s="288" t="s">
        <v>114</v>
      </c>
      <c r="B1077" s="289" t="s">
        <v>110</v>
      </c>
      <c r="C1077" s="290" t="s">
        <v>875</v>
      </c>
      <c r="D1077" s="291"/>
      <c r="E1077" s="294"/>
      <c r="F1077" s="292" t="str">
        <f t="shared" si="171"/>
        <v>-</v>
      </c>
    </row>
    <row r="1078" spans="1:6" s="293" customFormat="1" ht="23.25" hidden="1" x14ac:dyDescent="0.25">
      <c r="A1078" s="288" t="s">
        <v>618</v>
      </c>
      <c r="B1078" s="289" t="s">
        <v>110</v>
      </c>
      <c r="C1078" s="290" t="s">
        <v>876</v>
      </c>
      <c r="D1078" s="291">
        <f t="shared" ref="D1078:E1081" si="172">D1079</f>
        <v>0</v>
      </c>
      <c r="E1078" s="291">
        <f t="shared" si="172"/>
        <v>0</v>
      </c>
      <c r="F1078" s="292" t="str">
        <f t="shared" si="171"/>
        <v>-</v>
      </c>
    </row>
    <row r="1079" spans="1:6" s="293" customFormat="1" hidden="1" x14ac:dyDescent="0.25">
      <c r="A1079" s="288" t="s">
        <v>10</v>
      </c>
      <c r="B1079" s="289" t="s">
        <v>110</v>
      </c>
      <c r="C1079" s="290" t="s">
        <v>877</v>
      </c>
      <c r="D1079" s="291">
        <f t="shared" si="172"/>
        <v>0</v>
      </c>
      <c r="E1079" s="291">
        <f t="shared" si="172"/>
        <v>0</v>
      </c>
      <c r="F1079" s="292" t="str">
        <f t="shared" si="171"/>
        <v>-</v>
      </c>
    </row>
    <row r="1080" spans="1:6" s="293" customFormat="1" ht="34.5" hidden="1" x14ac:dyDescent="0.25">
      <c r="A1080" s="288" t="s">
        <v>142</v>
      </c>
      <c r="B1080" s="289" t="s">
        <v>110</v>
      </c>
      <c r="C1080" s="290" t="s">
        <v>878</v>
      </c>
      <c r="D1080" s="291">
        <f t="shared" si="172"/>
        <v>0</v>
      </c>
      <c r="E1080" s="291">
        <f t="shared" si="172"/>
        <v>0</v>
      </c>
      <c r="F1080" s="292" t="str">
        <f t="shared" si="171"/>
        <v>-</v>
      </c>
    </row>
    <row r="1081" spans="1:6" s="293" customFormat="1" hidden="1" x14ac:dyDescent="0.25">
      <c r="A1081" s="288" t="s">
        <v>143</v>
      </c>
      <c r="B1081" s="289" t="s">
        <v>110</v>
      </c>
      <c r="C1081" s="290" t="s">
        <v>879</v>
      </c>
      <c r="D1081" s="291">
        <f t="shared" si="172"/>
        <v>0</v>
      </c>
      <c r="E1081" s="291">
        <f t="shared" si="172"/>
        <v>0</v>
      </c>
      <c r="F1081" s="292" t="str">
        <f t="shared" si="171"/>
        <v>-</v>
      </c>
    </row>
    <row r="1082" spans="1:6" s="293" customFormat="1" ht="34.5" hidden="1" x14ac:dyDescent="0.25">
      <c r="A1082" s="288" t="s">
        <v>144</v>
      </c>
      <c r="B1082" s="289" t="s">
        <v>110</v>
      </c>
      <c r="C1082" s="290" t="s">
        <v>880</v>
      </c>
      <c r="D1082" s="291"/>
      <c r="E1082" s="294"/>
      <c r="F1082" s="292" t="str">
        <f t="shared" si="171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9" si="173">D1084</f>
        <v>323800</v>
      </c>
      <c r="E1083" s="116">
        <f t="shared" si="173"/>
        <v>0</v>
      </c>
      <c r="F1083" s="117">
        <f t="shared" si="171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173"/>
        <v>323800</v>
      </c>
      <c r="E1084" s="116">
        <f t="shared" si="173"/>
        <v>0</v>
      </c>
      <c r="F1084" s="117">
        <f t="shared" si="171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173"/>
        <v>323800</v>
      </c>
      <c r="E1085" s="116">
        <f t="shared" si="173"/>
        <v>0</v>
      </c>
      <c r="F1085" s="117">
        <f t="shared" si="171"/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si="173"/>
        <v>323800</v>
      </c>
      <c r="E1086" s="116">
        <f t="shared" si="173"/>
        <v>0</v>
      </c>
      <c r="F1086" s="117">
        <f t="shared" si="171"/>
        <v>323800</v>
      </c>
    </row>
    <row r="1087" spans="1:6" s="171" customFormat="1" ht="23.25" x14ac:dyDescent="0.25">
      <c r="A1087" s="446" t="s">
        <v>11</v>
      </c>
      <c r="B1087" s="124" t="s">
        <v>110</v>
      </c>
      <c r="C1087" s="145" t="s">
        <v>1021</v>
      </c>
      <c r="D1087" s="118">
        <f t="shared" si="173"/>
        <v>323800</v>
      </c>
      <c r="E1087" s="118">
        <f t="shared" si="173"/>
        <v>0</v>
      </c>
      <c r="F1087" s="119">
        <f t="shared" si="171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173"/>
        <v>323800</v>
      </c>
      <c r="E1088" s="118">
        <f t="shared" si="173"/>
        <v>0</v>
      </c>
      <c r="F1088" s="119">
        <f t="shared" si="171"/>
        <v>323800</v>
      </c>
    </row>
    <row r="1089" spans="1:44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173"/>
        <v>323800</v>
      </c>
      <c r="E1089" s="118">
        <f t="shared" si="173"/>
        <v>0</v>
      </c>
      <c r="F1089" s="119">
        <f t="shared" si="171"/>
        <v>323800</v>
      </c>
    </row>
    <row r="1090" spans="1:44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171"/>
        <v>323800</v>
      </c>
    </row>
    <row r="1091" spans="1:44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171"/>
        <v>1056670.5900000001</v>
      </c>
      <c r="G1091" s="122"/>
      <c r="L1091" s="100">
        <v>3</v>
      </c>
    </row>
    <row r="1092" spans="1:44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171"/>
        <v>1056670.5900000001</v>
      </c>
      <c r="G1092" s="122"/>
    </row>
    <row r="1093" spans="1:44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174">D1094</f>
        <v>2189100</v>
      </c>
      <c r="E1093" s="116">
        <f t="shared" si="174"/>
        <v>1164970.4099999999</v>
      </c>
      <c r="F1093" s="117">
        <f t="shared" si="171"/>
        <v>1024129.5900000001</v>
      </c>
      <c r="G1093" s="122"/>
    </row>
    <row r="1094" spans="1:44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174"/>
        <v>2189100</v>
      </c>
      <c r="E1094" s="116">
        <f t="shared" si="174"/>
        <v>1164970.4099999999</v>
      </c>
      <c r="F1094" s="117">
        <f t="shared" si="171"/>
        <v>1024129.5900000001</v>
      </c>
      <c r="G1094" s="122"/>
    </row>
    <row r="1095" spans="1:44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171"/>
        <v>1024129.5900000001</v>
      </c>
      <c r="G1095" s="122"/>
    </row>
    <row r="1096" spans="1:44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174"/>
        <v>2189100</v>
      </c>
      <c r="E1096" s="118">
        <f t="shared" si="174"/>
        <v>1164970.4099999999</v>
      </c>
      <c r="F1096" s="119">
        <f t="shared" si="171"/>
        <v>1024129.5900000001</v>
      </c>
      <c r="G1096" s="4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x14ac:dyDescent="0.25">
      <c r="A1097" s="123" t="s">
        <v>13</v>
      </c>
      <c r="B1097" s="124" t="s">
        <v>110</v>
      </c>
      <c r="C1097" s="145" t="s">
        <v>888</v>
      </c>
      <c r="D1097" s="118">
        <f t="shared" si="174"/>
        <v>2189100</v>
      </c>
      <c r="E1097" s="118">
        <f t="shared" si="174"/>
        <v>1164970.4099999999</v>
      </c>
      <c r="F1097" s="119">
        <f t="shared" si="171"/>
        <v>1024129.5900000001</v>
      </c>
      <c r="G1097" s="4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174"/>
        <v>2189100</v>
      </c>
      <c r="E1098" s="118">
        <f t="shared" si="174"/>
        <v>1164970.4099999999</v>
      </c>
      <c r="F1098" s="119">
        <f t="shared" si="171"/>
        <v>1024129.5900000001</v>
      </c>
      <c r="G1098" s="4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171"/>
        <v>1024129.5900000001</v>
      </c>
      <c r="G1099" s="4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171"/>
        <v>748893.76</v>
      </c>
      <c r="G1100" s="4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171"/>
        <v>275235.82999999996</v>
      </c>
      <c r="G1101" s="4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s="115" customFormat="1" ht="48" hidden="1" customHeight="1" x14ac:dyDescent="0.25">
      <c r="A1102" s="208" t="s">
        <v>318</v>
      </c>
      <c r="B1102" s="209" t="s">
        <v>110</v>
      </c>
      <c r="C1102" s="229" t="s">
        <v>1503</v>
      </c>
      <c r="D1102" s="230">
        <f>D1103</f>
        <v>0</v>
      </c>
      <c r="E1102" s="230">
        <f>E1103</f>
        <v>0</v>
      </c>
      <c r="F1102" s="233" t="str">
        <f t="shared" si="171"/>
        <v>-</v>
      </c>
    </row>
    <row r="1103" spans="1:44" s="115" customFormat="1" ht="48" hidden="1" customHeight="1" x14ac:dyDescent="0.25">
      <c r="A1103" s="208" t="s">
        <v>1504</v>
      </c>
      <c r="B1103" s="209" t="s">
        <v>110</v>
      </c>
      <c r="C1103" s="229" t="s">
        <v>1494</v>
      </c>
      <c r="D1103" s="230">
        <f>D1104</f>
        <v>0</v>
      </c>
      <c r="E1103" s="230">
        <f>E1104</f>
        <v>0</v>
      </c>
      <c r="F1103" s="233"/>
    </row>
    <row r="1104" spans="1:44" s="115" customFormat="1" ht="61.5" hidden="1" customHeight="1" x14ac:dyDescent="0.25">
      <c r="A1104" s="208" t="s">
        <v>117</v>
      </c>
      <c r="B1104" s="209" t="s">
        <v>110</v>
      </c>
      <c r="C1104" s="229" t="s">
        <v>1493</v>
      </c>
      <c r="D1104" s="230">
        <f t="shared" ref="D1104:E1104" si="175">D1105</f>
        <v>0</v>
      </c>
      <c r="E1104" s="230">
        <f t="shared" si="175"/>
        <v>0</v>
      </c>
      <c r="F1104" s="233" t="str">
        <f t="shared" si="171"/>
        <v>-</v>
      </c>
    </row>
    <row r="1105" spans="1:44" s="115" customFormat="1" ht="23.25" hidden="1" x14ac:dyDescent="0.25">
      <c r="A1105" s="208" t="s">
        <v>118</v>
      </c>
      <c r="B1105" s="209" t="s">
        <v>110</v>
      </c>
      <c r="C1105" s="229" t="s">
        <v>1492</v>
      </c>
      <c r="D1105" s="230">
        <f>D1106</f>
        <v>0</v>
      </c>
      <c r="E1105" s="230">
        <f>E1106</f>
        <v>0</v>
      </c>
      <c r="F1105" s="233" t="str">
        <f t="shared" si="171"/>
        <v>-</v>
      </c>
    </row>
    <row r="1106" spans="1:44" s="115" customFormat="1" ht="23.25" hidden="1" x14ac:dyDescent="0.25">
      <c r="A1106" s="208" t="s">
        <v>1181</v>
      </c>
      <c r="B1106" s="209" t="s">
        <v>110</v>
      </c>
      <c r="C1106" s="229" t="s">
        <v>1491</v>
      </c>
      <c r="D1106" s="230">
        <v>0</v>
      </c>
      <c r="E1106" s="231">
        <v>0</v>
      </c>
      <c r="F1106" s="233" t="str">
        <f t="shared" si="171"/>
        <v>-</v>
      </c>
    </row>
    <row r="1107" spans="1:44" s="287" customFormat="1" ht="50.25" hidden="1" customHeight="1" x14ac:dyDescent="0.25">
      <c r="A1107" s="225" t="s">
        <v>14</v>
      </c>
      <c r="B1107" s="226" t="s">
        <v>110</v>
      </c>
      <c r="C1107" s="227" t="s">
        <v>893</v>
      </c>
      <c r="D1107" s="228">
        <f t="shared" ref="D1107:E1113" si="176">D1108</f>
        <v>0</v>
      </c>
      <c r="E1107" s="228">
        <f t="shared" si="176"/>
        <v>0</v>
      </c>
      <c r="F1107" s="232" t="str">
        <f t="shared" si="171"/>
        <v>-</v>
      </c>
    </row>
    <row r="1108" spans="1:44" s="287" customFormat="1" ht="23.25" hidden="1" x14ac:dyDescent="0.25">
      <c r="A1108" s="225" t="s">
        <v>341</v>
      </c>
      <c r="B1108" s="226" t="s">
        <v>110</v>
      </c>
      <c r="C1108" s="227" t="s">
        <v>894</v>
      </c>
      <c r="D1108" s="228">
        <f t="shared" si="176"/>
        <v>0</v>
      </c>
      <c r="E1108" s="228">
        <f t="shared" si="176"/>
        <v>0</v>
      </c>
      <c r="F1108" s="232" t="str">
        <f t="shared" si="171"/>
        <v>-</v>
      </c>
    </row>
    <row r="1109" spans="1:44" s="287" customFormat="1" ht="23.25" hidden="1" x14ac:dyDescent="0.25">
      <c r="A1109" s="225" t="s">
        <v>111</v>
      </c>
      <c r="B1109" s="226" t="s">
        <v>110</v>
      </c>
      <c r="C1109" s="227" t="s">
        <v>895</v>
      </c>
      <c r="D1109" s="228">
        <f t="shared" si="176"/>
        <v>0</v>
      </c>
      <c r="E1109" s="228">
        <f t="shared" si="176"/>
        <v>0</v>
      </c>
      <c r="F1109" s="232" t="str">
        <f t="shared" si="171"/>
        <v>-</v>
      </c>
    </row>
    <row r="1110" spans="1:44" s="293" customFormat="1" ht="34.5" hidden="1" customHeight="1" x14ac:dyDescent="0.25">
      <c r="A1110" s="208" t="s">
        <v>0</v>
      </c>
      <c r="B1110" s="209" t="s">
        <v>110</v>
      </c>
      <c r="C1110" s="229" t="s">
        <v>896</v>
      </c>
      <c r="D1110" s="230">
        <f t="shared" si="176"/>
        <v>0</v>
      </c>
      <c r="E1110" s="230">
        <f t="shared" si="176"/>
        <v>0</v>
      </c>
      <c r="F1110" s="233" t="str">
        <f t="shared" si="171"/>
        <v>-</v>
      </c>
    </row>
    <row r="1111" spans="1:44" s="293" customFormat="1" hidden="1" x14ac:dyDescent="0.25">
      <c r="A1111" s="208" t="s">
        <v>119</v>
      </c>
      <c r="B1111" s="209" t="s">
        <v>110</v>
      </c>
      <c r="C1111" s="229" t="s">
        <v>897</v>
      </c>
      <c r="D1111" s="230">
        <f t="shared" si="176"/>
        <v>0</v>
      </c>
      <c r="E1111" s="230">
        <f t="shared" si="176"/>
        <v>0</v>
      </c>
      <c r="F1111" s="233" t="str">
        <f t="shared" si="171"/>
        <v>-</v>
      </c>
    </row>
    <row r="1112" spans="1:44" s="293" customFormat="1" ht="23.25" hidden="1" x14ac:dyDescent="0.25">
      <c r="A1112" s="208" t="s">
        <v>113</v>
      </c>
      <c r="B1112" s="209" t="s">
        <v>110</v>
      </c>
      <c r="C1112" s="229" t="s">
        <v>898</v>
      </c>
      <c r="D1112" s="230">
        <f t="shared" si="176"/>
        <v>0</v>
      </c>
      <c r="E1112" s="230">
        <f t="shared" si="176"/>
        <v>0</v>
      </c>
      <c r="F1112" s="233" t="str">
        <f t="shared" si="171"/>
        <v>-</v>
      </c>
    </row>
    <row r="1113" spans="1:44" s="293" customFormat="1" ht="22.5" hidden="1" customHeight="1" x14ac:dyDescent="0.25">
      <c r="A1113" s="208" t="s">
        <v>1164</v>
      </c>
      <c r="B1113" s="209" t="s">
        <v>110</v>
      </c>
      <c r="C1113" s="229" t="s">
        <v>899</v>
      </c>
      <c r="D1113" s="230">
        <f t="shared" si="176"/>
        <v>0</v>
      </c>
      <c r="E1113" s="230">
        <f t="shared" si="176"/>
        <v>0</v>
      </c>
      <c r="F1113" s="233" t="str">
        <f t="shared" si="171"/>
        <v>-</v>
      </c>
    </row>
    <row r="1114" spans="1:44" s="293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171"/>
        <v>-</v>
      </c>
    </row>
    <row r="1115" spans="1:44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177">D1116</f>
        <v>78100</v>
      </c>
      <c r="E1115" s="116">
        <f t="shared" si="177"/>
        <v>45559</v>
      </c>
      <c r="F1115" s="117">
        <f t="shared" si="171"/>
        <v>32541</v>
      </c>
      <c r="G1115" s="122"/>
    </row>
    <row r="1116" spans="1:44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177"/>
        <v>78100</v>
      </c>
      <c r="E1116" s="116">
        <f t="shared" si="177"/>
        <v>45559</v>
      </c>
      <c r="F1116" s="117">
        <f t="shared" si="171"/>
        <v>32541</v>
      </c>
      <c r="G1116" s="122"/>
    </row>
    <row r="1117" spans="1:44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177"/>
        <v>78100</v>
      </c>
      <c r="E1117" s="116">
        <f t="shared" si="177"/>
        <v>45559</v>
      </c>
      <c r="F1117" s="117">
        <f t="shared" si="171"/>
        <v>32541</v>
      </c>
      <c r="G1117" s="122"/>
    </row>
    <row r="1118" spans="1:44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177"/>
        <v>78100</v>
      </c>
      <c r="E1118" s="118">
        <f t="shared" si="177"/>
        <v>45559</v>
      </c>
      <c r="F1118" s="119">
        <f t="shared" si="171"/>
        <v>32541</v>
      </c>
      <c r="G1118" s="4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177"/>
        <v>78100</v>
      </c>
      <c r="E1119" s="118">
        <f t="shared" si="177"/>
        <v>45559</v>
      </c>
      <c r="F1119" s="119">
        <f t="shared" si="171"/>
        <v>32541</v>
      </c>
      <c r="G1119" s="4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x14ac:dyDescent="0.25">
      <c r="A1120" s="123" t="s">
        <v>122</v>
      </c>
      <c r="B1120" s="124" t="s">
        <v>110</v>
      </c>
      <c r="C1120" s="145" t="s">
        <v>907</v>
      </c>
      <c r="D1120" s="118">
        <f t="shared" si="177"/>
        <v>78100</v>
      </c>
      <c r="E1120" s="118">
        <f t="shared" si="177"/>
        <v>45559</v>
      </c>
      <c r="F1120" s="119">
        <f t="shared" si="171"/>
        <v>32541</v>
      </c>
      <c r="G1120" s="4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171"/>
        <v>32541</v>
      </c>
      <c r="G1121" s="4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1.25" customHeight="1" thickBot="1" x14ac:dyDescent="0.3">
      <c r="A1122" s="163"/>
      <c r="B1122" s="164"/>
      <c r="C1122" s="165"/>
      <c r="D1122" s="169"/>
      <c r="E1122" s="164"/>
      <c r="F1122" s="178"/>
      <c r="G1122" s="4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 s="4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45.75" hidden="1" customHeight="1" x14ac:dyDescent="0.25">
      <c r="A1124" s="52"/>
      <c r="B1124" s="14"/>
      <c r="C1124" s="146"/>
      <c r="D1124" s="15"/>
      <c r="E1124" s="15"/>
      <c r="F1124" s="85"/>
      <c r="G1124" s="175"/>
    </row>
    <row r="1125" spans="1:44" ht="45.75" hidden="1" customHeight="1" x14ac:dyDescent="0.25">
      <c r="F1125" s="176"/>
      <c r="G1125" s="175"/>
    </row>
    <row r="1126" spans="1:44" ht="45.75" hidden="1" customHeight="1" x14ac:dyDescent="0.25">
      <c r="F1126" s="176"/>
      <c r="G1126" s="175"/>
    </row>
    <row r="1127" spans="1:44" ht="58.5" customHeight="1" x14ac:dyDescent="0.25">
      <c r="F1127" s="176"/>
      <c r="G1127" s="175"/>
    </row>
    <row r="1128" spans="1:44" ht="20.25" customHeight="1" x14ac:dyDescent="0.25">
      <c r="A1128" s="99" t="s">
        <v>16</v>
      </c>
      <c r="B1128" s="99"/>
      <c r="C1128" s="147"/>
      <c r="D1128" s="99"/>
      <c r="E1128" s="99"/>
      <c r="F1128" s="177"/>
      <c r="G1128" s="175"/>
    </row>
    <row r="1129" spans="1:44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44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  <c r="G1130" s="224" t="s">
        <v>51</v>
      </c>
      <c r="H1130" s="70" t="s">
        <v>52</v>
      </c>
      <c r="I1130" s="70" t="s">
        <v>53</v>
      </c>
      <c r="J1130" s="24"/>
      <c r="K1130" s="23"/>
    </row>
    <row r="1131" spans="1:44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  <c r="G1131" s="489">
        <v>17041603.329999998</v>
      </c>
      <c r="H1131" s="71">
        <f>6938698.83+H1132-H1133</f>
        <v>17041603.330000013</v>
      </c>
      <c r="I1131" s="71">
        <f>H1131-G1131</f>
        <v>0</v>
      </c>
      <c r="J1131" s="296" t="s">
        <v>1537</v>
      </c>
      <c r="K1131" s="23"/>
    </row>
    <row r="1132" spans="1:44" x14ac:dyDescent="0.25">
      <c r="A1132" s="28" t="s">
        <v>97</v>
      </c>
      <c r="B1132" s="45"/>
      <c r="C1132" s="148"/>
      <c r="D1132" s="68"/>
      <c r="E1132" s="68"/>
      <c r="F1132" s="68"/>
      <c r="G1132" s="224"/>
      <c r="H1132" s="71">
        <f>E15</f>
        <v>89353556.340000004</v>
      </c>
      <c r="I1132" s="71"/>
      <c r="J1132" s="23" t="s">
        <v>54</v>
      </c>
      <c r="K1132" s="23"/>
    </row>
    <row r="1133" spans="1:44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  <c r="G1133" s="224"/>
      <c r="H1133" s="71">
        <f>E168</f>
        <v>79250651.839999989</v>
      </c>
      <c r="I1133" s="71"/>
      <c r="J1133" s="23" t="s">
        <v>55</v>
      </c>
      <c r="K1133" s="23"/>
    </row>
    <row r="1134" spans="1:44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  <c r="G1134" s="96"/>
      <c r="H1134" s="24"/>
      <c r="I1134" s="24"/>
      <c r="J1134" s="23"/>
      <c r="K1134" s="23"/>
    </row>
    <row r="1135" spans="1:44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  <c r="H1135" s="154">
        <f>30909665.41+H1132-H1133</f>
        <v>41012569.910000011</v>
      </c>
    </row>
    <row r="1136" spans="1:44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11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  <c r="H1137" s="488"/>
    </row>
    <row r="1138" spans="1:11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  <c r="H1138" s="295">
        <f>G1131-83054189.23</f>
        <v>-66012585.900000006</v>
      </c>
      <c r="K1138" s="154">
        <f>87395288.26+27540854.18-H1133</f>
        <v>35685490.600000009</v>
      </c>
    </row>
    <row r="1139" spans="1:11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  <c r="K1139" s="154">
        <f>G1131-K1138</f>
        <v>-18643887.270000011</v>
      </c>
    </row>
    <row r="1140" spans="1:11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11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11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11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11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178">D1145</f>
        <v>-207103869.59999999</v>
      </c>
      <c r="E1144" s="67">
        <f t="shared" si="178"/>
        <v>-89353556.340000004</v>
      </c>
      <c r="F1144" s="68" t="str">
        <f>F1147</f>
        <v>Х</v>
      </c>
    </row>
    <row r="1145" spans="1:11" ht="10.5" customHeight="1" x14ac:dyDescent="0.25">
      <c r="A1145" s="51" t="s">
        <v>38</v>
      </c>
      <c r="B1145" s="45"/>
      <c r="C1145" s="138" t="s">
        <v>39</v>
      </c>
      <c r="D1145" s="67">
        <f t="shared" si="178"/>
        <v>-207103869.59999999</v>
      </c>
      <c r="E1145" s="67">
        <f t="shared" si="178"/>
        <v>-89353556.340000004</v>
      </c>
      <c r="F1145" s="68" t="str">
        <f>F1148</f>
        <v>Х</v>
      </c>
    </row>
    <row r="1146" spans="1:11" ht="22.5" x14ac:dyDescent="0.25">
      <c r="A1146" s="51" t="s">
        <v>40</v>
      </c>
      <c r="B1146" s="45"/>
      <c r="C1146" s="138" t="s">
        <v>41</v>
      </c>
      <c r="D1146" s="67">
        <f t="shared" si="178"/>
        <v>-207103869.59999999</v>
      </c>
      <c r="E1146" s="67">
        <f t="shared" si="178"/>
        <v>-89353556.340000004</v>
      </c>
      <c r="F1146" s="68" t="s">
        <v>96</v>
      </c>
    </row>
    <row r="1147" spans="1:11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11" x14ac:dyDescent="0.25">
      <c r="A1148" s="51" t="s">
        <v>42</v>
      </c>
      <c r="B1148" s="45">
        <v>720</v>
      </c>
      <c r="C1148" s="138" t="s">
        <v>43</v>
      </c>
      <c r="D1148" s="67">
        <f t="shared" ref="D1148:E1150" si="179">D1149</f>
        <v>241884772.59999999</v>
      </c>
      <c r="E1148" s="67">
        <f t="shared" si="179"/>
        <v>79250651.839999989</v>
      </c>
      <c r="F1148" s="68" t="s">
        <v>96</v>
      </c>
    </row>
    <row r="1149" spans="1:11" ht="20.25" customHeight="1" x14ac:dyDescent="0.25">
      <c r="A1149" s="51" t="s">
        <v>44</v>
      </c>
      <c r="B1149" s="45"/>
      <c r="C1149" s="138" t="s">
        <v>45</v>
      </c>
      <c r="D1149" s="67">
        <f t="shared" si="179"/>
        <v>241884772.59999999</v>
      </c>
      <c r="E1149" s="67">
        <f t="shared" si="179"/>
        <v>79250651.839999989</v>
      </c>
      <c r="F1149" s="68" t="s">
        <v>96</v>
      </c>
    </row>
    <row r="1150" spans="1:11" ht="22.5" x14ac:dyDescent="0.25">
      <c r="A1150" s="51" t="s">
        <v>46</v>
      </c>
      <c r="B1150" s="45"/>
      <c r="C1150" s="138" t="s">
        <v>47</v>
      </c>
      <c r="D1150" s="67">
        <f t="shared" si="179"/>
        <v>241884772.59999999</v>
      </c>
      <c r="E1150" s="67">
        <f t="shared" si="179"/>
        <v>79250651.839999989</v>
      </c>
      <c r="F1150" s="68" t="s">
        <v>96</v>
      </c>
    </row>
    <row r="1151" spans="1:11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  <row r="1152" spans="1:11" x14ac:dyDescent="0.25">
      <c r="A1152" s="53"/>
      <c r="B1152" s="25"/>
      <c r="C1152" s="149"/>
      <c r="D1152" s="15"/>
      <c r="E1152" s="15"/>
      <c r="F1152" s="85"/>
    </row>
    <row r="1153" spans="1:6" x14ac:dyDescent="0.25">
      <c r="A1153" s="54" t="s">
        <v>1505</v>
      </c>
      <c r="B1153" s="551" t="s">
        <v>1434</v>
      </c>
      <c r="C1153" s="551"/>
      <c r="D1153" s="548" t="s">
        <v>1192</v>
      </c>
      <c r="E1153" s="548"/>
      <c r="F1153" s="85"/>
    </row>
    <row r="1154" spans="1:6" ht="5.25" customHeight="1" x14ac:dyDescent="0.25">
      <c r="A1154" s="11"/>
      <c r="B1154" s="26"/>
      <c r="C1154" s="11"/>
      <c r="D1154" s="27"/>
      <c r="E1154" s="27"/>
      <c r="F1154" s="85"/>
    </row>
    <row r="1155" spans="1:6" x14ac:dyDescent="0.25">
      <c r="A1155" s="11"/>
      <c r="B1155" s="26"/>
      <c r="C1155" s="11"/>
      <c r="D1155" s="27"/>
      <c r="E1155" s="27"/>
      <c r="F1155" s="85"/>
    </row>
    <row r="1156" spans="1:6" ht="23.25" customHeight="1" x14ac:dyDescent="0.25">
      <c r="A1156" s="54" t="s">
        <v>48</v>
      </c>
      <c r="B1156" s="26" t="s">
        <v>1193</v>
      </c>
      <c r="C1156" s="11"/>
      <c r="D1156" s="548" t="s">
        <v>49</v>
      </c>
      <c r="E1156" s="548"/>
      <c r="F1156" s="85"/>
    </row>
    <row r="1157" spans="1:6" ht="22.5" customHeight="1" x14ac:dyDescent="0.25">
      <c r="A1157" s="11"/>
      <c r="B1157" s="26"/>
      <c r="C1157" s="11"/>
      <c r="D1157" s="27"/>
      <c r="E1157" s="27"/>
      <c r="F1157" s="85"/>
    </row>
    <row r="1158" spans="1:6" x14ac:dyDescent="0.25">
      <c r="A1158" s="55" t="s">
        <v>1583</v>
      </c>
      <c r="B1158" s="26"/>
      <c r="C1158" s="11"/>
      <c r="D1158" s="27"/>
      <c r="E1158" s="27"/>
      <c r="F1158" s="88"/>
    </row>
    <row r="1159" spans="1:6" ht="4.5" customHeight="1" x14ac:dyDescent="0.25">
      <c r="A1159" s="26"/>
      <c r="B1159" s="26"/>
      <c r="C1159" s="11"/>
      <c r="D1159" s="27"/>
      <c r="E1159" s="27"/>
      <c r="F1159" s="88"/>
    </row>
    <row r="1160" spans="1:6" x14ac:dyDescent="0.25">
      <c r="A1160" s="11" t="s">
        <v>50</v>
      </c>
      <c r="B1160" s="29"/>
      <c r="D1160" s="12"/>
      <c r="E1160" s="12"/>
      <c r="F1160" s="89"/>
    </row>
    <row r="1161" spans="1:6" x14ac:dyDescent="0.25">
      <c r="A1161" s="11"/>
      <c r="B1161" s="29"/>
      <c r="D1161" s="12"/>
      <c r="E1161" s="12"/>
      <c r="F1161" s="89"/>
    </row>
  </sheetData>
  <mergeCells count="19">
    <mergeCell ref="B8:D8"/>
    <mergeCell ref="B2:D2"/>
    <mergeCell ref="B4:D4"/>
    <mergeCell ref="A5:A6"/>
    <mergeCell ref="B5:D6"/>
    <mergeCell ref="B7:D7"/>
    <mergeCell ref="B1153:C1153"/>
    <mergeCell ref="D1153:E1153"/>
    <mergeCell ref="D1156:E1156"/>
    <mergeCell ref="B9:D9"/>
    <mergeCell ref="A11:F11"/>
    <mergeCell ref="A157:D157"/>
    <mergeCell ref="E157:F157"/>
    <mergeCell ref="A159:A166"/>
    <mergeCell ref="B159:B166"/>
    <mergeCell ref="C159:C164"/>
    <mergeCell ref="D159:D166"/>
    <mergeCell ref="E159:E164"/>
    <mergeCell ref="F159:F164"/>
  </mergeCells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2021-05-05T11:42:02Z</dcterms:modified>
</cp:coreProperties>
</file>