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-465" windowWidth="18285" windowHeight="11760" tabRatio="247"/>
  </bookViews>
  <sheets>
    <sheet name="Лист1" sheetId="1" r:id="rId1"/>
    <sheet name="Лист1 (2)" sheetId="5" r:id="rId2"/>
    <sheet name="Лист2" sheetId="2" r:id="rId3"/>
    <sheet name="Лист3" sheetId="4" r:id="rId4"/>
  </sheets>
  <definedNames>
    <definedName name="_xlnm.Print_Area" localSheetId="0">Лист1!$A$1:$F$1162</definedName>
    <definedName name="_xlnm.Print_Area" localSheetId="1">'Лист1 (2)'!$A$1:$F$1160</definedName>
  </definedNames>
  <calcPr calcId="145621"/>
</workbook>
</file>

<file path=xl/calcChain.xml><?xml version="1.0" encoding="utf-8"?>
<calcChain xmlns="http://schemas.openxmlformats.org/spreadsheetml/2006/main">
  <c r="D1142" i="1" l="1"/>
  <c r="E137" i="1" l="1"/>
  <c r="E132" i="1"/>
  <c r="D83" i="1" l="1"/>
  <c r="D82" i="1" s="1"/>
  <c r="E140" i="1"/>
  <c r="D93" i="1"/>
  <c r="D92" i="1" s="1"/>
  <c r="D87" i="1"/>
  <c r="D86" i="1" s="1"/>
  <c r="D80" i="1"/>
  <c r="D79" i="1" s="1"/>
  <c r="D66" i="1"/>
  <c r="E69" i="1"/>
  <c r="E68" i="1" s="1"/>
  <c r="D69" i="1"/>
  <c r="D68" i="1" s="1"/>
  <c r="F70" i="1"/>
  <c r="E64" i="1"/>
  <c r="E188" i="1" l="1"/>
  <c r="E1110" i="1"/>
  <c r="D1110" i="1"/>
  <c r="E1109" i="1"/>
  <c r="D1109" i="1"/>
  <c r="E1038" i="1"/>
  <c r="D1038" i="1"/>
  <c r="E789" i="1"/>
  <c r="E780" i="1"/>
  <c r="E757" i="1"/>
  <c r="D757" i="1"/>
  <c r="E750" i="1"/>
  <c r="D750" i="1"/>
  <c r="E606" i="1"/>
  <c r="D606" i="1"/>
  <c r="F572" i="1"/>
  <c r="E571" i="1"/>
  <c r="D571" i="1"/>
  <c r="E513" i="1"/>
  <c r="D220" i="1"/>
  <c r="E213" i="1"/>
  <c r="D213" i="1"/>
  <c r="F214" i="1"/>
  <c r="E190" i="1"/>
  <c r="D190" i="1"/>
  <c r="D188" i="1"/>
  <c r="E184" i="1"/>
  <c r="D184" i="1"/>
  <c r="F213" i="1" l="1"/>
  <c r="F571" i="1"/>
  <c r="D154" i="1" l="1"/>
  <c r="E66" i="1"/>
  <c r="E63" i="1" s="1"/>
  <c r="E96" i="1" l="1"/>
  <c r="E1026" i="1" l="1"/>
  <c r="E93" i="1" l="1"/>
  <c r="E92" i="1" l="1"/>
  <c r="D513" i="1"/>
  <c r="E491" i="1"/>
  <c r="F1145" i="5" l="1"/>
  <c r="F1144" i="5"/>
  <c r="F1141" i="5"/>
  <c r="F1140" i="5"/>
  <c r="E1140" i="5"/>
  <c r="F1139" i="5"/>
  <c r="H1138" i="5"/>
  <c r="E1138" i="5"/>
  <c r="F1138" i="5" s="1"/>
  <c r="F1137" i="5" s="1"/>
  <c r="D1137" i="5"/>
  <c r="F1136" i="5"/>
  <c r="E1135" i="5"/>
  <c r="F1135" i="5" s="1"/>
  <c r="F1134" i="5" s="1"/>
  <c r="F1121" i="5"/>
  <c r="E1120" i="5"/>
  <c r="E1119" i="5" s="1"/>
  <c r="E1118" i="5" s="1"/>
  <c r="E1117" i="5" s="1"/>
  <c r="E1116" i="5" s="1"/>
  <c r="E1115" i="5" s="1"/>
  <c r="D1120" i="5"/>
  <c r="F1120" i="5" s="1"/>
  <c r="D1119" i="5"/>
  <c r="D1118" i="5" s="1"/>
  <c r="F1114" i="5"/>
  <c r="E1113" i="5"/>
  <c r="D1113" i="5"/>
  <c r="D1112" i="5" s="1"/>
  <c r="E1112" i="5"/>
  <c r="E1111" i="5"/>
  <c r="E1110" i="5" s="1"/>
  <c r="E1109" i="5" s="1"/>
  <c r="E1108" i="5" s="1"/>
  <c r="E1107" i="5" s="1"/>
  <c r="F1106" i="5"/>
  <c r="E1105" i="5"/>
  <c r="E1104" i="5" s="1"/>
  <c r="E1103" i="5" s="1"/>
  <c r="E1102" i="5" s="1"/>
  <c r="D1105" i="5"/>
  <c r="F1105" i="5" s="1"/>
  <c r="D1104" i="5"/>
  <c r="F1101" i="5"/>
  <c r="F1100" i="5"/>
  <c r="F1099" i="5"/>
  <c r="E1099" i="5"/>
  <c r="D1099" i="5"/>
  <c r="E1098" i="5"/>
  <c r="F1098" i="5" s="1"/>
  <c r="D1098" i="5"/>
  <c r="D1097" i="5"/>
  <c r="F1090" i="5"/>
  <c r="F1089" i="5"/>
  <c r="E1089" i="5"/>
  <c r="D1089" i="5"/>
  <c r="E1088" i="5"/>
  <c r="F1088" i="5" s="1"/>
  <c r="D1088" i="5"/>
  <c r="D1087" i="5"/>
  <c r="F1082" i="5"/>
  <c r="E1081" i="5"/>
  <c r="E1080" i="5" s="1"/>
  <c r="E1079" i="5" s="1"/>
  <c r="E1078" i="5" s="1"/>
  <c r="D1081" i="5"/>
  <c r="F1081" i="5" s="1"/>
  <c r="F1077" i="5"/>
  <c r="E1076" i="5"/>
  <c r="F1076" i="5" s="1"/>
  <c r="D1076" i="5"/>
  <c r="D1075" i="5"/>
  <c r="F1068" i="5"/>
  <c r="F1067" i="5"/>
  <c r="E1067" i="5"/>
  <c r="D1067" i="5"/>
  <c r="E1066" i="5"/>
  <c r="F1066" i="5" s="1"/>
  <c r="D1066" i="5"/>
  <c r="D1065" i="5"/>
  <c r="F1063" i="5"/>
  <c r="E1062" i="5"/>
  <c r="D1062" i="5"/>
  <c r="D1061" i="5" s="1"/>
  <c r="E1061" i="5"/>
  <c r="E1060" i="5"/>
  <c r="E1059" i="5" s="1"/>
  <c r="F1058" i="5"/>
  <c r="E1057" i="5"/>
  <c r="E1056" i="5" s="1"/>
  <c r="E1055" i="5" s="1"/>
  <c r="E1054" i="5" s="1"/>
  <c r="D1057" i="5"/>
  <c r="F1057" i="5" s="1"/>
  <c r="F1053" i="5"/>
  <c r="E1052" i="5"/>
  <c r="F1052" i="5" s="1"/>
  <c r="D1052" i="5"/>
  <c r="D1051" i="5"/>
  <c r="F1048" i="5"/>
  <c r="F1047" i="5"/>
  <c r="E1047" i="5"/>
  <c r="D1047" i="5"/>
  <c r="E1046" i="5"/>
  <c r="F1046" i="5" s="1"/>
  <c r="D1046" i="5"/>
  <c r="D1045" i="5"/>
  <c r="F1043" i="5"/>
  <c r="E1042" i="5"/>
  <c r="D1042" i="5"/>
  <c r="D1041" i="5" s="1"/>
  <c r="E1041" i="5"/>
  <c r="E1040" i="5"/>
  <c r="E1039" i="5" s="1"/>
  <c r="F1037" i="5"/>
  <c r="E1036" i="5"/>
  <c r="D1036" i="5"/>
  <c r="D1035" i="5" s="1"/>
  <c r="E1035" i="5"/>
  <c r="E1034" i="5"/>
  <c r="E1033" i="5" s="1"/>
  <c r="F1029" i="5"/>
  <c r="E1028" i="5"/>
  <c r="D1028" i="5"/>
  <c r="D1027" i="5"/>
  <c r="F1024" i="5"/>
  <c r="F1023" i="5"/>
  <c r="E1023" i="5"/>
  <c r="D1023" i="5"/>
  <c r="E1022" i="5"/>
  <c r="D1022" i="5"/>
  <c r="D1021" i="5"/>
  <c r="F1017" i="5"/>
  <c r="E1016" i="5"/>
  <c r="D1016" i="5"/>
  <c r="D1015" i="5"/>
  <c r="F1013" i="5"/>
  <c r="E1012" i="5"/>
  <c r="D1012" i="5"/>
  <c r="D1011" i="5" s="1"/>
  <c r="D1010" i="5" s="1"/>
  <c r="F1010" i="5" s="1"/>
  <c r="F1011" i="5"/>
  <c r="E1011" i="5"/>
  <c r="E1010" i="5"/>
  <c r="F1008" i="5"/>
  <c r="E1007" i="5"/>
  <c r="E1006" i="5" s="1"/>
  <c r="E1005" i="5" s="1"/>
  <c r="D1007" i="5"/>
  <c r="F1007" i="5" s="1"/>
  <c r="D1006" i="5"/>
  <c r="E1004" i="5"/>
  <c r="F998" i="5"/>
  <c r="E997" i="5"/>
  <c r="E996" i="5" s="1"/>
  <c r="E995" i="5" s="1"/>
  <c r="E994" i="5" s="1"/>
  <c r="D997" i="5"/>
  <c r="D996" i="5"/>
  <c r="E993" i="5"/>
  <c r="F992" i="5"/>
  <c r="F991" i="5"/>
  <c r="E990" i="5"/>
  <c r="E989" i="5" s="1"/>
  <c r="E988" i="5" s="1"/>
  <c r="D990" i="5"/>
  <c r="F990" i="5" s="1"/>
  <c r="F987" i="5"/>
  <c r="F986" i="5"/>
  <c r="E985" i="5"/>
  <c r="E984" i="5" s="1"/>
  <c r="D985" i="5"/>
  <c r="F985" i="5" s="1"/>
  <c r="D984" i="5"/>
  <c r="E983" i="5"/>
  <c r="E982" i="5"/>
  <c r="E971" i="5" s="1"/>
  <c r="E970" i="5" s="1"/>
  <c r="F981" i="5"/>
  <c r="E980" i="5"/>
  <c r="E979" i="5" s="1"/>
  <c r="D980" i="5"/>
  <c r="F980" i="5" s="1"/>
  <c r="E978" i="5"/>
  <c r="E977" i="5" s="1"/>
  <c r="F976" i="5"/>
  <c r="F975" i="5"/>
  <c r="E975" i="5"/>
  <c r="D975" i="5"/>
  <c r="E974" i="5"/>
  <c r="E973" i="5" s="1"/>
  <c r="D974" i="5"/>
  <c r="F974" i="5" s="1"/>
  <c r="E972" i="5"/>
  <c r="F969" i="5"/>
  <c r="E968" i="5"/>
  <c r="E967" i="5" s="1"/>
  <c r="D968" i="5"/>
  <c r="F968" i="5" s="1"/>
  <c r="E966" i="5"/>
  <c r="E965" i="5" s="1"/>
  <c r="F964" i="5"/>
  <c r="E963" i="5"/>
  <c r="D963" i="5"/>
  <c r="F963" i="5" s="1"/>
  <c r="E962" i="5"/>
  <c r="E961" i="5" s="1"/>
  <c r="E960" i="5" s="1"/>
  <c r="F959" i="5"/>
  <c r="F958" i="5"/>
  <c r="F957" i="5"/>
  <c r="E957" i="5"/>
  <c r="D957" i="5"/>
  <c r="D956" i="5" s="1"/>
  <c r="E956" i="5"/>
  <c r="E955" i="5" s="1"/>
  <c r="D955" i="5"/>
  <c r="F955" i="5" s="1"/>
  <c r="F954" i="5"/>
  <c r="F953" i="5"/>
  <c r="E952" i="5"/>
  <c r="F952" i="5" s="1"/>
  <c r="D952" i="5"/>
  <c r="D951" i="5"/>
  <c r="F948" i="5"/>
  <c r="E947" i="5"/>
  <c r="D947" i="5"/>
  <c r="D946" i="5" s="1"/>
  <c r="F946" i="5"/>
  <c r="E946" i="5"/>
  <c r="E945" i="5"/>
  <c r="E944" i="5" s="1"/>
  <c r="D945" i="5"/>
  <c r="F945" i="5" s="1"/>
  <c r="F943" i="5"/>
  <c r="E942" i="5"/>
  <c r="E941" i="5" s="1"/>
  <c r="E940" i="5" s="1"/>
  <c r="D942" i="5"/>
  <c r="D941" i="5"/>
  <c r="D940" i="5" s="1"/>
  <c r="D939" i="5"/>
  <c r="F934" i="5"/>
  <c r="E933" i="5"/>
  <c r="F933" i="5" s="1"/>
  <c r="D933" i="5"/>
  <c r="E932" i="5"/>
  <c r="E931" i="5" s="1"/>
  <c r="D932" i="5"/>
  <c r="F932" i="5" s="1"/>
  <c r="E930" i="5"/>
  <c r="E929" i="5" s="1"/>
  <c r="E928" i="5" s="1"/>
  <c r="E927" i="5" s="1"/>
  <c r="F925" i="5"/>
  <c r="E924" i="5"/>
  <c r="F924" i="5" s="1"/>
  <c r="D924" i="5"/>
  <c r="D923" i="5"/>
  <c r="F918" i="5"/>
  <c r="E917" i="5"/>
  <c r="E916" i="5" s="1"/>
  <c r="E915" i="5" s="1"/>
  <c r="E914" i="5" s="1"/>
  <c r="D917" i="5"/>
  <c r="F917" i="5" s="1"/>
  <c r="F913" i="5"/>
  <c r="F912" i="5"/>
  <c r="E912" i="5"/>
  <c r="D912" i="5"/>
  <c r="E911" i="5"/>
  <c r="E910" i="5" s="1"/>
  <c r="E909" i="5" s="1"/>
  <c r="D911" i="5"/>
  <c r="D910" i="5"/>
  <c r="D909" i="5" s="1"/>
  <c r="F909" i="5" s="1"/>
  <c r="F908" i="5"/>
  <c r="F907" i="5"/>
  <c r="E907" i="5"/>
  <c r="D907" i="5"/>
  <c r="D906" i="5" s="1"/>
  <c r="E906" i="5"/>
  <c r="F906" i="5" s="1"/>
  <c r="D905" i="5"/>
  <c r="D904" i="5"/>
  <c r="F901" i="5"/>
  <c r="F900" i="5"/>
  <c r="F899" i="5"/>
  <c r="E899" i="5"/>
  <c r="D899" i="5"/>
  <c r="D898" i="5" s="1"/>
  <c r="E898" i="5"/>
  <c r="F898" i="5" s="1"/>
  <c r="D897" i="5"/>
  <c r="D896" i="5"/>
  <c r="F895" i="5"/>
  <c r="E894" i="5"/>
  <c r="E893" i="5" s="1"/>
  <c r="D894" i="5"/>
  <c r="F894" i="5" s="1"/>
  <c r="E892" i="5"/>
  <c r="F891" i="5"/>
  <c r="E890" i="5"/>
  <c r="F890" i="5" s="1"/>
  <c r="D890" i="5"/>
  <c r="D889" i="5"/>
  <c r="D888" i="5"/>
  <c r="F886" i="5"/>
  <c r="F885" i="5"/>
  <c r="E885" i="5"/>
  <c r="D885" i="5"/>
  <c r="D884" i="5" s="1"/>
  <c r="E884" i="5"/>
  <c r="D883" i="5"/>
  <c r="D882" i="5"/>
  <c r="E881" i="5"/>
  <c r="E880" i="5"/>
  <c r="E879" i="5" s="1"/>
  <c r="F877" i="5"/>
  <c r="F876" i="5"/>
  <c r="E875" i="5"/>
  <c r="E874" i="5" s="1"/>
  <c r="E873" i="5" s="1"/>
  <c r="E872" i="5" s="1"/>
  <c r="D875" i="5"/>
  <c r="D874" i="5"/>
  <c r="D873" i="5" s="1"/>
  <c r="D872" i="5"/>
  <c r="F869" i="5"/>
  <c r="E868" i="5"/>
  <c r="D868" i="5"/>
  <c r="E867" i="5"/>
  <c r="E866" i="5"/>
  <c r="E865" i="5" s="1"/>
  <c r="E859" i="5" s="1"/>
  <c r="E858" i="5" s="1"/>
  <c r="F864" i="5"/>
  <c r="E863" i="5"/>
  <c r="E862" i="5" s="1"/>
  <c r="D863" i="5"/>
  <c r="F863" i="5" s="1"/>
  <c r="D862" i="5"/>
  <c r="E861" i="5"/>
  <c r="E860" i="5"/>
  <c r="F854" i="5"/>
  <c r="F853" i="5"/>
  <c r="E852" i="5"/>
  <c r="D852" i="5"/>
  <c r="D851" i="5"/>
  <c r="D850" i="5" s="1"/>
  <c r="D849" i="5" s="1"/>
  <c r="F846" i="5"/>
  <c r="F845" i="5"/>
  <c r="F844" i="5"/>
  <c r="E844" i="5"/>
  <c r="D844" i="5"/>
  <c r="D843" i="5" s="1"/>
  <c r="E843" i="5"/>
  <c r="E842" i="5" s="1"/>
  <c r="E841" i="5" s="1"/>
  <c r="D842" i="5"/>
  <c r="F840" i="5"/>
  <c r="E839" i="5"/>
  <c r="E838" i="5" s="1"/>
  <c r="E837" i="5" s="1"/>
  <c r="E836" i="5" s="1"/>
  <c r="E835" i="5" s="1"/>
  <c r="D839" i="5"/>
  <c r="D838" i="5" s="1"/>
  <c r="D837" i="5" s="1"/>
  <c r="F838" i="5"/>
  <c r="F834" i="5"/>
  <c r="E833" i="5"/>
  <c r="E832" i="5" s="1"/>
  <c r="F832" i="5" s="1"/>
  <c r="D833" i="5"/>
  <c r="D832" i="5" s="1"/>
  <c r="D831" i="5" s="1"/>
  <c r="D830" i="5"/>
  <c r="F824" i="5"/>
  <c r="E823" i="5"/>
  <c r="E822" i="5" s="1"/>
  <c r="D823" i="5"/>
  <c r="D822" i="5" s="1"/>
  <c r="D821" i="5" s="1"/>
  <c r="D820" i="5" s="1"/>
  <c r="F820" i="5" s="1"/>
  <c r="F822" i="5"/>
  <c r="E821" i="5"/>
  <c r="E820" i="5" s="1"/>
  <c r="F819" i="5"/>
  <c r="E818" i="5"/>
  <c r="E817" i="5" s="1"/>
  <c r="E816" i="5" s="1"/>
  <c r="E815" i="5" s="1"/>
  <c r="D818" i="5"/>
  <c r="F814" i="5"/>
  <c r="E813" i="5"/>
  <c r="D813" i="5"/>
  <c r="D812" i="5"/>
  <c r="F808" i="5"/>
  <c r="E807" i="5"/>
  <c r="D807" i="5"/>
  <c r="D806" i="5"/>
  <c r="G803" i="5"/>
  <c r="F803" i="5"/>
  <c r="E802" i="5"/>
  <c r="E801" i="5" s="1"/>
  <c r="F801" i="5" s="1"/>
  <c r="D802" i="5"/>
  <c r="D801" i="5" s="1"/>
  <c r="D800" i="5" s="1"/>
  <c r="E800" i="5"/>
  <c r="E799" i="5" s="1"/>
  <c r="D799" i="5"/>
  <c r="F798" i="5"/>
  <c r="E797" i="5"/>
  <c r="E796" i="5" s="1"/>
  <c r="E795" i="5" s="1"/>
  <c r="E794" i="5" s="1"/>
  <c r="E793" i="5" s="1"/>
  <c r="D797" i="5"/>
  <c r="F792" i="5"/>
  <c r="E791" i="5"/>
  <c r="E790" i="5" s="1"/>
  <c r="E789" i="5" s="1"/>
  <c r="D791" i="5"/>
  <c r="F788" i="5"/>
  <c r="F787" i="5"/>
  <c r="E787" i="5"/>
  <c r="D787" i="5"/>
  <c r="D786" i="5" s="1"/>
  <c r="E786" i="5"/>
  <c r="E785" i="5" s="1"/>
  <c r="D785" i="5"/>
  <c r="F785" i="5" s="1"/>
  <c r="F784" i="5"/>
  <c r="E783" i="5"/>
  <c r="E782" i="5" s="1"/>
  <c r="E781" i="5" s="1"/>
  <c r="D783" i="5"/>
  <c r="F780" i="5"/>
  <c r="F779" i="5"/>
  <c r="E779" i="5"/>
  <c r="D779" i="5"/>
  <c r="D778" i="5" s="1"/>
  <c r="F778" i="5" s="1"/>
  <c r="E778" i="5"/>
  <c r="E777" i="5" s="1"/>
  <c r="F776" i="5"/>
  <c r="E775" i="5"/>
  <c r="E774" i="5" s="1"/>
  <c r="E773" i="5" s="1"/>
  <c r="E772" i="5" s="1"/>
  <c r="D775" i="5"/>
  <c r="F771" i="5"/>
  <c r="E770" i="5"/>
  <c r="D770" i="5"/>
  <c r="D769" i="5"/>
  <c r="F768" i="5"/>
  <c r="E767" i="5"/>
  <c r="E766" i="5" s="1"/>
  <c r="D767" i="5"/>
  <c r="F763" i="5"/>
  <c r="E762" i="5"/>
  <c r="F762" i="5" s="1"/>
  <c r="D762" i="5"/>
  <c r="D761" i="5"/>
  <c r="F760" i="5"/>
  <c r="E759" i="5"/>
  <c r="E758" i="5" s="1"/>
  <c r="D759" i="5"/>
  <c r="D758" i="5"/>
  <c r="F756" i="5"/>
  <c r="F755" i="5"/>
  <c r="E755" i="5"/>
  <c r="D755" i="5"/>
  <c r="D754" i="5" s="1"/>
  <c r="F754" i="5"/>
  <c r="E754" i="5"/>
  <c r="E753" i="5"/>
  <c r="D753" i="5"/>
  <c r="F753" i="5" s="1"/>
  <c r="F752" i="5"/>
  <c r="E751" i="5"/>
  <c r="E750" i="5" s="1"/>
  <c r="E749" i="5" s="1"/>
  <c r="D751" i="5"/>
  <c r="F751" i="5" s="1"/>
  <c r="D750" i="5"/>
  <c r="F748" i="5"/>
  <c r="F747" i="5"/>
  <c r="E747" i="5"/>
  <c r="D747" i="5"/>
  <c r="D746" i="5" s="1"/>
  <c r="F746" i="5" s="1"/>
  <c r="E746" i="5"/>
  <c r="E745" i="5"/>
  <c r="F745" i="5" s="1"/>
  <c r="F744" i="5"/>
  <c r="E743" i="5"/>
  <c r="E742" i="5" s="1"/>
  <c r="D743" i="5"/>
  <c r="F741" i="5"/>
  <c r="D741" i="5"/>
  <c r="E740" i="5"/>
  <c r="E739" i="5" s="1"/>
  <c r="D740" i="5"/>
  <c r="E738" i="5"/>
  <c r="F737" i="5"/>
  <c r="F736" i="5"/>
  <c r="E736" i="5"/>
  <c r="D736" i="5"/>
  <c r="E735" i="5"/>
  <c r="E734" i="5" s="1"/>
  <c r="D735" i="5"/>
  <c r="F735" i="5" s="1"/>
  <c r="F729" i="5"/>
  <c r="E728" i="5"/>
  <c r="E727" i="5" s="1"/>
  <c r="D728" i="5"/>
  <c r="E726" i="5"/>
  <c r="E725" i="5"/>
  <c r="F724" i="5"/>
  <c r="E723" i="5"/>
  <c r="E722" i="5" s="1"/>
  <c r="E721" i="5" s="1"/>
  <c r="D723" i="5"/>
  <c r="F723" i="5" s="1"/>
  <c r="D722" i="5"/>
  <c r="E720" i="5"/>
  <c r="E719" i="5"/>
  <c r="F718" i="5"/>
  <c r="E717" i="5"/>
  <c r="E716" i="5" s="1"/>
  <c r="E715" i="5" s="1"/>
  <c r="D717" i="5"/>
  <c r="F717" i="5" s="1"/>
  <c r="D716" i="5"/>
  <c r="E714" i="5"/>
  <c r="F713" i="5"/>
  <c r="E712" i="5"/>
  <c r="F712" i="5" s="1"/>
  <c r="D712" i="5"/>
  <c r="E711" i="5"/>
  <c r="E710" i="5" s="1"/>
  <c r="E709" i="5" s="1"/>
  <c r="D711" i="5"/>
  <c r="D710" i="5"/>
  <c r="F708" i="5"/>
  <c r="F707" i="5"/>
  <c r="E707" i="5"/>
  <c r="D707" i="5"/>
  <c r="D706" i="5" s="1"/>
  <c r="F706" i="5"/>
  <c r="E706" i="5"/>
  <c r="E705" i="5"/>
  <c r="E704" i="5" s="1"/>
  <c r="E702" i="5" s="1"/>
  <c r="D705" i="5"/>
  <c r="F705" i="5" s="1"/>
  <c r="D704" i="5"/>
  <c r="F704" i="5" s="1"/>
  <c r="F703" i="5"/>
  <c r="F701" i="5"/>
  <c r="E700" i="5"/>
  <c r="E699" i="5" s="1"/>
  <c r="D700" i="5"/>
  <c r="F698" i="5"/>
  <c r="F697" i="5"/>
  <c r="E697" i="5"/>
  <c r="D697" i="5"/>
  <c r="D696" i="5" s="1"/>
  <c r="E696" i="5"/>
  <c r="F694" i="5"/>
  <c r="E693" i="5"/>
  <c r="E692" i="5" s="1"/>
  <c r="E691" i="5" s="1"/>
  <c r="D693" i="5"/>
  <c r="D692" i="5"/>
  <c r="F687" i="5"/>
  <c r="E686" i="5"/>
  <c r="D686" i="5"/>
  <c r="E685" i="5"/>
  <c r="F684" i="5"/>
  <c r="F683" i="5"/>
  <c r="E683" i="5"/>
  <c r="D683" i="5"/>
  <c r="E682" i="5"/>
  <c r="F682" i="5" s="1"/>
  <c r="D682" i="5"/>
  <c r="E681" i="5"/>
  <c r="F680" i="5"/>
  <c r="E679" i="5"/>
  <c r="E678" i="5" s="1"/>
  <c r="E677" i="5" s="1"/>
  <c r="E676" i="5" s="1"/>
  <c r="D679" i="5"/>
  <c r="D678" i="5"/>
  <c r="F675" i="5"/>
  <c r="E674" i="5"/>
  <c r="D674" i="5"/>
  <c r="D673" i="5"/>
  <c r="F671" i="5"/>
  <c r="F670" i="5"/>
  <c r="E670" i="5"/>
  <c r="D670" i="5"/>
  <c r="D669" i="5" s="1"/>
  <c r="F669" i="5"/>
  <c r="E669" i="5"/>
  <c r="E668" i="5"/>
  <c r="D668" i="5"/>
  <c r="F667" i="5"/>
  <c r="E666" i="5"/>
  <c r="E665" i="5" s="1"/>
  <c r="E664" i="5" s="1"/>
  <c r="D666" i="5"/>
  <c r="F666" i="5" s="1"/>
  <c r="F663" i="5"/>
  <c r="F662" i="5"/>
  <c r="E662" i="5"/>
  <c r="D662" i="5"/>
  <c r="D661" i="5" s="1"/>
  <c r="F661" i="5" s="1"/>
  <c r="E661" i="5"/>
  <c r="E660" i="5" s="1"/>
  <c r="D660" i="5"/>
  <c r="F658" i="5"/>
  <c r="E657" i="5"/>
  <c r="E656" i="5" s="1"/>
  <c r="D657" i="5"/>
  <c r="E655" i="5"/>
  <c r="E654" i="5"/>
  <c r="F654" i="5" s="1"/>
  <c r="F653" i="5"/>
  <c r="E652" i="5"/>
  <c r="E651" i="5" s="1"/>
  <c r="D652" i="5"/>
  <c r="E650" i="5"/>
  <c r="F649" i="5"/>
  <c r="E648" i="5"/>
  <c r="F648" i="5" s="1"/>
  <c r="D648" i="5"/>
  <c r="D647" i="5"/>
  <c r="D646" i="5"/>
  <c r="F644" i="5"/>
  <c r="F643" i="5"/>
  <c r="E643" i="5"/>
  <c r="D643" i="5"/>
  <c r="D642" i="5" s="1"/>
  <c r="F642" i="5" s="1"/>
  <c r="E642" i="5"/>
  <c r="E641" i="5" s="1"/>
  <c r="D641" i="5"/>
  <c r="F640" i="5"/>
  <c r="F639" i="5"/>
  <c r="E638" i="5"/>
  <c r="E637" i="5" s="1"/>
  <c r="E636" i="5" s="1"/>
  <c r="D638" i="5"/>
  <c r="D637" i="5"/>
  <c r="D636" i="5"/>
  <c r="F635" i="5"/>
  <c r="E634" i="5"/>
  <c r="E633" i="5" s="1"/>
  <c r="D634" i="5"/>
  <c r="E632" i="5"/>
  <c r="F628" i="5"/>
  <c r="F627" i="5"/>
  <c r="E627" i="5"/>
  <c r="D627" i="5"/>
  <c r="D626" i="5" s="1"/>
  <c r="E626" i="5"/>
  <c r="F626" i="5" s="1"/>
  <c r="D625" i="5"/>
  <c r="F624" i="5"/>
  <c r="E623" i="5"/>
  <c r="E622" i="5" s="1"/>
  <c r="E621" i="5" s="1"/>
  <c r="E616" i="5" s="1"/>
  <c r="D623" i="5"/>
  <c r="D622" i="5"/>
  <c r="F620" i="5"/>
  <c r="F619" i="5"/>
  <c r="E619" i="5"/>
  <c r="D619" i="5"/>
  <c r="D618" i="5" s="1"/>
  <c r="F618" i="5"/>
  <c r="E618" i="5"/>
  <c r="E617" i="5"/>
  <c r="D617" i="5"/>
  <c r="F617" i="5" s="1"/>
  <c r="F615" i="5"/>
  <c r="E614" i="5"/>
  <c r="E613" i="5" s="1"/>
  <c r="D614" i="5"/>
  <c r="E612" i="5"/>
  <c r="E611" i="5"/>
  <c r="F610" i="5"/>
  <c r="E609" i="5"/>
  <c r="E608" i="5" s="1"/>
  <c r="E607" i="5" s="1"/>
  <c r="D609" i="5"/>
  <c r="F609" i="5" s="1"/>
  <c r="D608" i="5"/>
  <c r="F606" i="5"/>
  <c r="F605" i="5"/>
  <c r="E605" i="5"/>
  <c r="D605" i="5"/>
  <c r="D604" i="5" s="1"/>
  <c r="E604" i="5"/>
  <c r="F604" i="5" s="1"/>
  <c r="E603" i="5"/>
  <c r="D603" i="5"/>
  <c r="F601" i="5"/>
  <c r="E600" i="5"/>
  <c r="E599" i="5" s="1"/>
  <c r="D600" i="5"/>
  <c r="E598" i="5"/>
  <c r="F597" i="5"/>
  <c r="E596" i="5"/>
  <c r="F596" i="5" s="1"/>
  <c r="D596" i="5"/>
  <c r="D595" i="5"/>
  <c r="D594" i="5"/>
  <c r="F593" i="5"/>
  <c r="E592" i="5"/>
  <c r="E591" i="5" s="1"/>
  <c r="D592" i="5"/>
  <c r="E590" i="5"/>
  <c r="F584" i="5"/>
  <c r="E583" i="5"/>
  <c r="E582" i="5" s="1"/>
  <c r="E581" i="5" s="1"/>
  <c r="D583" i="5"/>
  <c r="F583" i="5" s="1"/>
  <c r="E580" i="5"/>
  <c r="F579" i="5"/>
  <c r="E578" i="5"/>
  <c r="F578" i="5" s="1"/>
  <c r="D578" i="5"/>
  <c r="D577" i="5"/>
  <c r="D576" i="5"/>
  <c r="F571" i="5"/>
  <c r="F570" i="5"/>
  <c r="E569" i="5"/>
  <c r="E568" i="5" s="1"/>
  <c r="E567" i="5" s="1"/>
  <c r="E566" i="5" s="1"/>
  <c r="E565" i="5" s="1"/>
  <c r="E564" i="5" s="1"/>
  <c r="D569" i="5"/>
  <c r="D568" i="5"/>
  <c r="D567" i="5"/>
  <c r="D566" i="5" s="1"/>
  <c r="F563" i="5"/>
  <c r="E562" i="5"/>
  <c r="E561" i="5" s="1"/>
  <c r="D562" i="5"/>
  <c r="F562" i="5" s="1"/>
  <c r="D561" i="5"/>
  <c r="D560" i="5" s="1"/>
  <c r="F560" i="5" s="1"/>
  <c r="E560" i="5"/>
  <c r="F559" i="5"/>
  <c r="F558" i="5"/>
  <c r="E558" i="5"/>
  <c r="D558" i="5"/>
  <c r="E557" i="5"/>
  <c r="E556" i="5" s="1"/>
  <c r="E551" i="5" s="1"/>
  <c r="E550" i="5" s="1"/>
  <c r="E549" i="5" s="1"/>
  <c r="D557" i="5"/>
  <c r="D556" i="5"/>
  <c r="F555" i="5"/>
  <c r="E554" i="5"/>
  <c r="E553" i="5" s="1"/>
  <c r="D554" i="5"/>
  <c r="F554" i="5" s="1"/>
  <c r="D553" i="5"/>
  <c r="D552" i="5" s="1"/>
  <c r="F552" i="5" s="1"/>
  <c r="E552" i="5"/>
  <c r="F548" i="5"/>
  <c r="F547" i="5"/>
  <c r="E547" i="5"/>
  <c r="D547" i="5"/>
  <c r="D546" i="5" s="1"/>
  <c r="E546" i="5"/>
  <c r="F546" i="5" s="1"/>
  <c r="D545" i="5"/>
  <c r="D544" i="5"/>
  <c r="F543" i="5"/>
  <c r="E542" i="5"/>
  <c r="E541" i="5" s="1"/>
  <c r="D542" i="5"/>
  <c r="F542" i="5" s="1"/>
  <c r="E540" i="5"/>
  <c r="E539" i="5" s="1"/>
  <c r="F536" i="5"/>
  <c r="F535" i="5"/>
  <c r="E535" i="5"/>
  <c r="D535" i="5"/>
  <c r="D534" i="5" s="1"/>
  <c r="E534" i="5"/>
  <c r="E533" i="5" s="1"/>
  <c r="E532" i="5" s="1"/>
  <c r="E531" i="5" s="1"/>
  <c r="E530" i="5" s="1"/>
  <c r="D533" i="5"/>
  <c r="F533" i="5" s="1"/>
  <c r="F529" i="5"/>
  <c r="E528" i="5"/>
  <c r="F528" i="5" s="1"/>
  <c r="D528" i="5"/>
  <c r="D527" i="5"/>
  <c r="F524" i="5"/>
  <c r="F523" i="5"/>
  <c r="E522" i="5"/>
  <c r="E521" i="5" s="1"/>
  <c r="D522" i="5"/>
  <c r="F522" i="5" s="1"/>
  <c r="E520" i="5"/>
  <c r="E519" i="5" s="1"/>
  <c r="F518" i="5"/>
  <c r="E517" i="5"/>
  <c r="D517" i="5"/>
  <c r="F517" i="5" s="1"/>
  <c r="E516" i="5"/>
  <c r="E515" i="5" s="1"/>
  <c r="E514" i="5" s="1"/>
  <c r="F513" i="5"/>
  <c r="F512" i="5"/>
  <c r="F511" i="5"/>
  <c r="E511" i="5"/>
  <c r="D511" i="5"/>
  <c r="F510" i="5"/>
  <c r="F509" i="5"/>
  <c r="E509" i="5"/>
  <c r="D509" i="5"/>
  <c r="D508" i="5" s="1"/>
  <c r="E508" i="5"/>
  <c r="F508" i="5" s="1"/>
  <c r="F507" i="5"/>
  <c r="E506" i="5"/>
  <c r="F506" i="5" s="1"/>
  <c r="D506" i="5"/>
  <c r="D505" i="5"/>
  <c r="F503" i="5"/>
  <c r="E502" i="5"/>
  <c r="E501" i="5" s="1"/>
  <c r="D502" i="5"/>
  <c r="F502" i="5" s="1"/>
  <c r="E500" i="5"/>
  <c r="F493" i="5"/>
  <c r="E492" i="5"/>
  <c r="E491" i="5" s="1"/>
  <c r="E490" i="5" s="1"/>
  <c r="D492" i="5"/>
  <c r="D491" i="5"/>
  <c r="D490" i="5" s="1"/>
  <c r="D489" i="5"/>
  <c r="D485" i="5"/>
  <c r="F485" i="5" s="1"/>
  <c r="E484" i="5"/>
  <c r="E483" i="5"/>
  <c r="E482" i="5"/>
  <c r="E481" i="5" s="1"/>
  <c r="E480" i="5" s="1"/>
  <c r="E479" i="5" s="1"/>
  <c r="F478" i="5"/>
  <c r="F477" i="5"/>
  <c r="E477" i="5"/>
  <c r="D477" i="5"/>
  <c r="E476" i="5"/>
  <c r="E475" i="5" s="1"/>
  <c r="E474" i="5" s="1"/>
  <c r="E473" i="5" s="1"/>
  <c r="E472" i="5" s="1"/>
  <c r="D476" i="5"/>
  <c r="D475" i="5"/>
  <c r="D474" i="5" s="1"/>
  <c r="F469" i="5"/>
  <c r="F468" i="5"/>
  <c r="E468" i="5"/>
  <c r="D468" i="5"/>
  <c r="D467" i="5" s="1"/>
  <c r="E467" i="5"/>
  <c r="E466" i="5" s="1"/>
  <c r="E465" i="5" s="1"/>
  <c r="E464" i="5" s="1"/>
  <c r="D466" i="5"/>
  <c r="F463" i="5"/>
  <c r="E462" i="5"/>
  <c r="D462" i="5"/>
  <c r="D461" i="5" s="1"/>
  <c r="F461" i="5"/>
  <c r="E461" i="5"/>
  <c r="E460" i="5"/>
  <c r="D460" i="5"/>
  <c r="F460" i="5" s="1"/>
  <c r="F459" i="5"/>
  <c r="E458" i="5"/>
  <c r="E457" i="5" s="1"/>
  <c r="E456" i="5" s="1"/>
  <c r="D458" i="5"/>
  <c r="F458" i="5" s="1"/>
  <c r="F455" i="5"/>
  <c r="E454" i="5"/>
  <c r="D454" i="5"/>
  <c r="D453" i="5" s="1"/>
  <c r="F453" i="5" s="1"/>
  <c r="E453" i="5"/>
  <c r="E452" i="5"/>
  <c r="F451" i="5"/>
  <c r="E450" i="5"/>
  <c r="E449" i="5" s="1"/>
  <c r="E448" i="5" s="1"/>
  <c r="D450" i="5"/>
  <c r="D449" i="5"/>
  <c r="D448" i="5" s="1"/>
  <c r="F448" i="5" s="1"/>
  <c r="F447" i="5"/>
  <c r="F446" i="5"/>
  <c r="E446" i="5"/>
  <c r="D446" i="5"/>
  <c r="D445" i="5" s="1"/>
  <c r="E445" i="5"/>
  <c r="F445" i="5" s="1"/>
  <c r="D444" i="5"/>
  <c r="F442" i="5"/>
  <c r="E441" i="5"/>
  <c r="E440" i="5" s="1"/>
  <c r="D441" i="5"/>
  <c r="F441" i="5" s="1"/>
  <c r="E439" i="5"/>
  <c r="F438" i="5"/>
  <c r="E437" i="5"/>
  <c r="F437" i="5" s="1"/>
  <c r="D437" i="5"/>
  <c r="D436" i="5"/>
  <c r="D435" i="5"/>
  <c r="F434" i="5"/>
  <c r="E433" i="5"/>
  <c r="E432" i="5" s="1"/>
  <c r="D433" i="5"/>
  <c r="F433" i="5" s="1"/>
  <c r="E431" i="5"/>
  <c r="E429" i="5" s="1"/>
  <c r="E428" i="5" s="1"/>
  <c r="F430" i="5"/>
  <c r="D427" i="5"/>
  <c r="F427" i="5" s="1"/>
  <c r="E426" i="5"/>
  <c r="E425" i="5"/>
  <c r="E424" i="5" s="1"/>
  <c r="D423" i="5"/>
  <c r="E422" i="5"/>
  <c r="E421" i="5"/>
  <c r="E420" i="5" s="1"/>
  <c r="F419" i="5"/>
  <c r="D419" i="5"/>
  <c r="E418" i="5"/>
  <c r="E417" i="5" s="1"/>
  <c r="E416" i="5" s="1"/>
  <c r="D418" i="5"/>
  <c r="F418" i="5" s="1"/>
  <c r="F412" i="5"/>
  <c r="E411" i="5"/>
  <c r="E410" i="5" s="1"/>
  <c r="D411" i="5"/>
  <c r="F411" i="5" s="1"/>
  <c r="D410" i="5"/>
  <c r="D409" i="5" s="1"/>
  <c r="F409" i="5" s="1"/>
  <c r="E409" i="5"/>
  <c r="F408" i="5"/>
  <c r="F407" i="5"/>
  <c r="E407" i="5"/>
  <c r="D407" i="5"/>
  <c r="E406" i="5"/>
  <c r="E405" i="5" s="1"/>
  <c r="E404" i="5" s="1"/>
  <c r="E403" i="5" s="1"/>
  <c r="E402" i="5" s="1"/>
  <c r="E401" i="5" s="1"/>
  <c r="D406" i="5"/>
  <c r="D405" i="5"/>
  <c r="D404" i="5" s="1"/>
  <c r="F398" i="5"/>
  <c r="E397" i="5"/>
  <c r="F397" i="5" s="1"/>
  <c r="D397" i="5"/>
  <c r="D396" i="5"/>
  <c r="F391" i="5"/>
  <c r="E390" i="5"/>
  <c r="E389" i="5" s="1"/>
  <c r="E388" i="5" s="1"/>
  <c r="E387" i="5" s="1"/>
  <c r="D390" i="5"/>
  <c r="F390" i="5" s="1"/>
  <c r="F386" i="5"/>
  <c r="E385" i="5"/>
  <c r="F385" i="5" s="1"/>
  <c r="D385" i="5"/>
  <c r="D384" i="5"/>
  <c r="F381" i="5"/>
  <c r="F380" i="5"/>
  <c r="E380" i="5"/>
  <c r="D380" i="5"/>
  <c r="D379" i="5" s="1"/>
  <c r="E379" i="5"/>
  <c r="E378" i="5" s="1"/>
  <c r="E377" i="5" s="1"/>
  <c r="F372" i="5"/>
  <c r="E371" i="5"/>
  <c r="E370" i="5" s="1"/>
  <c r="E369" i="5" s="1"/>
  <c r="E368" i="5" s="1"/>
  <c r="D371" i="5"/>
  <c r="D370" i="5" s="1"/>
  <c r="F367" i="5"/>
  <c r="E366" i="5"/>
  <c r="E365" i="5" s="1"/>
  <c r="E364" i="5" s="1"/>
  <c r="E363" i="5" s="1"/>
  <c r="D366" i="5"/>
  <c r="F366" i="5" s="1"/>
  <c r="F362" i="5"/>
  <c r="E361" i="5"/>
  <c r="F361" i="5" s="1"/>
  <c r="D361" i="5"/>
  <c r="D360" i="5"/>
  <c r="F353" i="5"/>
  <c r="F352" i="5"/>
  <c r="E352" i="5"/>
  <c r="D352" i="5"/>
  <c r="D351" i="5" s="1"/>
  <c r="E351" i="5"/>
  <c r="E350" i="5" s="1"/>
  <c r="E349" i="5" s="1"/>
  <c r="E348" i="5" s="1"/>
  <c r="F347" i="5"/>
  <c r="F346" i="5"/>
  <c r="E346" i="5"/>
  <c r="D346" i="5"/>
  <c r="D345" i="5" s="1"/>
  <c r="E345" i="5"/>
  <c r="E344" i="5" s="1"/>
  <c r="F343" i="5"/>
  <c r="E342" i="5"/>
  <c r="E341" i="5" s="1"/>
  <c r="E340" i="5" s="1"/>
  <c r="E339" i="5" s="1"/>
  <c r="E338" i="5" s="1"/>
  <c r="E337" i="5" s="1"/>
  <c r="E336" i="5" s="1"/>
  <c r="E335" i="5" s="1"/>
  <c r="D342" i="5"/>
  <c r="F342" i="5" s="1"/>
  <c r="F333" i="5"/>
  <c r="E332" i="5"/>
  <c r="E331" i="5" s="1"/>
  <c r="D332" i="5"/>
  <c r="F330" i="5"/>
  <c r="F329" i="5"/>
  <c r="F328" i="5"/>
  <c r="E327" i="5"/>
  <c r="D327" i="5"/>
  <c r="F326" i="5"/>
  <c r="E325" i="5"/>
  <c r="F325" i="5" s="1"/>
  <c r="D325" i="5"/>
  <c r="D324" i="5"/>
  <c r="F317" i="5"/>
  <c r="F316" i="5"/>
  <c r="E316" i="5"/>
  <c r="D316" i="5"/>
  <c r="D313" i="5" s="1"/>
  <c r="F313" i="5" s="1"/>
  <c r="F315" i="5"/>
  <c r="F314" i="5"/>
  <c r="E314" i="5"/>
  <c r="D314" i="5"/>
  <c r="E313" i="5"/>
  <c r="E312" i="5" s="1"/>
  <c r="D312" i="5"/>
  <c r="F312" i="5" s="1"/>
  <c r="F311" i="5"/>
  <c r="F310" i="5"/>
  <c r="E309" i="5"/>
  <c r="D309" i="5"/>
  <c r="D308" i="5"/>
  <c r="F306" i="5"/>
  <c r="E305" i="5"/>
  <c r="E304" i="5" s="1"/>
  <c r="D305" i="5"/>
  <c r="D304" i="5" s="1"/>
  <c r="F304" i="5" s="1"/>
  <c r="F303" i="5"/>
  <c r="F302" i="5"/>
  <c r="E302" i="5"/>
  <c r="D302" i="5"/>
  <c r="D301" i="5" s="1"/>
  <c r="E301" i="5"/>
  <c r="E300" i="5" s="1"/>
  <c r="D300" i="5"/>
  <c r="F298" i="5"/>
  <c r="E297" i="5"/>
  <c r="E296" i="5" s="1"/>
  <c r="D297" i="5"/>
  <c r="D296" i="5" s="1"/>
  <c r="D295" i="5" s="1"/>
  <c r="E295" i="5"/>
  <c r="E294" i="5" s="1"/>
  <c r="F293" i="5"/>
  <c r="E292" i="5"/>
  <c r="E291" i="5" s="1"/>
  <c r="D292" i="5"/>
  <c r="F290" i="5"/>
  <c r="E289" i="5"/>
  <c r="E288" i="5" s="1"/>
  <c r="E287" i="5" s="1"/>
  <c r="D289" i="5"/>
  <c r="D288" i="5" s="1"/>
  <c r="F288" i="5"/>
  <c r="F286" i="5"/>
  <c r="E285" i="5"/>
  <c r="D285" i="5"/>
  <c r="D284" i="5"/>
  <c r="F282" i="5"/>
  <c r="D282" i="5"/>
  <c r="E281" i="5"/>
  <c r="E280" i="5" s="1"/>
  <c r="E279" i="5" s="1"/>
  <c r="D281" i="5"/>
  <c r="F278" i="5"/>
  <c r="F277" i="5"/>
  <c r="E277" i="5"/>
  <c r="D277" i="5"/>
  <c r="D276" i="5" s="1"/>
  <c r="F276" i="5" s="1"/>
  <c r="E276" i="5"/>
  <c r="E275" i="5" s="1"/>
  <c r="D275" i="5"/>
  <c r="F275" i="5" s="1"/>
  <c r="F274" i="5"/>
  <c r="E273" i="5"/>
  <c r="E272" i="5" s="1"/>
  <c r="E271" i="5" s="1"/>
  <c r="D273" i="5"/>
  <c r="F267" i="5"/>
  <c r="E266" i="5"/>
  <c r="E265" i="5" s="1"/>
  <c r="F265" i="5" s="1"/>
  <c r="D266" i="5"/>
  <c r="D265" i="5" s="1"/>
  <c r="D264" i="5" s="1"/>
  <c r="D263" i="5"/>
  <c r="F261" i="5"/>
  <c r="E260" i="5"/>
  <c r="E259" i="5" s="1"/>
  <c r="D260" i="5"/>
  <c r="E258" i="5"/>
  <c r="F257" i="5"/>
  <c r="F256" i="5"/>
  <c r="E256" i="5"/>
  <c r="D256" i="5"/>
  <c r="E255" i="5"/>
  <c r="E254" i="5" s="1"/>
  <c r="D255" i="5"/>
  <c r="F255" i="5" s="1"/>
  <c r="F253" i="5"/>
  <c r="E252" i="5"/>
  <c r="E251" i="5" s="1"/>
  <c r="D252" i="5"/>
  <c r="E250" i="5"/>
  <c r="E249" i="5"/>
  <c r="E248" i="5" s="1"/>
  <c r="F245" i="5"/>
  <c r="E244" i="5"/>
  <c r="E243" i="5" s="1"/>
  <c r="E242" i="5" s="1"/>
  <c r="E241" i="5" s="1"/>
  <c r="E240" i="5" s="1"/>
  <c r="E239" i="5" s="1"/>
  <c r="D244" i="5"/>
  <c r="D243" i="5"/>
  <c r="D242" i="5"/>
  <c r="F238" i="5"/>
  <c r="E237" i="5"/>
  <c r="E235" i="5" s="1"/>
  <c r="E234" i="5" s="1"/>
  <c r="E233" i="5" s="1"/>
  <c r="E232" i="5" s="1"/>
  <c r="D237" i="5"/>
  <c r="E236" i="5"/>
  <c r="D236" i="5"/>
  <c r="F236" i="5" s="1"/>
  <c r="F231" i="5"/>
  <c r="E230" i="5"/>
  <c r="E229" i="5" s="1"/>
  <c r="D230" i="5"/>
  <c r="F228" i="5"/>
  <c r="F227" i="5"/>
  <c r="E227" i="5"/>
  <c r="D227" i="5"/>
  <c r="D226" i="5" s="1"/>
  <c r="F226" i="5" s="1"/>
  <c r="E226" i="5"/>
  <c r="F225" i="5"/>
  <c r="F224" i="5"/>
  <c r="E224" i="5"/>
  <c r="D224" i="5"/>
  <c r="E223" i="5"/>
  <c r="D223" i="5"/>
  <c r="F223" i="5" s="1"/>
  <c r="F218" i="5"/>
  <c r="E217" i="5"/>
  <c r="E216" i="5" s="1"/>
  <c r="E215" i="5" s="1"/>
  <c r="D217" i="5"/>
  <c r="D216" i="5"/>
  <c r="F214" i="5"/>
  <c r="F213" i="5"/>
  <c r="F212" i="5"/>
  <c r="E211" i="5"/>
  <c r="G211" i="5" s="1"/>
  <c r="D211" i="5"/>
  <c r="D210" i="5"/>
  <c r="D209" i="5"/>
  <c r="F208" i="5"/>
  <c r="E207" i="5"/>
  <c r="E206" i="5" s="1"/>
  <c r="D207" i="5"/>
  <c r="E205" i="5"/>
  <c r="F203" i="5"/>
  <c r="E202" i="5"/>
  <c r="D202" i="5"/>
  <c r="F202" i="5" s="1"/>
  <c r="E201" i="5"/>
  <c r="E200" i="5" s="1"/>
  <c r="F199" i="5"/>
  <c r="E198" i="5"/>
  <c r="D198" i="5"/>
  <c r="D197" i="5" s="1"/>
  <c r="F197" i="5"/>
  <c r="E197" i="5"/>
  <c r="E196" i="5"/>
  <c r="E195" i="5" s="1"/>
  <c r="D196" i="5"/>
  <c r="D195" i="5" s="1"/>
  <c r="F195" i="5" s="1"/>
  <c r="F194" i="5"/>
  <c r="F193" i="5"/>
  <c r="E193" i="5"/>
  <c r="D193" i="5"/>
  <c r="D192" i="5" s="1"/>
  <c r="E192" i="5"/>
  <c r="E191" i="5" s="1"/>
  <c r="D191" i="5"/>
  <c r="D190" i="5"/>
  <c r="I189" i="5"/>
  <c r="G189" i="5"/>
  <c r="F189" i="5"/>
  <c r="F188" i="5"/>
  <c r="E188" i="5"/>
  <c r="D188" i="5"/>
  <c r="E187" i="5"/>
  <c r="F187" i="5" s="1"/>
  <c r="D187" i="5"/>
  <c r="I186" i="5"/>
  <c r="F186" i="5"/>
  <c r="F185" i="5"/>
  <c r="F184" i="5"/>
  <c r="D184" i="5"/>
  <c r="E183" i="5"/>
  <c r="F183" i="5" s="1"/>
  <c r="D183" i="5"/>
  <c r="D182" i="5"/>
  <c r="D181" i="5" s="1"/>
  <c r="F180" i="5"/>
  <c r="I179" i="5"/>
  <c r="F179" i="5"/>
  <c r="E178" i="5"/>
  <c r="D178" i="5"/>
  <c r="F178" i="5" s="1"/>
  <c r="E177" i="5"/>
  <c r="E176" i="5" s="1"/>
  <c r="H156" i="5"/>
  <c r="G154" i="5"/>
  <c r="E154" i="5"/>
  <c r="D154" i="5"/>
  <c r="E152" i="5"/>
  <c r="E151" i="5"/>
  <c r="D151" i="5"/>
  <c r="E150" i="5"/>
  <c r="D150" i="5"/>
  <c r="F149" i="5"/>
  <c r="E148" i="5"/>
  <c r="E147" i="5" s="1"/>
  <c r="D148" i="5"/>
  <c r="F148" i="5" s="1"/>
  <c r="F147" i="5"/>
  <c r="F146" i="5"/>
  <c r="F145" i="5"/>
  <c r="E145" i="5"/>
  <c r="D145" i="5"/>
  <c r="F144" i="5"/>
  <c r="F143" i="5"/>
  <c r="E143" i="5"/>
  <c r="D143" i="5"/>
  <c r="F141" i="5"/>
  <c r="E140" i="5"/>
  <c r="H140" i="5" s="1"/>
  <c r="D140" i="5"/>
  <c r="F138" i="5"/>
  <c r="E137" i="5"/>
  <c r="H137" i="5" s="1"/>
  <c r="D137" i="5"/>
  <c r="D136" i="5"/>
  <c r="F135" i="5"/>
  <c r="E134" i="5"/>
  <c r="D134" i="5"/>
  <c r="F134" i="5" s="1"/>
  <c r="F133" i="5"/>
  <c r="E132" i="5"/>
  <c r="D132" i="5"/>
  <c r="D131" i="5"/>
  <c r="F130" i="5"/>
  <c r="E129" i="5"/>
  <c r="H129" i="5" s="1"/>
  <c r="D129" i="5"/>
  <c r="F129" i="5" s="1"/>
  <c r="F128" i="5"/>
  <c r="E126" i="5"/>
  <c r="D126" i="5"/>
  <c r="F126" i="5" s="1"/>
  <c r="E124" i="5"/>
  <c r="D124" i="5"/>
  <c r="E122" i="5"/>
  <c r="D122" i="5"/>
  <c r="F120" i="5"/>
  <c r="E120" i="5"/>
  <c r="D120" i="5"/>
  <c r="F119" i="5"/>
  <c r="F118" i="5"/>
  <c r="E118" i="5"/>
  <c r="D118" i="5"/>
  <c r="F117" i="5"/>
  <c r="F116" i="5"/>
  <c r="E116" i="5"/>
  <c r="D116" i="5"/>
  <c r="F115" i="5"/>
  <c r="F114" i="5"/>
  <c r="E114" i="5"/>
  <c r="D114" i="5"/>
  <c r="E113" i="5"/>
  <c r="F112" i="5"/>
  <c r="E111" i="5"/>
  <c r="E110" i="5" s="1"/>
  <c r="H153" i="5" s="1"/>
  <c r="D111" i="5"/>
  <c r="F111" i="5" s="1"/>
  <c r="F106" i="5"/>
  <c r="E106" i="5"/>
  <c r="D106" i="5"/>
  <c r="D103" i="5" s="1"/>
  <c r="F103" i="5" s="1"/>
  <c r="E104" i="5"/>
  <c r="E103" i="5"/>
  <c r="F102" i="5"/>
  <c r="E97" i="5"/>
  <c r="D97" i="5"/>
  <c r="E95" i="5"/>
  <c r="D95" i="5"/>
  <c r="E94" i="5"/>
  <c r="D94" i="5"/>
  <c r="E92" i="5"/>
  <c r="E91" i="5" s="1"/>
  <c r="E84" i="5" s="1"/>
  <c r="D91" i="5"/>
  <c r="E88" i="5"/>
  <c r="D88" i="5"/>
  <c r="E86" i="5"/>
  <c r="E85" i="5"/>
  <c r="D85" i="5"/>
  <c r="E82" i="5"/>
  <c r="E81" i="5"/>
  <c r="F81" i="5" s="1"/>
  <c r="E79" i="5"/>
  <c r="E78" i="5"/>
  <c r="D77" i="5"/>
  <c r="E75" i="5"/>
  <c r="D75" i="5"/>
  <c r="E74" i="5"/>
  <c r="E73" i="5" s="1"/>
  <c r="D74" i="5"/>
  <c r="D73" i="5"/>
  <c r="E71" i="5"/>
  <c r="E70" i="5"/>
  <c r="F70" i="5" s="1"/>
  <c r="E68" i="5"/>
  <c r="F67" i="5"/>
  <c r="E66" i="5"/>
  <c r="F66" i="5" s="1"/>
  <c r="E64" i="5"/>
  <c r="D62" i="5"/>
  <c r="G57" i="5"/>
  <c r="E56" i="5"/>
  <c r="E50" i="5"/>
  <c r="E49" i="5" s="1"/>
  <c r="E45" i="5"/>
  <c r="G45" i="5" s="1"/>
  <c r="D44" i="5"/>
  <c r="E41" i="5"/>
  <c r="F40" i="5"/>
  <c r="E40" i="5"/>
  <c r="E39" i="5"/>
  <c r="G39" i="5" s="1"/>
  <c r="D39" i="5"/>
  <c r="F39" i="5" s="1"/>
  <c r="G34" i="5"/>
  <c r="E34" i="5"/>
  <c r="E33" i="5"/>
  <c r="G33" i="5" s="1"/>
  <c r="D33" i="5"/>
  <c r="F31" i="5"/>
  <c r="F29" i="5"/>
  <c r="F28" i="5"/>
  <c r="F27" i="5"/>
  <c r="F26" i="5"/>
  <c r="H20" i="5"/>
  <c r="E20" i="5"/>
  <c r="F20" i="5" s="1"/>
  <c r="E19" i="5"/>
  <c r="F19" i="5" s="1"/>
  <c r="D19" i="5"/>
  <c r="E190" i="5" l="1"/>
  <c r="F190" i="5" s="1"/>
  <c r="F191" i="5"/>
  <c r="F49" i="5"/>
  <c r="G49" i="5"/>
  <c r="F181" i="5"/>
  <c r="E270" i="5"/>
  <c r="E175" i="5"/>
  <c r="E77" i="5"/>
  <c r="F77" i="5" s="1"/>
  <c r="D84" i="5"/>
  <c r="D61" i="5" s="1"/>
  <c r="E182" i="5"/>
  <c r="E181" i="5" s="1"/>
  <c r="F192" i="5"/>
  <c r="D215" i="5"/>
  <c r="F215" i="5" s="1"/>
  <c r="F216" i="5"/>
  <c r="F295" i="5"/>
  <c r="G20" i="5"/>
  <c r="D18" i="5"/>
  <c r="E44" i="5"/>
  <c r="E63" i="5"/>
  <c r="D113" i="5"/>
  <c r="F132" i="5"/>
  <c r="E131" i="5"/>
  <c r="F131" i="5" s="1"/>
  <c r="F140" i="5"/>
  <c r="D147" i="5"/>
  <c r="H154" i="5"/>
  <c r="I154" i="5" s="1"/>
  <c r="I153" i="5" s="1"/>
  <c r="I152" i="5" s="1"/>
  <c r="D177" i="5"/>
  <c r="F198" i="5"/>
  <c r="D201" i="5"/>
  <c r="F217" i="5"/>
  <c r="D254" i="5"/>
  <c r="F254" i="5" s="1"/>
  <c r="F264" i="5"/>
  <c r="F281" i="5"/>
  <c r="D280" i="5"/>
  <c r="D283" i="5"/>
  <c r="F283" i="5" s="1"/>
  <c r="D294" i="5"/>
  <c r="F294" i="5" s="1"/>
  <c r="F301" i="5"/>
  <c r="D307" i="5"/>
  <c r="D299" i="5" s="1"/>
  <c r="F327" i="5"/>
  <c r="E324" i="5"/>
  <c r="E323" i="5" s="1"/>
  <c r="E322" i="5" s="1"/>
  <c r="E321" i="5" s="1"/>
  <c r="E320" i="5" s="1"/>
  <c r="E319" i="5" s="1"/>
  <c r="E318" i="5" s="1"/>
  <c r="F332" i="5"/>
  <c r="D331" i="5"/>
  <c r="F331" i="5" s="1"/>
  <c r="F345" i="5"/>
  <c r="D344" i="5"/>
  <c r="F344" i="5" s="1"/>
  <c r="F370" i="5"/>
  <c r="D369" i="5"/>
  <c r="F379" i="5"/>
  <c r="D378" i="5"/>
  <c r="E415" i="5"/>
  <c r="F466" i="5"/>
  <c r="E471" i="5"/>
  <c r="E489" i="5"/>
  <c r="F490" i="5"/>
  <c r="E488" i="5"/>
  <c r="E487" i="5" s="1"/>
  <c r="E486" i="5" s="1"/>
  <c r="E631" i="5"/>
  <c r="F237" i="5"/>
  <c r="D235" i="5"/>
  <c r="D241" i="5"/>
  <c r="F242" i="5"/>
  <c r="E247" i="5"/>
  <c r="D251" i="5"/>
  <c r="F252" i="5"/>
  <c r="F263" i="5"/>
  <c r="D262" i="5"/>
  <c r="F262" i="5" s="1"/>
  <c r="F292" i="5"/>
  <c r="D291" i="5"/>
  <c r="F291" i="5" s="1"/>
  <c r="F351" i="5"/>
  <c r="D350" i="5"/>
  <c r="F489" i="5"/>
  <c r="F137" i="5"/>
  <c r="F182" i="5"/>
  <c r="D206" i="5"/>
  <c r="F207" i="5"/>
  <c r="F211" i="5"/>
  <c r="E222" i="5"/>
  <c r="E221" i="5" s="1"/>
  <c r="E220" i="5" s="1"/>
  <c r="E219" i="5" s="1"/>
  <c r="F230" i="5"/>
  <c r="D229" i="5"/>
  <c r="F229" i="5" s="1"/>
  <c r="F243" i="5"/>
  <c r="F244" i="5"/>
  <c r="D259" i="5"/>
  <c r="F260" i="5"/>
  <c r="E264" i="5"/>
  <c r="E263" i="5" s="1"/>
  <c r="E262" i="5" s="1"/>
  <c r="F273" i="5"/>
  <c r="D272" i="5"/>
  <c r="F285" i="5"/>
  <c r="E284" i="5"/>
  <c r="E283" i="5" s="1"/>
  <c r="D287" i="5"/>
  <c r="F287" i="5" s="1"/>
  <c r="F296" i="5"/>
  <c r="F300" i="5"/>
  <c r="F309" i="5"/>
  <c r="E308" i="5"/>
  <c r="E307" i="5" s="1"/>
  <c r="E299" i="5" s="1"/>
  <c r="D473" i="5"/>
  <c r="F474" i="5"/>
  <c r="D110" i="5"/>
  <c r="E136" i="5"/>
  <c r="F136" i="5" s="1"/>
  <c r="E210" i="5"/>
  <c r="E209" i="5" s="1"/>
  <c r="E204" i="5" s="1"/>
  <c r="F324" i="5"/>
  <c r="D323" i="5"/>
  <c r="D403" i="5"/>
  <c r="F404" i="5"/>
  <c r="F566" i="5"/>
  <c r="F266" i="5"/>
  <c r="F289" i="5"/>
  <c r="F297" i="5"/>
  <c r="F305" i="5"/>
  <c r="F371" i="5"/>
  <c r="D432" i="5"/>
  <c r="E436" i="5"/>
  <c r="D440" i="5"/>
  <c r="E444" i="5"/>
  <c r="D452" i="5"/>
  <c r="F462" i="5"/>
  <c r="D465" i="5"/>
  <c r="F492" i="5"/>
  <c r="D504" i="5"/>
  <c r="D516" i="5"/>
  <c r="D532" i="5"/>
  <c r="D541" i="5"/>
  <c r="E545" i="5"/>
  <c r="D551" i="5"/>
  <c r="D565" i="5"/>
  <c r="F569" i="5"/>
  <c r="E577" i="5"/>
  <c r="E576" i="5" s="1"/>
  <c r="E575" i="5" s="1"/>
  <c r="E574" i="5" s="1"/>
  <c r="E573" i="5" s="1"/>
  <c r="E572" i="5" s="1"/>
  <c r="D582" i="5"/>
  <c r="E595" i="5"/>
  <c r="E594" i="5" s="1"/>
  <c r="E589" i="5" s="1"/>
  <c r="E588" i="5" s="1"/>
  <c r="E587" i="5" s="1"/>
  <c r="D599" i="5"/>
  <c r="F600" i="5"/>
  <c r="F603" i="5"/>
  <c r="F623" i="5"/>
  <c r="E625" i="5"/>
  <c r="F625" i="5" s="1"/>
  <c r="E647" i="5"/>
  <c r="E646" i="5" s="1"/>
  <c r="D651" i="5"/>
  <c r="F652" i="5"/>
  <c r="D665" i="5"/>
  <c r="F668" i="5"/>
  <c r="D672" i="5"/>
  <c r="F423" i="5"/>
  <c r="D422" i="5"/>
  <c r="D607" i="5"/>
  <c r="F608" i="5"/>
  <c r="F636" i="5"/>
  <c r="F641" i="5"/>
  <c r="E645" i="5"/>
  <c r="D341" i="5"/>
  <c r="D359" i="5"/>
  <c r="E360" i="5"/>
  <c r="E359" i="5" s="1"/>
  <c r="E358" i="5" s="1"/>
  <c r="E357" i="5" s="1"/>
  <c r="E356" i="5" s="1"/>
  <c r="E355" i="5" s="1"/>
  <c r="E354" i="5" s="1"/>
  <c r="D365" i="5"/>
  <c r="D383" i="5"/>
  <c r="E384" i="5"/>
  <c r="E383" i="5" s="1"/>
  <c r="E382" i="5" s="1"/>
  <c r="E376" i="5" s="1"/>
  <c r="E375" i="5" s="1"/>
  <c r="E374" i="5" s="1"/>
  <c r="E373" i="5" s="1"/>
  <c r="D389" i="5"/>
  <c r="D395" i="5"/>
  <c r="E396" i="5"/>
  <c r="E395" i="5" s="1"/>
  <c r="E394" i="5" s="1"/>
  <c r="E393" i="5" s="1"/>
  <c r="E392" i="5" s="1"/>
  <c r="F405" i="5"/>
  <c r="F406" i="5"/>
  <c r="F410" i="5"/>
  <c r="F449" i="5"/>
  <c r="F450" i="5"/>
  <c r="F467" i="5"/>
  <c r="F475" i="5"/>
  <c r="F476" i="5"/>
  <c r="D484" i="5"/>
  <c r="E527" i="5"/>
  <c r="E526" i="5" s="1"/>
  <c r="E525" i="5" s="1"/>
  <c r="F534" i="5"/>
  <c r="F553" i="5"/>
  <c r="F556" i="5"/>
  <c r="F557" i="5"/>
  <c r="F561" i="5"/>
  <c r="F567" i="5"/>
  <c r="D575" i="5"/>
  <c r="F575" i="5" s="1"/>
  <c r="F576" i="5"/>
  <c r="D613" i="5"/>
  <c r="F614" i="5"/>
  <c r="D633" i="5"/>
  <c r="F634" i="5"/>
  <c r="F637" i="5"/>
  <c r="F638" i="5"/>
  <c r="F646" i="5"/>
  <c r="F674" i="5"/>
  <c r="E673" i="5"/>
  <c r="E672" i="5" s="1"/>
  <c r="E659" i="5" s="1"/>
  <c r="D417" i="5"/>
  <c r="D426" i="5"/>
  <c r="F454" i="5"/>
  <c r="D457" i="5"/>
  <c r="D488" i="5"/>
  <c r="F491" i="5"/>
  <c r="D501" i="5"/>
  <c r="E505" i="5"/>
  <c r="E504" i="5" s="1"/>
  <c r="E499" i="5" s="1"/>
  <c r="E498" i="5" s="1"/>
  <c r="E497" i="5" s="1"/>
  <c r="D521" i="5"/>
  <c r="D526" i="5"/>
  <c r="F568" i="5"/>
  <c r="F577" i="5"/>
  <c r="D591" i="5"/>
  <c r="F592" i="5"/>
  <c r="E602" i="5"/>
  <c r="D621" i="5"/>
  <c r="F622" i="5"/>
  <c r="F647" i="5"/>
  <c r="D656" i="5"/>
  <c r="F657" i="5"/>
  <c r="F660" i="5"/>
  <c r="F696" i="5"/>
  <c r="E695" i="5"/>
  <c r="E690" i="5" s="1"/>
  <c r="E689" i="5" s="1"/>
  <c r="E688" i="5" s="1"/>
  <c r="F679" i="5"/>
  <c r="F693" i="5"/>
  <c r="D699" i="5"/>
  <c r="F700" i="5"/>
  <c r="F711" i="5"/>
  <c r="D734" i="5"/>
  <c r="F759" i="5"/>
  <c r="E761" i="5"/>
  <c r="F770" i="5"/>
  <c r="E769" i="5"/>
  <c r="E765" i="5" s="1"/>
  <c r="E764" i="5" s="1"/>
  <c r="F775" i="5"/>
  <c r="D774" i="5"/>
  <c r="F791" i="5"/>
  <c r="D790" i="5"/>
  <c r="F800" i="5"/>
  <c r="F873" i="5"/>
  <c r="D887" i="5"/>
  <c r="E939" i="5"/>
  <c r="F939" i="5" s="1"/>
  <c r="F940" i="5"/>
  <c r="D715" i="5"/>
  <c r="F716" i="5"/>
  <c r="E757" i="5"/>
  <c r="F799" i="5"/>
  <c r="D805" i="5"/>
  <c r="F813" i="5"/>
  <c r="E812" i="5"/>
  <c r="E811" i="5" s="1"/>
  <c r="E810" i="5" s="1"/>
  <c r="E809" i="5" s="1"/>
  <c r="F818" i="5"/>
  <c r="D817" i="5"/>
  <c r="F830" i="5"/>
  <c r="D829" i="5"/>
  <c r="F842" i="5"/>
  <c r="D841" i="5"/>
  <c r="F841" i="5" s="1"/>
  <c r="E851" i="5"/>
  <c r="E850" i="5" s="1"/>
  <c r="F852" i="5"/>
  <c r="D861" i="5"/>
  <c r="F862" i="5"/>
  <c r="F882" i="5"/>
  <c r="D881" i="5"/>
  <c r="D685" i="5"/>
  <c r="F686" i="5"/>
  <c r="D721" i="5"/>
  <c r="F722" i="5"/>
  <c r="E733" i="5"/>
  <c r="E732" i="5" s="1"/>
  <c r="D739" i="5"/>
  <c r="F740" i="5"/>
  <c r="D749" i="5"/>
  <c r="F749" i="5" s="1"/>
  <c r="F750" i="5"/>
  <c r="F769" i="5"/>
  <c r="F783" i="5"/>
  <c r="D782" i="5"/>
  <c r="F797" i="5"/>
  <c r="D796" i="5"/>
  <c r="E831" i="5"/>
  <c r="E830" i="5" s="1"/>
  <c r="E829" i="5" s="1"/>
  <c r="E828" i="5" s="1"/>
  <c r="E827" i="5" s="1"/>
  <c r="F837" i="5"/>
  <c r="F883" i="5"/>
  <c r="D677" i="5"/>
  <c r="F677" i="5" s="1"/>
  <c r="F678" i="5"/>
  <c r="D691" i="5"/>
  <c r="F691" i="5" s="1"/>
  <c r="F692" i="5"/>
  <c r="D702" i="5"/>
  <c r="F702" i="5" s="1"/>
  <c r="D709" i="5"/>
  <c r="F709" i="5" s="1"/>
  <c r="F710" i="5"/>
  <c r="D727" i="5"/>
  <c r="F728" i="5"/>
  <c r="D742" i="5"/>
  <c r="F742" i="5" s="1"/>
  <c r="F743" i="5"/>
  <c r="D757" i="5"/>
  <c r="F757" i="5" s="1"/>
  <c r="F758" i="5"/>
  <c r="F761" i="5"/>
  <c r="F767" i="5"/>
  <c r="D766" i="5"/>
  <c r="F766" i="5" s="1"/>
  <c r="D777" i="5"/>
  <c r="F786" i="5"/>
  <c r="F807" i="5"/>
  <c r="E806" i="5"/>
  <c r="E805" i="5" s="1"/>
  <c r="E804" i="5" s="1"/>
  <c r="D811" i="5"/>
  <c r="F821" i="5"/>
  <c r="D836" i="5"/>
  <c r="F843" i="5"/>
  <c r="D848" i="5"/>
  <c r="D867" i="5"/>
  <c r="F868" i="5"/>
  <c r="F872" i="5"/>
  <c r="E883" i="5"/>
  <c r="E878" i="5" s="1"/>
  <c r="F884" i="5"/>
  <c r="F923" i="5"/>
  <c r="F802" i="5"/>
  <c r="F823" i="5"/>
  <c r="F833" i="5"/>
  <c r="F839" i="5"/>
  <c r="F875" i="5"/>
  <c r="E889" i="5"/>
  <c r="D893" i="5"/>
  <c r="E897" i="5"/>
  <c r="E905" i="5"/>
  <c r="D922" i="5"/>
  <c r="D931" i="5"/>
  <c r="F942" i="5"/>
  <c r="F947" i="5"/>
  <c r="D950" i="5"/>
  <c r="D962" i="5"/>
  <c r="D979" i="5"/>
  <c r="D989" i="5"/>
  <c r="F1022" i="5"/>
  <c r="E1021" i="5"/>
  <c r="E1020" i="5" s="1"/>
  <c r="D983" i="5"/>
  <c r="F984" i="5"/>
  <c r="D1014" i="5"/>
  <c r="F1041" i="5"/>
  <c r="D1040" i="5"/>
  <c r="F1118" i="5"/>
  <c r="D1117" i="5"/>
  <c r="F851" i="5"/>
  <c r="F910" i="5"/>
  <c r="F911" i="5"/>
  <c r="F956" i="5"/>
  <c r="D995" i="5"/>
  <c r="F996" i="5"/>
  <c r="D1005" i="5"/>
  <c r="F1006" i="5"/>
  <c r="F1075" i="5"/>
  <c r="F1112" i="5"/>
  <c r="D1111" i="5"/>
  <c r="F874" i="5"/>
  <c r="D916" i="5"/>
  <c r="E923" i="5"/>
  <c r="E922" i="5" s="1"/>
  <c r="E921" i="5" s="1"/>
  <c r="E920" i="5" s="1"/>
  <c r="E919" i="5" s="1"/>
  <c r="F941" i="5"/>
  <c r="D944" i="5"/>
  <c r="F944" i="5" s="1"/>
  <c r="E951" i="5"/>
  <c r="E950" i="5" s="1"/>
  <c r="E949" i="5" s="1"/>
  <c r="D967" i="5"/>
  <c r="D973" i="5"/>
  <c r="F1028" i="5"/>
  <c r="E1027" i="5"/>
  <c r="E1026" i="5" s="1"/>
  <c r="E1025" i="5" s="1"/>
  <c r="F997" i="5"/>
  <c r="F1016" i="5"/>
  <c r="E1015" i="5"/>
  <c r="E1014" i="5" s="1"/>
  <c r="E1009" i="5" s="1"/>
  <c r="E1003" i="5" s="1"/>
  <c r="E1002" i="5" s="1"/>
  <c r="E1001" i="5" s="1"/>
  <c r="E1000" i="5" s="1"/>
  <c r="D1020" i="5"/>
  <c r="F1027" i="5"/>
  <c r="D1026" i="5"/>
  <c r="F1035" i="5"/>
  <c r="D1034" i="5"/>
  <c r="F1061" i="5"/>
  <c r="D1060" i="5"/>
  <c r="F1104" i="5"/>
  <c r="F1065" i="5"/>
  <c r="F1012" i="5"/>
  <c r="F1036" i="5"/>
  <c r="F1042" i="5"/>
  <c r="F1062" i="5"/>
  <c r="F1113" i="5"/>
  <c r="F1119" i="5"/>
  <c r="E1137" i="5"/>
  <c r="D1044" i="5"/>
  <c r="E1045" i="5"/>
  <c r="E1044" i="5" s="1"/>
  <c r="E1038" i="5" s="1"/>
  <c r="E1032" i="5" s="1"/>
  <c r="E1031" i="5" s="1"/>
  <c r="E1030" i="5" s="1"/>
  <c r="D1050" i="5"/>
  <c r="E1051" i="5"/>
  <c r="E1050" i="5" s="1"/>
  <c r="E1049" i="5" s="1"/>
  <c r="D1056" i="5"/>
  <c r="D1064" i="5"/>
  <c r="F1064" i="5" s="1"/>
  <c r="E1065" i="5"/>
  <c r="E1064" i="5" s="1"/>
  <c r="D1074" i="5"/>
  <c r="E1075" i="5"/>
  <c r="E1074" i="5" s="1"/>
  <c r="E1073" i="5" s="1"/>
  <c r="E1072" i="5" s="1"/>
  <c r="E1071" i="5" s="1"/>
  <c r="E1070" i="5" s="1"/>
  <c r="E1069" i="5" s="1"/>
  <c r="D1080" i="5"/>
  <c r="D1086" i="5"/>
  <c r="E1087" i="5"/>
  <c r="E1086" i="5" s="1"/>
  <c r="E1085" i="5" s="1"/>
  <c r="E1084" i="5" s="1"/>
  <c r="E1083" i="5" s="1"/>
  <c r="D1096" i="5"/>
  <c r="E1097" i="5"/>
  <c r="E1096" i="5" s="1"/>
  <c r="E1095" i="5" s="1"/>
  <c r="E1094" i="5" s="1"/>
  <c r="E1093" i="5" s="1"/>
  <c r="E1092" i="5" s="1"/>
  <c r="E1091" i="5" s="1"/>
  <c r="D1103" i="5"/>
  <c r="D1102" i="5" s="1"/>
  <c r="F1102" i="5" s="1"/>
  <c r="E334" i="5" l="1"/>
  <c r="F299" i="5"/>
  <c r="D972" i="5"/>
  <c r="F972" i="5" s="1"/>
  <c r="F973" i="5"/>
  <c r="D1055" i="5"/>
  <c r="F1056" i="5"/>
  <c r="F1044" i="5"/>
  <c r="F1097" i="5"/>
  <c r="F1020" i="5"/>
  <c r="D1073" i="5"/>
  <c r="F1074" i="5"/>
  <c r="E1134" i="5"/>
  <c r="F1051" i="5"/>
  <c r="F1060" i="5"/>
  <c r="D1059" i="5"/>
  <c r="F1059" i="5" s="1"/>
  <c r="F1021" i="5"/>
  <c r="F1111" i="5"/>
  <c r="D1110" i="5"/>
  <c r="D1004" i="5"/>
  <c r="F1005" i="5"/>
  <c r="F1014" i="5"/>
  <c r="D1009" i="5"/>
  <c r="F1009" i="5" s="1"/>
  <c r="E904" i="5"/>
  <c r="F905" i="5"/>
  <c r="D810" i="5"/>
  <c r="F810" i="5" s="1"/>
  <c r="F811" i="5"/>
  <c r="D816" i="5"/>
  <c r="F817" i="5"/>
  <c r="D804" i="5"/>
  <c r="F804" i="5" s="1"/>
  <c r="F805" i="5"/>
  <c r="F699" i="5"/>
  <c r="D695" i="5"/>
  <c r="D612" i="5"/>
  <c r="F613" i="5"/>
  <c r="D1085" i="5"/>
  <c r="F1086" i="5"/>
  <c r="D1049" i="5"/>
  <c r="F1049" i="5" s="1"/>
  <c r="F1050" i="5"/>
  <c r="D1025" i="5"/>
  <c r="F1025" i="5" s="1"/>
  <c r="F1026" i="5"/>
  <c r="F916" i="5"/>
  <c r="D915" i="5"/>
  <c r="F1087" i="5"/>
  <c r="F1015" i="5"/>
  <c r="D978" i="5"/>
  <c r="F979" i="5"/>
  <c r="E896" i="5"/>
  <c r="F896" i="5" s="1"/>
  <c r="F897" i="5"/>
  <c r="F812" i="5"/>
  <c r="F777" i="5"/>
  <c r="D795" i="5"/>
  <c r="F796" i="5"/>
  <c r="D765" i="5"/>
  <c r="F721" i="5"/>
  <c r="F861" i="5"/>
  <c r="D860" i="5"/>
  <c r="F860" i="5" s="1"/>
  <c r="F806" i="5"/>
  <c r="D714" i="5"/>
  <c r="F714" i="5" s="1"/>
  <c r="F715" i="5"/>
  <c r="D789" i="5"/>
  <c r="F789" i="5" s="1"/>
  <c r="F790" i="5"/>
  <c r="D733" i="5"/>
  <c r="F734" i="5"/>
  <c r="F595" i="5"/>
  <c r="D500" i="5"/>
  <c r="F501" i="5"/>
  <c r="F594" i="5"/>
  <c r="D394" i="5"/>
  <c r="F395" i="5"/>
  <c r="D364" i="5"/>
  <c r="F365" i="5"/>
  <c r="F422" i="5"/>
  <c r="D421" i="5"/>
  <c r="F673" i="5"/>
  <c r="D650" i="5"/>
  <c r="F651" i="5"/>
  <c r="D581" i="5"/>
  <c r="F582" i="5"/>
  <c r="F551" i="5"/>
  <c r="D550" i="5"/>
  <c r="F516" i="5"/>
  <c r="D515" i="5"/>
  <c r="E435" i="5"/>
  <c r="F435" i="5" s="1"/>
  <c r="F436" i="5"/>
  <c r="F396" i="5"/>
  <c r="D240" i="5"/>
  <c r="F241" i="5"/>
  <c r="F384" i="5"/>
  <c r="F308" i="5"/>
  <c r="F284" i="5"/>
  <c r="F63" i="5"/>
  <c r="E62" i="5"/>
  <c r="E109" i="5"/>
  <c r="D994" i="5"/>
  <c r="F995" i="5"/>
  <c r="F1040" i="5"/>
  <c r="D1039" i="5"/>
  <c r="E1019" i="5"/>
  <c r="E1018" i="5" s="1"/>
  <c r="F962" i="5"/>
  <c r="D961" i="5"/>
  <c r="D930" i="5"/>
  <c r="F931" i="5"/>
  <c r="D892" i="5"/>
  <c r="F893" i="5"/>
  <c r="F867" i="5"/>
  <c r="D866" i="5"/>
  <c r="F836" i="5"/>
  <c r="D835" i="5"/>
  <c r="F835" i="5" s="1"/>
  <c r="D726" i="5"/>
  <c r="F727" i="5"/>
  <c r="D738" i="5"/>
  <c r="F738" i="5" s="1"/>
  <c r="F739" i="5"/>
  <c r="F881" i="5"/>
  <c r="D880" i="5"/>
  <c r="F829" i="5"/>
  <c r="F526" i="5"/>
  <c r="D525" i="5"/>
  <c r="F525" i="5" s="1"/>
  <c r="D425" i="5"/>
  <c r="F426" i="5"/>
  <c r="D632" i="5"/>
  <c r="F633" i="5"/>
  <c r="D388" i="5"/>
  <c r="F389" i="5"/>
  <c r="D602" i="5"/>
  <c r="F602" i="5" s="1"/>
  <c r="F607" i="5"/>
  <c r="E544" i="5"/>
  <c r="F545" i="5"/>
  <c r="F504" i="5"/>
  <c r="F452" i="5"/>
  <c r="D431" i="5"/>
  <c r="F432" i="5"/>
  <c r="F473" i="5"/>
  <c r="D472" i="5"/>
  <c r="F210" i="5"/>
  <c r="F360" i="5"/>
  <c r="D250" i="5"/>
  <c r="F251" i="5"/>
  <c r="D234" i="5"/>
  <c r="F235" i="5"/>
  <c r="E630" i="5"/>
  <c r="E629" i="5" s="1"/>
  <c r="E586" i="5" s="1"/>
  <c r="E585" i="5" s="1"/>
  <c r="E470" i="5"/>
  <c r="F378" i="5"/>
  <c r="D377" i="5"/>
  <c r="D279" i="5"/>
  <c r="F279" i="5" s="1"/>
  <c r="F280" i="5"/>
  <c r="D222" i="5"/>
  <c r="F177" i="5"/>
  <c r="D176" i="5"/>
  <c r="G44" i="5"/>
  <c r="F44" i="5"/>
  <c r="E18" i="5"/>
  <c r="I113" i="5"/>
  <c r="E174" i="5"/>
  <c r="E173" i="5" s="1"/>
  <c r="E172" i="5" s="1"/>
  <c r="F1045" i="5"/>
  <c r="F1034" i="5"/>
  <c r="D1033" i="5"/>
  <c r="F1033" i="5" s="1"/>
  <c r="D966" i="5"/>
  <c r="F967" i="5"/>
  <c r="D982" i="5"/>
  <c r="F983" i="5"/>
  <c r="F922" i="5"/>
  <c r="D921" i="5"/>
  <c r="D847" i="5"/>
  <c r="D781" i="5"/>
  <c r="F781" i="5" s="1"/>
  <c r="F782" i="5"/>
  <c r="E731" i="5"/>
  <c r="E730" i="5" s="1"/>
  <c r="D681" i="5"/>
  <c r="F685" i="5"/>
  <c r="E849" i="5"/>
  <c r="F850" i="5"/>
  <c r="E938" i="5"/>
  <c r="E937" i="5" s="1"/>
  <c r="E936" i="5" s="1"/>
  <c r="E935" i="5" s="1"/>
  <c r="E926" i="5" s="1"/>
  <c r="F831" i="5"/>
  <c r="D773" i="5"/>
  <c r="F773" i="5" s="1"/>
  <c r="F774" i="5"/>
  <c r="D655" i="5"/>
  <c r="F655" i="5" s="1"/>
  <c r="F656" i="5"/>
  <c r="F621" i="5"/>
  <c r="D616" i="5"/>
  <c r="F616" i="5" s="1"/>
  <c r="D590" i="5"/>
  <c r="F591" i="5"/>
  <c r="D520" i="5"/>
  <c r="F521" i="5"/>
  <c r="F488" i="5"/>
  <c r="D487" i="5"/>
  <c r="F417" i="5"/>
  <c r="D416" i="5"/>
  <c r="D483" i="5"/>
  <c r="F484" i="5"/>
  <c r="D358" i="5"/>
  <c r="F359" i="5"/>
  <c r="D664" i="5"/>
  <c r="F664" i="5" s="1"/>
  <c r="F665" i="5"/>
  <c r="D598" i="5"/>
  <c r="F598" i="5" s="1"/>
  <c r="F599" i="5"/>
  <c r="D540" i="5"/>
  <c r="F541" i="5"/>
  <c r="E443" i="5"/>
  <c r="F444" i="5"/>
  <c r="D322" i="5"/>
  <c r="F323" i="5"/>
  <c r="F505" i="5"/>
  <c r="D271" i="5"/>
  <c r="F272" i="5"/>
  <c r="D258" i="5"/>
  <c r="F258" i="5" s="1"/>
  <c r="F259" i="5"/>
  <c r="F527" i="5"/>
  <c r="F350" i="5"/>
  <c r="D349" i="5"/>
  <c r="D17" i="5"/>
  <c r="F18" i="5"/>
  <c r="D1079" i="5"/>
  <c r="F1080" i="5"/>
  <c r="D1095" i="5"/>
  <c r="F1096" i="5"/>
  <c r="F1117" i="5"/>
  <c r="D1116" i="5"/>
  <c r="F950" i="5"/>
  <c r="D949" i="5"/>
  <c r="E888" i="5"/>
  <c r="F889" i="5"/>
  <c r="F989" i="5"/>
  <c r="D988" i="5"/>
  <c r="F988" i="5" s="1"/>
  <c r="F951" i="5"/>
  <c r="F457" i="5"/>
  <c r="D456" i="5"/>
  <c r="F456" i="5" s="1"/>
  <c r="D382" i="5"/>
  <c r="F382" i="5" s="1"/>
  <c r="F383" i="5"/>
  <c r="D340" i="5"/>
  <c r="F341" i="5"/>
  <c r="F672" i="5"/>
  <c r="F565" i="5"/>
  <c r="D564" i="5"/>
  <c r="F564" i="5" s="1"/>
  <c r="F532" i="5"/>
  <c r="D531" i="5"/>
  <c r="F465" i="5"/>
  <c r="D464" i="5"/>
  <c r="F464" i="5" s="1"/>
  <c r="D439" i="5"/>
  <c r="F439" i="5" s="1"/>
  <c r="F440" i="5"/>
  <c r="F403" i="5"/>
  <c r="D402" i="5"/>
  <c r="D109" i="5"/>
  <c r="F110" i="5"/>
  <c r="D205" i="5"/>
  <c r="F206" i="5"/>
  <c r="F209" i="5"/>
  <c r="E414" i="5"/>
  <c r="E413" i="5" s="1"/>
  <c r="E400" i="5" s="1"/>
  <c r="E399" i="5" s="1"/>
  <c r="F369" i="5"/>
  <c r="D368" i="5"/>
  <c r="F368" i="5" s="1"/>
  <c r="F307" i="5"/>
  <c r="F201" i="5"/>
  <c r="D200" i="5"/>
  <c r="F200" i="5" s="1"/>
  <c r="F113" i="5"/>
  <c r="H113" i="5"/>
  <c r="H23" i="5"/>
  <c r="E269" i="5"/>
  <c r="E268" i="5" s="1"/>
  <c r="E246" i="5" s="1"/>
  <c r="F133" i="1"/>
  <c r="D204" i="5" l="1"/>
  <c r="F204" i="5" s="1"/>
  <c r="F205" i="5"/>
  <c r="F1116" i="5"/>
  <c r="D1115" i="5"/>
  <c r="F1115" i="5" s="1"/>
  <c r="D15" i="5"/>
  <c r="D270" i="5"/>
  <c r="F271" i="5"/>
  <c r="F416" i="5"/>
  <c r="F982" i="5"/>
  <c r="D971" i="5"/>
  <c r="D530" i="5"/>
  <c r="F530" i="5" s="1"/>
  <c r="F531" i="5"/>
  <c r="D659" i="5"/>
  <c r="F659" i="5" s="1"/>
  <c r="F1079" i="5"/>
  <c r="D1078" i="5"/>
  <c r="F1078" i="5" s="1"/>
  <c r="F520" i="5"/>
  <c r="D519" i="5"/>
  <c r="F519" i="5" s="1"/>
  <c r="D920" i="5"/>
  <c r="F921" i="5"/>
  <c r="F222" i="5"/>
  <c r="D221" i="5"/>
  <c r="D108" i="5"/>
  <c r="F109" i="5"/>
  <c r="F949" i="5"/>
  <c r="D348" i="5"/>
  <c r="F348" i="5" s="1"/>
  <c r="F349" i="5"/>
  <c r="D486" i="5"/>
  <c r="F486" i="5" s="1"/>
  <c r="F487" i="5"/>
  <c r="F966" i="5"/>
  <c r="D965" i="5"/>
  <c r="F965" i="5" s="1"/>
  <c r="E171" i="5"/>
  <c r="I172" i="5"/>
  <c r="F472" i="5"/>
  <c r="D443" i="5"/>
  <c r="F443" i="5" s="1"/>
  <c r="F544" i="5"/>
  <c r="E538" i="5"/>
  <c r="E537" i="5" s="1"/>
  <c r="E496" i="5" s="1"/>
  <c r="E495" i="5" s="1"/>
  <c r="E494" i="5" s="1"/>
  <c r="F388" i="5"/>
  <c r="D387" i="5"/>
  <c r="F387" i="5" s="1"/>
  <c r="F425" i="5"/>
  <c r="D828" i="5"/>
  <c r="F892" i="5"/>
  <c r="D645" i="5"/>
  <c r="F645" i="5" s="1"/>
  <c r="F650" i="5"/>
  <c r="F978" i="5"/>
  <c r="D977" i="5"/>
  <c r="F977" i="5" s="1"/>
  <c r="D815" i="5"/>
  <c r="F816" i="5"/>
  <c r="F402" i="5"/>
  <c r="D401" i="5"/>
  <c r="D321" i="5"/>
  <c r="F322" i="5"/>
  <c r="F540" i="5"/>
  <c r="D539" i="5"/>
  <c r="F483" i="5"/>
  <c r="D482" i="5"/>
  <c r="D589" i="5"/>
  <c r="F590" i="5"/>
  <c r="F681" i="5"/>
  <c r="D676" i="5"/>
  <c r="F676" i="5" s="1"/>
  <c r="D175" i="5"/>
  <c r="F176" i="5"/>
  <c r="F250" i="5"/>
  <c r="D249" i="5"/>
  <c r="F880" i="5"/>
  <c r="D879" i="5"/>
  <c r="F866" i="5"/>
  <c r="D865" i="5"/>
  <c r="D993" i="5"/>
  <c r="F993" i="5" s="1"/>
  <c r="F994" i="5"/>
  <c r="D239" i="5"/>
  <c r="F239" i="5" s="1"/>
  <c r="F240" i="5"/>
  <c r="D514" i="5"/>
  <c r="F514" i="5" s="1"/>
  <c r="F515" i="5"/>
  <c r="F364" i="5"/>
  <c r="D363" i="5"/>
  <c r="F363" i="5" s="1"/>
  <c r="F733" i="5"/>
  <c r="D794" i="5"/>
  <c r="F795" i="5"/>
  <c r="E999" i="5"/>
  <c r="D611" i="5"/>
  <c r="F611" i="5" s="1"/>
  <c r="F612" i="5"/>
  <c r="E903" i="5"/>
  <c r="E902" i="5" s="1"/>
  <c r="F904" i="5"/>
  <c r="F1004" i="5"/>
  <c r="D1003" i="5"/>
  <c r="D1019" i="5"/>
  <c r="F1055" i="5"/>
  <c r="D1054" i="5"/>
  <c r="F1054" i="5" s="1"/>
  <c r="F340" i="5"/>
  <c r="D339" i="5"/>
  <c r="E17" i="5"/>
  <c r="G18" i="5"/>
  <c r="D376" i="5"/>
  <c r="F377" i="5"/>
  <c r="D631" i="5"/>
  <c r="F632" i="5"/>
  <c r="D725" i="5"/>
  <c r="F726" i="5"/>
  <c r="F930" i="5"/>
  <c r="D929" i="5"/>
  <c r="F1039" i="5"/>
  <c r="D1038" i="5"/>
  <c r="E108" i="5"/>
  <c r="H108" i="5" s="1"/>
  <c r="H152" i="5"/>
  <c r="D580" i="5"/>
  <c r="F581" i="5"/>
  <c r="F421" i="5"/>
  <c r="D420" i="5"/>
  <c r="F420" i="5" s="1"/>
  <c r="F500" i="5"/>
  <c r="D499" i="5"/>
  <c r="D772" i="5"/>
  <c r="F772" i="5" s="1"/>
  <c r="F695" i="5"/>
  <c r="D690" i="5"/>
  <c r="F1110" i="5"/>
  <c r="D1109" i="5"/>
  <c r="F1095" i="5"/>
  <c r="D1094" i="5"/>
  <c r="E887" i="5"/>
  <c r="F888" i="5"/>
  <c r="F358" i="5"/>
  <c r="D357" i="5"/>
  <c r="E848" i="5"/>
  <c r="F849" i="5"/>
  <c r="D233" i="5"/>
  <c r="F234" i="5"/>
  <c r="F431" i="5"/>
  <c r="D429" i="5"/>
  <c r="D960" i="5"/>
  <c r="F960" i="5" s="1"/>
  <c r="F961" i="5"/>
  <c r="F62" i="5"/>
  <c r="E61" i="5"/>
  <c r="F550" i="5"/>
  <c r="D549" i="5"/>
  <c r="F549" i="5" s="1"/>
  <c r="F394" i="5"/>
  <c r="D393" i="5"/>
  <c r="D764" i="5"/>
  <c r="F764" i="5" s="1"/>
  <c r="F765" i="5"/>
  <c r="D914" i="5"/>
  <c r="F915" i="5"/>
  <c r="F1085" i="5"/>
  <c r="D1084" i="5"/>
  <c r="F1073" i="5"/>
  <c r="E89" i="1"/>
  <c r="D89" i="1"/>
  <c r="F914" i="5" l="1"/>
  <c r="D903" i="5"/>
  <c r="F357" i="5"/>
  <c r="D356" i="5"/>
  <c r="D689" i="5"/>
  <c r="F690" i="5"/>
  <c r="F725" i="5"/>
  <c r="D720" i="5"/>
  <c r="F339" i="5"/>
  <c r="D338" i="5"/>
  <c r="D1018" i="5"/>
  <c r="F1018" i="5" s="1"/>
  <c r="F1019" i="5"/>
  <c r="D1072" i="5"/>
  <c r="F393" i="5"/>
  <c r="D392" i="5"/>
  <c r="F392" i="5" s="1"/>
  <c r="G61" i="5"/>
  <c r="F61" i="5"/>
  <c r="D428" i="5"/>
  <c r="F429" i="5"/>
  <c r="G429" i="5"/>
  <c r="D1108" i="5"/>
  <c r="F1109" i="5"/>
  <c r="F929" i="5"/>
  <c r="D928" i="5"/>
  <c r="F1003" i="5"/>
  <c r="D1002" i="5"/>
  <c r="F794" i="5"/>
  <c r="D793" i="5"/>
  <c r="F793" i="5" s="1"/>
  <c r="F321" i="5"/>
  <c r="D320" i="5"/>
  <c r="F815" i="5"/>
  <c r="D809" i="5"/>
  <c r="F809" i="5" s="1"/>
  <c r="F108" i="5"/>
  <c r="F920" i="5"/>
  <c r="D919" i="5"/>
  <c r="F919" i="5" s="1"/>
  <c r="F971" i="5"/>
  <c r="D970" i="5"/>
  <c r="F970" i="5" s="1"/>
  <c r="E847" i="5"/>
  <c r="F848" i="5"/>
  <c r="E871" i="5"/>
  <c r="E870" i="5" s="1"/>
  <c r="E857" i="5" s="1"/>
  <c r="E856" i="5" s="1"/>
  <c r="E855" i="5" s="1"/>
  <c r="F887" i="5"/>
  <c r="F499" i="5"/>
  <c r="D498" i="5"/>
  <c r="F631" i="5"/>
  <c r="D630" i="5"/>
  <c r="G17" i="5"/>
  <c r="E15" i="5"/>
  <c r="F879" i="5"/>
  <c r="D878" i="5"/>
  <c r="F539" i="5"/>
  <c r="D538" i="5"/>
  <c r="F401" i="5"/>
  <c r="D938" i="5"/>
  <c r="D220" i="5"/>
  <c r="F221" i="5"/>
  <c r="F270" i="5"/>
  <c r="D269" i="5"/>
  <c r="F1084" i="5"/>
  <c r="D1083" i="5"/>
  <c r="F1083" i="5" s="1"/>
  <c r="F1094" i="5"/>
  <c r="D1093" i="5"/>
  <c r="D574" i="5"/>
  <c r="F580" i="5"/>
  <c r="D1032" i="5"/>
  <c r="F1038" i="5"/>
  <c r="D732" i="5"/>
  <c r="F175" i="5"/>
  <c r="D174" i="5"/>
  <c r="F589" i="5"/>
  <c r="D588" i="5"/>
  <c r="D1147" i="5"/>
  <c r="D1146" i="5" s="1"/>
  <c r="D1145" i="5" s="1"/>
  <c r="D1144" i="5" s="1"/>
  <c r="F15" i="5"/>
  <c r="H15" i="5"/>
  <c r="F233" i="5"/>
  <c r="D232" i="5"/>
  <c r="F232" i="5" s="1"/>
  <c r="F376" i="5"/>
  <c r="D375" i="5"/>
  <c r="F865" i="5"/>
  <c r="D859" i="5"/>
  <c r="F249" i="5"/>
  <c r="D248" i="5"/>
  <c r="F482" i="5"/>
  <c r="D481" i="5"/>
  <c r="D827" i="5"/>
  <c r="F828" i="5"/>
  <c r="F17" i="5"/>
  <c r="H17" i="5" s="1"/>
  <c r="F269" i="5" l="1"/>
  <c r="D268" i="5"/>
  <c r="F268" i="5" s="1"/>
  <c r="F938" i="5"/>
  <c r="D937" i="5"/>
  <c r="F428" i="5"/>
  <c r="D424" i="5"/>
  <c r="D902" i="5"/>
  <c r="F902" i="5" s="1"/>
  <c r="F903" i="5"/>
  <c r="D1031" i="5"/>
  <c r="F1032" i="5"/>
  <c r="F878" i="5"/>
  <c r="D871" i="5"/>
  <c r="F1108" i="5"/>
  <c r="D1107" i="5"/>
  <c r="F1107" i="5" s="1"/>
  <c r="F1072" i="5"/>
  <c r="D1071" i="5"/>
  <c r="F375" i="5"/>
  <c r="D374" i="5"/>
  <c r="F928" i="5"/>
  <c r="D927" i="5"/>
  <c r="D719" i="5"/>
  <c r="F719" i="5" s="1"/>
  <c r="F720" i="5"/>
  <c r="F356" i="5"/>
  <c r="D355" i="5"/>
  <c r="F481" i="5"/>
  <c r="D480" i="5"/>
  <c r="F859" i="5"/>
  <c r="D858" i="5"/>
  <c r="F858" i="5" s="1"/>
  <c r="F1093" i="5"/>
  <c r="D1092" i="5"/>
  <c r="E826" i="5"/>
  <c r="E825" i="5" s="1"/>
  <c r="E170" i="5" s="1"/>
  <c r="F847" i="5"/>
  <c r="F320" i="5"/>
  <c r="D319" i="5"/>
  <c r="D1001" i="5"/>
  <c r="F1002" i="5"/>
  <c r="F338" i="5"/>
  <c r="D337" i="5"/>
  <c r="F174" i="5"/>
  <c r="D173" i="5"/>
  <c r="D629" i="5"/>
  <c r="F629" i="5" s="1"/>
  <c r="F630" i="5"/>
  <c r="F689" i="5"/>
  <c r="D688" i="5"/>
  <c r="F688" i="5" s="1"/>
  <c r="D247" i="5"/>
  <c r="F248" i="5"/>
  <c r="F827" i="5"/>
  <c r="D826" i="5"/>
  <c r="D587" i="5"/>
  <c r="F588" i="5"/>
  <c r="D731" i="5"/>
  <c r="F732" i="5"/>
  <c r="D573" i="5"/>
  <c r="F574" i="5"/>
  <c r="D219" i="5"/>
  <c r="F219" i="5" s="1"/>
  <c r="F220" i="5"/>
  <c r="F538" i="5"/>
  <c r="D537" i="5"/>
  <c r="F537" i="5" s="1"/>
  <c r="E1147" i="5"/>
  <c r="E1146" i="5" s="1"/>
  <c r="E1145" i="5" s="1"/>
  <c r="E1144" i="5" s="1"/>
  <c r="H1132" i="5"/>
  <c r="G15" i="5"/>
  <c r="F498" i="5"/>
  <c r="D497" i="5"/>
  <c r="F637" i="1"/>
  <c r="E636" i="1"/>
  <c r="E635" i="1" s="1"/>
  <c r="E634" i="1" s="1"/>
  <c r="D636" i="1"/>
  <c r="D635" i="1" s="1"/>
  <c r="F635" i="1" l="1"/>
  <c r="D336" i="5"/>
  <c r="F337" i="5"/>
  <c r="D496" i="5"/>
  <c r="F497" i="5"/>
  <c r="F173" i="5"/>
  <c r="D172" i="5"/>
  <c r="D354" i="5"/>
  <c r="F354" i="5" s="1"/>
  <c r="F355" i="5"/>
  <c r="F927" i="5"/>
  <c r="F1071" i="5"/>
  <c r="D1070" i="5"/>
  <c r="F871" i="5"/>
  <c r="D870" i="5"/>
  <c r="D936" i="5"/>
  <c r="F937" i="5"/>
  <c r="D318" i="5"/>
  <c r="F318" i="5" s="1"/>
  <c r="F319" i="5"/>
  <c r="F424" i="5"/>
  <c r="D415" i="5"/>
  <c r="F826" i="5"/>
  <c r="D825" i="5"/>
  <c r="F825" i="5" s="1"/>
  <c r="F731" i="5"/>
  <c r="D730" i="5"/>
  <c r="F730" i="5" s="1"/>
  <c r="D1000" i="5"/>
  <c r="F1001" i="5"/>
  <c r="E168" i="5"/>
  <c r="F374" i="5"/>
  <c r="D373" i="5"/>
  <c r="F373" i="5" s="1"/>
  <c r="D1091" i="5"/>
  <c r="F1091" i="5" s="1"/>
  <c r="F1092" i="5"/>
  <c r="D479" i="5"/>
  <c r="F480" i="5"/>
  <c r="F573" i="5"/>
  <c r="D572" i="5"/>
  <c r="F572" i="5" s="1"/>
  <c r="D586" i="5"/>
  <c r="F587" i="5"/>
  <c r="D246" i="5"/>
  <c r="F246" i="5" s="1"/>
  <c r="F247" i="5"/>
  <c r="D1030" i="5"/>
  <c r="F1030" i="5" s="1"/>
  <c r="F1031" i="5"/>
  <c r="F636" i="1"/>
  <c r="D634" i="1"/>
  <c r="E1151" i="5" l="1"/>
  <c r="H1133" i="5"/>
  <c r="J170" i="5"/>
  <c r="H168" i="5"/>
  <c r="G161" i="5"/>
  <c r="E1123" i="5"/>
  <c r="D1069" i="5"/>
  <c r="F1069" i="5" s="1"/>
  <c r="F1070" i="5"/>
  <c r="F415" i="5"/>
  <c r="D414" i="5"/>
  <c r="F586" i="5"/>
  <c r="D585" i="5"/>
  <c r="F585" i="5" s="1"/>
  <c r="F936" i="5"/>
  <c r="D935" i="5"/>
  <c r="F496" i="5"/>
  <c r="D495" i="5"/>
  <c r="D857" i="5"/>
  <c r="F870" i="5"/>
  <c r="F172" i="5"/>
  <c r="D171" i="5"/>
  <c r="F479" i="5"/>
  <c r="D471" i="5"/>
  <c r="D999" i="5"/>
  <c r="F999" i="5" s="1"/>
  <c r="F1000" i="5"/>
  <c r="D335" i="5"/>
  <c r="F336" i="5"/>
  <c r="F634" i="1"/>
  <c r="E87" i="1"/>
  <c r="E86" i="1" l="1"/>
  <c r="F471" i="5"/>
  <c r="D470" i="5"/>
  <c r="F470" i="5" s="1"/>
  <c r="F935" i="5"/>
  <c r="D926" i="5"/>
  <c r="F926" i="5" s="1"/>
  <c r="F414" i="5"/>
  <c r="D413" i="5"/>
  <c r="F335" i="5"/>
  <c r="D334" i="5"/>
  <c r="F334" i="5" s="1"/>
  <c r="F857" i="5"/>
  <c r="D856" i="5"/>
  <c r="K1138" i="5"/>
  <c r="K1139" i="5" s="1"/>
  <c r="H1131" i="5"/>
  <c r="I1131" i="5" s="1"/>
  <c r="H1135" i="5"/>
  <c r="F171" i="5"/>
  <c r="F495" i="5"/>
  <c r="D494" i="5"/>
  <c r="F494" i="5" s="1"/>
  <c r="E1150" i="5"/>
  <c r="E1149" i="5" s="1"/>
  <c r="E1148" i="5" s="1"/>
  <c r="E1143" i="5"/>
  <c r="E1133" i="5" s="1"/>
  <c r="E1131" i="5" s="1"/>
  <c r="F856" i="5" l="1"/>
  <c r="D855" i="5"/>
  <c r="F855" i="5" s="1"/>
  <c r="F413" i="5"/>
  <c r="D400" i="5"/>
  <c r="F400" i="5" l="1"/>
  <c r="D399" i="5"/>
  <c r="E942" i="1"/>
  <c r="F436" i="1"/>
  <c r="F399" i="5" l="1"/>
  <c r="D170" i="5"/>
  <c r="D98" i="1"/>
  <c r="D95" i="1" s="1"/>
  <c r="E98" i="1"/>
  <c r="E41" i="1"/>
  <c r="E95" i="1" l="1"/>
  <c r="F170" i="5"/>
  <c r="D168" i="5"/>
  <c r="G170" i="5"/>
  <c r="D1151" i="5" l="1"/>
  <c r="I168" i="5"/>
  <c r="F168" i="5"/>
  <c r="I170" i="5"/>
  <c r="G159" i="5"/>
  <c r="D1123" i="5"/>
  <c r="D1133" i="5" s="1"/>
  <c r="G168" i="5"/>
  <c r="D132" i="1"/>
  <c r="F1133" i="5" l="1"/>
  <c r="D1131" i="5"/>
  <c r="F1131" i="5" s="1"/>
  <c r="D1143" i="5"/>
  <c r="F1143" i="5" s="1"/>
  <c r="D1150" i="5"/>
  <c r="D1149" i="5" s="1"/>
  <c r="D1148" i="5" s="1"/>
  <c r="F1038" i="1"/>
  <c r="E1037" i="1"/>
  <c r="D1037" i="1"/>
  <c r="D1036" i="1" s="1"/>
  <c r="F1037" i="1" l="1"/>
  <c r="E1036" i="1"/>
  <c r="E1035" i="1" s="1"/>
  <c r="E1034" i="1" s="1"/>
  <c r="E1033" i="1" s="1"/>
  <c r="D1035" i="1"/>
  <c r="F138" i="1"/>
  <c r="F136" i="1"/>
  <c r="F115" i="1"/>
  <c r="E156" i="1"/>
  <c r="E85" i="1"/>
  <c r="D85" i="1" l="1"/>
  <c r="F1036" i="1"/>
  <c r="F1035" i="1"/>
  <c r="D1034" i="1"/>
  <c r="D1033" i="1" s="1"/>
  <c r="F1034" i="1" l="1"/>
  <c r="F801" i="1"/>
  <c r="E800" i="1"/>
  <c r="E799" i="1" s="1"/>
  <c r="E798" i="1" s="1"/>
  <c r="D800" i="1"/>
  <c r="F772" i="1"/>
  <c r="E771" i="1"/>
  <c r="E770" i="1" s="1"/>
  <c r="D771" i="1"/>
  <c r="D770" i="1" s="1"/>
  <c r="E752" i="1"/>
  <c r="E751" i="1" s="1"/>
  <c r="D752" i="1"/>
  <c r="D751" i="1" s="1"/>
  <c r="F753" i="1"/>
  <c r="F771" i="1" l="1"/>
  <c r="F800" i="1"/>
  <c r="F770" i="1"/>
  <c r="D799" i="1"/>
  <c r="F752" i="1"/>
  <c r="F751" i="1"/>
  <c r="F712" i="1"/>
  <c r="F710" i="1"/>
  <c r="E709" i="1"/>
  <c r="D709" i="1"/>
  <c r="D609" i="1"/>
  <c r="E517" i="1"/>
  <c r="D517" i="1"/>
  <c r="F518" i="1"/>
  <c r="F519" i="1"/>
  <c r="F516" i="1"/>
  <c r="E515" i="1"/>
  <c r="D515" i="1"/>
  <c r="F469" i="1"/>
  <c r="E468" i="1"/>
  <c r="E467" i="1" s="1"/>
  <c r="E466" i="1" s="1"/>
  <c r="E217" i="1"/>
  <c r="D217" i="1"/>
  <c r="F218" i="1"/>
  <c r="F709" i="1" l="1"/>
  <c r="F799" i="1"/>
  <c r="D798" i="1"/>
  <c r="F798" i="1" s="1"/>
  <c r="E514" i="1"/>
  <c r="D514" i="1"/>
  <c r="F515" i="1"/>
  <c r="F517" i="1"/>
  <c r="D468" i="1"/>
  <c r="F142" i="1"/>
  <c r="D141" i="1"/>
  <c r="D140" i="1" s="1"/>
  <c r="D76" i="1"/>
  <c r="E45" i="1"/>
  <c r="D39" i="1"/>
  <c r="F140" i="1" l="1"/>
  <c r="F514" i="1"/>
  <c r="D467" i="1"/>
  <c r="F468" i="1"/>
  <c r="F141" i="1"/>
  <c r="F203" i="1"/>
  <c r="E202" i="1"/>
  <c r="D202" i="1"/>
  <c r="D201" i="1" s="1"/>
  <c r="D200" i="1" s="1"/>
  <c r="D199" i="1" s="1"/>
  <c r="E1114" i="1"/>
  <c r="E1113" i="1" s="1"/>
  <c r="E1112" i="1" s="1"/>
  <c r="E1111" i="1" s="1"/>
  <c r="D1114" i="1"/>
  <c r="D1113" i="1" s="1"/>
  <c r="D1112" i="1" s="1"/>
  <c r="D1111" i="1" s="1"/>
  <c r="F1115" i="1"/>
  <c r="F467" i="1" l="1"/>
  <c r="D466" i="1"/>
  <c r="F466" i="1" s="1"/>
  <c r="F202" i="1"/>
  <c r="E201" i="1"/>
  <c r="E200" i="1" s="1"/>
  <c r="E199" i="1" s="1"/>
  <c r="F1114" i="1"/>
  <c r="F1111" i="1"/>
  <c r="F1113" i="1"/>
  <c r="F606" i="1"/>
  <c r="F610" i="1"/>
  <c r="F615" i="1"/>
  <c r="F619" i="1"/>
  <c r="F624" i="1"/>
  <c r="F629" i="1"/>
  <c r="F633" i="1"/>
  <c r="F644" i="1"/>
  <c r="F648" i="1"/>
  <c r="F649" i="1"/>
  <c r="F199" i="1" l="1"/>
  <c r="F201" i="1"/>
  <c r="E842" i="1" l="1"/>
  <c r="F145" i="1" l="1"/>
  <c r="E144" i="1"/>
  <c r="E139" i="1" s="1"/>
  <c r="D144" i="1"/>
  <c r="D139" i="1" l="1"/>
  <c r="F144" i="1"/>
  <c r="F703" i="1"/>
  <c r="E702" i="1"/>
  <c r="E701" i="1" s="1"/>
  <c r="E700" i="1" s="1"/>
  <c r="D702" i="1"/>
  <c r="D701" i="1" s="1"/>
  <c r="F219" i="1"/>
  <c r="F701" i="1" l="1"/>
  <c r="D700" i="1"/>
  <c r="F700" i="1" s="1"/>
  <c r="F702" i="1"/>
  <c r="E242" i="1"/>
  <c r="D242" i="1"/>
  <c r="F242" i="1" l="1"/>
  <c r="F212" i="1"/>
  <c r="E211" i="1"/>
  <c r="E210" i="1" s="1"/>
  <c r="D211" i="1"/>
  <c r="D210" i="1" s="1"/>
  <c r="F211" i="1" l="1"/>
  <c r="D209" i="1"/>
  <c r="E209" i="1"/>
  <c r="E926" i="1"/>
  <c r="E925" i="1" s="1"/>
  <c r="D926" i="1"/>
  <c r="D925" i="1" s="1"/>
  <c r="D924" i="1" s="1"/>
  <c r="D923" i="1" s="1"/>
  <c r="F934" i="1"/>
  <c r="E933" i="1"/>
  <c r="E932" i="1" s="1"/>
  <c r="E931" i="1" s="1"/>
  <c r="E930" i="1" s="1"/>
  <c r="E929" i="1" s="1"/>
  <c r="E928" i="1" s="1"/>
  <c r="D933" i="1"/>
  <c r="F797" i="1"/>
  <c r="E796" i="1"/>
  <c r="E795" i="1" s="1"/>
  <c r="E794" i="1" s="1"/>
  <c r="F933" i="1" l="1"/>
  <c r="F210" i="1"/>
  <c r="F926" i="1"/>
  <c r="F209" i="1"/>
  <c r="E924" i="1"/>
  <c r="F925" i="1"/>
  <c r="D932" i="1"/>
  <c r="D931" i="1" s="1"/>
  <c r="F931" i="1" s="1"/>
  <c r="D796" i="1"/>
  <c r="D795" i="1" s="1"/>
  <c r="F795" i="1" s="1"/>
  <c r="D930" i="1" l="1"/>
  <c r="D929" i="1" s="1"/>
  <c r="E923" i="1"/>
  <c r="F923" i="1" s="1"/>
  <c r="F924" i="1"/>
  <c r="D794" i="1"/>
  <c r="F794" i="1" s="1"/>
  <c r="F932" i="1"/>
  <c r="F796" i="1"/>
  <c r="F930" i="1" l="1"/>
  <c r="F929" i="1"/>
  <c r="D928" i="1"/>
  <c r="F928" i="1" l="1"/>
  <c r="F105" i="1"/>
  <c r="E80" i="1" l="1"/>
  <c r="E984" i="1" l="1"/>
  <c r="E983" i="1" s="1"/>
  <c r="E982" i="1" s="1"/>
  <c r="E981" i="1" s="1"/>
  <c r="E989" i="1"/>
  <c r="E988" i="1" s="1"/>
  <c r="E987" i="1" s="1"/>
  <c r="E986" i="1" s="1"/>
  <c r="F1001" i="1"/>
  <c r="F1000" i="1"/>
  <c r="E999" i="1"/>
  <c r="E998" i="1" s="1"/>
  <c r="E997" i="1" s="1"/>
  <c r="D999" i="1"/>
  <c r="F996" i="1"/>
  <c r="F995" i="1"/>
  <c r="E994" i="1"/>
  <c r="E993" i="1" s="1"/>
  <c r="E992" i="1" s="1"/>
  <c r="D994" i="1"/>
  <c r="D993" i="1" s="1"/>
  <c r="F990" i="1"/>
  <c r="D989" i="1"/>
  <c r="F985" i="1"/>
  <c r="D984" i="1"/>
  <c r="F855" i="1"/>
  <c r="F854" i="1"/>
  <c r="E853" i="1"/>
  <c r="E852" i="1" s="1"/>
  <c r="E851" i="1" s="1"/>
  <c r="E850" i="1" s="1"/>
  <c r="D853" i="1"/>
  <c r="D852" i="1" s="1"/>
  <c r="D851" i="1" s="1"/>
  <c r="E991" i="1" l="1"/>
  <c r="E980" i="1" s="1"/>
  <c r="E979" i="1" s="1"/>
  <c r="F989" i="1"/>
  <c r="F984" i="1"/>
  <c r="D983" i="1"/>
  <c r="D982" i="1" s="1"/>
  <c r="D981" i="1" s="1"/>
  <c r="F999" i="1"/>
  <c r="F993" i="1"/>
  <c r="F994" i="1"/>
  <c r="F982" i="1"/>
  <c r="D988" i="1"/>
  <c r="D992" i="1"/>
  <c r="D998" i="1"/>
  <c r="F853" i="1"/>
  <c r="F851" i="1"/>
  <c r="D850" i="1"/>
  <c r="F852" i="1"/>
  <c r="D1016" i="1"/>
  <c r="E1016" i="1"/>
  <c r="F983" i="1" l="1"/>
  <c r="F992" i="1"/>
  <c r="D997" i="1"/>
  <c r="F997" i="1" s="1"/>
  <c r="F998" i="1"/>
  <c r="D987" i="1"/>
  <c r="F988" i="1"/>
  <c r="F981" i="1"/>
  <c r="F850" i="1"/>
  <c r="F987" i="1" l="1"/>
  <c r="D986" i="1"/>
  <c r="D991" i="1"/>
  <c r="F991" i="1" l="1"/>
  <c r="D980" i="1"/>
  <c r="F986" i="1"/>
  <c r="E76" i="1"/>
  <c r="E75" i="1" l="1"/>
  <c r="F980" i="1"/>
  <c r="D979" i="1"/>
  <c r="F979" i="1" s="1"/>
  <c r="F31" i="1"/>
  <c r="E413" i="1"/>
  <c r="E412" i="1" s="1"/>
  <c r="E411" i="1" s="1"/>
  <c r="F321" i="1"/>
  <c r="E320" i="1"/>
  <c r="F237" i="1"/>
  <c r="E236" i="1"/>
  <c r="E235" i="1" s="1"/>
  <c r="D236" i="1"/>
  <c r="F236" i="1" l="1"/>
  <c r="E20" i="1"/>
  <c r="D320" i="1"/>
  <c r="D235" i="1"/>
  <c r="F235" i="1" s="1"/>
  <c r="F320" i="1" l="1"/>
  <c r="D62" i="1"/>
  <c r="E40" i="1"/>
  <c r="F1017" i="1" l="1"/>
  <c r="F878" i="1"/>
  <c r="E877" i="1"/>
  <c r="E876" i="1" s="1"/>
  <c r="E875" i="1" s="1"/>
  <c r="E874" i="1" s="1"/>
  <c r="E868" i="1" s="1"/>
  <c r="D877" i="1"/>
  <c r="F418" i="1"/>
  <c r="E417" i="1"/>
  <c r="E416" i="1" s="1"/>
  <c r="E415" i="1" s="1"/>
  <c r="E410" i="1" s="1"/>
  <c r="E409" i="1" s="1"/>
  <c r="E408" i="1" s="1"/>
  <c r="E407" i="1" s="1"/>
  <c r="E331" i="1"/>
  <c r="D331" i="1"/>
  <c r="F332" i="1"/>
  <c r="F244" i="1"/>
  <c r="E243" i="1"/>
  <c r="E241" i="1" s="1"/>
  <c r="D243" i="1"/>
  <c r="D241" i="1" s="1"/>
  <c r="D240" i="1" s="1"/>
  <c r="E240" i="1" l="1"/>
  <c r="E239" i="1" s="1"/>
  <c r="E238" i="1" s="1"/>
  <c r="F877" i="1"/>
  <c r="D876" i="1"/>
  <c r="D875" i="1" s="1"/>
  <c r="D417" i="1"/>
  <c r="F331" i="1"/>
  <c r="F241" i="1"/>
  <c r="F243" i="1"/>
  <c r="F875" i="1" l="1"/>
  <c r="D874" i="1"/>
  <c r="F876" i="1"/>
  <c r="D416" i="1"/>
  <c r="F417" i="1"/>
  <c r="D868" i="1" l="1"/>
  <c r="F874" i="1"/>
  <c r="F416" i="1"/>
  <c r="D415" i="1"/>
  <c r="F415" i="1" s="1"/>
  <c r="F240" i="1"/>
  <c r="D239" i="1"/>
  <c r="D238" i="1" l="1"/>
  <c r="F238" i="1" s="1"/>
  <c r="F239" i="1"/>
  <c r="D75" i="1" l="1"/>
  <c r="E34" i="1"/>
  <c r="E33" i="1"/>
  <c r="F34" i="1" l="1"/>
  <c r="E908" i="1" l="1"/>
  <c r="D908" i="1"/>
  <c r="F910" i="1"/>
  <c r="E737" i="1" l="1"/>
  <c r="D737" i="1"/>
  <c r="D100" i="1"/>
  <c r="E100" i="1"/>
  <c r="D688" i="1" l="1"/>
  <c r="D528" i="1"/>
  <c r="E109" i="1" l="1"/>
  <c r="E107" i="1"/>
  <c r="E106" i="1" l="1"/>
  <c r="F738" i="1"/>
  <c r="F737" i="1"/>
  <c r="E736" i="1"/>
  <c r="E735" i="1" s="1"/>
  <c r="E734" i="1" s="1"/>
  <c r="D736" i="1"/>
  <c r="F727" i="1"/>
  <c r="E726" i="1"/>
  <c r="E725" i="1" s="1"/>
  <c r="D726" i="1"/>
  <c r="F717" i="1"/>
  <c r="E716" i="1"/>
  <c r="E715" i="1" s="1"/>
  <c r="E714" i="1" s="1"/>
  <c r="E713" i="1" s="1"/>
  <c r="E711" i="1" s="1"/>
  <c r="E708" i="1" s="1"/>
  <c r="D716" i="1"/>
  <c r="D715" i="1" s="1"/>
  <c r="F726" i="1" l="1"/>
  <c r="F736" i="1"/>
  <c r="D735" i="1"/>
  <c r="D734" i="1" s="1"/>
  <c r="D725" i="1"/>
  <c r="D724" i="1" s="1"/>
  <c r="D723" i="1" s="1"/>
  <c r="E724" i="1"/>
  <c r="E723" i="1" s="1"/>
  <c r="F715" i="1"/>
  <c r="D714" i="1"/>
  <c r="D713" i="1" s="1"/>
  <c r="D711" i="1" s="1"/>
  <c r="F716" i="1"/>
  <c r="F711" i="1" l="1"/>
  <c r="D708" i="1"/>
  <c r="F734" i="1"/>
  <c r="F735" i="1"/>
  <c r="F724" i="1"/>
  <c r="F725" i="1"/>
  <c r="F723" i="1"/>
  <c r="F713" i="1"/>
  <c r="F714" i="1"/>
  <c r="D942" i="1"/>
  <c r="F708" i="1" l="1"/>
  <c r="F942" i="1"/>
  <c r="E149" i="1" l="1"/>
  <c r="D149" i="1"/>
  <c r="E147" i="1"/>
  <c r="D147" i="1"/>
  <c r="F793" i="1" l="1"/>
  <c r="E792" i="1"/>
  <c r="E791" i="1" s="1"/>
  <c r="E790" i="1" s="1"/>
  <c r="D792" i="1"/>
  <c r="E764" i="1"/>
  <c r="F792" i="1" l="1"/>
  <c r="D791" i="1"/>
  <c r="D790" i="1" s="1"/>
  <c r="F790" i="1" s="1"/>
  <c r="F791" i="1" l="1"/>
  <c r="E79" i="1" l="1"/>
  <c r="F1067" i="1" l="1"/>
  <c r="E1066" i="1"/>
  <c r="E1065" i="1" s="1"/>
  <c r="E1064" i="1" s="1"/>
  <c r="E1063" i="1" s="1"/>
  <c r="D1066" i="1"/>
  <c r="D1065" i="1" s="1"/>
  <c r="F1065" i="1" l="1"/>
  <c r="F1066" i="1"/>
  <c r="D1064" i="1"/>
  <c r="F667" i="1"/>
  <c r="E666" i="1"/>
  <c r="E665" i="1" s="1"/>
  <c r="E664" i="1" s="1"/>
  <c r="E663" i="1" s="1"/>
  <c r="D666" i="1"/>
  <c r="D665" i="1" s="1"/>
  <c r="F1064" i="1" l="1"/>
  <c r="D1063" i="1"/>
  <c r="F1063" i="1" s="1"/>
  <c r="F665" i="1"/>
  <c r="D664" i="1"/>
  <c r="F666" i="1"/>
  <c r="F664" i="1" l="1"/>
  <c r="F663" i="1"/>
  <c r="E553" i="1"/>
  <c r="D553" i="1"/>
  <c r="F1046" i="1" l="1"/>
  <c r="E1045" i="1"/>
  <c r="E1044" i="1" s="1"/>
  <c r="E1043" i="1" s="1"/>
  <c r="E1042" i="1" s="1"/>
  <c r="D1045" i="1"/>
  <c r="F968" i="1"/>
  <c r="F967" i="1"/>
  <c r="E966" i="1"/>
  <c r="E965" i="1" s="1"/>
  <c r="E964" i="1" s="1"/>
  <c r="F895" i="1"/>
  <c r="E894" i="1"/>
  <c r="E893" i="1" s="1"/>
  <c r="E892" i="1" s="1"/>
  <c r="D894" i="1"/>
  <c r="E884" i="1"/>
  <c r="D884" i="1"/>
  <c r="F886" i="1"/>
  <c r="F513" i="1"/>
  <c r="E512" i="1"/>
  <c r="E511" i="1" s="1"/>
  <c r="E510" i="1" s="1"/>
  <c r="D512" i="1"/>
  <c r="E291" i="1"/>
  <c r="E290" i="1" s="1"/>
  <c r="E289" i="1" s="1"/>
  <c r="D291" i="1"/>
  <c r="F292" i="1"/>
  <c r="F1045" i="1" l="1"/>
  <c r="F512" i="1"/>
  <c r="D966" i="1"/>
  <c r="F966" i="1" s="1"/>
  <c r="D1044" i="1"/>
  <c r="F1044" i="1" s="1"/>
  <c r="F894" i="1"/>
  <c r="D893" i="1"/>
  <c r="D892" i="1" s="1"/>
  <c r="F892" i="1" s="1"/>
  <c r="D511" i="1"/>
  <c r="D510" i="1" s="1"/>
  <c r="F291" i="1"/>
  <c r="D290" i="1"/>
  <c r="D965" i="1" l="1"/>
  <c r="D964" i="1" s="1"/>
  <c r="F964" i="1" s="1"/>
  <c r="F511" i="1"/>
  <c r="F510" i="1"/>
  <c r="D1043" i="1"/>
  <c r="D1042" i="1" s="1"/>
  <c r="F1042" i="1" s="1"/>
  <c r="F893" i="1"/>
  <c r="F290" i="1"/>
  <c r="D289" i="1"/>
  <c r="E125" i="1"/>
  <c r="F965" i="1" l="1"/>
  <c r="F1043" i="1"/>
  <c r="F289" i="1"/>
  <c r="F1052" i="1" l="1"/>
  <c r="E1051" i="1"/>
  <c r="E1050" i="1" s="1"/>
  <c r="D1051" i="1"/>
  <c r="F693" i="1"/>
  <c r="E692" i="1"/>
  <c r="D692" i="1"/>
  <c r="D691" i="1" s="1"/>
  <c r="F1051" i="1" l="1"/>
  <c r="D1050" i="1"/>
  <c r="D1049" i="1" s="1"/>
  <c r="D1048" i="1" s="1"/>
  <c r="E1049" i="1"/>
  <c r="E1048" i="1" s="1"/>
  <c r="F692" i="1"/>
  <c r="E691" i="1"/>
  <c r="F691" i="1" s="1"/>
  <c r="E977" i="1"/>
  <c r="D977" i="1"/>
  <c r="F978" i="1"/>
  <c r="E961" i="1"/>
  <c r="D961" i="1"/>
  <c r="F963" i="1"/>
  <c r="F873" i="1"/>
  <c r="E872" i="1"/>
  <c r="E871" i="1" s="1"/>
  <c r="E870" i="1" s="1"/>
  <c r="E869" i="1" s="1"/>
  <c r="D872" i="1"/>
  <c r="F849" i="1"/>
  <c r="E848" i="1"/>
  <c r="E847" i="1" s="1"/>
  <c r="E846" i="1" s="1"/>
  <c r="E845" i="1" s="1"/>
  <c r="E844" i="1" s="1"/>
  <c r="D848" i="1"/>
  <c r="D842" i="1"/>
  <c r="F777" i="1"/>
  <c r="E776" i="1"/>
  <c r="E775" i="1" s="1"/>
  <c r="D776" i="1"/>
  <c r="F579" i="1"/>
  <c r="E578" i="1"/>
  <c r="E577" i="1" s="1"/>
  <c r="E576" i="1" s="1"/>
  <c r="E575" i="1" s="1"/>
  <c r="D564" i="1"/>
  <c r="F554" i="1"/>
  <c r="E528" i="1"/>
  <c r="F530" i="1"/>
  <c r="F359" i="1"/>
  <c r="E358" i="1"/>
  <c r="E357" i="1" s="1"/>
  <c r="E356" i="1" s="1"/>
  <c r="E355" i="1" s="1"/>
  <c r="E354" i="1" s="1"/>
  <c r="D358" i="1"/>
  <c r="F1050" i="1" l="1"/>
  <c r="F1049" i="1"/>
  <c r="E574" i="1"/>
  <c r="E573" i="1" s="1"/>
  <c r="E570" i="1" s="1"/>
  <c r="F848" i="1"/>
  <c r="F872" i="1"/>
  <c r="D871" i="1"/>
  <c r="F871" i="1" s="1"/>
  <c r="F776" i="1"/>
  <c r="D847" i="1"/>
  <c r="F847" i="1" s="1"/>
  <c r="D775" i="1"/>
  <c r="F775" i="1" s="1"/>
  <c r="F358" i="1"/>
  <c r="D357" i="1"/>
  <c r="F357" i="1" l="1"/>
  <c r="D870" i="1"/>
  <c r="D869" i="1" s="1"/>
  <c r="D867" i="1" s="1"/>
  <c r="D846" i="1"/>
  <c r="D845" i="1" s="1"/>
  <c r="D844" i="1" s="1"/>
  <c r="F580" i="1"/>
  <c r="D578" i="1"/>
  <c r="F578" i="1" s="1"/>
  <c r="D356" i="1"/>
  <c r="D355" i="1" s="1"/>
  <c r="D354" i="1" l="1"/>
  <c r="F354" i="1" s="1"/>
  <c r="F355" i="1"/>
  <c r="F356" i="1"/>
  <c r="D577" i="1"/>
  <c r="F577" i="1" s="1"/>
  <c r="F846" i="1"/>
  <c r="F870" i="1"/>
  <c r="F869" i="1"/>
  <c r="F845" i="1"/>
  <c r="F844" i="1"/>
  <c r="D576" i="1" l="1"/>
  <c r="D575" i="1" s="1"/>
  <c r="F576" i="1" l="1"/>
  <c r="D574" i="1"/>
  <c r="F575" i="1"/>
  <c r="F574" i="1" l="1"/>
  <c r="D573" i="1"/>
  <c r="F573" i="1" l="1"/>
  <c r="D570" i="1"/>
  <c r="E197" i="1"/>
  <c r="E196" i="1" s="1"/>
  <c r="E195" i="1" s="1"/>
  <c r="E194" i="1" s="1"/>
  <c r="D197" i="1"/>
  <c r="F198" i="1"/>
  <c r="F570" i="1" l="1"/>
  <c r="F197" i="1"/>
  <c r="D196" i="1"/>
  <c r="D195" i="1" s="1"/>
  <c r="D121" i="1"/>
  <c r="D33" i="1"/>
  <c r="F33" i="1" l="1"/>
  <c r="F195" i="1"/>
  <c r="D194" i="1"/>
  <c r="F194" i="1" s="1"/>
  <c r="F196" i="1"/>
  <c r="E262" i="1" l="1"/>
  <c r="E266" i="1" l="1"/>
  <c r="E265" i="1" s="1"/>
  <c r="E264" i="1" s="1"/>
  <c r="F823" i="1" l="1"/>
  <c r="E822" i="1"/>
  <c r="E821" i="1" s="1"/>
  <c r="E820" i="1" s="1"/>
  <c r="E819" i="1" s="1"/>
  <c r="D822" i="1"/>
  <c r="E806" i="1"/>
  <c r="E805" i="1" s="1"/>
  <c r="E804" i="1" s="1"/>
  <c r="E803" i="1" s="1"/>
  <c r="F807" i="1"/>
  <c r="D806" i="1"/>
  <c r="D805" i="1" s="1"/>
  <c r="F689" i="1"/>
  <c r="E688" i="1"/>
  <c r="E687" i="1" s="1"/>
  <c r="F588" i="1"/>
  <c r="E587" i="1"/>
  <c r="E586" i="1" s="1"/>
  <c r="E585" i="1" s="1"/>
  <c r="E584" i="1" s="1"/>
  <c r="E315" i="1"/>
  <c r="D315" i="1"/>
  <c r="F317" i="1"/>
  <c r="F822" i="1" l="1"/>
  <c r="D821" i="1"/>
  <c r="F688" i="1"/>
  <c r="F805" i="1"/>
  <c r="D804" i="1"/>
  <c r="D687" i="1"/>
  <c r="D686" i="1" s="1"/>
  <c r="F806" i="1"/>
  <c r="E686" i="1"/>
  <c r="D587" i="1"/>
  <c r="E155" i="1"/>
  <c r="D155" i="1"/>
  <c r="F821" i="1" l="1"/>
  <c r="D820" i="1"/>
  <c r="F804" i="1"/>
  <c r="D803" i="1"/>
  <c r="F686" i="1"/>
  <c r="F687" i="1"/>
  <c r="F587" i="1"/>
  <c r="D586" i="1"/>
  <c r="E154" i="1"/>
  <c r="D819" i="1" l="1"/>
  <c r="F819" i="1" s="1"/>
  <c r="F820" i="1"/>
  <c r="F803" i="1"/>
  <c r="D585" i="1"/>
  <c r="D584" i="1" s="1"/>
  <c r="F586" i="1"/>
  <c r="D657" i="1"/>
  <c r="D656" i="1" s="1"/>
  <c r="F585" i="1" l="1"/>
  <c r="D655" i="1"/>
  <c r="E121" i="1"/>
  <c r="E1056" i="1" l="1"/>
  <c r="E1055" i="1" s="1"/>
  <c r="E1054" i="1" s="1"/>
  <c r="E1053" i="1" s="1"/>
  <c r="D1056" i="1"/>
  <c r="D1055" i="1" s="1"/>
  <c r="D1054" i="1" s="1"/>
  <c r="F1057" i="1"/>
  <c r="F833" i="1"/>
  <c r="E832" i="1"/>
  <c r="E831" i="1" s="1"/>
  <c r="E830" i="1" s="1"/>
  <c r="E829" i="1" s="1"/>
  <c r="D816" i="1"/>
  <c r="D815" i="1" s="1"/>
  <c r="E816" i="1"/>
  <c r="F148" i="1"/>
  <c r="E129" i="1"/>
  <c r="E127" i="1"/>
  <c r="D127" i="1"/>
  <c r="D125" i="1"/>
  <c r="D832" i="1" l="1"/>
  <c r="F832" i="1" s="1"/>
  <c r="F817" i="1"/>
  <c r="F1056" i="1"/>
  <c r="F816" i="1"/>
  <c r="F1054" i="1"/>
  <c r="D1053" i="1"/>
  <c r="E815" i="1"/>
  <c r="E814" i="1" s="1"/>
  <c r="E813" i="1" s="1"/>
  <c r="F1055" i="1"/>
  <c r="D814" i="1"/>
  <c r="F147" i="1"/>
  <c r="D129" i="1"/>
  <c r="F828" i="1"/>
  <c r="E827" i="1"/>
  <c r="E826" i="1" s="1"/>
  <c r="E825" i="1" s="1"/>
  <c r="E824" i="1" s="1"/>
  <c r="E818" i="1" s="1"/>
  <c r="D827" i="1"/>
  <c r="D826" i="1" s="1"/>
  <c r="F812" i="1"/>
  <c r="E811" i="1"/>
  <c r="E810" i="1" s="1"/>
  <c r="E809" i="1" s="1"/>
  <c r="E808" i="1" s="1"/>
  <c r="E802" i="1" s="1"/>
  <c r="D811" i="1"/>
  <c r="F676" i="1"/>
  <c r="E675" i="1"/>
  <c r="E674" i="1" s="1"/>
  <c r="E673" i="1" s="1"/>
  <c r="E628" i="1"/>
  <c r="E627" i="1" s="1"/>
  <c r="E626" i="1" s="1"/>
  <c r="D628" i="1"/>
  <c r="E614" i="1"/>
  <c r="E613" i="1" s="1"/>
  <c r="E612" i="1" s="1"/>
  <c r="D614" i="1"/>
  <c r="F316" i="1"/>
  <c r="E314" i="1"/>
  <c r="E313" i="1" s="1"/>
  <c r="D314" i="1"/>
  <c r="D313" i="1" s="1"/>
  <c r="F129" i="1" l="1"/>
  <c r="D627" i="1"/>
  <c r="F627" i="1" s="1"/>
  <c r="F628" i="1"/>
  <c r="D613" i="1"/>
  <c r="F613" i="1" s="1"/>
  <c r="F614" i="1"/>
  <c r="D831" i="1"/>
  <c r="F831" i="1" s="1"/>
  <c r="D675" i="1"/>
  <c r="D674" i="1" s="1"/>
  <c r="F674" i="1" s="1"/>
  <c r="F1053" i="1"/>
  <c r="F815" i="1"/>
  <c r="F814" i="1"/>
  <c r="D813" i="1"/>
  <c r="F826" i="1"/>
  <c r="D825" i="1"/>
  <c r="D824" i="1" s="1"/>
  <c r="F827" i="1"/>
  <c r="F313" i="1"/>
  <c r="F811" i="1"/>
  <c r="D810" i="1"/>
  <c r="F810" i="1" s="1"/>
  <c r="D626" i="1"/>
  <c r="F626" i="1" s="1"/>
  <c r="F315" i="1"/>
  <c r="F314" i="1"/>
  <c r="D612" i="1" l="1"/>
  <c r="F612" i="1" s="1"/>
  <c r="D830" i="1"/>
  <c r="D829" i="1" s="1"/>
  <c r="D818" i="1" s="1"/>
  <c r="D673" i="1"/>
  <c r="F673" i="1" s="1"/>
  <c r="F675" i="1"/>
  <c r="F813" i="1"/>
  <c r="F825" i="1"/>
  <c r="D809" i="1"/>
  <c r="D808" i="1" s="1"/>
  <c r="D802" i="1" s="1"/>
  <c r="F830" i="1" l="1"/>
  <c r="F809" i="1"/>
  <c r="F829" i="1"/>
  <c r="F818" i="1"/>
  <c r="F824" i="1"/>
  <c r="F808" i="1"/>
  <c r="F802" i="1"/>
  <c r="E39" i="1"/>
  <c r="F891" i="1" l="1"/>
  <c r="E890" i="1"/>
  <c r="D890" i="1"/>
  <c r="D889" i="1" s="1"/>
  <c r="E474" i="1"/>
  <c r="E473" i="1" s="1"/>
  <c r="E472" i="1" s="1"/>
  <c r="E471" i="1" s="1"/>
  <c r="E470" i="1" s="1"/>
  <c r="F475" i="1"/>
  <c r="D474" i="1"/>
  <c r="F457" i="1"/>
  <c r="E456" i="1"/>
  <c r="E455" i="1" s="1"/>
  <c r="E454" i="1" s="1"/>
  <c r="D456" i="1"/>
  <c r="D455" i="1" s="1"/>
  <c r="F890" i="1" l="1"/>
  <c r="F474" i="1"/>
  <c r="D888" i="1"/>
  <c r="D887" i="1" s="1"/>
  <c r="E889" i="1"/>
  <c r="E888" i="1" s="1"/>
  <c r="E887" i="1" s="1"/>
  <c r="D473" i="1"/>
  <c r="D472" i="1" s="1"/>
  <c r="D471" i="1" s="1"/>
  <c r="D470" i="1" s="1"/>
  <c r="F456" i="1"/>
  <c r="F455" i="1"/>
  <c r="D454" i="1"/>
  <c r="F889" i="1" l="1"/>
  <c r="F887" i="1"/>
  <c r="F888" i="1"/>
  <c r="F473" i="1"/>
  <c r="F454" i="1"/>
  <c r="F472" i="1" l="1"/>
  <c r="E647" i="1"/>
  <c r="D647" i="1"/>
  <c r="F647" i="1" s="1"/>
  <c r="F471" i="1" l="1"/>
  <c r="F470" i="1"/>
  <c r="F927" i="1"/>
  <c r="E206" i="1"/>
  <c r="E205" i="1" s="1"/>
  <c r="E204" i="1" s="1"/>
  <c r="E1098" i="1" l="1"/>
  <c r="E1097" i="1" s="1"/>
  <c r="E1096" i="1" s="1"/>
  <c r="E1095" i="1" s="1"/>
  <c r="E1094" i="1" s="1"/>
  <c r="E1093" i="1" s="1"/>
  <c r="E1092" i="1" s="1"/>
  <c r="F1099" i="1" l="1"/>
  <c r="D1098" i="1"/>
  <c r="D1097" i="1" s="1"/>
  <c r="D1096" i="1" s="1"/>
  <c r="E272" i="1"/>
  <c r="E271" i="1" s="1"/>
  <c r="E270" i="1" s="1"/>
  <c r="E269" i="1" s="1"/>
  <c r="E268" i="1" s="1"/>
  <c r="E295" i="1"/>
  <c r="E294" i="1" s="1"/>
  <c r="E960" i="1"/>
  <c r="E959" i="1" s="1"/>
  <c r="E958" i="1" s="1"/>
  <c r="F1072" i="1"/>
  <c r="E1071" i="1"/>
  <c r="E1070" i="1" s="1"/>
  <c r="E1069" i="1" s="1"/>
  <c r="E1068" i="1" s="1"/>
  <c r="D1071" i="1"/>
  <c r="E1129" i="1"/>
  <c r="E1128" i="1" s="1"/>
  <c r="E1127" i="1" s="1"/>
  <c r="E1126" i="1" s="1"/>
  <c r="E1125" i="1" s="1"/>
  <c r="E1124" i="1" s="1"/>
  <c r="D1129" i="1"/>
  <c r="D1128" i="1" s="1"/>
  <c r="D1127" i="1" s="1"/>
  <c r="D1126" i="1" s="1"/>
  <c r="D1125" i="1" s="1"/>
  <c r="D1124" i="1" s="1"/>
  <c r="E1122" i="1"/>
  <c r="E1121" i="1" s="1"/>
  <c r="E1120" i="1" s="1"/>
  <c r="E1119" i="1" s="1"/>
  <c r="E1118" i="1" s="1"/>
  <c r="E1117" i="1" s="1"/>
  <c r="E1116" i="1" s="1"/>
  <c r="D1122" i="1"/>
  <c r="D1121" i="1" s="1"/>
  <c r="D1120" i="1" s="1"/>
  <c r="D1119" i="1" s="1"/>
  <c r="D1118" i="1" s="1"/>
  <c r="D1117" i="1" s="1"/>
  <c r="D1116" i="1" s="1"/>
  <c r="E1108" i="1"/>
  <c r="E1107" i="1" s="1"/>
  <c r="E1106" i="1" s="1"/>
  <c r="E1105" i="1" s="1"/>
  <c r="D1108" i="1"/>
  <c r="D1107" i="1" s="1"/>
  <c r="D1106" i="1" s="1"/>
  <c r="D1105" i="1" s="1"/>
  <c r="E1085" i="1"/>
  <c r="E1084" i="1" s="1"/>
  <c r="E1083" i="1" s="1"/>
  <c r="E1082" i="1" s="1"/>
  <c r="E1090" i="1"/>
  <c r="E1089" i="1" s="1"/>
  <c r="E1088" i="1" s="1"/>
  <c r="E1087" i="1" s="1"/>
  <c r="D1085" i="1"/>
  <c r="D1084" i="1" s="1"/>
  <c r="D1083" i="1" s="1"/>
  <c r="D1082" i="1" s="1"/>
  <c r="D1090" i="1"/>
  <c r="D1089" i="1" s="1"/>
  <c r="D1088" i="1" s="1"/>
  <c r="D1087" i="1" s="1"/>
  <c r="E1031" i="1"/>
  <c r="E1030" i="1" s="1"/>
  <c r="E1029" i="1" s="1"/>
  <c r="D1031" i="1"/>
  <c r="D1030" i="1" s="1"/>
  <c r="D1029" i="1" s="1"/>
  <c r="D1028" i="1" s="1"/>
  <c r="D1027" i="1" s="1"/>
  <c r="F1032" i="1"/>
  <c r="F1026" i="1"/>
  <c r="E1025" i="1"/>
  <c r="E1024" i="1" s="1"/>
  <c r="E1023" i="1" s="1"/>
  <c r="D1025" i="1"/>
  <c r="E1021" i="1"/>
  <c r="E1020" i="1" s="1"/>
  <c r="E1019" i="1" s="1"/>
  <c r="E1061" i="1"/>
  <c r="E1076" i="1"/>
  <c r="E1075" i="1" s="1"/>
  <c r="E1074" i="1" s="1"/>
  <c r="E1073" i="1" s="1"/>
  <c r="D1076" i="1"/>
  <c r="D1075" i="1" s="1"/>
  <c r="D1074" i="1" s="1"/>
  <c r="D1073" i="1" s="1"/>
  <c r="D1021" i="1"/>
  <c r="F1022" i="1"/>
  <c r="D1061" i="1"/>
  <c r="D1060" i="1" s="1"/>
  <c r="F1062" i="1"/>
  <c r="F843" i="1"/>
  <c r="E841" i="1"/>
  <c r="E840" i="1" s="1"/>
  <c r="E839" i="1" s="1"/>
  <c r="E838" i="1" s="1"/>
  <c r="D841" i="1"/>
  <c r="D840" i="1" s="1"/>
  <c r="E1006" i="1"/>
  <c r="E1005" i="1" s="1"/>
  <c r="E1004" i="1" s="1"/>
  <c r="E1003" i="1" s="1"/>
  <c r="E1002" i="1" s="1"/>
  <c r="D1006" i="1"/>
  <c r="D1005" i="1" s="1"/>
  <c r="D1004" i="1" s="1"/>
  <c r="D1003" i="1" s="1"/>
  <c r="D1002" i="1" s="1"/>
  <c r="D960" i="1"/>
  <c r="D959" i="1" s="1"/>
  <c r="D958" i="1" s="1"/>
  <c r="E972" i="1"/>
  <c r="E971" i="1" s="1"/>
  <c r="E970" i="1" s="1"/>
  <c r="E969" i="1" s="1"/>
  <c r="D972" i="1"/>
  <c r="D971" i="1" s="1"/>
  <c r="D970" i="1" s="1"/>
  <c r="D969" i="1" s="1"/>
  <c r="E976" i="1"/>
  <c r="E975" i="1" s="1"/>
  <c r="E974" i="1" s="1"/>
  <c r="D976" i="1"/>
  <c r="D975" i="1" s="1"/>
  <c r="D974" i="1" s="1"/>
  <c r="E951" i="1"/>
  <c r="E950" i="1" s="1"/>
  <c r="E949" i="1" s="1"/>
  <c r="E948" i="1" s="1"/>
  <c r="E956" i="1"/>
  <c r="E955" i="1" s="1"/>
  <c r="E954" i="1" s="1"/>
  <c r="E953" i="1" s="1"/>
  <c r="D956" i="1"/>
  <c r="D955" i="1" s="1"/>
  <c r="D954" i="1" s="1"/>
  <c r="D953" i="1" s="1"/>
  <c r="D951" i="1"/>
  <c r="D950" i="1" s="1"/>
  <c r="D949" i="1" s="1"/>
  <c r="D948" i="1" s="1"/>
  <c r="E941" i="1"/>
  <c r="E940" i="1" s="1"/>
  <c r="E939" i="1" s="1"/>
  <c r="E938" i="1" s="1"/>
  <c r="E937" i="1" s="1"/>
  <c r="E936" i="1" s="1"/>
  <c r="D941" i="1"/>
  <c r="D940" i="1" s="1"/>
  <c r="D939" i="1" s="1"/>
  <c r="D938" i="1" s="1"/>
  <c r="D937" i="1" s="1"/>
  <c r="D936" i="1" s="1"/>
  <c r="E921" i="1"/>
  <c r="E920" i="1" s="1"/>
  <c r="E919" i="1" s="1"/>
  <c r="E918" i="1" s="1"/>
  <c r="D921" i="1"/>
  <c r="D920" i="1" s="1"/>
  <c r="D919" i="1" s="1"/>
  <c r="D918" i="1" s="1"/>
  <c r="E916" i="1"/>
  <c r="E915" i="1" s="1"/>
  <c r="E914" i="1" s="1"/>
  <c r="E913" i="1" s="1"/>
  <c r="E912" i="1" s="1"/>
  <c r="E911" i="1" s="1"/>
  <c r="D916" i="1"/>
  <c r="D915" i="1" s="1"/>
  <c r="D914" i="1" s="1"/>
  <c r="D913" i="1" s="1"/>
  <c r="D912" i="1" s="1"/>
  <c r="D911" i="1" s="1"/>
  <c r="E907" i="1"/>
  <c r="E906" i="1" s="1"/>
  <c r="E905" i="1" s="1"/>
  <c r="D907" i="1"/>
  <c r="D906" i="1" s="1"/>
  <c r="D905" i="1" s="1"/>
  <c r="E903" i="1"/>
  <c r="E902" i="1" s="1"/>
  <c r="E901" i="1" s="1"/>
  <c r="D903" i="1"/>
  <c r="D902" i="1" s="1"/>
  <c r="D901" i="1" s="1"/>
  <c r="E899" i="1"/>
  <c r="E898" i="1" s="1"/>
  <c r="E897" i="1" s="1"/>
  <c r="E896" i="1" s="1"/>
  <c r="D899" i="1"/>
  <c r="D898" i="1" s="1"/>
  <c r="D897" i="1" s="1"/>
  <c r="D896" i="1" s="1"/>
  <c r="D883" i="1"/>
  <c r="D882" i="1" s="1"/>
  <c r="D881" i="1" s="1"/>
  <c r="E1104" i="1" l="1"/>
  <c r="E1103" i="1" s="1"/>
  <c r="E1102" i="1" s="1"/>
  <c r="E1101" i="1" s="1"/>
  <c r="E1100" i="1" s="1"/>
  <c r="D1104" i="1"/>
  <c r="D1103" i="1" s="1"/>
  <c r="D1102" i="1" s="1"/>
  <c r="D1101" i="1" s="1"/>
  <c r="D1100" i="1" s="1"/>
  <c r="E837" i="1"/>
  <c r="E836" i="1" s="1"/>
  <c r="E1018" i="1"/>
  <c r="E1015" i="1" s="1"/>
  <c r="E1014" i="1" s="1"/>
  <c r="E1013" i="1" s="1"/>
  <c r="E1012" i="1" s="1"/>
  <c r="E883" i="1"/>
  <c r="E882" i="1" s="1"/>
  <c r="E881" i="1" s="1"/>
  <c r="E880" i="1" s="1"/>
  <c r="E879" i="1" s="1"/>
  <c r="D880" i="1"/>
  <c r="D879" i="1" s="1"/>
  <c r="F1071" i="1"/>
  <c r="E947" i="1"/>
  <c r="E946" i="1" s="1"/>
  <c r="E945" i="1" s="1"/>
  <c r="D1070" i="1"/>
  <c r="D1069" i="1" s="1"/>
  <c r="F1069" i="1" s="1"/>
  <c r="E1081" i="1"/>
  <c r="E1080" i="1" s="1"/>
  <c r="E1079" i="1" s="1"/>
  <c r="E1078" i="1" s="1"/>
  <c r="F1021" i="1"/>
  <c r="F1098" i="1"/>
  <c r="F842" i="1"/>
  <c r="D947" i="1"/>
  <c r="D946" i="1" s="1"/>
  <c r="F1061" i="1"/>
  <c r="D1081" i="1"/>
  <c r="D1080" i="1" s="1"/>
  <c r="D1079" i="1" s="1"/>
  <c r="D1078" i="1" s="1"/>
  <c r="F1025" i="1"/>
  <c r="F1096" i="1"/>
  <c r="D1095" i="1"/>
  <c r="D1094" i="1" s="1"/>
  <c r="F1097" i="1"/>
  <c r="E1028" i="1"/>
  <c r="E1027" i="1" s="1"/>
  <c r="F1029" i="1"/>
  <c r="F1031" i="1"/>
  <c r="F1030" i="1"/>
  <c r="D1024" i="1"/>
  <c r="D1023" i="1" s="1"/>
  <c r="D1020" i="1"/>
  <c r="D1019" i="1" s="1"/>
  <c r="F1019" i="1" s="1"/>
  <c r="E1060" i="1"/>
  <c r="E1059" i="1" s="1"/>
  <c r="E1058" i="1" s="1"/>
  <c r="E1047" i="1" s="1"/>
  <c r="E1041" i="1" s="1"/>
  <c r="D1059" i="1"/>
  <c r="D839" i="1"/>
  <c r="D838" i="1" s="1"/>
  <c r="D837" i="1" s="1"/>
  <c r="F840" i="1"/>
  <c r="F841" i="1"/>
  <c r="E861" i="1"/>
  <c r="E860" i="1" s="1"/>
  <c r="E859" i="1" s="1"/>
  <c r="E858" i="1" s="1"/>
  <c r="E857" i="1" s="1"/>
  <c r="E856" i="1" s="1"/>
  <c r="D861" i="1"/>
  <c r="D860" i="1" s="1"/>
  <c r="D859" i="1" s="1"/>
  <c r="D858" i="1" s="1"/>
  <c r="D857" i="1" s="1"/>
  <c r="D856" i="1" s="1"/>
  <c r="D749" i="1"/>
  <c r="D748" i="1" s="1"/>
  <c r="D747" i="1" s="1"/>
  <c r="D764" i="1"/>
  <c r="D763" i="1" s="1"/>
  <c r="D762" i="1" s="1"/>
  <c r="D768" i="1"/>
  <c r="D767" i="1" s="1"/>
  <c r="D766" i="1" s="1"/>
  <c r="F785" i="1"/>
  <c r="E784" i="1"/>
  <c r="E783" i="1" s="1"/>
  <c r="E782" i="1" s="1"/>
  <c r="D784" i="1"/>
  <c r="F789" i="1"/>
  <c r="E788" i="1"/>
  <c r="E787" i="1" s="1"/>
  <c r="E786" i="1" s="1"/>
  <c r="D788" i="1"/>
  <c r="E779" i="1"/>
  <c r="E778" i="1" s="1"/>
  <c r="E774" i="1" s="1"/>
  <c r="E773" i="1" s="1"/>
  <c r="D779" i="1"/>
  <c r="D778" i="1" s="1"/>
  <c r="E768" i="1"/>
  <c r="E767" i="1" s="1"/>
  <c r="E766" i="1" s="1"/>
  <c r="E763" i="1"/>
  <c r="E762" i="1" s="1"/>
  <c r="E760" i="1"/>
  <c r="E759" i="1" s="1"/>
  <c r="E758" i="1" s="1"/>
  <c r="D760" i="1"/>
  <c r="D759" i="1" s="1"/>
  <c r="D758" i="1" s="1"/>
  <c r="E756" i="1"/>
  <c r="E755" i="1" s="1"/>
  <c r="E754" i="1" s="1"/>
  <c r="D756" i="1"/>
  <c r="D755" i="1" s="1"/>
  <c r="D754" i="1" s="1"/>
  <c r="E749" i="1"/>
  <c r="E748" i="1" s="1"/>
  <c r="E747" i="1" s="1"/>
  <c r="E745" i="1"/>
  <c r="E744" i="1" s="1"/>
  <c r="E743" i="1" s="1"/>
  <c r="D745" i="1"/>
  <c r="D744" i="1" s="1"/>
  <c r="D743" i="1" s="1"/>
  <c r="D721" i="1"/>
  <c r="D720" i="1" s="1"/>
  <c r="D719" i="1" s="1"/>
  <c r="D718" i="1" s="1"/>
  <c r="F672" i="1"/>
  <c r="E671" i="1"/>
  <c r="E670" i="1" s="1"/>
  <c r="E669" i="1" s="1"/>
  <c r="D671" i="1"/>
  <c r="E646" i="1"/>
  <c r="E645" i="1" s="1"/>
  <c r="D646" i="1"/>
  <c r="E605" i="1"/>
  <c r="E604" i="1" s="1"/>
  <c r="E603" i="1" s="1"/>
  <c r="D605" i="1"/>
  <c r="E568" i="1"/>
  <c r="F569" i="1"/>
  <c r="D568" i="1"/>
  <c r="D567" i="1" s="1"/>
  <c r="D566" i="1" s="1"/>
  <c r="E609" i="1"/>
  <c r="E608" i="1" s="1"/>
  <c r="E607" i="1" s="1"/>
  <c r="E732" i="1"/>
  <c r="E731" i="1" s="1"/>
  <c r="E730" i="1" s="1"/>
  <c r="D732" i="1"/>
  <c r="D731" i="1" s="1"/>
  <c r="D730" i="1" s="1"/>
  <c r="D729" i="1" s="1"/>
  <c r="E721" i="1"/>
  <c r="E720" i="1" s="1"/>
  <c r="E719" i="1" s="1"/>
  <c r="E718" i="1" s="1"/>
  <c r="E706" i="1"/>
  <c r="E705" i="1" s="1"/>
  <c r="D706" i="1"/>
  <c r="D705" i="1" s="1"/>
  <c r="E695" i="1"/>
  <c r="E694" i="1" s="1"/>
  <c r="E690" i="1" s="1"/>
  <c r="E685" i="1" s="1"/>
  <c r="D695" i="1"/>
  <c r="D694" i="1" s="1"/>
  <c r="E683" i="1"/>
  <c r="E682" i="1" s="1"/>
  <c r="E681" i="1" s="1"/>
  <c r="D683" i="1"/>
  <c r="D682" i="1" s="1"/>
  <c r="D681" i="1" s="1"/>
  <c r="E679" i="1"/>
  <c r="E678" i="1" s="1"/>
  <c r="E677" i="1" s="1"/>
  <c r="D679" i="1"/>
  <c r="D678" i="1" s="1"/>
  <c r="D677" i="1" s="1"/>
  <c r="E661" i="1"/>
  <c r="E660" i="1" s="1"/>
  <c r="E659" i="1" s="1"/>
  <c r="D661" i="1"/>
  <c r="D660" i="1" s="1"/>
  <c r="D659" i="1" s="1"/>
  <c r="D654" i="1" s="1"/>
  <c r="E652" i="1"/>
  <c r="E651" i="1" s="1"/>
  <c r="E650" i="1" s="1"/>
  <c r="D652" i="1"/>
  <c r="D651" i="1" s="1"/>
  <c r="D650" i="1" s="1"/>
  <c r="E643" i="1"/>
  <c r="E642" i="1" s="1"/>
  <c r="E641" i="1" s="1"/>
  <c r="D643" i="1"/>
  <c r="E632" i="1"/>
  <c r="E631" i="1" s="1"/>
  <c r="E630" i="1" s="1"/>
  <c r="E625" i="1" s="1"/>
  <c r="D632" i="1"/>
  <c r="E623" i="1"/>
  <c r="E622" i="1" s="1"/>
  <c r="E621" i="1" s="1"/>
  <c r="E620" i="1" s="1"/>
  <c r="D623" i="1"/>
  <c r="E618" i="1"/>
  <c r="E617" i="1" s="1"/>
  <c r="E616" i="1" s="1"/>
  <c r="E611" i="1" s="1"/>
  <c r="D618" i="1"/>
  <c r="E601" i="1"/>
  <c r="E600" i="1" s="1"/>
  <c r="E599" i="1" s="1"/>
  <c r="D601" i="1"/>
  <c r="D600" i="1" s="1"/>
  <c r="D599" i="1" s="1"/>
  <c r="E592" i="1"/>
  <c r="E591" i="1" s="1"/>
  <c r="E590" i="1" s="1"/>
  <c r="E589" i="1" s="1"/>
  <c r="D592" i="1"/>
  <c r="D591" i="1" s="1"/>
  <c r="D590" i="1" s="1"/>
  <c r="D589" i="1" s="1"/>
  <c r="E564" i="1"/>
  <c r="E563" i="1" s="1"/>
  <c r="E562" i="1" s="1"/>
  <c r="D563" i="1"/>
  <c r="D562" i="1" s="1"/>
  <c r="E560" i="1"/>
  <c r="E559" i="1" s="1"/>
  <c r="E558" i="1" s="1"/>
  <c r="D560" i="1"/>
  <c r="D559" i="1" s="1"/>
  <c r="D558" i="1" s="1"/>
  <c r="E552" i="1"/>
  <c r="E551" i="1" s="1"/>
  <c r="E550" i="1" s="1"/>
  <c r="D552" i="1"/>
  <c r="D551" i="1" s="1"/>
  <c r="D550" i="1" s="1"/>
  <c r="E548" i="1"/>
  <c r="E547" i="1" s="1"/>
  <c r="E546" i="1" s="1"/>
  <c r="E545" i="1" s="1"/>
  <c r="D548" i="1"/>
  <c r="D547" i="1" s="1"/>
  <c r="D546" i="1" s="1"/>
  <c r="D545" i="1" s="1"/>
  <c r="E541" i="1"/>
  <c r="E540" i="1" s="1"/>
  <c r="E539" i="1" s="1"/>
  <c r="E538" i="1" s="1"/>
  <c r="E537" i="1" s="1"/>
  <c r="E536" i="1" s="1"/>
  <c r="D541" i="1"/>
  <c r="D540" i="1" s="1"/>
  <c r="D539" i="1" s="1"/>
  <c r="D538" i="1" s="1"/>
  <c r="D537" i="1" s="1"/>
  <c r="D536" i="1" s="1"/>
  <c r="E534" i="1"/>
  <c r="E533" i="1" s="1"/>
  <c r="E532" i="1" s="1"/>
  <c r="E531" i="1" s="1"/>
  <c r="D534" i="1"/>
  <c r="D533" i="1" s="1"/>
  <c r="D532" i="1" s="1"/>
  <c r="D531" i="1" s="1"/>
  <c r="E527" i="1"/>
  <c r="E526" i="1" s="1"/>
  <c r="E525" i="1" s="1"/>
  <c r="D527" i="1"/>
  <c r="D526" i="1" s="1"/>
  <c r="D525" i="1" s="1"/>
  <c r="E523" i="1"/>
  <c r="E522" i="1" s="1"/>
  <c r="E521" i="1" s="1"/>
  <c r="E520" i="1" s="1"/>
  <c r="D523" i="1"/>
  <c r="D522" i="1" s="1"/>
  <c r="D521" i="1" s="1"/>
  <c r="D520" i="1" s="1"/>
  <c r="E508" i="1"/>
  <c r="E507" i="1" s="1"/>
  <c r="E506" i="1" s="1"/>
  <c r="E505" i="1" s="1"/>
  <c r="D508" i="1"/>
  <c r="D507" i="1" s="1"/>
  <c r="D506" i="1" s="1"/>
  <c r="D505" i="1" s="1"/>
  <c r="E742" i="1" l="1"/>
  <c r="E781" i="1"/>
  <c r="D704" i="1"/>
  <c r="D699" i="1" s="1"/>
  <c r="D698" i="1" s="1"/>
  <c r="D697" i="1" s="1"/>
  <c r="E704" i="1"/>
  <c r="E699" i="1" s="1"/>
  <c r="E698" i="1" s="1"/>
  <c r="E697" i="1" s="1"/>
  <c r="F646" i="1"/>
  <c r="D631" i="1"/>
  <c r="F632" i="1"/>
  <c r="D622" i="1"/>
  <c r="F623" i="1"/>
  <c r="D642" i="1"/>
  <c r="F643" i="1"/>
  <c r="D617" i="1"/>
  <c r="F618" i="1"/>
  <c r="F650" i="1"/>
  <c r="D608" i="1"/>
  <c r="F609" i="1"/>
  <c r="D604" i="1"/>
  <c r="F604" i="1" s="1"/>
  <c r="F605" i="1"/>
  <c r="E567" i="1"/>
  <c r="D945" i="1"/>
  <c r="D944" i="1" s="1"/>
  <c r="D935" i="1" s="1"/>
  <c r="E729" i="1"/>
  <c r="E728" i="1" s="1"/>
  <c r="E1040" i="1"/>
  <c r="E1039" i="1" s="1"/>
  <c r="D742" i="1"/>
  <c r="D728" i="1"/>
  <c r="E835" i="1"/>
  <c r="E834" i="1" s="1"/>
  <c r="D1068" i="1"/>
  <c r="F1068" i="1" s="1"/>
  <c r="D690" i="1"/>
  <c r="D685" i="1" s="1"/>
  <c r="D866" i="1"/>
  <c r="E867" i="1"/>
  <c r="E866" i="1" s="1"/>
  <c r="E865" i="1" s="1"/>
  <c r="F868" i="1"/>
  <c r="D774" i="1"/>
  <c r="D773" i="1" s="1"/>
  <c r="E583" i="1"/>
  <c r="E582" i="1" s="1"/>
  <c r="E581" i="1" s="1"/>
  <c r="F1070" i="1"/>
  <c r="E640" i="1"/>
  <c r="F1024" i="1"/>
  <c r="E668" i="1"/>
  <c r="F784" i="1"/>
  <c r="E1011" i="1"/>
  <c r="E1010" i="1" s="1"/>
  <c r="E1009" i="1" s="1"/>
  <c r="E1008" i="1" s="1"/>
  <c r="D1093" i="1"/>
  <c r="F1094" i="1"/>
  <c r="F788" i="1"/>
  <c r="F1060" i="1"/>
  <c r="F1028" i="1"/>
  <c r="E544" i="1"/>
  <c r="E543" i="1" s="1"/>
  <c r="E598" i="1"/>
  <c r="E597" i="1" s="1"/>
  <c r="E944" i="1"/>
  <c r="E935" i="1" s="1"/>
  <c r="E504" i="1"/>
  <c r="E503" i="1" s="1"/>
  <c r="F1020" i="1"/>
  <c r="D544" i="1"/>
  <c r="D543" i="1" s="1"/>
  <c r="F1095" i="1"/>
  <c r="F671" i="1"/>
  <c r="F1023" i="1"/>
  <c r="D1018" i="1"/>
  <c r="F1059" i="1"/>
  <c r="D1058" i="1"/>
  <c r="D1047" i="1" s="1"/>
  <c r="D504" i="1"/>
  <c r="D503" i="1" s="1"/>
  <c r="F839" i="1"/>
  <c r="D783" i="1"/>
  <c r="F783" i="1" s="1"/>
  <c r="D787" i="1"/>
  <c r="F787" i="1" s="1"/>
  <c r="D670" i="1"/>
  <c r="D669" i="1" s="1"/>
  <c r="D668" i="1" s="1"/>
  <c r="D645" i="1"/>
  <c r="F645" i="1" s="1"/>
  <c r="F568" i="1"/>
  <c r="E498" i="1"/>
  <c r="E497" i="1" s="1"/>
  <c r="E496" i="1" s="1"/>
  <c r="F499" i="1"/>
  <c r="D498" i="1"/>
  <c r="D497" i="1" s="1"/>
  <c r="D496" i="1" s="1"/>
  <c r="D495" i="1" s="1"/>
  <c r="D494" i="1" s="1"/>
  <c r="E483" i="1"/>
  <c r="E482" i="1" s="1"/>
  <c r="E481" i="1" s="1"/>
  <c r="E480" i="1" s="1"/>
  <c r="E479" i="1" s="1"/>
  <c r="E478" i="1" s="1"/>
  <c r="D483" i="1"/>
  <c r="D482" i="1" s="1"/>
  <c r="D481" i="1" s="1"/>
  <c r="D480" i="1" s="1"/>
  <c r="D479" i="1" s="1"/>
  <c r="D478" i="1" s="1"/>
  <c r="D490" i="1"/>
  <c r="D489" i="1" s="1"/>
  <c r="D488" i="1" s="1"/>
  <c r="D487" i="1" s="1"/>
  <c r="D486" i="1" s="1"/>
  <c r="D485" i="1" s="1"/>
  <c r="E490" i="1"/>
  <c r="E489" i="1" s="1"/>
  <c r="E488" i="1" s="1"/>
  <c r="E487" i="1" s="1"/>
  <c r="E486" i="1" s="1"/>
  <c r="E485" i="1" s="1"/>
  <c r="E464" i="1"/>
  <c r="E463" i="1" s="1"/>
  <c r="E462" i="1" s="1"/>
  <c r="D464" i="1"/>
  <c r="D463" i="1" s="1"/>
  <c r="D462" i="1" s="1"/>
  <c r="E460" i="1"/>
  <c r="E459" i="1" s="1"/>
  <c r="E458" i="1" s="1"/>
  <c r="D460" i="1"/>
  <c r="D459" i="1" s="1"/>
  <c r="D458" i="1" s="1"/>
  <c r="E452" i="1"/>
  <c r="E451" i="1" s="1"/>
  <c r="E450" i="1" s="1"/>
  <c r="D452" i="1"/>
  <c r="D451" i="1" s="1"/>
  <c r="D450" i="1" s="1"/>
  <c r="E447" i="1"/>
  <c r="E446" i="1" s="1"/>
  <c r="E445" i="1" s="1"/>
  <c r="D447" i="1"/>
  <c r="D446" i="1" s="1"/>
  <c r="D445" i="1" s="1"/>
  <c r="F440" i="1"/>
  <c r="E439" i="1"/>
  <c r="E438" i="1" s="1"/>
  <c r="E437" i="1" s="1"/>
  <c r="D439" i="1"/>
  <c r="E443" i="1"/>
  <c r="E442" i="1" s="1"/>
  <c r="E441" i="1" s="1"/>
  <c r="D443" i="1"/>
  <c r="D442" i="1" s="1"/>
  <c r="D441" i="1" s="1"/>
  <c r="F433" i="1"/>
  <c r="E432" i="1"/>
  <c r="E431" i="1" s="1"/>
  <c r="E428" i="1"/>
  <c r="E427" i="1" s="1"/>
  <c r="E426" i="1" s="1"/>
  <c r="E424" i="1"/>
  <c r="E423" i="1" s="1"/>
  <c r="E422" i="1" s="1"/>
  <c r="D424" i="1"/>
  <c r="D423" i="1" s="1"/>
  <c r="D422" i="1" s="1"/>
  <c r="D413" i="1"/>
  <c r="D412" i="1" s="1"/>
  <c r="D411" i="1" s="1"/>
  <c r="F404" i="1"/>
  <c r="E403" i="1"/>
  <c r="E402" i="1" s="1"/>
  <c r="E401" i="1" s="1"/>
  <c r="E400" i="1" s="1"/>
  <c r="E399" i="1" s="1"/>
  <c r="E398" i="1" s="1"/>
  <c r="D403" i="1"/>
  <c r="E396" i="1"/>
  <c r="E395" i="1" s="1"/>
  <c r="E394" i="1" s="1"/>
  <c r="E393" i="1" s="1"/>
  <c r="F397" i="1"/>
  <c r="D396" i="1"/>
  <c r="F392" i="1"/>
  <c r="E391" i="1"/>
  <c r="E390" i="1" s="1"/>
  <c r="E389" i="1" s="1"/>
  <c r="E388" i="1" s="1"/>
  <c r="D391" i="1"/>
  <c r="D386" i="1"/>
  <c r="D385" i="1" s="1"/>
  <c r="D384" i="1" s="1"/>
  <c r="D383" i="1" s="1"/>
  <c r="E386" i="1"/>
  <c r="E385" i="1" s="1"/>
  <c r="E384" i="1" s="1"/>
  <c r="E383" i="1" s="1"/>
  <c r="E377" i="1"/>
  <c r="E376" i="1" s="1"/>
  <c r="E375" i="1" s="1"/>
  <c r="E374" i="1" s="1"/>
  <c r="D377" i="1"/>
  <c r="D376" i="1" s="1"/>
  <c r="D375" i="1" s="1"/>
  <c r="D374" i="1" s="1"/>
  <c r="D352" i="1"/>
  <c r="D351" i="1" s="1"/>
  <c r="D350" i="1" s="1"/>
  <c r="E367" i="1"/>
  <c r="E366" i="1" s="1"/>
  <c r="E365" i="1" s="1"/>
  <c r="E364" i="1" s="1"/>
  <c r="D367" i="1"/>
  <c r="D366" i="1" s="1"/>
  <c r="D365" i="1" s="1"/>
  <c r="D364" i="1" s="1"/>
  <c r="E372" i="1"/>
  <c r="E371" i="1" s="1"/>
  <c r="E370" i="1" s="1"/>
  <c r="E369" i="1" s="1"/>
  <c r="D372" i="1"/>
  <c r="D371" i="1" s="1"/>
  <c r="D370" i="1" s="1"/>
  <c r="D369" i="1" s="1"/>
  <c r="E352" i="1"/>
  <c r="E351" i="1" s="1"/>
  <c r="E350" i="1" s="1"/>
  <c r="E348" i="1"/>
  <c r="E347" i="1" s="1"/>
  <c r="E346" i="1" s="1"/>
  <c r="D348" i="1"/>
  <c r="D347" i="1" s="1"/>
  <c r="D346" i="1" s="1"/>
  <c r="E338" i="1"/>
  <c r="E337" i="1" s="1"/>
  <c r="D338" i="1"/>
  <c r="D337" i="1" s="1"/>
  <c r="E333" i="1"/>
  <c r="E330" i="1" s="1"/>
  <c r="D333" i="1"/>
  <c r="D330" i="1" s="1"/>
  <c r="E311" i="1"/>
  <c r="E310" i="1" s="1"/>
  <c r="D311" i="1"/>
  <c r="D310" i="1" s="1"/>
  <c r="E322" i="1"/>
  <c r="E319" i="1" s="1"/>
  <c r="D322" i="1"/>
  <c r="D319" i="1" s="1"/>
  <c r="E308" i="1"/>
  <c r="E307" i="1" s="1"/>
  <c r="E306" i="1" s="1"/>
  <c r="D308" i="1"/>
  <c r="D307" i="1" s="1"/>
  <c r="D306" i="1" s="1"/>
  <c r="E303" i="1"/>
  <c r="E302" i="1" s="1"/>
  <c r="E301" i="1" s="1"/>
  <c r="E300" i="1" s="1"/>
  <c r="D303" i="1"/>
  <c r="D302" i="1" s="1"/>
  <c r="D301" i="1" s="1"/>
  <c r="D300" i="1" s="1"/>
  <c r="E298" i="1"/>
  <c r="D295" i="1"/>
  <c r="D294" i="1" s="1"/>
  <c r="D298" i="1"/>
  <c r="D297" i="1" s="1"/>
  <c r="F288" i="1"/>
  <c r="E287" i="1"/>
  <c r="E286" i="1" s="1"/>
  <c r="E285" i="1" s="1"/>
  <c r="D287" i="1"/>
  <c r="D286" i="1" s="1"/>
  <c r="D285" i="1" s="1"/>
  <c r="E283" i="1"/>
  <c r="E282" i="1" s="1"/>
  <c r="E281" i="1" s="1"/>
  <c r="E279" i="1"/>
  <c r="E278" i="1" s="1"/>
  <c r="E277" i="1" s="1"/>
  <c r="D279" i="1"/>
  <c r="D278" i="1" s="1"/>
  <c r="D277" i="1" s="1"/>
  <c r="D283" i="1"/>
  <c r="D282" i="1" s="1"/>
  <c r="D281" i="1" s="1"/>
  <c r="E250" i="1"/>
  <c r="E249" i="1" s="1"/>
  <c r="E248" i="1" s="1"/>
  <c r="E247" i="1" s="1"/>
  <c r="E246" i="1" s="1"/>
  <c r="E245" i="1" s="1"/>
  <c r="D250" i="1"/>
  <c r="D249" i="1" s="1"/>
  <c r="D248" i="1" s="1"/>
  <c r="E258" i="1"/>
  <c r="E257" i="1" s="1"/>
  <c r="E256" i="1" s="1"/>
  <c r="D258" i="1"/>
  <c r="D257" i="1" s="1"/>
  <c r="D256" i="1" s="1"/>
  <c r="E261" i="1"/>
  <c r="E260" i="1" s="1"/>
  <c r="D262" i="1"/>
  <c r="D261" i="1" s="1"/>
  <c r="D260" i="1" s="1"/>
  <c r="D266" i="1"/>
  <c r="D265" i="1" s="1"/>
  <c r="D264" i="1" s="1"/>
  <c r="D272" i="1"/>
  <c r="D271" i="1" s="1"/>
  <c r="D270" i="1" s="1"/>
  <c r="D269" i="1" s="1"/>
  <c r="D268" i="1" s="1"/>
  <c r="E233" i="1"/>
  <c r="E232" i="1" s="1"/>
  <c r="D233" i="1"/>
  <c r="D232" i="1" s="1"/>
  <c r="E230" i="1"/>
  <c r="E229" i="1" s="1"/>
  <c r="D230" i="1"/>
  <c r="D229" i="1" s="1"/>
  <c r="E223" i="1"/>
  <c r="E222" i="1" s="1"/>
  <c r="E221" i="1" s="1"/>
  <c r="D223" i="1"/>
  <c r="D222" i="1" s="1"/>
  <c r="D221" i="1" s="1"/>
  <c r="E216" i="1"/>
  <c r="E215" i="1" s="1"/>
  <c r="E208" i="1" s="1"/>
  <c r="D216" i="1"/>
  <c r="D215" i="1" s="1"/>
  <c r="D208" i="1" s="1"/>
  <c r="D206" i="1"/>
  <c r="D205" i="1" s="1"/>
  <c r="D204" i="1" s="1"/>
  <c r="E192" i="1"/>
  <c r="E191" i="1" s="1"/>
  <c r="D192" i="1"/>
  <c r="D191" i="1" s="1"/>
  <c r="E187" i="1"/>
  <c r="E186" i="1" s="1"/>
  <c r="D187" i="1"/>
  <c r="D186" i="1" s="1"/>
  <c r="E182" i="1"/>
  <c r="E181" i="1" s="1"/>
  <c r="E180" i="1" s="1"/>
  <c r="D182" i="1"/>
  <c r="D181" i="1" s="1"/>
  <c r="D180" i="1" s="1"/>
  <c r="E566" i="1" l="1"/>
  <c r="E557" i="1" s="1"/>
  <c r="E556" i="1" s="1"/>
  <c r="E555" i="1" s="1"/>
  <c r="E502" i="1" s="1"/>
  <c r="E501" i="1" s="1"/>
  <c r="E435" i="1"/>
  <c r="E434" i="1" s="1"/>
  <c r="E430" i="1" s="1"/>
  <c r="E421" i="1" s="1"/>
  <c r="E596" i="1"/>
  <c r="E741" i="1"/>
  <c r="D603" i="1"/>
  <c r="F603" i="1" s="1"/>
  <c r="D449" i="1"/>
  <c r="E449" i="1"/>
  <c r="D616" i="1"/>
  <c r="F617" i="1"/>
  <c r="D621" i="1"/>
  <c r="F622" i="1"/>
  <c r="D641" i="1"/>
  <c r="F641" i="1" s="1"/>
  <c r="F642" i="1"/>
  <c r="D630" i="1"/>
  <c r="F631" i="1"/>
  <c r="D607" i="1"/>
  <c r="F607" i="1" s="1"/>
  <c r="F608" i="1"/>
  <c r="F566" i="1"/>
  <c r="D865" i="1"/>
  <c r="D864" i="1" s="1"/>
  <c r="D1041" i="1"/>
  <c r="E305" i="1"/>
  <c r="E228" i="1"/>
  <c r="E227" i="1" s="1"/>
  <c r="E226" i="1" s="1"/>
  <c r="E225" i="1" s="1"/>
  <c r="D228" i="1"/>
  <c r="D227" i="1" s="1"/>
  <c r="D226" i="1" s="1"/>
  <c r="D225" i="1" s="1"/>
  <c r="E297" i="1"/>
  <c r="E293" i="1" s="1"/>
  <c r="F1016" i="1"/>
  <c r="D1015" i="1"/>
  <c r="D410" i="1"/>
  <c r="D409" i="1" s="1"/>
  <c r="D408" i="1" s="1"/>
  <c r="D407" i="1" s="1"/>
  <c r="E477" i="1"/>
  <c r="F1048" i="1"/>
  <c r="D477" i="1"/>
  <c r="E276" i="1"/>
  <c r="D276" i="1"/>
  <c r="E864" i="1"/>
  <c r="F867" i="1"/>
  <c r="F584" i="1"/>
  <c r="D583" i="1"/>
  <c r="D582" i="1" s="1"/>
  <c r="D581" i="1" s="1"/>
  <c r="F658" i="1"/>
  <c r="E657" i="1"/>
  <c r="D305" i="1"/>
  <c r="F391" i="1"/>
  <c r="D1092" i="1"/>
  <c r="F1092" i="1" s="1"/>
  <c r="F1093" i="1"/>
  <c r="F439" i="1"/>
  <c r="E345" i="1"/>
  <c r="E344" i="1" s="1"/>
  <c r="E343" i="1" s="1"/>
  <c r="E342" i="1" s="1"/>
  <c r="E341" i="1" s="1"/>
  <c r="F670" i="1"/>
  <c r="E494" i="1"/>
  <c r="E493" i="1" s="1"/>
  <c r="E492" i="1" s="1"/>
  <c r="E495" i="1"/>
  <c r="F495" i="1" s="1"/>
  <c r="D432" i="1"/>
  <c r="F432" i="1" s="1"/>
  <c r="F1018" i="1"/>
  <c r="D185" i="1"/>
  <c r="D179" i="1" s="1"/>
  <c r="D178" i="1" s="1"/>
  <c r="F285" i="1"/>
  <c r="F403" i="1"/>
  <c r="F1058" i="1"/>
  <c r="E382" i="1"/>
  <c r="E381" i="1" s="1"/>
  <c r="E380" i="1" s="1"/>
  <c r="E379" i="1" s="1"/>
  <c r="D836" i="1"/>
  <c r="D835" i="1" s="1"/>
  <c r="D834" i="1" s="1"/>
  <c r="F838" i="1"/>
  <c r="D557" i="1"/>
  <c r="D556" i="1" s="1"/>
  <c r="D555" i="1" s="1"/>
  <c r="D502" i="1" s="1"/>
  <c r="D782" i="1"/>
  <c r="F782" i="1" s="1"/>
  <c r="D786" i="1"/>
  <c r="F669" i="1"/>
  <c r="F567" i="1"/>
  <c r="F498" i="1"/>
  <c r="F496" i="1"/>
  <c r="F497" i="1"/>
  <c r="D438" i="1"/>
  <c r="D437" i="1" s="1"/>
  <c r="D345" i="1"/>
  <c r="D344" i="1" s="1"/>
  <c r="D343" i="1" s="1"/>
  <c r="D342" i="1" s="1"/>
  <c r="D341" i="1" s="1"/>
  <c r="E329" i="1"/>
  <c r="E328" i="1" s="1"/>
  <c r="E327" i="1" s="1"/>
  <c r="E326" i="1" s="1"/>
  <c r="E325" i="1" s="1"/>
  <c r="E324" i="1" s="1"/>
  <c r="D390" i="1"/>
  <c r="D389" i="1" s="1"/>
  <c r="D402" i="1"/>
  <c r="D401" i="1" s="1"/>
  <c r="D400" i="1" s="1"/>
  <c r="F396" i="1"/>
  <c r="D395" i="1"/>
  <c r="E363" i="1"/>
  <c r="E362" i="1" s="1"/>
  <c r="E361" i="1" s="1"/>
  <c r="E360" i="1" s="1"/>
  <c r="D329" i="1"/>
  <c r="D328" i="1" s="1"/>
  <c r="D327" i="1" s="1"/>
  <c r="D326" i="1" s="1"/>
  <c r="D325" i="1" s="1"/>
  <c r="D324" i="1" s="1"/>
  <c r="E255" i="1"/>
  <c r="E254" i="1" s="1"/>
  <c r="E253" i="1" s="1"/>
  <c r="F287" i="1"/>
  <c r="D363" i="1"/>
  <c r="D362" i="1" s="1"/>
  <c r="D361" i="1" s="1"/>
  <c r="D360" i="1" s="1"/>
  <c r="D318" i="1"/>
  <c r="E318" i="1"/>
  <c r="D293" i="1"/>
  <c r="F286" i="1"/>
  <c r="E185" i="1"/>
  <c r="E179" i="1" s="1"/>
  <c r="E178" i="1" s="1"/>
  <c r="F251" i="1"/>
  <c r="F249" i="1"/>
  <c r="F250" i="1"/>
  <c r="D255" i="1"/>
  <c r="D254" i="1" s="1"/>
  <c r="D253" i="1" s="1"/>
  <c r="E152" i="1"/>
  <c r="E420" i="1" l="1"/>
  <c r="F437" i="1"/>
  <c r="D435" i="1"/>
  <c r="D781" i="1"/>
  <c r="D741" i="1" s="1"/>
  <c r="D640" i="1"/>
  <c r="F640" i="1" s="1"/>
  <c r="D598" i="1"/>
  <c r="D625" i="1"/>
  <c r="F630" i="1"/>
  <c r="D620" i="1"/>
  <c r="F620" i="1" s="1"/>
  <c r="F621" i="1"/>
  <c r="D611" i="1"/>
  <c r="F611" i="1" s="1"/>
  <c r="F616" i="1"/>
  <c r="E740" i="1"/>
  <c r="E739" i="1" s="1"/>
  <c r="F1015" i="1"/>
  <c r="D1014" i="1"/>
  <c r="E476" i="1"/>
  <c r="F786" i="1"/>
  <c r="D177" i="1"/>
  <c r="D176" i="1" s="1"/>
  <c r="E177" i="1"/>
  <c r="E176" i="1" s="1"/>
  <c r="D501" i="1"/>
  <c r="E656" i="1"/>
  <c r="F657" i="1"/>
  <c r="F132" i="1"/>
  <c r="D431" i="1"/>
  <c r="E340" i="1"/>
  <c r="F438" i="1"/>
  <c r="E275" i="1"/>
  <c r="E274" i="1" s="1"/>
  <c r="E252" i="1" s="1"/>
  <c r="D275" i="1"/>
  <c r="D274" i="1" s="1"/>
  <c r="D252" i="1" s="1"/>
  <c r="F1047" i="1"/>
  <c r="F837" i="1"/>
  <c r="F836" i="1"/>
  <c r="F390" i="1"/>
  <c r="F402" i="1"/>
  <c r="F401" i="1"/>
  <c r="D493" i="1"/>
  <c r="F494" i="1"/>
  <c r="F400" i="1"/>
  <c r="D399" i="1"/>
  <c r="D398" i="1" s="1"/>
  <c r="F389" i="1"/>
  <c r="D388" i="1"/>
  <c r="D394" i="1"/>
  <c r="F395" i="1"/>
  <c r="F248" i="1"/>
  <c r="D247" i="1"/>
  <c r="D246" i="1" s="1"/>
  <c r="D639" i="1" l="1"/>
  <c r="D638" i="1" s="1"/>
  <c r="F625" i="1"/>
  <c r="D597" i="1"/>
  <c r="D596" i="1" s="1"/>
  <c r="D434" i="1"/>
  <c r="F435" i="1"/>
  <c r="D1013" i="1"/>
  <c r="D1012" i="1" s="1"/>
  <c r="F1014" i="1"/>
  <c r="E175" i="1"/>
  <c r="F178" i="1"/>
  <c r="F431" i="1"/>
  <c r="E655" i="1"/>
  <c r="E654" i="1" s="1"/>
  <c r="F656" i="1"/>
  <c r="F131" i="1"/>
  <c r="E419" i="1"/>
  <c r="E406" i="1" s="1"/>
  <c r="E405" i="1" s="1"/>
  <c r="D740" i="1"/>
  <c r="F1041" i="1"/>
  <c r="D1040" i="1"/>
  <c r="F781" i="1"/>
  <c r="D492" i="1"/>
  <c r="F493" i="1"/>
  <c r="F388" i="1"/>
  <c r="F394" i="1"/>
  <c r="D393" i="1"/>
  <c r="F393" i="1" s="1"/>
  <c r="D245" i="1"/>
  <c r="D175" i="1" s="1"/>
  <c r="F246" i="1"/>
  <c r="F247" i="1"/>
  <c r="D78" i="1"/>
  <c r="F434" i="1" l="1"/>
  <c r="D430" i="1"/>
  <c r="F430" i="1" s="1"/>
  <c r="D595" i="1"/>
  <c r="D594" i="1" s="1"/>
  <c r="F1013" i="1"/>
  <c r="F655" i="1"/>
  <c r="D739" i="1"/>
  <c r="F245" i="1"/>
  <c r="F175" i="1"/>
  <c r="D1039" i="1"/>
  <c r="F1040" i="1"/>
  <c r="F492" i="1"/>
  <c r="D476" i="1"/>
  <c r="F476" i="1" s="1"/>
  <c r="D382" i="1"/>
  <c r="D381" i="1" s="1"/>
  <c r="D380" i="1" s="1"/>
  <c r="D379" i="1" s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0" i="1"/>
  <c r="F1109" i="1"/>
  <c r="F1108" i="1"/>
  <c r="F1107" i="1"/>
  <c r="F1106" i="1"/>
  <c r="F1105" i="1"/>
  <c r="F1104" i="1"/>
  <c r="F1103" i="1"/>
  <c r="F1102" i="1"/>
  <c r="F1101" i="1"/>
  <c r="F1100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07" i="1"/>
  <c r="F1006" i="1"/>
  <c r="F1005" i="1"/>
  <c r="F1004" i="1"/>
  <c r="F1003" i="1"/>
  <c r="F1002" i="1"/>
  <c r="F977" i="1"/>
  <c r="F976" i="1"/>
  <c r="F975" i="1"/>
  <c r="F974" i="1"/>
  <c r="F973" i="1"/>
  <c r="F972" i="1"/>
  <c r="F971" i="1"/>
  <c r="F970" i="1"/>
  <c r="F969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1" i="1"/>
  <c r="F940" i="1"/>
  <c r="F939" i="1"/>
  <c r="F938" i="1"/>
  <c r="F937" i="1"/>
  <c r="F936" i="1"/>
  <c r="F935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85" i="1"/>
  <c r="F884" i="1"/>
  <c r="F883" i="1"/>
  <c r="F882" i="1"/>
  <c r="F881" i="1"/>
  <c r="F880" i="1"/>
  <c r="F879" i="1"/>
  <c r="F866" i="1"/>
  <c r="F865" i="1"/>
  <c r="F864" i="1"/>
  <c r="F863" i="1"/>
  <c r="F862" i="1"/>
  <c r="F861" i="1"/>
  <c r="F860" i="1"/>
  <c r="F859" i="1"/>
  <c r="F858" i="1"/>
  <c r="F857" i="1"/>
  <c r="F856" i="1"/>
  <c r="F835" i="1"/>
  <c r="F834" i="1"/>
  <c r="F780" i="1"/>
  <c r="F779" i="1"/>
  <c r="F778" i="1"/>
  <c r="F774" i="1"/>
  <c r="F773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0" i="1"/>
  <c r="F749" i="1"/>
  <c r="F748" i="1"/>
  <c r="F747" i="1"/>
  <c r="F746" i="1"/>
  <c r="F745" i="1"/>
  <c r="F744" i="1"/>
  <c r="F743" i="1"/>
  <c r="F742" i="1"/>
  <c r="F741" i="1"/>
  <c r="F733" i="1"/>
  <c r="F732" i="1"/>
  <c r="F731" i="1"/>
  <c r="F730" i="1"/>
  <c r="F729" i="1"/>
  <c r="F728" i="1"/>
  <c r="F722" i="1"/>
  <c r="F721" i="1"/>
  <c r="F720" i="1"/>
  <c r="F719" i="1"/>
  <c r="F718" i="1"/>
  <c r="F707" i="1"/>
  <c r="F706" i="1"/>
  <c r="F705" i="1"/>
  <c r="F704" i="1"/>
  <c r="F699" i="1"/>
  <c r="F698" i="1"/>
  <c r="F697" i="1"/>
  <c r="F696" i="1"/>
  <c r="F695" i="1"/>
  <c r="F694" i="1"/>
  <c r="F690" i="1"/>
  <c r="F685" i="1"/>
  <c r="F684" i="1"/>
  <c r="F683" i="1"/>
  <c r="F682" i="1"/>
  <c r="F681" i="1"/>
  <c r="F680" i="1"/>
  <c r="F679" i="1"/>
  <c r="F678" i="1"/>
  <c r="F677" i="1"/>
  <c r="F668" i="1"/>
  <c r="F662" i="1"/>
  <c r="F661" i="1"/>
  <c r="F660" i="1"/>
  <c r="F659" i="1"/>
  <c r="F653" i="1"/>
  <c r="F652" i="1"/>
  <c r="F651" i="1"/>
  <c r="F602" i="1"/>
  <c r="F601" i="1"/>
  <c r="F600" i="1"/>
  <c r="F599" i="1"/>
  <c r="F598" i="1"/>
  <c r="F597" i="1"/>
  <c r="F596" i="1"/>
  <c r="F593" i="1"/>
  <c r="F592" i="1"/>
  <c r="F591" i="1"/>
  <c r="F590" i="1"/>
  <c r="F589" i="1"/>
  <c r="F583" i="1"/>
  <c r="F582" i="1"/>
  <c r="F581" i="1"/>
  <c r="F565" i="1"/>
  <c r="F564" i="1"/>
  <c r="F563" i="1"/>
  <c r="F562" i="1"/>
  <c r="F561" i="1"/>
  <c r="F560" i="1"/>
  <c r="F559" i="1"/>
  <c r="F558" i="1"/>
  <c r="F557" i="1"/>
  <c r="F556" i="1"/>
  <c r="F555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29" i="1"/>
  <c r="F528" i="1"/>
  <c r="F527" i="1"/>
  <c r="F526" i="1"/>
  <c r="F525" i="1"/>
  <c r="F524" i="1"/>
  <c r="F523" i="1"/>
  <c r="F522" i="1"/>
  <c r="F521" i="1"/>
  <c r="F520" i="1"/>
  <c r="F509" i="1"/>
  <c r="F508" i="1"/>
  <c r="F507" i="1"/>
  <c r="F506" i="1"/>
  <c r="F505" i="1"/>
  <c r="F504" i="1"/>
  <c r="F503" i="1"/>
  <c r="F502" i="1"/>
  <c r="F501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65" i="1"/>
  <c r="F464" i="1"/>
  <c r="F463" i="1"/>
  <c r="F462" i="1"/>
  <c r="F461" i="1"/>
  <c r="F460" i="1"/>
  <c r="F459" i="1"/>
  <c r="F458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25" i="1"/>
  <c r="F424" i="1"/>
  <c r="F423" i="1"/>
  <c r="F422" i="1"/>
  <c r="F414" i="1"/>
  <c r="F413" i="1"/>
  <c r="F412" i="1"/>
  <c r="F411" i="1"/>
  <c r="F410" i="1"/>
  <c r="F409" i="1"/>
  <c r="F408" i="1"/>
  <c r="F407" i="1"/>
  <c r="F387" i="1"/>
  <c r="F386" i="1"/>
  <c r="F385" i="1"/>
  <c r="F384" i="1"/>
  <c r="F383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39" i="1"/>
  <c r="F338" i="1"/>
  <c r="F337" i="1"/>
  <c r="F336" i="1"/>
  <c r="F335" i="1"/>
  <c r="F334" i="1"/>
  <c r="F333" i="1"/>
  <c r="F330" i="1"/>
  <c r="F329" i="1"/>
  <c r="F328" i="1"/>
  <c r="F327" i="1"/>
  <c r="F326" i="1"/>
  <c r="F325" i="1"/>
  <c r="F324" i="1"/>
  <c r="F312" i="1"/>
  <c r="F311" i="1"/>
  <c r="F310" i="1"/>
  <c r="F323" i="1"/>
  <c r="F322" i="1"/>
  <c r="F319" i="1"/>
  <c r="F318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7" i="1"/>
  <c r="F216" i="1"/>
  <c r="F215" i="1"/>
  <c r="F208" i="1"/>
  <c r="F207" i="1"/>
  <c r="F206" i="1"/>
  <c r="F205" i="1"/>
  <c r="F20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7" i="1"/>
  <c r="F176" i="1"/>
  <c r="F1027" i="1" l="1"/>
  <c r="F1033" i="1"/>
  <c r="F1039" i="1"/>
  <c r="D1011" i="1"/>
  <c r="F1012" i="1"/>
  <c r="E639" i="1"/>
  <c r="F654" i="1"/>
  <c r="F740" i="1"/>
  <c r="F739" i="1"/>
  <c r="D500" i="1"/>
  <c r="F379" i="1"/>
  <c r="D340" i="1"/>
  <c r="F340" i="1" s="1"/>
  <c r="F380" i="1"/>
  <c r="F381" i="1"/>
  <c r="F382" i="1"/>
  <c r="F399" i="1"/>
  <c r="F398" i="1"/>
  <c r="E638" i="1" l="1"/>
  <c r="F638" i="1" s="1"/>
  <c r="F639" i="1"/>
  <c r="F1011" i="1"/>
  <c r="D1010" i="1"/>
  <c r="E595" i="1"/>
  <c r="F120" i="1"/>
  <c r="E119" i="1"/>
  <c r="D119" i="1"/>
  <c r="E72" i="1"/>
  <c r="F118" i="1"/>
  <c r="E117" i="1"/>
  <c r="D117" i="1"/>
  <c r="E71" i="1"/>
  <c r="F71" i="1" l="1"/>
  <c r="D1009" i="1"/>
  <c r="D1008" i="1" s="1"/>
  <c r="F1010" i="1"/>
  <c r="E594" i="1"/>
  <c r="F595" i="1"/>
  <c r="F117" i="1"/>
  <c r="F119" i="1"/>
  <c r="F153" i="1"/>
  <c r="E151" i="1"/>
  <c r="D152" i="1"/>
  <c r="F122" i="1"/>
  <c r="D74" i="1"/>
  <c r="F152" i="1" l="1"/>
  <c r="F151" i="1" s="1"/>
  <c r="F1008" i="1"/>
  <c r="F1009" i="1"/>
  <c r="E74" i="1"/>
  <c r="E500" i="1"/>
  <c r="E174" i="1" s="1"/>
  <c r="F594" i="1"/>
  <c r="D151" i="1"/>
  <c r="F121" i="1"/>
  <c r="E172" i="1" l="1"/>
  <c r="E1162" i="1" s="1"/>
  <c r="F500" i="1"/>
  <c r="F69" i="1"/>
  <c r="F68" i="1" l="1"/>
  <c r="F150" i="1"/>
  <c r="F149" i="1" l="1"/>
  <c r="F29" i="1"/>
  <c r="F139" i="1" l="1"/>
  <c r="D19" i="1"/>
  <c r="E56" i="1"/>
  <c r="D114" i="1"/>
  <c r="E123" i="1"/>
  <c r="E116" i="1" s="1"/>
  <c r="D123" i="1"/>
  <c r="D137" i="1"/>
  <c r="E135" i="1"/>
  <c r="D135" i="1"/>
  <c r="D158" i="1"/>
  <c r="E158" i="1"/>
  <c r="E83" i="1"/>
  <c r="E50" i="1"/>
  <c r="D116" i="1" l="1"/>
  <c r="E82" i="1"/>
  <c r="F123" i="1"/>
  <c r="D134" i="1"/>
  <c r="E49" i="1"/>
  <c r="F116" i="1" l="1"/>
  <c r="F82" i="1"/>
  <c r="E62" i="1"/>
  <c r="F62" i="1" s="1"/>
  <c r="E19" i="1"/>
  <c r="F49" i="1"/>
  <c r="D44" i="1"/>
  <c r="D18" i="1" l="1"/>
  <c r="E44" i="1" l="1"/>
  <c r="F44" i="1" l="1"/>
  <c r="E18" i="1"/>
  <c r="F18" i="1" l="1"/>
  <c r="E134" i="1" l="1"/>
  <c r="D113" i="1"/>
  <c r="D112" i="1" l="1"/>
  <c r="F1156" i="1"/>
  <c r="F1155" i="1"/>
  <c r="F1150" i="1"/>
  <c r="E1149" i="1"/>
  <c r="F1148" i="1"/>
  <c r="E1147" i="1"/>
  <c r="F1145" i="1"/>
  <c r="E1144" i="1"/>
  <c r="F135" i="1"/>
  <c r="F137" i="1"/>
  <c r="F134" i="1"/>
  <c r="E114" i="1"/>
  <c r="D106" i="1"/>
  <c r="F28" i="1"/>
  <c r="F27" i="1"/>
  <c r="F26" i="1"/>
  <c r="F114" i="1" l="1"/>
  <c r="D111" i="1"/>
  <c r="D61" i="1"/>
  <c r="E78" i="1"/>
  <c r="E113" i="1"/>
  <c r="E112" i="1" s="1"/>
  <c r="E111" i="1" s="1"/>
  <c r="F1144" i="1"/>
  <c r="F1149" i="1"/>
  <c r="E1146" i="1"/>
  <c r="F1147" i="1"/>
  <c r="E1143" i="1" l="1"/>
  <c r="F1146" i="1"/>
  <c r="F1143" i="1" s="1"/>
  <c r="F78" i="1"/>
  <c r="F113" i="1"/>
  <c r="E61" i="1"/>
  <c r="D17" i="1"/>
  <c r="E17" i="1" l="1"/>
  <c r="F61" i="1"/>
  <c r="F111" i="1"/>
  <c r="D15" i="1"/>
  <c r="F112" i="1"/>
  <c r="D1158" i="1" l="1"/>
  <c r="F17" i="1"/>
  <c r="D1157" i="1"/>
  <c r="D1156" i="1" s="1"/>
  <c r="D1155" i="1" s="1"/>
  <c r="E15" i="1"/>
  <c r="E1158" i="1" s="1"/>
  <c r="E1154" i="1" s="1"/>
  <c r="F15" i="1" l="1"/>
  <c r="E1132" i="1"/>
  <c r="E1157" i="1"/>
  <c r="E1156" i="1" s="1"/>
  <c r="E1155" i="1" s="1"/>
  <c r="E1161" i="1" l="1"/>
  <c r="E1160" i="1" s="1"/>
  <c r="E1159" i="1" s="1"/>
  <c r="E1140" i="1" l="1"/>
  <c r="E1153" i="1"/>
  <c r="D428" i="1" l="1"/>
  <c r="F428" i="1" s="1"/>
  <c r="F429" i="1"/>
  <c r="D427" i="1" l="1"/>
  <c r="F427" i="1" l="1"/>
  <c r="D426" i="1"/>
  <c r="D421" i="1" s="1"/>
  <c r="D420" i="1" l="1"/>
  <c r="D419" i="1" s="1"/>
  <c r="F421" i="1"/>
  <c r="F426" i="1"/>
  <c r="F420" i="1" l="1"/>
  <c r="D406" i="1"/>
  <c r="F419" i="1"/>
  <c r="D405" i="1" l="1"/>
  <c r="D174" i="1" s="1"/>
  <c r="F406" i="1"/>
  <c r="F405" i="1" l="1"/>
  <c r="D172" i="1" l="1"/>
  <c r="F174" i="1"/>
  <c r="D1162" i="1" l="1"/>
  <c r="D1161" i="1" s="1"/>
  <c r="D1160" i="1" s="1"/>
  <c r="D1159" i="1" s="1"/>
  <c r="D1140" i="1" s="1"/>
  <c r="D1132" i="1"/>
  <c r="D1154" i="1"/>
  <c r="F172" i="1"/>
  <c r="F1154" i="1" l="1"/>
  <c r="D1153" i="1"/>
  <c r="F1153" i="1" s="1"/>
  <c r="F1142" i="1"/>
</calcChain>
</file>

<file path=xl/sharedStrings.xml><?xml version="1.0" encoding="utf-8"?>
<sst xmlns="http://schemas.openxmlformats.org/spreadsheetml/2006/main" count="6795" uniqueCount="1626">
  <si>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</si>
  <si>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</si>
  <si>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</si>
  <si>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</si>
  <si>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</si>
  <si>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</si>
  <si>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</si>
  <si>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</si>
  <si>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</si>
  <si>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</si>
  <si>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</si>
  <si>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</si>
  <si>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</si>
  <si>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</si>
  <si>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</si>
  <si>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</si>
  <si>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</si>
  <si>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</si>
  <si>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</si>
  <si>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</si>
  <si>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</si>
  <si>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</si>
  <si>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</si>
  <si>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</si>
  <si>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</si>
  <si>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</si>
  <si>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</si>
  <si>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</si>
  <si>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</si>
  <si>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</si>
  <si>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</si>
  <si>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</si>
  <si>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</si>
  <si>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</si>
  <si>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</si>
  <si>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</si>
  <si>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</si>
  <si>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</si>
  <si>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</si>
  <si>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</si>
  <si>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</si>
  <si>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</si>
  <si>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</si>
  <si>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</si>
  <si>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</si>
  <si>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</si>
  <si>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</si>
  <si>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</si>
  <si>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Главный бухгалтер</t>
  </si>
  <si>
    <t>О.А. Иванова</t>
  </si>
  <si>
    <t>Исполнитель  Колесова М.А.  Тел.64-190</t>
  </si>
  <si>
    <t>по выписке</t>
  </si>
  <si>
    <t>по факту</t>
  </si>
  <si>
    <t>ПРОВЕРКА</t>
  </si>
  <si>
    <t>ДОХОДЫ</t>
  </si>
  <si>
    <t>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</si>
  <si>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</si>
  <si>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</si>
  <si>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</si>
  <si>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</si>
  <si>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</si>
  <si>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</si>
  <si>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</si>
  <si>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</si>
  <si>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</si>
  <si>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</si>
  <si>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</si>
  <si>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</si>
  <si>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</si>
  <si>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</si>
  <si>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</si>
  <si>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</si>
  <si>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</si>
  <si>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</si>
  <si>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</si>
  <si>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</si>
  <si>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</si>
  <si>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</si>
  <si>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</si>
  <si>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</si>
  <si>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</si>
  <si>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</si>
  <si>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</si>
  <si>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</si>
  <si>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</si>
  <si>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</si>
  <si>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</si>
  <si>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</si>
  <si>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</si>
  <si>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</si>
  <si>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</si>
  <si>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</si>
  <si>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</si>
  <si>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</si>
  <si>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</si>
  <si>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</si>
  <si>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</si>
  <si>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</si>
  <si>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</si>
  <si>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</si>
  <si>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</si>
  <si>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</si>
  <si>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</si>
  <si>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</si>
  <si>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</si>
  <si>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</si>
  <si>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</si>
  <si>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</si>
  <si>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</si>
  <si>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</si>
  <si>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</si>
  <si>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</si>
  <si>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</si>
  <si>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</si>
  <si>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</si>
  <si>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</si>
  <si>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</si>
  <si>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</si>
  <si>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</si>
  <si>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</si>
  <si>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</si>
  <si>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</si>
  <si>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</si>
  <si>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</si>
  <si>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</si>
  <si>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</si>
  <si>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</si>
  <si>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</si>
  <si>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</si>
  <si>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</si>
  <si>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</si>
  <si>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</si>
  <si>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</si>
  <si>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</si>
  <si>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</si>
  <si>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</si>
  <si>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</si>
  <si>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</si>
  <si>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</si>
  <si>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</si>
  <si>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</si>
  <si>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</si>
  <si>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</si>
  <si>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</si>
  <si>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</si>
  <si>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</si>
  <si>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</si>
  <si>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</si>
  <si>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</si>
  <si>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</si>
  <si>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</si>
  <si>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</si>
  <si>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</si>
  <si>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</si>
  <si>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</si>
  <si>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</si>
  <si>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</si>
  <si>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</si>
  <si>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</si>
  <si>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</si>
  <si>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</si>
  <si>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</si>
  <si>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</si>
  <si>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</si>
  <si>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</si>
  <si>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</si>
  <si>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</si>
  <si>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</si>
  <si>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</si>
  <si>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</si>
  <si>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</si>
  <si>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</si>
  <si>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</si>
  <si>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</si>
  <si>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</si>
  <si>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</si>
  <si>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</si>
  <si>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</si>
  <si>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</si>
  <si>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</si>
  <si>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</si>
  <si>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</si>
  <si>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</si>
  <si>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</si>
  <si>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</si>
  <si>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</si>
  <si>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</si>
  <si>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</si>
  <si>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</si>
  <si>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</si>
  <si>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</si>
  <si>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</si>
  <si>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</si>
  <si>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</si>
  <si>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</si>
  <si>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</si>
  <si>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</si>
  <si>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</si>
  <si>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</si>
  <si>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</si>
  <si>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</si>
  <si>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</si>
  <si>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</si>
  <si>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</si>
  <si>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</si>
  <si>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</si>
  <si>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</si>
  <si>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</si>
  <si>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</si>
  <si>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</si>
  <si>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</si>
  <si>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</si>
  <si>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</si>
  <si>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</si>
  <si>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</si>
  <si>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</si>
  <si>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</si>
  <si>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</si>
  <si>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</si>
  <si>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</si>
  <si>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</si>
  <si>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</si>
  <si>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</si>
  <si>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</si>
  <si>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</si>
  <si>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</si>
  <si>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</si>
  <si>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</si>
  <si>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</si>
  <si>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</si>
  <si>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</si>
  <si>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</si>
  <si>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</si>
  <si>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</si>
  <si>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</si>
  <si>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</si>
  <si>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</si>
  <si>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</si>
  <si>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</si>
  <si>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</si>
  <si>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</si>
  <si>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</si>
  <si>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</si>
  <si>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</si>
  <si>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</si>
  <si>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</si>
  <si>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</si>
  <si>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</si>
  <si>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</si>
  <si>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</si>
  <si>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</si>
  <si>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</si>
  <si>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</si>
  <si>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</si>
  <si>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</si>
  <si>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</si>
  <si>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</si>
  <si>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</si>
  <si>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</si>
  <si>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</si>
  <si>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</si>
  <si>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</si>
  <si>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</si>
  <si>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</si>
  <si>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</si>
  <si>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</si>
  <si>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</si>
  <si>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</si>
  <si>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</si>
  <si>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</si>
  <si>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</si>
  <si>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</si>
  <si>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</si>
  <si>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</si>
  <si>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</si>
  <si>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</si>
  <si>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</si>
  <si>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</si>
  <si>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</si>
  <si>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</si>
  <si>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</si>
  <si>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</si>
  <si>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</si>
  <si>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</si>
  <si>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</si>
  <si>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</si>
  <si>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</si>
  <si>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</si>
  <si>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</si>
  <si>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</si>
  <si>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</si>
  <si>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</si>
  <si>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</si>
  <si>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</si>
  <si>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</si>
  <si>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</si>
  <si>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</si>
  <si>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</si>
  <si>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</si>
  <si>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</si>
  <si>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</si>
  <si>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</si>
  <si>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</si>
  <si>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</si>
  <si>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</si>
  <si>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</si>
  <si>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</si>
  <si>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</si>
  <si>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</si>
  <si>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</si>
  <si>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</si>
  <si>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</si>
  <si>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</si>
  <si>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</si>
  <si>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</si>
  <si>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</si>
  <si>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</si>
  <si>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</si>
  <si>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</si>
  <si>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</si>
  <si>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</si>
  <si>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</si>
  <si>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</si>
  <si>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</si>
  <si>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</si>
  <si>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</si>
  <si>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</si>
  <si>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</si>
  <si>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</si>
  <si>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</si>
  <si>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</si>
  <si>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</si>
  <si>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</si>
  <si>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</si>
  <si>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</si>
  <si>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</si>
  <si>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</si>
  <si>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</si>
  <si>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</si>
  <si>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</si>
  <si>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</si>
  <si>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</si>
  <si>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</si>
  <si>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</si>
  <si>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</si>
  <si>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</si>
  <si>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</si>
  <si>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</si>
  <si>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</si>
  <si>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</si>
  <si>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</si>
  <si>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</si>
  <si>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</si>
  <si>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</si>
  <si>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</si>
  <si>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</si>
  <si>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</si>
  <si>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</si>
  <si>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</si>
  <si>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</si>
  <si>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</si>
  <si>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</si>
  <si>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</si>
  <si>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</si>
  <si>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</si>
  <si>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</si>
  <si>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</si>
  <si>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</si>
  <si>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</si>
  <si>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</si>
  <si>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</si>
  <si>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</si>
  <si>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</si>
  <si>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</si>
  <si>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</si>
  <si>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</si>
  <si>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</si>
  <si>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</si>
  <si>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</si>
  <si>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</si>
  <si>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</si>
  <si>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</si>
  <si>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</si>
  <si>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</si>
  <si>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</si>
  <si>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</si>
  <si>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</si>
  <si>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</si>
  <si>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</si>
  <si>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</si>
  <si>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</si>
  <si>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</si>
  <si>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</si>
  <si>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</si>
  <si>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</si>
  <si>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</si>
  <si>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</si>
  <si>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</si>
  <si>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</si>
  <si>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</si>
  <si>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</si>
  <si>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</si>
  <si>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</si>
  <si>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</si>
  <si>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</si>
  <si>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</si>
  <si>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</si>
  <si>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</si>
  <si>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</si>
  <si>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</si>
  <si>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</si>
  <si>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</si>
  <si>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</si>
  <si>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</si>
  <si>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</si>
  <si>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</si>
  <si>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</si>
  <si>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</si>
  <si>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</si>
  <si>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</si>
  <si>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</si>
  <si>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</si>
  <si>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</si>
  <si>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</si>
  <si>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</si>
  <si>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</si>
  <si>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</si>
  <si>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</si>
  <si>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</si>
  <si>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</si>
  <si>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</si>
  <si>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</si>
  <si>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</si>
  <si>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</si>
  <si>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</si>
  <si>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</si>
  <si>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</si>
  <si>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</si>
  <si>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</si>
  <si>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</si>
  <si>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</si>
  <si>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</si>
  <si>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</si>
  <si>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</si>
  <si>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</si>
  <si>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</si>
  <si>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</si>
  <si>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</si>
  <si>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</si>
  <si>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</si>
  <si>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</si>
  <si>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</si>
  <si>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</si>
  <si>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</si>
  <si>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</si>
  <si>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</si>
  <si>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</si>
  <si>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</si>
  <si>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</si>
  <si>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</si>
  <si>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</si>
  <si>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</si>
  <si>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</si>
  <si>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</si>
  <si>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</si>
  <si>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</si>
  <si>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</si>
  <si>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</si>
  <si>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</si>
  <si>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</si>
  <si>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</si>
  <si>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</si>
  <si>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</si>
  <si>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</si>
  <si>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</si>
  <si>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</si>
  <si>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</si>
  <si>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</si>
  <si>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</si>
  <si>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</si>
  <si>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</si>
  <si>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</si>
  <si>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</si>
  <si>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</si>
  <si>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</si>
  <si>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</si>
  <si>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</si>
  <si>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</si>
  <si>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</si>
  <si>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</si>
  <si>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</si>
  <si>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</si>
  <si>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</si>
  <si>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</si>
  <si>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</si>
  <si>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</si>
  <si>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</si>
  <si>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</si>
  <si>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</si>
  <si>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</si>
  <si>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</si>
  <si>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</si>
  <si>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</si>
  <si>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</si>
  <si>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</si>
  <si>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</si>
  <si>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</si>
  <si>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</si>
  <si>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</si>
  <si>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</si>
  <si>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</si>
  <si>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</si>
  <si>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</si>
  <si>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</si>
  <si>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</si>
  <si>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</si>
  <si>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</si>
  <si>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</si>
  <si>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</si>
  <si>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</si>
  <si>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</si>
  <si>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</si>
  <si>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</si>
  <si>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</si>
  <si>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</si>
  <si>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</si>
  <si>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</si>
  <si>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</si>
  <si>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</si>
  <si>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</si>
  <si>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</si>
  <si>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</si>
  <si>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</si>
  <si>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</si>
  <si>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</si>
  <si>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</si>
  <si>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</si>
  <si>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</si>
  <si>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</si>
  <si>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</si>
  <si>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</si>
  <si>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</si>
  <si>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</si>
  <si>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</si>
  <si>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</si>
  <si>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</si>
  <si>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</si>
  <si>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</si>
  <si>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</si>
  <si>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</si>
  <si>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</si>
  <si>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</si>
  <si>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</si>
  <si>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</si>
  <si>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</si>
  <si>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</si>
  <si>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</si>
  <si>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</si>
  <si>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</si>
  <si>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</si>
  <si>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</si>
  <si>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</si>
  <si>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</si>
  <si>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</si>
  <si>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</si>
  <si>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</si>
  <si>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</si>
  <si>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</si>
  <si>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</si>
  <si>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</si>
  <si>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</si>
  <si>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</si>
  <si>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</si>
  <si>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</si>
  <si>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</si>
  <si>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</si>
  <si>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</si>
  <si>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</si>
  <si>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</si>
  <si>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</si>
  <si>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</si>
  <si>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</si>
  <si>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</si>
  <si>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</si>
  <si>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</si>
  <si>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</si>
  <si>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</si>
  <si>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</si>
  <si>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</si>
  <si>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</si>
  <si>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</si>
  <si>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</si>
  <si>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</si>
  <si>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</si>
  <si>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</si>
  <si>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</si>
  <si>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</si>
  <si>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</si>
  <si>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</si>
  <si>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</si>
  <si>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</si>
  <si>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</si>
  <si>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</si>
  <si>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</si>
  <si>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</si>
  <si>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</si>
  <si>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</si>
  <si>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</si>
  <si>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</si>
  <si>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</si>
  <si>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</si>
  <si>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</si>
  <si>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</si>
  <si>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</si>
  <si>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</si>
  <si>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</si>
  <si>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</si>
  <si>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</si>
  <si>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</si>
  <si>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</si>
  <si>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</si>
  <si>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</si>
  <si>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</si>
  <si>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</si>
  <si>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</si>
  <si>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</si>
  <si>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</si>
  <si>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</si>
  <si>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</si>
  <si>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</si>
  <si>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</si>
  <si>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</si>
  <si>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</si>
  <si>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</si>
  <si>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</si>
  <si>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</si>
  <si>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</si>
  <si>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</si>
  <si>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</si>
  <si>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</si>
  <si>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</si>
  <si>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</si>
  <si>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</si>
  <si>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</si>
  <si>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</si>
  <si>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</si>
  <si>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</si>
  <si>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</si>
  <si>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</si>
  <si>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</si>
  <si>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</si>
  <si>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</si>
  <si>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</si>
  <si>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</si>
  <si>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</si>
  <si>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</si>
  <si>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</si>
  <si>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</si>
  <si>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</si>
  <si>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</si>
  <si>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</si>
  <si>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</si>
  <si>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</si>
  <si>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</si>
  <si>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</si>
  <si>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</si>
  <si>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</si>
  <si>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</si>
  <si>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</si>
  <si>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</si>
  <si>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</si>
  <si>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</si>
  <si>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</si>
  <si>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</si>
  <si>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</si>
  <si>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</si>
  <si>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</si>
  <si>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</si>
  <si>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</si>
  <si>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</si>
  <si>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</si>
  <si>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</si>
  <si>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</si>
  <si>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</si>
  <si>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</si>
  <si>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</si>
  <si>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</si>
  <si>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</si>
  <si>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</si>
  <si>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</si>
  <si>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</si>
  <si>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</si>
  <si>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</si>
  <si>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</si>
  <si>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</si>
  <si>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</si>
  <si>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</si>
  <si>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</si>
  <si>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</si>
  <si>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</si>
  <si>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</si>
  <si>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</si>
  <si>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</si>
  <si>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</si>
  <si>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</si>
  <si>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</si>
  <si>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</si>
  <si>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</si>
  <si>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</si>
  <si>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</si>
  <si>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</si>
  <si>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</si>
  <si>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</si>
  <si>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</si>
  <si>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</si>
  <si>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</si>
  <si>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</si>
  <si>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</si>
  <si>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</si>
  <si>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</si>
  <si>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</si>
  <si>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</si>
  <si>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</si>
  <si>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</si>
  <si>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</si>
  <si>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</si>
  <si>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</si>
  <si>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</si>
  <si>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</si>
  <si>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</si>
  <si>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</si>
  <si>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</si>
  <si>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</si>
  <si>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</si>
  <si>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</si>
  <si>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</si>
  <si>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</si>
  <si>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</si>
  <si>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</si>
  <si>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</si>
  <si>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</si>
  <si>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</si>
  <si>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</si>
  <si>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</si>
  <si>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</si>
  <si>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</si>
  <si>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</si>
  <si>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</si>
  <si>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</si>
  <si>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</si>
  <si>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</si>
  <si>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</si>
  <si>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</si>
  <si>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</si>
  <si>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</si>
  <si>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</si>
  <si>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</si>
  <si>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</si>
  <si>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</si>
  <si>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</si>
  <si>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</si>
  <si>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</si>
  <si>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</si>
  <si>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</si>
  <si>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</si>
  <si>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</si>
  <si>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</si>
  <si>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</si>
  <si>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</si>
  <si>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</si>
  <si>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</si>
  <si>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</si>
  <si>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</si>
  <si>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</si>
  <si>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</si>
  <si>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</si>
  <si>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</si>
  <si>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</si>
  <si>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</si>
  <si>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</si>
  <si>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</si>
  <si>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</si>
  <si>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</si>
  <si>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</si>
  <si>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</si>
  <si>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</si>
  <si>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</si>
  <si>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</si>
  <si>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</si>
  <si>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</si>
  <si>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</si>
  <si>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</si>
  <si>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</si>
  <si>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</si>
  <si>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</si>
  <si>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</si>
  <si>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</si>
  <si>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</si>
  <si>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</si>
  <si>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</si>
  <si>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</si>
  <si>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</si>
  <si>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</si>
  <si>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</si>
  <si>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</si>
  <si>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</si>
  <si>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</si>
  <si>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</si>
  <si>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</si>
  <si>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</si>
  <si>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</si>
  <si>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</si>
  <si>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</si>
  <si>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</si>
  <si>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</si>
  <si>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</si>
  <si>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</si>
  <si>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</si>
  <si>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</si>
  <si>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</si>
  <si>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</si>
  <si>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</si>
  <si>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</si>
  <si>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</si>
  <si>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</si>
  <si>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</si>
  <si>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</si>
  <si>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</si>
  <si>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</si>
  <si>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</si>
  <si>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</si>
  <si>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</si>
  <si>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</si>
  <si>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</si>
  <si>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</si>
  <si>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</si>
  <si>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</si>
  <si>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</si>
  <si>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</si>
  <si>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</si>
  <si>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</si>
  <si>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</si>
  <si>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</si>
  <si>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</si>
  <si>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</si>
  <si>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</si>
  <si>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</si>
  <si>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</si>
  <si>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</si>
  <si>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</si>
  <si>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</si>
  <si>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</si>
  <si>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</si>
  <si>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</si>
  <si>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</si>
  <si>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</si>
  <si>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</si>
  <si>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</si>
  <si>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</si>
  <si>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</si>
  <si>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</si>
  <si>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</si>
  <si>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</si>
  <si>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</si>
  <si>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</si>
  <si>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</si>
  <si>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</si>
  <si>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</si>
  <si>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</si>
  <si>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</si>
  <si>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</si>
  <si>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</si>
  <si>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</si>
  <si>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</si>
  <si>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</si>
  <si>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</si>
  <si>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</si>
  <si>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</si>
  <si>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</si>
  <si>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</si>
  <si>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</si>
  <si>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</si>
  <si>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</si>
  <si>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</si>
  <si>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</si>
  <si>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</si>
  <si>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</si>
  <si>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</si>
  <si>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</si>
  <si>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</si>
  <si>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</si>
  <si>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</si>
  <si>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</si>
  <si>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</si>
  <si>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</si>
  <si>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</si>
  <si>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</si>
  <si>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</si>
  <si>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</si>
  <si>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</si>
  <si>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</si>
  <si>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</si>
  <si>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</si>
  <si>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</si>
  <si>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</si>
  <si>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</si>
  <si>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</si>
  <si>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</si>
  <si>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</si>
  <si>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</si>
  <si>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</si>
  <si>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</si>
  <si>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</si>
  <si>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</si>
  <si>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</si>
  <si>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</si>
  <si>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</si>
  <si>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</si>
  <si>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</si>
  <si>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</si>
  <si>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</si>
  <si>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</si>
  <si>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</si>
  <si>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</si>
  <si>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</si>
  <si>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</si>
  <si>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</si>
  <si>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</si>
  <si>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</si>
  <si>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</si>
  <si>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</si>
  <si>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</si>
  <si>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</si>
  <si>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</si>
  <si>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</si>
  <si>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</si>
  <si>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</si>
  <si>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</si>
  <si>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</si>
  <si>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</si>
  <si>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</si>
  <si>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</si>
  <si>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</si>
  <si>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</si>
  <si>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</si>
  <si>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</si>
  <si>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</si>
  <si>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</si>
  <si>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</si>
  <si>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</si>
  <si>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</si>
  <si>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</si>
  <si>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</si>
  <si>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</si>
  <si>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</si>
  <si>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</si>
  <si>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</si>
  <si>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</si>
  <si>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</si>
  <si>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</si>
  <si>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</si>
  <si>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</si>
  <si>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</si>
  <si>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</si>
  <si>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</si>
  <si>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</si>
  <si>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</si>
  <si>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</si>
  <si>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</si>
  <si>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</si>
  <si>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</si>
  <si>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</si>
  <si>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</si>
  <si>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</si>
  <si>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</si>
  <si>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</si>
  <si>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</si>
  <si>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</si>
  <si>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</si>
  <si>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</si>
  <si>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</si>
  <si>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</si>
  <si>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</si>
  <si>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</si>
  <si>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</si>
  <si>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</si>
  <si>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</si>
  <si>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</si>
  <si>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</si>
  <si>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</si>
  <si>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</si>
  <si>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</si>
  <si>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</si>
  <si>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</si>
  <si>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</si>
  <si>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</si>
  <si>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</si>
  <si>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</si>
  <si>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</si>
  <si>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</si>
  <si>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</si>
  <si>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</si>
  <si>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</si>
  <si>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</si>
  <si>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</si>
  <si>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</si>
  <si>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</si>
  <si>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</si>
  <si>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</si>
  <si>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</si>
  <si>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</si>
  <si>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</si>
  <si>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</si>
  <si>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</si>
  <si>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</si>
  <si>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</si>
  <si>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</si>
  <si>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</si>
  <si>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</si>
  <si>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</si>
  <si>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</si>
  <si>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</si>
  <si>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</si>
  <si>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</si>
  <si>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</si>
  <si>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</si>
  <si>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</si>
  <si>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</si>
  <si>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</si>
  <si>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</si>
  <si>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</si>
  <si>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</si>
  <si>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</si>
  <si>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</si>
  <si>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</si>
  <si>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</si>
  <si>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</si>
  <si>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</si>
  <si>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</si>
  <si>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</si>
  <si>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</si>
  <si>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</si>
  <si>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</si>
  <si>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</si>
  <si>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</si>
  <si>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</si>
  <si>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</si>
  <si>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</si>
  <si>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</si>
  <si>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</si>
  <si>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</si>
  <si>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</si>
  <si>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</si>
  <si>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</si>
  <si>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</si>
  <si>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</si>
  <si>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</si>
  <si>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</si>
  <si>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</si>
  <si>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</si>
  <si>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</si>
  <si>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</si>
  <si>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</si>
  <si>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</si>
  <si>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</si>
  <si>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</si>
  <si>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</si>
  <si>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</si>
  <si>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</si>
  <si>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</si>
  <si>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</si>
  <si>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</si>
  <si>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</si>
  <si>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</si>
  <si>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</si>
  <si>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</si>
  <si>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</si>
  <si>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</si>
  <si>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</si>
  <si>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</si>
  <si>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</si>
  <si>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</si>
  <si>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</si>
  <si>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</si>
  <si>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</si>
  <si>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</si>
  <si>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</si>
  <si>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</si>
  <si>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</si>
  <si>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</si>
  <si>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</si>
  <si>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</si>
  <si>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</si>
  <si>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</si>
  <si>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</si>
  <si>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</si>
  <si>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,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</si>
  <si>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</si>
  <si>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</si>
  <si>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</si>
  <si>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</si>
  <si>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</si>
  <si>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</si>
  <si>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</si>
  <si>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</si>
  <si>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</si>
  <si>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</si>
  <si>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</si>
  <si>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</si>
  <si>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</si>
  <si>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</si>
  <si>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</si>
  <si>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</si>
  <si>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</si>
  <si>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</si>
  <si>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</si>
  <si>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</si>
  <si>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</si>
  <si>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</si>
  <si>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</si>
  <si>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</si>
  <si>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</si>
  <si>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</si>
  <si>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</si>
  <si>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</si>
  <si>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</si>
  <si>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</si>
  <si>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</si>
  <si>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</si>
  <si>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</si>
  <si>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</si>
  <si>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</si>
  <si>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</si>
  <si>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</si>
  <si>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</si>
  <si>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</si>
  <si>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</si>
  <si>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</si>
  <si>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</si>
  <si>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</si>
  <si>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</si>
  <si>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</si>
  <si>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</si>
  <si>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</si>
  <si>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</si>
  <si>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</si>
  <si>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</si>
  <si>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</si>
  <si>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</si>
  <si>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</si>
  <si>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</si>
  <si>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</si>
  <si>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</si>
  <si>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</si>
  <si>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</si>
  <si>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</si>
  <si>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</si>
  <si>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</si>
  <si>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</si>
  <si>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</si>
  <si>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</si>
  <si>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</si>
  <si>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</si>
  <si>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</si>
  <si>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</si>
  <si>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</si>
  <si>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</si>
  <si>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</si>
  <si>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</si>
  <si>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</si>
  <si>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</si>
  <si>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</si>
  <si>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</si>
  <si>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</si>
  <si>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</si>
  <si>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</si>
  <si>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</si>
  <si>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</si>
  <si>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</si>
  <si>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</si>
  <si>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</si>
  <si>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</si>
  <si>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</si>
  <si>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</si>
  <si>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</si>
  <si>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</si>
  <si>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</si>
  <si>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</si>
  <si>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</si>
  <si>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</si>
  <si>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</si>
  <si>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</si>
  <si>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 В.Г.Савинов</t>
  </si>
  <si>
    <t>___________________________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</si>
  <si>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</si>
  <si>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</si>
  <si>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</si>
  <si>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</si>
  <si>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</si>
  <si>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</si>
  <si>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</si>
  <si>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</si>
  <si>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</si>
  <si>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передв на 412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</si>
  <si>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</si>
  <si>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</si>
  <si>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</si>
  <si>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</si>
  <si>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</si>
  <si>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</si>
  <si>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</si>
  <si>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</si>
  <si>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</si>
  <si>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</si>
  <si>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</si>
  <si>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</si>
  <si>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</si>
  <si>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</si>
  <si>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</si>
  <si>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</si>
  <si>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</si>
  <si>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</si>
  <si>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</si>
  <si>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</si>
  <si>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</si>
  <si>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</si>
  <si>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</si>
  <si>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</si>
  <si>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</si>
  <si>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</si>
  <si>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</si>
  <si>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</si>
  <si>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</si>
  <si>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</si>
  <si>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>змен. С 321 на 322</t>
  </si>
  <si>
    <t xml:space="preserve">944 1003 05202L0200 321 </t>
  </si>
  <si>
    <t>изм. С 321 на 322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</si>
  <si>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</si>
  <si>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</si>
  <si>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</si>
  <si>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</si>
  <si>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</si>
  <si>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</si>
  <si>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</si>
  <si>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</si>
  <si>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</si>
  <si>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</si>
  <si>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</si>
  <si>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</si>
  <si>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</si>
  <si>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</si>
  <si>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</si>
  <si>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</si>
  <si>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</si>
  <si>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</si>
  <si>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</si>
  <si>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</si>
  <si>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</si>
  <si>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</si>
  <si>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</si>
  <si>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</si>
  <si>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</si>
  <si>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</si>
  <si>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</si>
  <si>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</si>
  <si>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</si>
  <si>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</si>
  <si>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</si>
  <si>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</si>
  <si>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</si>
  <si>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</si>
  <si>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</si>
  <si>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</si>
  <si>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</si>
  <si>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</si>
  <si>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</si>
  <si>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</si>
  <si>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</si>
  <si>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</si>
  <si>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</si>
  <si>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</si>
  <si>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</si>
  <si>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</si>
  <si>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</si>
  <si>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</si>
  <si>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</si>
  <si>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</si>
  <si>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</si>
  <si>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</si>
  <si>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</si>
  <si>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>посмотреть структ. 202250000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</si>
  <si>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</si>
  <si>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</si>
  <si>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</si>
  <si>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</si>
  <si>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</si>
  <si>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</si>
  <si>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</si>
  <si>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</si>
  <si>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</si>
  <si>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</si>
  <si>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</si>
  <si>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</si>
  <si>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</si>
  <si>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</si>
  <si>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</si>
  <si>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</si>
  <si>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</si>
  <si>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</si>
  <si>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</si>
  <si>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</si>
  <si>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</si>
  <si>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</si>
  <si>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</si>
  <si>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</si>
  <si>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</si>
  <si>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</si>
  <si>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</si>
  <si>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</si>
  <si>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</si>
  <si>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</si>
  <si>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</si>
  <si>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</si>
  <si>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</si>
  <si>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</si>
  <si>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</si>
  <si>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</si>
  <si>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</si>
  <si>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</si>
  <si>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</si>
  <si>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</si>
  <si>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</si>
  <si>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</si>
  <si>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</si>
  <si>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</si>
  <si>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</si>
  <si>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</si>
  <si>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</si>
  <si>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</si>
  <si>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</si>
  <si>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</si>
  <si>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</si>
  <si>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</si>
  <si>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</si>
  <si>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</si>
  <si>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</si>
  <si>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</si>
  <si>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</si>
  <si>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</si>
  <si>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</si>
  <si>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</si>
  <si>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</si>
  <si>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</si>
  <si>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</si>
  <si>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</si>
  <si>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</si>
  <si>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</si>
  <si>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</si>
  <si>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</si>
  <si>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</si>
  <si>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</si>
  <si>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</si>
  <si>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</si>
  <si>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</si>
  <si>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</si>
  <si>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</si>
  <si>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</si>
  <si>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</si>
  <si>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</si>
  <si>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</si>
  <si>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</si>
  <si>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</si>
  <si>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</si>
  <si>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</si>
  <si>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</si>
  <si>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</si>
  <si>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</si>
  <si>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</si>
  <si>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</si>
  <si>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</si>
  <si>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</si>
  <si>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</si>
  <si>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</si>
  <si>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</si>
  <si>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</si>
  <si>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</si>
  <si>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</si>
  <si>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</si>
  <si>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</si>
  <si>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</si>
  <si>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</si>
  <si>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</si>
  <si>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</si>
  <si>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</si>
  <si>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</si>
  <si>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</si>
  <si>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</si>
  <si>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</si>
  <si>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</si>
  <si>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</si>
  <si>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</si>
  <si>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</si>
  <si>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</si>
  <si>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</si>
  <si>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</si>
  <si>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</si>
  <si>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</si>
  <si>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</si>
  <si>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</si>
  <si>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</si>
  <si>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</si>
  <si>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</si>
  <si>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</si>
  <si>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</si>
  <si>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</si>
  <si>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</si>
  <si>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</si>
  <si>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</si>
  <si>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</si>
  <si>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</si>
  <si>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</si>
  <si>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</si>
  <si>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</si>
  <si>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</si>
  <si>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</si>
  <si>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</si>
  <si>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</si>
  <si>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</si>
  <si>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</si>
  <si>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</si>
  <si>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</si>
  <si>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</si>
  <si>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</si>
  <si>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</si>
  <si>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>_____________________________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</si>
  <si>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</si>
  <si>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</si>
  <si>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</si>
  <si>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</si>
  <si>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</si>
  <si>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</si>
  <si>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</si>
  <si>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</si>
  <si>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</si>
  <si>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</si>
  <si>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</si>
  <si>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</si>
  <si>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</si>
  <si>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</si>
  <si>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</si>
  <si>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</si>
  <si>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</si>
  <si>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</si>
  <si>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</si>
  <si>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</si>
  <si>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</si>
  <si>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</si>
  <si>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</si>
  <si>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</si>
  <si>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</si>
  <si>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</si>
  <si>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</si>
  <si>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</si>
  <si>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</si>
  <si>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</si>
  <si>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</si>
  <si>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</si>
  <si>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</si>
  <si>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</si>
  <si>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</si>
  <si>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</si>
  <si>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</si>
  <si>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</si>
  <si>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</si>
  <si>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</si>
  <si>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</si>
  <si>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</si>
  <si>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</si>
  <si>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</si>
  <si>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</si>
  <si>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</si>
  <si>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</si>
  <si>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</si>
  <si>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</si>
  <si>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</si>
  <si>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</si>
  <si>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</si>
  <si>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</si>
  <si>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</si>
  <si>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</si>
  <si>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</si>
  <si>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</si>
  <si>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</si>
  <si>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</si>
  <si>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</si>
  <si>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</si>
  <si>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</si>
  <si>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</si>
  <si>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</si>
  <si>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</si>
  <si>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</si>
  <si>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</si>
  <si>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</si>
  <si>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</si>
  <si>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</si>
  <si>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>Глава администрации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</si>
  <si>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</si>
  <si>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</si>
  <si>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</si>
  <si>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</si>
  <si>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</si>
  <si>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</si>
  <si>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</si>
  <si>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</si>
  <si>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</si>
  <si>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</si>
  <si>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</si>
  <si>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</si>
  <si>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</si>
  <si>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</si>
  <si>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</si>
  <si>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</si>
  <si>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</si>
  <si>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</si>
  <si>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</si>
  <si>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</si>
  <si>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</si>
  <si>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</si>
  <si>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</si>
  <si>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</si>
  <si>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</si>
  <si>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</si>
  <si>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</si>
  <si>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</si>
  <si>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</si>
  <si>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</si>
  <si>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</si>
  <si>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>на н.г 6 938 698,83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</si>
  <si>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</si>
  <si>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</si>
  <si>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</si>
  <si>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</si>
  <si>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</si>
  <si>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</si>
  <si>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</si>
  <si>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</si>
  <si>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</si>
  <si>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</si>
  <si>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</si>
  <si>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</si>
  <si>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</si>
  <si>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</si>
  <si>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</si>
  <si>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</si>
  <si>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</si>
  <si>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</si>
  <si>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</si>
  <si>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</si>
  <si>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</si>
  <si>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</si>
  <si>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</si>
  <si>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</si>
  <si>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</si>
  <si>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</si>
  <si>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</si>
  <si>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000 11607000010000140</t>
  </si>
  <si>
    <t>000 11610000000000140</t>
  </si>
  <si>
    <t>000 11601000010000140</t>
  </si>
  <si>
    <t>000 11601070010000140</t>
  </si>
  <si>
    <t>000 11601074010000140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</si>
  <si>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</si>
  <si>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</si>
  <si>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</si>
  <si>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000 2 19 60010 13 0000 150</t>
  </si>
  <si>
    <t>944 0502 06101S4730 414</t>
  </si>
  <si>
    <t>944 0502 06101S4730 410</t>
  </si>
  <si>
    <t>944 0502 06101S4730 400</t>
  </si>
  <si>
    <t xml:space="preserve">944 0502 06101S4730 000 </t>
  </si>
  <si>
    <t>000 11602000020000140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</si>
  <si>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</si>
  <si>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</si>
  <si>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об административных правонарушениях, за нарушение муниципальных правовых актов</t>
  </si>
  <si>
    <t>Софинансирование мероприятия на капитальное строительство (реконструкцию) объектов теплоэнергетики, включая проектно-изыскательские работы</t>
  </si>
  <si>
    <t>07 июля 2020 года</t>
  </si>
  <si>
    <t>на 01 августа 2020 г.</t>
  </si>
  <si>
    <t>01 |08|2020</t>
  </si>
  <si>
    <t>000 20216001000000 150</t>
  </si>
  <si>
    <t>000 20216001130000 150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</si>
  <si>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</si>
  <si>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</si>
  <si>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000 11610060000000140</t>
  </si>
  <si>
    <t>Платежи в целях возмещения убытков, причиненных уклонением от заключения муниципального контракта</t>
  </si>
  <si>
    <t>Получение кредитов от кредитных организаций бюджетами гордских поселений в валюте Российской Федерации</t>
  </si>
  <si>
    <t>х</t>
  </si>
  <si>
    <t>из них:</t>
  </si>
  <si>
    <t xml:space="preserve">Изменение остатков средств </t>
  </si>
  <si>
    <t>000 01 00 000000 0000 000</t>
  </si>
  <si>
    <t xml:space="preserve">944 1102 0810180000 000 </t>
  </si>
  <si>
    <t xml:space="preserve">944 1102 0810186110 000 </t>
  </si>
  <si>
    <t xml:space="preserve">944 1102 0810186110 400 </t>
  </si>
  <si>
    <t xml:space="preserve">944 1102 0810186110 410 </t>
  </si>
  <si>
    <t xml:space="preserve">944 1102 0810186110 414 </t>
  </si>
  <si>
    <t>на 01 января 2021 г.</t>
  </si>
  <si>
    <t>01 |01|2021</t>
  </si>
  <si>
    <t xml:space="preserve">944 0104 901005549F 000 </t>
  </si>
  <si>
    <t xml:space="preserve">944 0104 901005549F 100 </t>
  </si>
  <si>
    <t xml:space="preserve">944 0104 901005549F 120 </t>
  </si>
  <si>
    <t xml:space="preserve">944 0104901005549F 121 </t>
  </si>
  <si>
    <t xml:space="preserve">944 0104 9010097030 853 </t>
  </si>
  <si>
    <t xml:space="preserve">944 0501 0540420450 800 </t>
  </si>
  <si>
    <t>944 0501 0540420450 830</t>
  </si>
  <si>
    <t xml:space="preserve">944 0501 0540420450 831 </t>
  </si>
  <si>
    <t xml:space="preserve">953 0102 901005549F 000 </t>
  </si>
  <si>
    <t xml:space="preserve">953 0102 901005549F 100 </t>
  </si>
  <si>
    <t xml:space="preserve">953 0102 901005549F 120 </t>
  </si>
  <si>
    <t xml:space="preserve">953 0102 901005549F 121 </t>
  </si>
  <si>
    <t>000 11105300000000120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</si>
  <si>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</si>
  <si>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000 11105310000000120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</si>
  <si>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</si>
  <si>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</si>
  <si>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</si>
  <si>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</si>
  <si>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Мероприятия в рамках областного закона Ленинградской области от 15 января 2018 года №3-оз "О содействииучастию населения в осуществлении местного самоуправления в иных формах на территории административных центров муниципальных образований"</t>
  </si>
  <si>
    <t>Мероприятия на поддержку развития общественной инфраструктуры муниципального значения</t>
  </si>
  <si>
    <t xml:space="preserve">944 1102 08102S00000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</si>
</sst>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_ ;[Red]\-0.00\ "/>
    <numFmt numFmtId="166" formatCode="?"/>
    <numFmt numFmtId="167" formatCode="#,##0.00_р_."/>
    <numFmt numFmtId="168" formatCode="#,##0.00_ ;[Red]\-#,##0.00\ "/>
    <numFmt numFmtId="169" formatCode="0.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Calibri"/>
      <family val="2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sz val="10"/>
      <color rgb="FF7030A0"/>
      <name val="Calibri"/>
      <family val="2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b/>
      <sz val="9"/>
      <color theme="8" tint="-0.249977111117893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0" borderId="40">
      <alignment horizontal="left" wrapText="1" indent="2"/>
    </xf>
    <xf numFmtId="49" fontId="51" fillId="0" borderId="41">
      <alignment horizontal="center" shrinkToFit="1"/>
    </xf>
    <xf numFmtId="49" fontId="51" fillId="0" borderId="42">
      <alignment horizontal="center"/>
    </xf>
    <xf numFmtId="0" fontId="53" fillId="0" borderId="0"/>
  </cellStyleXfs>
  <cellXfs count="538"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2" borderId="0" xfId="0" applyFont="1" applyFill="1" applyBorder="1"/>
    <xf numFmtId="0" fontId="0" fillId="2" borderId="0" xfId="0" applyFill="1"/>
    <xf numFmtId="0" fontId="10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0" fillId="2" borderId="0" xfId="1" applyFont="1" applyFill="1" applyBorder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22" fillId="2" borderId="0" xfId="0" applyFont="1" applyFill="1" applyBorder="1"/>
    <xf numFmtId="0" fontId="12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20" fillId="2" borderId="6" xfId="0" applyNumberFormat="1" applyFont="1" applyFill="1" applyBorder="1" applyAlignment="1">
      <alignment horizontal="left" vertical="center"/>
    </xf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/>
    <xf numFmtId="2" fontId="12" fillId="4" borderId="0" xfId="0" applyNumberFormat="1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18" fillId="4" borderId="0" xfId="0" applyFont="1" applyFill="1" applyBorder="1"/>
    <xf numFmtId="0" fontId="18" fillId="4" borderId="0" xfId="0" applyFont="1" applyFill="1"/>
    <xf numFmtId="40" fontId="5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168" fontId="10" fillId="2" borderId="0" xfId="0" applyNumberFormat="1" applyFont="1" applyFill="1" applyBorder="1"/>
    <xf numFmtId="0" fontId="9" fillId="3" borderId="1" xfId="0" applyFont="1" applyFill="1" applyBorder="1" applyAlignment="1"/>
    <xf numFmtId="164" fontId="3" fillId="3" borderId="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165" fontId="13" fillId="2" borderId="0" xfId="0" applyNumberFormat="1" applyFont="1" applyFill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2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2" fontId="22" fillId="2" borderId="3" xfId="0" applyNumberFormat="1" applyFont="1" applyFill="1" applyBorder="1" applyAlignment="1">
      <alignment horizontal="left"/>
    </xf>
    <xf numFmtId="2" fontId="15" fillId="2" borderId="3" xfId="0" applyNumberFormat="1" applyFont="1" applyFill="1" applyBorder="1" applyAlignment="1">
      <alignment horizontal="left"/>
    </xf>
    <xf numFmtId="2" fontId="26" fillId="2" borderId="3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168" fontId="22" fillId="2" borderId="0" xfId="0" applyNumberFormat="1" applyFont="1" applyFill="1" applyBorder="1"/>
    <xf numFmtId="4" fontId="26" fillId="2" borderId="0" xfId="0" applyNumberFormat="1" applyFont="1" applyFill="1" applyBorder="1"/>
    <xf numFmtId="0" fontId="5" fillId="2" borderId="5" xfId="0" applyFont="1" applyFill="1" applyBorder="1" applyAlignment="1">
      <alignment vertical="center"/>
    </xf>
    <xf numFmtId="0" fontId="35" fillId="0" borderId="0" xfId="0" applyFont="1"/>
    <xf numFmtId="0" fontId="0" fillId="0" borderId="0" xfId="0" applyFont="1"/>
    <xf numFmtId="0" fontId="12" fillId="5" borderId="0" xfId="0" applyFont="1" applyFill="1" applyBorder="1"/>
    <xf numFmtId="0" fontId="19" fillId="5" borderId="0" xfId="0" applyFont="1" applyFill="1" applyBorder="1"/>
    <xf numFmtId="0" fontId="19" fillId="5" borderId="0" xfId="0" applyFont="1" applyFill="1"/>
    <xf numFmtId="0" fontId="10" fillId="5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49" fontId="11" fillId="2" borderId="1" xfId="0" applyNumberFormat="1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left"/>
    </xf>
    <xf numFmtId="4" fontId="36" fillId="2" borderId="0" xfId="0" applyNumberFormat="1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5" fillId="3" borderId="0" xfId="0" applyFont="1" applyFill="1"/>
    <xf numFmtId="0" fontId="0" fillId="3" borderId="0" xfId="0" applyFill="1"/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2" fillId="2" borderId="1" xfId="0" applyNumberFormat="1" applyFont="1" applyFill="1" applyBorder="1" applyAlignment="1" applyProtection="1">
      <alignment horizontal="right"/>
    </xf>
    <xf numFmtId="4" fontId="32" fillId="2" borderId="31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0" fontId="35" fillId="2" borderId="0" xfId="0" applyFont="1" applyFill="1"/>
    <xf numFmtId="49" fontId="2" fillId="2" borderId="30" xfId="0" applyNumberFormat="1" applyFont="1" applyFill="1" applyBorder="1" applyAlignment="1" applyProtection="1">
      <alignment horizontal="left" wrapText="1"/>
    </xf>
    <xf numFmtId="49" fontId="32" fillId="2" borderId="6" xfId="0" applyNumberFormat="1" applyFont="1" applyFill="1" applyBorder="1" applyAlignment="1" applyProtection="1">
      <alignment horizontal="center" wrapText="1"/>
    </xf>
    <xf numFmtId="4" fontId="32" fillId="2" borderId="2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2" fillId="2" borderId="1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6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7" fontId="20" fillId="2" borderId="2" xfId="0" applyNumberFormat="1" applyFont="1" applyFill="1" applyBorder="1" applyAlignment="1">
      <alignment horizontal="left" vertical="center"/>
    </xf>
    <xf numFmtId="16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167" fontId="14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4" fillId="2" borderId="2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alignment horizontal="left"/>
    </xf>
    <xf numFmtId="49" fontId="32" fillId="2" borderId="2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1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35" fillId="4" borderId="0" xfId="0" applyFont="1" applyFill="1"/>
    <xf numFmtId="43" fontId="9" fillId="2" borderId="0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horizontal="left" wrapText="1"/>
    </xf>
    <xf numFmtId="166" fontId="2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32" fillId="2" borderId="1" xfId="0" applyNumberFormat="1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/>
    <xf numFmtId="0" fontId="33" fillId="2" borderId="32" xfId="0" applyFont="1" applyFill="1" applyBorder="1" applyAlignment="1" applyProtection="1"/>
    <xf numFmtId="0" fontId="33" fillId="2" borderId="32" xfId="0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 wrapText="1"/>
    </xf>
    <xf numFmtId="49" fontId="32" fillId="2" borderId="33" xfId="0" applyNumberFormat="1" applyFont="1" applyFill="1" applyBorder="1" applyAlignment="1" applyProtection="1">
      <alignment horizontal="center" wrapText="1"/>
    </xf>
    <xf numFmtId="49" fontId="32" fillId="2" borderId="34" xfId="0" applyNumberFormat="1" applyFont="1" applyFill="1" applyBorder="1" applyAlignment="1" applyProtection="1">
      <alignment horizontal="left"/>
    </xf>
    <xf numFmtId="0" fontId="33" fillId="2" borderId="32" xfId="0" applyFont="1" applyFill="1" applyBorder="1" applyAlignment="1" applyProtection="1">
      <alignment horizontal="right"/>
    </xf>
    <xf numFmtId="4" fontId="32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2" fontId="2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5" fillId="2" borderId="0" xfId="0" applyFont="1" applyFill="1" applyBorder="1" applyAlignment="1">
      <alignment vertical="center"/>
    </xf>
    <xf numFmtId="0" fontId="33" fillId="2" borderId="38" xfId="0" applyFont="1" applyFill="1" applyBorder="1" applyAlignment="1" applyProtection="1"/>
    <xf numFmtId="4" fontId="32" fillId="2" borderId="34" xfId="0" applyNumberFormat="1" applyFont="1" applyFill="1" applyBorder="1" applyAlignment="1" applyProtection="1">
      <alignment horizontal="right"/>
    </xf>
    <xf numFmtId="4" fontId="32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5" fillId="7" borderId="0" xfId="0" applyFont="1" applyFill="1"/>
    <xf numFmtId="0" fontId="45" fillId="2" borderId="0" xfId="0" applyFont="1" applyFill="1"/>
    <xf numFmtId="0" fontId="0" fillId="8" borderId="0" xfId="0" applyFill="1"/>
    <xf numFmtId="0" fontId="35" fillId="8" borderId="0" xfId="0" applyFont="1" applyFill="1"/>
    <xf numFmtId="0" fontId="0" fillId="9" borderId="0" xfId="0" applyFill="1"/>
    <xf numFmtId="49" fontId="38" fillId="2" borderId="30" xfId="0" applyNumberFormat="1" applyFont="1" applyFill="1" applyBorder="1" applyAlignment="1" applyProtection="1">
      <alignment horizontal="left" wrapText="1"/>
    </xf>
    <xf numFmtId="0" fontId="47" fillId="0" borderId="0" xfId="0" applyFont="1"/>
    <xf numFmtId="0" fontId="11" fillId="2" borderId="2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3" borderId="0" xfId="0" applyFont="1" applyFill="1"/>
    <xf numFmtId="0" fontId="35" fillId="10" borderId="0" xfId="0" applyFont="1" applyFill="1"/>
    <xf numFmtId="0" fontId="0" fillId="10" borderId="0" xfId="0" applyFill="1"/>
    <xf numFmtId="49" fontId="39" fillId="2" borderId="6" xfId="0" applyNumberFormat="1" applyFont="1" applyFill="1" applyBorder="1" applyAlignment="1" applyProtection="1">
      <alignment horizontal="center" wrapText="1"/>
    </xf>
    <xf numFmtId="40" fontId="5" fillId="2" borderId="1" xfId="0" applyNumberFormat="1" applyFont="1" applyFill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40" fontId="14" fillId="2" borderId="1" xfId="0" applyNumberFormat="1" applyFont="1" applyFill="1" applyBorder="1" applyAlignment="1">
      <alignment vertical="center"/>
    </xf>
    <xf numFmtId="40" fontId="20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0" fontId="2" fillId="2" borderId="7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vertical="center"/>
    </xf>
    <xf numFmtId="40" fontId="5" fillId="2" borderId="7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 applyProtection="1">
      <alignment horizontal="left" wrapText="1"/>
    </xf>
    <xf numFmtId="49" fontId="32" fillId="3" borderId="6" xfId="0" applyNumberFormat="1" applyFont="1" applyFill="1" applyBorder="1" applyAlignment="1" applyProtection="1">
      <alignment horizontal="center" wrapText="1"/>
    </xf>
    <xf numFmtId="0" fontId="36" fillId="3" borderId="0" xfId="0" applyFont="1" applyFill="1" applyBorder="1"/>
    <xf numFmtId="0" fontId="37" fillId="3" borderId="0" xfId="0" applyFont="1" applyFill="1" applyBorder="1"/>
    <xf numFmtId="168" fontId="26" fillId="2" borderId="0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>
      <alignment horizontal="left" vertical="center"/>
    </xf>
    <xf numFmtId="4" fontId="48" fillId="2" borderId="1" xfId="0" applyNumberFormat="1" applyFont="1" applyFill="1" applyBorder="1" applyAlignment="1" applyProtection="1">
      <alignment horizontal="right"/>
    </xf>
    <xf numFmtId="4" fontId="48" fillId="2" borderId="2" xfId="0" applyNumberFormat="1" applyFont="1" applyFill="1" applyBorder="1" applyAlignment="1" applyProtection="1">
      <alignment horizontal="right"/>
    </xf>
    <xf numFmtId="4" fontId="48" fillId="2" borderId="31" xfId="0" applyNumberFormat="1" applyFont="1" applyFill="1" applyBorder="1" applyAlignment="1" applyProtection="1">
      <alignment horizontal="right"/>
    </xf>
    <xf numFmtId="4" fontId="35" fillId="2" borderId="0" xfId="0" applyNumberFormat="1" applyFont="1" applyFill="1"/>
    <xf numFmtId="0" fontId="47" fillId="2" borderId="0" xfId="0" applyFont="1" applyFill="1"/>
    <xf numFmtId="49" fontId="39" fillId="2" borderId="2" xfId="0" applyNumberFormat="1" applyFont="1" applyFill="1" applyBorder="1" applyAlignment="1" applyProtection="1">
      <alignment horizontal="left"/>
    </xf>
    <xf numFmtId="4" fontId="39" fillId="2" borderId="1" xfId="0" applyNumberFormat="1" applyFont="1" applyFill="1" applyBorder="1" applyAlignment="1" applyProtection="1">
      <alignment horizontal="right"/>
    </xf>
    <xf numFmtId="4" fontId="39" fillId="2" borderId="31" xfId="0" applyNumberFormat="1" applyFont="1" applyFill="1" applyBorder="1" applyAlignment="1" applyProtection="1">
      <alignment horizontal="right"/>
    </xf>
    <xf numFmtId="4" fontId="39" fillId="2" borderId="2" xfId="0" applyNumberFormat="1" applyFont="1" applyFill="1" applyBorder="1" applyAlignment="1" applyProtection="1">
      <alignment horizontal="right"/>
    </xf>
    <xf numFmtId="2" fontId="7" fillId="2" borderId="1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9" fontId="32" fillId="3" borderId="2" xfId="0" applyNumberFormat="1" applyFont="1" applyFill="1" applyBorder="1" applyAlignment="1" applyProtection="1">
      <alignment horizontal="left"/>
    </xf>
    <xf numFmtId="4" fontId="32" fillId="3" borderId="1" xfId="0" applyNumberFormat="1" applyFont="1" applyFill="1" applyBorder="1" applyAlignment="1" applyProtection="1">
      <alignment horizontal="right"/>
    </xf>
    <xf numFmtId="4" fontId="32" fillId="3" borderId="2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2" fillId="3" borderId="3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9" fontId="33" fillId="2" borderId="0" xfId="0" applyNumberFormat="1" applyFont="1" applyFill="1" applyBorder="1" applyAlignment="1" applyProtection="1"/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3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 wrapText="1"/>
    </xf>
    <xf numFmtId="49" fontId="32" fillId="2" borderId="20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/>
    </xf>
    <xf numFmtId="49" fontId="32" fillId="2" borderId="23" xfId="0" applyNumberFormat="1" applyFont="1" applyFill="1" applyBorder="1" applyAlignment="1" applyProtection="1">
      <alignment horizontal="center" vertical="center"/>
    </xf>
    <xf numFmtId="49" fontId="32" fillId="2" borderId="24" xfId="0" applyNumberFormat="1" applyFont="1" applyFill="1" applyBorder="1" applyAlignment="1" applyProtection="1">
      <alignment horizontal="center" vertical="center"/>
    </xf>
    <xf numFmtId="49" fontId="32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left" wrapText="1"/>
    </xf>
    <xf numFmtId="49" fontId="34" fillId="2" borderId="9" xfId="0" applyNumberFormat="1" applyFont="1" applyFill="1" applyBorder="1" applyAlignment="1" applyProtection="1">
      <alignment horizontal="center" wrapText="1"/>
    </xf>
    <xf numFmtId="49" fontId="34" fillId="2" borderId="20" xfId="0" applyNumberFormat="1" applyFont="1" applyFill="1" applyBorder="1" applyAlignment="1" applyProtection="1">
      <alignment horizontal="left"/>
    </xf>
    <xf numFmtId="4" fontId="34" fillId="2" borderId="7" xfId="0" applyNumberFormat="1" applyFont="1" applyFill="1" applyBorder="1" applyAlignment="1" applyProtection="1">
      <alignment horizontal="right"/>
    </xf>
    <xf numFmtId="4" fontId="34" fillId="2" borderId="21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8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right"/>
    </xf>
    <xf numFmtId="0" fontId="33" fillId="2" borderId="4" xfId="0" applyFont="1" applyFill="1" applyBorder="1" applyAlignment="1" applyProtection="1"/>
    <xf numFmtId="0" fontId="33" fillId="2" borderId="29" xfId="0" applyFont="1" applyFill="1" applyBorder="1" applyAlignment="1" applyProtection="1"/>
    <xf numFmtId="4" fontId="34" fillId="2" borderId="2" xfId="0" applyNumberFormat="1" applyFont="1" applyFill="1" applyBorder="1" applyAlignment="1" applyProtection="1">
      <alignment horizontal="right"/>
    </xf>
    <xf numFmtId="49" fontId="42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/>
    </xf>
    <xf numFmtId="49" fontId="5" fillId="11" borderId="30" xfId="0" applyNumberFormat="1" applyFont="1" applyFill="1" applyBorder="1" applyAlignment="1" applyProtection="1">
      <alignment horizontal="left" wrapText="1"/>
    </xf>
    <xf numFmtId="49" fontId="34" fillId="11" borderId="6" xfId="0" applyNumberFormat="1" applyFont="1" applyFill="1" applyBorder="1" applyAlignment="1" applyProtection="1">
      <alignment horizontal="center" wrapText="1"/>
    </xf>
    <xf numFmtId="49" fontId="34" fillId="11" borderId="2" xfId="0" applyNumberFormat="1" applyFont="1" applyFill="1" applyBorder="1" applyAlignment="1" applyProtection="1">
      <alignment horizontal="left"/>
    </xf>
    <xf numFmtId="4" fontId="34" fillId="11" borderId="1" xfId="0" applyNumberFormat="1" applyFont="1" applyFill="1" applyBorder="1" applyAlignment="1" applyProtection="1">
      <alignment horizontal="right"/>
    </xf>
    <xf numFmtId="4" fontId="34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2" fillId="11" borderId="30" xfId="0" applyNumberFormat="1" applyFont="1" applyFill="1" applyBorder="1" applyAlignment="1" applyProtection="1">
      <alignment horizontal="left" wrapText="1"/>
    </xf>
    <xf numFmtId="49" fontId="32" fillId="11" borderId="6" xfId="0" applyNumberFormat="1" applyFont="1" applyFill="1" applyBorder="1" applyAlignment="1" applyProtection="1">
      <alignment horizontal="center" wrapText="1"/>
    </xf>
    <xf numFmtId="49" fontId="32" fillId="11" borderId="2" xfId="0" applyNumberFormat="1" applyFont="1" applyFill="1" applyBorder="1" applyAlignment="1" applyProtection="1">
      <alignment horizontal="left"/>
    </xf>
    <xf numFmtId="4" fontId="32" fillId="11" borderId="1" xfId="0" applyNumberFormat="1" applyFont="1" applyFill="1" applyBorder="1" applyAlignment="1" applyProtection="1">
      <alignment horizontal="right"/>
    </xf>
    <xf numFmtId="4" fontId="32" fillId="11" borderId="31" xfId="0" applyNumberFormat="1" applyFont="1" applyFill="1" applyBorder="1" applyAlignment="1" applyProtection="1">
      <alignment horizontal="right"/>
    </xf>
    <xf numFmtId="4" fontId="32" fillId="11" borderId="2" xfId="0" applyNumberFormat="1" applyFont="1" applyFill="1" applyBorder="1" applyAlignment="1" applyProtection="1">
      <alignment horizontal="right"/>
    </xf>
    <xf numFmtId="0" fontId="35" fillId="11" borderId="0" xfId="0" applyFont="1" applyFill="1"/>
    <xf numFmtId="49" fontId="5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6" fillId="11" borderId="2" xfId="0" applyNumberFormat="1" applyFont="1" applyFill="1" applyBorder="1" applyAlignment="1" applyProtection="1">
      <alignment horizontal="left"/>
    </xf>
    <xf numFmtId="49" fontId="5" fillId="12" borderId="30" xfId="0" applyNumberFormat="1" applyFont="1" applyFill="1" applyBorder="1" applyAlignment="1" applyProtection="1">
      <alignment horizontal="left" wrapText="1"/>
    </xf>
    <xf numFmtId="49" fontId="34" fillId="12" borderId="6" xfId="0" applyNumberFormat="1" applyFont="1" applyFill="1" applyBorder="1" applyAlignment="1" applyProtection="1">
      <alignment horizontal="center" wrapText="1"/>
    </xf>
    <xf numFmtId="49" fontId="34" fillId="12" borderId="2" xfId="0" applyNumberFormat="1" applyFont="1" applyFill="1" applyBorder="1" applyAlignment="1" applyProtection="1">
      <alignment horizontal="left"/>
    </xf>
    <xf numFmtId="4" fontId="34" fillId="12" borderId="1" xfId="0" applyNumberFormat="1" applyFont="1" applyFill="1" applyBorder="1" applyAlignment="1" applyProtection="1">
      <alignment horizontal="right"/>
    </xf>
    <xf numFmtId="4" fontId="34" fillId="12" borderId="31" xfId="0" applyNumberFormat="1" applyFont="1" applyFill="1" applyBorder="1" applyAlignment="1" applyProtection="1">
      <alignment horizontal="right"/>
    </xf>
    <xf numFmtId="0" fontId="35" fillId="12" borderId="0" xfId="0" applyFont="1" applyFill="1"/>
    <xf numFmtId="49" fontId="2" fillId="12" borderId="30" xfId="0" applyNumberFormat="1" applyFont="1" applyFill="1" applyBorder="1" applyAlignment="1" applyProtection="1">
      <alignment horizontal="left" wrapText="1"/>
    </xf>
    <xf numFmtId="49" fontId="32" fillId="12" borderId="6" xfId="0" applyNumberFormat="1" applyFont="1" applyFill="1" applyBorder="1" applyAlignment="1" applyProtection="1">
      <alignment horizontal="center" wrapText="1"/>
    </xf>
    <xf numFmtId="49" fontId="32" fillId="12" borderId="2" xfId="0" applyNumberFormat="1" applyFont="1" applyFill="1" applyBorder="1" applyAlignment="1" applyProtection="1">
      <alignment horizontal="left"/>
    </xf>
    <xf numFmtId="4" fontId="32" fillId="12" borderId="1" xfId="0" applyNumberFormat="1" applyFont="1" applyFill="1" applyBorder="1" applyAlignment="1" applyProtection="1">
      <alignment horizontal="right"/>
    </xf>
    <xf numFmtId="4" fontId="32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32" fillId="12" borderId="2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/>
    <xf numFmtId="0" fontId="49" fillId="2" borderId="0" xfId="0" applyFont="1" applyFill="1" applyBorder="1" applyAlignment="1"/>
    <xf numFmtId="49" fontId="2" fillId="13" borderId="30" xfId="0" applyNumberFormat="1" applyFont="1" applyFill="1" applyBorder="1" applyAlignment="1" applyProtection="1">
      <alignment horizontal="left" wrapText="1"/>
    </xf>
    <xf numFmtId="49" fontId="32" fillId="13" borderId="6" xfId="0" applyNumberFormat="1" applyFont="1" applyFill="1" applyBorder="1" applyAlignment="1" applyProtection="1">
      <alignment horizontal="center" wrapText="1"/>
    </xf>
    <xf numFmtId="49" fontId="32" fillId="13" borderId="2" xfId="0" applyNumberFormat="1" applyFont="1" applyFill="1" applyBorder="1" applyAlignment="1" applyProtection="1">
      <alignment horizontal="left"/>
    </xf>
    <xf numFmtId="4" fontId="32" fillId="13" borderId="1" xfId="0" applyNumberFormat="1" applyFont="1" applyFill="1" applyBorder="1" applyAlignment="1" applyProtection="1">
      <alignment horizontal="right"/>
    </xf>
    <xf numFmtId="4" fontId="32" fillId="13" borderId="31" xfId="0" applyNumberFormat="1" applyFont="1" applyFill="1" applyBorder="1" applyAlignment="1" applyProtection="1">
      <alignment horizontal="right"/>
    </xf>
    <xf numFmtId="4" fontId="32" fillId="13" borderId="2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justify" vertical="center" wrapText="1"/>
    </xf>
    <xf numFmtId="49" fontId="14" fillId="13" borderId="6" xfId="0" applyNumberFormat="1" applyFont="1" applyFill="1" applyBorder="1" applyAlignment="1" applyProtection="1">
      <alignment horizontal="center" wrapText="1"/>
    </xf>
    <xf numFmtId="49" fontId="2" fillId="13" borderId="2" xfId="0" applyNumberFormat="1" applyFont="1" applyFill="1" applyBorder="1" applyAlignment="1" applyProtection="1">
      <alignment horizontal="left"/>
    </xf>
    <xf numFmtId="4" fontId="2" fillId="13" borderId="1" xfId="0" applyNumberFormat="1" applyFont="1" applyFill="1" applyBorder="1" applyAlignment="1" applyProtection="1">
      <alignment horizontal="right"/>
    </xf>
    <xf numFmtId="4" fontId="14" fillId="13" borderId="1" xfId="0" applyNumberFormat="1" applyFont="1" applyFill="1" applyBorder="1" applyAlignment="1" applyProtection="1">
      <alignment horizontal="right"/>
    </xf>
    <xf numFmtId="4" fontId="14" fillId="13" borderId="31" xfId="0" applyNumberFormat="1" applyFont="1" applyFill="1" applyBorder="1" applyAlignment="1" applyProtection="1">
      <alignment horizontal="right"/>
    </xf>
    <xf numFmtId="166" fontId="2" fillId="13" borderId="30" xfId="0" applyNumberFormat="1" applyFont="1" applyFill="1" applyBorder="1" applyAlignment="1" applyProtection="1">
      <alignment horizontal="left" wrapText="1"/>
    </xf>
    <xf numFmtId="49" fontId="5" fillId="13" borderId="30" xfId="0" applyNumberFormat="1" applyFont="1" applyFill="1" applyBorder="1" applyAlignment="1" applyProtection="1">
      <alignment horizontal="left" wrapText="1"/>
    </xf>
    <xf numFmtId="49" fontId="34" fillId="13" borderId="6" xfId="0" applyNumberFormat="1" applyFont="1" applyFill="1" applyBorder="1" applyAlignment="1" applyProtection="1">
      <alignment horizontal="center" wrapText="1"/>
    </xf>
    <xf numFmtId="49" fontId="34" fillId="13" borderId="2" xfId="0" applyNumberFormat="1" applyFont="1" applyFill="1" applyBorder="1" applyAlignment="1" applyProtection="1">
      <alignment horizontal="left"/>
    </xf>
    <xf numFmtId="4" fontId="34" fillId="13" borderId="1" xfId="0" applyNumberFormat="1" applyFont="1" applyFill="1" applyBorder="1" applyAlignment="1" applyProtection="1">
      <alignment horizontal="right"/>
    </xf>
    <xf numFmtId="4" fontId="34" fillId="13" borderId="31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left" vertical="center" wrapText="1"/>
    </xf>
    <xf numFmtId="49" fontId="38" fillId="13" borderId="30" xfId="0" applyNumberFormat="1" applyFont="1" applyFill="1" applyBorder="1" applyAlignment="1" applyProtection="1">
      <alignment horizontal="left" wrapText="1"/>
    </xf>
    <xf numFmtId="49" fontId="5" fillId="10" borderId="30" xfId="0" applyNumberFormat="1" applyFont="1" applyFill="1" applyBorder="1" applyAlignment="1" applyProtection="1">
      <alignment horizontal="left" wrapText="1"/>
    </xf>
    <xf numFmtId="49" fontId="34" fillId="10" borderId="6" xfId="0" applyNumberFormat="1" applyFont="1" applyFill="1" applyBorder="1" applyAlignment="1" applyProtection="1">
      <alignment horizontal="center" wrapText="1"/>
    </xf>
    <xf numFmtId="49" fontId="34" fillId="10" borderId="2" xfId="0" applyNumberFormat="1" applyFont="1" applyFill="1" applyBorder="1" applyAlignment="1" applyProtection="1">
      <alignment horizontal="left"/>
    </xf>
    <xf numFmtId="4" fontId="34" fillId="10" borderId="1" xfId="0" applyNumberFormat="1" applyFont="1" applyFill="1" applyBorder="1" applyAlignment="1" applyProtection="1">
      <alignment horizontal="right"/>
    </xf>
    <xf numFmtId="4" fontId="34" fillId="10" borderId="31" xfId="0" applyNumberFormat="1" applyFont="1" applyFill="1" applyBorder="1" applyAlignment="1" applyProtection="1">
      <alignment horizontal="right"/>
    </xf>
    <xf numFmtId="49" fontId="2" fillId="10" borderId="30" xfId="0" applyNumberFormat="1" applyFont="1" applyFill="1" applyBorder="1" applyAlignment="1" applyProtection="1">
      <alignment horizontal="left" wrapText="1"/>
    </xf>
    <xf numFmtId="49" fontId="32" fillId="10" borderId="6" xfId="0" applyNumberFormat="1" applyFont="1" applyFill="1" applyBorder="1" applyAlignment="1" applyProtection="1">
      <alignment horizontal="center" wrapText="1"/>
    </xf>
    <xf numFmtId="49" fontId="32" fillId="10" borderId="2" xfId="0" applyNumberFormat="1" applyFont="1" applyFill="1" applyBorder="1" applyAlignment="1" applyProtection="1">
      <alignment horizontal="left"/>
    </xf>
    <xf numFmtId="4" fontId="32" fillId="10" borderId="1" xfId="0" applyNumberFormat="1" applyFont="1" applyFill="1" applyBorder="1" applyAlignment="1" applyProtection="1">
      <alignment horizontal="right"/>
    </xf>
    <xf numFmtId="4" fontId="32" fillId="10" borderId="31" xfId="0" applyNumberFormat="1" applyFont="1" applyFill="1" applyBorder="1" applyAlignment="1" applyProtection="1">
      <alignment horizontal="right"/>
    </xf>
    <xf numFmtId="4" fontId="32" fillId="10" borderId="2" xfId="0" applyNumberFormat="1" applyFont="1" applyFill="1" applyBorder="1" applyAlignment="1" applyProtection="1">
      <alignment horizontal="right"/>
    </xf>
    <xf numFmtId="49" fontId="6" fillId="10" borderId="2" xfId="0" applyNumberFormat="1" applyFont="1" applyFill="1" applyBorder="1" applyAlignment="1" applyProtection="1">
      <alignment horizontal="left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5" fillId="10" borderId="30" xfId="0" applyNumberFormat="1" applyFont="1" applyFill="1" applyBorder="1" applyAlignment="1" applyProtection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40" fontId="2" fillId="3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49" fontId="40" fillId="13" borderId="30" xfId="0" applyNumberFormat="1" applyFont="1" applyFill="1" applyBorder="1" applyAlignment="1" applyProtection="1">
      <alignment horizontal="left" wrapText="1"/>
    </xf>
    <xf numFmtId="0" fontId="2" fillId="2" borderId="37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9" fontId="2" fillId="6" borderId="1" xfId="0" applyNumberFormat="1" applyFont="1" applyFill="1" applyBorder="1" applyAlignment="1" applyProtection="1">
      <alignment horizontal="left" wrapText="1"/>
    </xf>
    <xf numFmtId="0" fontId="51" fillId="0" borderId="40" xfId="4" applyNumberFormat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34" fillId="7" borderId="6" xfId="0" applyNumberFormat="1" applyFont="1" applyFill="1" applyBorder="1" applyAlignment="1" applyProtection="1">
      <alignment horizontal="center" wrapText="1"/>
    </xf>
    <xf numFmtId="49" fontId="34" fillId="7" borderId="2" xfId="0" applyNumberFormat="1" applyFont="1" applyFill="1" applyBorder="1" applyAlignment="1" applyProtection="1">
      <alignment horizontal="left"/>
    </xf>
    <xf numFmtId="49" fontId="32" fillId="7" borderId="6" xfId="0" applyNumberFormat="1" applyFont="1" applyFill="1" applyBorder="1" applyAlignment="1" applyProtection="1">
      <alignment horizontal="center" wrapText="1"/>
    </xf>
    <xf numFmtId="49" fontId="32" fillId="7" borderId="2" xfId="0" applyNumberFormat="1" applyFont="1" applyFill="1" applyBorder="1" applyAlignment="1" applyProtection="1">
      <alignment horizontal="left"/>
    </xf>
    <xf numFmtId="0" fontId="46" fillId="7" borderId="1" xfId="0" applyFont="1" applyFill="1" applyBorder="1" applyAlignment="1">
      <alignment vertical="center" wrapText="1"/>
    </xf>
    <xf numFmtId="4" fontId="34" fillId="7" borderId="1" xfId="0" applyNumberFormat="1" applyFont="1" applyFill="1" applyBorder="1" applyAlignment="1" applyProtection="1">
      <alignment horizontal="right"/>
    </xf>
    <xf numFmtId="4" fontId="34" fillId="7" borderId="31" xfId="0" applyNumberFormat="1" applyFont="1" applyFill="1" applyBorder="1" applyAlignment="1" applyProtection="1">
      <alignment horizontal="right"/>
    </xf>
    <xf numFmtId="4" fontId="32" fillId="7" borderId="1" xfId="0" applyNumberFormat="1" applyFont="1" applyFill="1" applyBorder="1" applyAlignment="1" applyProtection="1">
      <alignment horizontal="right"/>
    </xf>
    <xf numFmtId="4" fontId="32" fillId="7" borderId="31" xfId="0" applyNumberFormat="1" applyFont="1" applyFill="1" applyBorder="1" applyAlignment="1" applyProtection="1">
      <alignment horizontal="right"/>
    </xf>
    <xf numFmtId="49" fontId="2" fillId="7" borderId="30" xfId="0" applyNumberFormat="1" applyFont="1" applyFill="1" applyBorder="1" applyAlignment="1" applyProtection="1">
      <alignment horizontal="left" wrapText="1"/>
    </xf>
    <xf numFmtId="49" fontId="6" fillId="7" borderId="2" xfId="0" applyNumberFormat="1" applyFont="1" applyFill="1" applyBorder="1" applyAlignment="1" applyProtection="1">
      <alignment horizontal="left"/>
    </xf>
    <xf numFmtId="4" fontId="32" fillId="7" borderId="2" xfId="0" applyNumberFormat="1" applyFont="1" applyFill="1" applyBorder="1" applyAlignment="1" applyProtection="1">
      <alignment horizontal="right"/>
    </xf>
    <xf numFmtId="49" fontId="5" fillId="7" borderId="30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left" wrapText="1"/>
    </xf>
    <xf numFmtId="167" fontId="20" fillId="3" borderId="2" xfId="0" applyNumberFormat="1" applyFont="1" applyFill="1" applyBorder="1" applyAlignment="1">
      <alignment horizontal="left" vertical="center"/>
    </xf>
    <xf numFmtId="40" fontId="5" fillId="3" borderId="7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49" fontId="34" fillId="14" borderId="6" xfId="0" applyNumberFormat="1" applyFont="1" applyFill="1" applyBorder="1" applyAlignment="1" applyProtection="1">
      <alignment horizontal="center" wrapText="1"/>
    </xf>
    <xf numFmtId="49" fontId="34" fillId="14" borderId="2" xfId="0" applyNumberFormat="1" applyFont="1" applyFill="1" applyBorder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right"/>
    </xf>
    <xf numFmtId="4" fontId="34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32" fillId="14" borderId="6" xfId="0" applyNumberFormat="1" applyFont="1" applyFill="1" applyBorder="1" applyAlignment="1" applyProtection="1">
      <alignment horizontal="center" wrapText="1"/>
    </xf>
    <xf numFmtId="49" fontId="32" fillId="14" borderId="2" xfId="0" applyNumberFormat="1" applyFont="1" applyFill="1" applyBorder="1" applyAlignment="1" applyProtection="1">
      <alignment horizontal="left"/>
    </xf>
    <xf numFmtId="4" fontId="32" fillId="14" borderId="1" xfId="0" applyNumberFormat="1" applyFont="1" applyFill="1" applyBorder="1" applyAlignment="1" applyProtection="1">
      <alignment horizontal="right"/>
    </xf>
    <xf numFmtId="4" fontId="32" fillId="14" borderId="31" xfId="0" applyNumberFormat="1" applyFont="1" applyFill="1" applyBorder="1" applyAlignment="1" applyProtection="1">
      <alignment horizontal="right"/>
    </xf>
    <xf numFmtId="49" fontId="2" fillId="14" borderId="30" xfId="0" applyNumberFormat="1" applyFont="1" applyFill="1" applyBorder="1" applyAlignment="1" applyProtection="1">
      <alignment horizontal="left" wrapText="1"/>
    </xf>
    <xf numFmtId="4" fontId="32" fillId="14" borderId="2" xfId="0" applyNumberFormat="1" applyFont="1" applyFill="1" applyBorder="1" applyAlignment="1" applyProtection="1">
      <alignment horizontal="right"/>
    </xf>
    <xf numFmtId="49" fontId="5" fillId="14" borderId="30" xfId="0" applyNumberFormat="1" applyFont="1" applyFill="1" applyBorder="1" applyAlignment="1" applyProtection="1">
      <alignment horizontal="left" wrapText="1"/>
    </xf>
    <xf numFmtId="49" fontId="5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2" fontId="21" fillId="3" borderId="3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 vertical="center"/>
    </xf>
    <xf numFmtId="2" fontId="36" fillId="3" borderId="3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/>
    </xf>
    <xf numFmtId="40" fontId="25" fillId="2" borderId="1" xfId="0" applyNumberFormat="1" applyFont="1" applyFill="1" applyBorder="1" applyAlignment="1">
      <alignment vertical="center"/>
    </xf>
    <xf numFmtId="2" fontId="29" fillId="2" borderId="3" xfId="0" applyNumberFormat="1" applyFont="1" applyFill="1" applyBorder="1" applyAlignment="1">
      <alignment horizontal="left"/>
    </xf>
    <xf numFmtId="40" fontId="26" fillId="2" borderId="0" xfId="0" applyNumberFormat="1" applyFont="1" applyFill="1" applyBorder="1"/>
    <xf numFmtId="49" fontId="5" fillId="15" borderId="30" xfId="0" applyNumberFormat="1" applyFont="1" applyFill="1" applyBorder="1" applyAlignment="1" applyProtection="1">
      <alignment horizontal="left" wrapText="1"/>
    </xf>
    <xf numFmtId="49" fontId="34" fillId="15" borderId="6" xfId="0" applyNumberFormat="1" applyFont="1" applyFill="1" applyBorder="1" applyAlignment="1" applyProtection="1">
      <alignment horizontal="center" wrapText="1"/>
    </xf>
    <xf numFmtId="49" fontId="34" fillId="15" borderId="2" xfId="0" applyNumberFormat="1" applyFont="1" applyFill="1" applyBorder="1" applyAlignment="1" applyProtection="1">
      <alignment horizontal="left"/>
    </xf>
    <xf numFmtId="4" fontId="34" fillId="15" borderId="1" xfId="0" applyNumberFormat="1" applyFont="1" applyFill="1" applyBorder="1" applyAlignment="1" applyProtection="1">
      <alignment horizontal="right"/>
    </xf>
    <xf numFmtId="4" fontId="34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2" fillId="15" borderId="30" xfId="0" applyNumberFormat="1" applyFont="1" applyFill="1" applyBorder="1" applyAlignment="1" applyProtection="1">
      <alignment horizontal="left" wrapText="1"/>
    </xf>
    <xf numFmtId="49" fontId="32" fillId="15" borderId="6" xfId="0" applyNumberFormat="1" applyFont="1" applyFill="1" applyBorder="1" applyAlignment="1" applyProtection="1">
      <alignment horizontal="center" wrapText="1"/>
    </xf>
    <xf numFmtId="49" fontId="32" fillId="15" borderId="2" xfId="0" applyNumberFormat="1" applyFont="1" applyFill="1" applyBorder="1" applyAlignment="1" applyProtection="1">
      <alignment horizontal="left"/>
    </xf>
    <xf numFmtId="4" fontId="32" fillId="15" borderId="1" xfId="0" applyNumberFormat="1" applyFont="1" applyFill="1" applyBorder="1" applyAlignment="1" applyProtection="1">
      <alignment horizontal="right"/>
    </xf>
    <xf numFmtId="4" fontId="32" fillId="15" borderId="31" xfId="0" applyNumberFormat="1" applyFont="1" applyFill="1" applyBorder="1" applyAlignment="1" applyProtection="1">
      <alignment horizontal="right"/>
    </xf>
    <xf numFmtId="4" fontId="32" fillId="15" borderId="2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6" fontId="2" fillId="3" borderId="30" xfId="0" applyNumberFormat="1" applyFont="1" applyFill="1" applyBorder="1" applyAlignment="1" applyProtection="1">
      <alignment horizontal="left" wrapText="1"/>
    </xf>
    <xf numFmtId="49" fontId="40" fillId="3" borderId="30" xfId="0" applyNumberFormat="1" applyFont="1" applyFill="1" applyBorder="1" applyAlignment="1" applyProtection="1">
      <alignment horizontal="left" wrapText="1"/>
    </xf>
    <xf numFmtId="49" fontId="43" fillId="3" borderId="6" xfId="0" applyNumberFormat="1" applyFont="1" applyFill="1" applyBorder="1" applyAlignment="1" applyProtection="1">
      <alignment horizontal="center" wrapText="1"/>
    </xf>
    <xf numFmtId="49" fontId="43" fillId="3" borderId="2" xfId="0" applyNumberFormat="1" applyFont="1" applyFill="1" applyBorder="1" applyAlignment="1" applyProtection="1">
      <alignment horizontal="left"/>
    </xf>
    <xf numFmtId="4" fontId="43" fillId="3" borderId="1" xfId="0" applyNumberFormat="1" applyFont="1" applyFill="1" applyBorder="1" applyAlignment="1" applyProtection="1">
      <alignment horizontal="right"/>
    </xf>
    <xf numFmtId="4" fontId="43" fillId="3" borderId="31" xfId="0" applyNumberFormat="1" applyFont="1" applyFill="1" applyBorder="1" applyAlignment="1" applyProtection="1">
      <alignment horizontal="right"/>
    </xf>
    <xf numFmtId="49" fontId="38" fillId="3" borderId="30" xfId="0" applyNumberFormat="1" applyFont="1" applyFill="1" applyBorder="1" applyAlignment="1" applyProtection="1">
      <alignment horizontal="left" wrapText="1"/>
    </xf>
    <xf numFmtId="49" fontId="39" fillId="3" borderId="6" xfId="0" applyNumberFormat="1" applyFont="1" applyFill="1" applyBorder="1" applyAlignment="1" applyProtection="1">
      <alignment horizontal="center" wrapText="1"/>
    </xf>
    <xf numFmtId="49" fontId="39" fillId="3" borderId="2" xfId="0" applyNumberFormat="1" applyFont="1" applyFill="1" applyBorder="1" applyAlignment="1" applyProtection="1">
      <alignment horizontal="left"/>
    </xf>
    <xf numFmtId="4" fontId="39" fillId="3" borderId="1" xfId="0" applyNumberFormat="1" applyFont="1" applyFill="1" applyBorder="1" applyAlignment="1" applyProtection="1">
      <alignment horizontal="right"/>
    </xf>
    <xf numFmtId="4" fontId="39" fillId="3" borderId="31" xfId="0" applyNumberFormat="1" applyFont="1" applyFill="1" applyBorder="1" applyAlignment="1" applyProtection="1">
      <alignment horizontal="right"/>
    </xf>
    <xf numFmtId="4" fontId="39" fillId="3" borderId="2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5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2" fillId="16" borderId="30" xfId="0" applyNumberFormat="1" applyFont="1" applyFill="1" applyBorder="1" applyAlignment="1" applyProtection="1">
      <alignment horizontal="left" wrapText="1"/>
    </xf>
    <xf numFmtId="49" fontId="2" fillId="3" borderId="30" xfId="0" applyNumberFormat="1" applyFont="1" applyFill="1" applyBorder="1" applyAlignment="1" applyProtection="1">
      <alignment horizontal="left" vertical="top" wrapText="1"/>
    </xf>
    <xf numFmtId="4" fontId="35" fillId="0" borderId="0" xfId="0" applyNumberFormat="1" applyFont="1"/>
    <xf numFmtId="49" fontId="2" fillId="0" borderId="30" xfId="0" applyNumberFormat="1" applyFont="1" applyFill="1" applyBorder="1" applyAlignment="1" applyProtection="1">
      <alignment horizontal="left" wrapText="1"/>
    </xf>
    <xf numFmtId="0" fontId="35" fillId="15" borderId="0" xfId="0" applyFont="1" applyFill="1"/>
    <xf numFmtId="4" fontId="6" fillId="2" borderId="1" xfId="0" applyNumberFormat="1" applyFont="1" applyFill="1" applyBorder="1" applyAlignment="1" applyProtection="1">
      <alignment horizontal="right"/>
    </xf>
    <xf numFmtId="4" fontId="6" fillId="2" borderId="31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51" fillId="2" borderId="40" xfId="4" applyNumberFormat="1" applyFill="1" applyAlignment="1" applyProtection="1">
      <alignment horizontal="left" wrapText="1"/>
    </xf>
    <xf numFmtId="49" fontId="32" fillId="2" borderId="26" xfId="7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67" fontId="5" fillId="2" borderId="2" xfId="0" applyNumberFormat="1" applyFont="1" applyFill="1" applyBorder="1" applyAlignment="1">
      <alignment horizontal="left" vertical="top"/>
    </xf>
    <xf numFmtId="40" fontId="5" fillId="2" borderId="1" xfId="0" applyNumberFormat="1" applyFont="1" applyFill="1" applyBorder="1" applyAlignment="1">
      <alignment horizontal="right" vertical="top"/>
    </xf>
    <xf numFmtId="4" fontId="20" fillId="2" borderId="1" xfId="0" applyNumberFormat="1" applyFont="1" applyFill="1" applyBorder="1" applyAlignment="1">
      <alignment horizontal="right" vertical="top"/>
    </xf>
    <xf numFmtId="49" fontId="51" fillId="2" borderId="42" xfId="6" applyFill="1" applyAlignment="1" applyProtection="1">
      <alignment horizontal="left"/>
    </xf>
    <xf numFmtId="167" fontId="2" fillId="2" borderId="2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/>
    </xf>
    <xf numFmtId="166" fontId="32" fillId="2" borderId="26" xfId="3" applyNumberFormat="1" applyFont="1" applyFill="1" applyBorder="1" applyAlignment="1" applyProtection="1">
      <alignment horizontal="left" wrapText="1"/>
    </xf>
    <xf numFmtId="49" fontId="32" fillId="2" borderId="26" xfId="3" applyNumberFormat="1" applyFont="1" applyFill="1" applyBorder="1" applyAlignment="1" applyProtection="1">
      <alignment horizontal="left" wrapText="1"/>
    </xf>
    <xf numFmtId="0" fontId="52" fillId="2" borderId="40" xfId="4" applyNumberFormat="1" applyFont="1" applyFill="1" applyAlignment="1" applyProtection="1">
      <alignment horizontal="left" wrapText="1"/>
    </xf>
    <xf numFmtId="168" fontId="0" fillId="0" borderId="0" xfId="0" applyNumberFormat="1"/>
    <xf numFmtId="169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wrapText="1"/>
    </xf>
    <xf numFmtId="49" fontId="20" fillId="2" borderId="39" xfId="0" applyNumberFormat="1" applyFont="1" applyFill="1" applyBorder="1" applyAlignment="1">
      <alignment horizontal="left" vertical="center"/>
    </xf>
    <xf numFmtId="167" fontId="20" fillId="2" borderId="8" xfId="0" applyNumberFormat="1" applyFont="1" applyFill="1" applyBorder="1" applyAlignment="1">
      <alignment horizontal="left" vertical="center"/>
    </xf>
    <xf numFmtId="40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/>
    <xf numFmtId="168" fontId="12" fillId="2" borderId="0" xfId="0" applyNumberFormat="1" applyFont="1" applyFill="1" applyBorder="1"/>
    <xf numFmtId="4" fontId="12" fillId="4" borderId="0" xfId="0" applyNumberFormat="1" applyFont="1" applyFill="1" applyBorder="1"/>
    <xf numFmtId="168" fontId="12" fillId="4" borderId="0" xfId="0" applyNumberFormat="1" applyFont="1" applyFill="1" applyBorder="1"/>
    <xf numFmtId="49" fontId="40" fillId="2" borderId="30" xfId="0" applyNumberFormat="1" applyFont="1" applyFill="1" applyBorder="1" applyAlignment="1" applyProtection="1">
      <alignment horizontal="left" wrapText="1"/>
    </xf>
    <xf numFmtId="49" fontId="43" fillId="2" borderId="6" xfId="0" applyNumberFormat="1" applyFont="1" applyFill="1" applyBorder="1" applyAlignment="1" applyProtection="1">
      <alignment horizontal="center" wrapText="1"/>
    </xf>
    <xf numFmtId="49" fontId="43" fillId="2" borderId="2" xfId="0" applyNumberFormat="1" applyFont="1" applyFill="1" applyBorder="1" applyAlignment="1" applyProtection="1">
      <alignment horizontal="left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0" fontId="54" fillId="2" borderId="0" xfId="0" applyFont="1" applyFill="1"/>
    <xf numFmtId="0" fontId="54" fillId="0" borderId="0" xfId="0" applyFont="1"/>
    <xf numFmtId="49" fontId="38" fillId="2" borderId="1" xfId="0" applyNumberFormat="1" applyFont="1" applyFill="1" applyBorder="1" applyAlignment="1">
      <alignment horizontal="left" vertical="center" wrapText="1"/>
    </xf>
    <xf numFmtId="43" fontId="36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left"/>
    </xf>
    <xf numFmtId="49" fontId="32" fillId="3" borderId="26" xfId="3" applyNumberFormat="1" applyFont="1" applyFill="1" applyBorder="1" applyAlignment="1" applyProtection="1">
      <alignment horizontal="left" wrapText="1"/>
    </xf>
    <xf numFmtId="0" fontId="5" fillId="3" borderId="6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2" fontId="22" fillId="3" borderId="3" xfId="0" applyNumberFormat="1" applyFont="1" applyFill="1" applyBorder="1" applyAlignment="1">
      <alignment horizontal="left"/>
    </xf>
    <xf numFmtId="0" fontId="22" fillId="3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26" xfId="3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" fontId="39" fillId="2" borderId="35" xfId="0" applyNumberFormat="1" applyFont="1" applyFill="1" applyBorder="1" applyAlignment="1" applyProtection="1">
      <alignment horizontal="right"/>
    </xf>
    <xf numFmtId="0" fontId="20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49" fontId="32" fillId="2" borderId="26" xfId="3" applyNumberFormat="1" applyFont="1" applyFill="1" applyBorder="1" applyAlignment="1" applyProtection="1">
      <alignment horizontal="left" vertical="top" wrapText="1"/>
    </xf>
    <xf numFmtId="49" fontId="32" fillId="2" borderId="15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3" xfId="0" applyNumberFormat="1" applyFont="1" applyFill="1" applyBorder="1" applyAlignment="1" applyProtection="1">
      <alignment horizontal="center" vertical="center" wrapText="1"/>
    </xf>
    <xf numFmtId="49" fontId="32" fillId="2" borderId="17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49" fontId="3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wrapText="1"/>
    </xf>
    <xf numFmtId="4" fontId="8" fillId="2" borderId="0" xfId="0" applyNumberFormat="1" applyFont="1" applyFill="1" applyAlignment="1">
      <alignment horizontal="center"/>
    </xf>
    <xf numFmtId="49" fontId="32" fillId="2" borderId="13" xfId="0" applyNumberFormat="1" applyFont="1" applyFill="1" applyBorder="1" applyAlignment="1" applyProtection="1">
      <alignment horizontal="center" vertical="center"/>
    </xf>
    <xf numFmtId="49" fontId="32" fillId="2" borderId="17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vertical="center" wrapText="1"/>
    </xf>
    <xf numFmtId="49" fontId="5" fillId="2" borderId="30" xfId="0" applyNumberFormat="1" applyFont="1" applyFill="1" applyBorder="1" applyAlignment="1" applyProtection="1">
      <alignment horizontal="left" vertical="top" wrapText="1"/>
    </xf>
    <xf numFmtId="0" fontId="46" fillId="2" borderId="1" xfId="0" applyFont="1" applyFill="1" applyBorder="1" applyAlignment="1">
      <alignment vertical="center" wrapText="1"/>
    </xf>
  </cellXfs>
  <cellStyles count="8">
    <cellStyle name="xl30" xfId="4"/>
    <cellStyle name="xl37" xfId="5"/>
    <cellStyle name="xl42" xfId="6"/>
    <cellStyle name="Обычный" xfId="0" builtinId="0"/>
    <cellStyle name="Обычный 2" xfId="2"/>
    <cellStyle name="Обычный 3" xfId="3"/>
    <cellStyle name="Обычный 4" xfId="7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1159</xdr:row>
      <xdr:rowOff>140946</xdr:rowOff>
    </xdr:from>
    <xdr:to>
      <xdr:col>5</xdr:col>
      <xdr:colOff>0</xdr:colOff>
      <xdr:row>1159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581525" y="22700739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1159</xdr:row>
      <xdr:rowOff>140946</xdr:rowOff>
    </xdr:from>
    <xdr:to>
      <xdr:col>3</xdr:col>
      <xdr:colOff>0</xdr:colOff>
      <xdr:row>1159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09875" y="22700739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1159</xdr:row>
      <xdr:rowOff>148790</xdr:rowOff>
    </xdr:from>
    <xdr:to>
      <xdr:col>3</xdr:col>
      <xdr:colOff>0</xdr:colOff>
      <xdr:row>1159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09875" y="22701524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1159</xdr:row>
      <xdr:rowOff>148790</xdr:rowOff>
    </xdr:from>
    <xdr:to>
      <xdr:col>5</xdr:col>
      <xdr:colOff>0</xdr:colOff>
      <xdr:row>1159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581525" y="22701524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1160</xdr:row>
      <xdr:rowOff>0</xdr:rowOff>
    </xdr:from>
    <xdr:to>
      <xdr:col>3</xdr:col>
      <xdr:colOff>0</xdr:colOff>
      <xdr:row>1160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1971675" y="227056950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1159</xdr:row>
      <xdr:rowOff>147670</xdr:rowOff>
    </xdr:from>
    <xdr:to>
      <xdr:col>5</xdr:col>
      <xdr:colOff>0</xdr:colOff>
      <xdr:row>1159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581525" y="22701412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1160</xdr:row>
      <xdr:rowOff>135232</xdr:rowOff>
    </xdr:from>
    <xdr:to>
      <xdr:col>5</xdr:col>
      <xdr:colOff>0</xdr:colOff>
      <xdr:row>1160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581525" y="227192182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1160</xdr:row>
      <xdr:rowOff>135232</xdr:rowOff>
    </xdr:from>
    <xdr:to>
      <xdr:col>3</xdr:col>
      <xdr:colOff>0</xdr:colOff>
      <xdr:row>1160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809875" y="227192182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1160</xdr:row>
      <xdr:rowOff>143076</xdr:rowOff>
    </xdr:from>
    <xdr:to>
      <xdr:col>3</xdr:col>
      <xdr:colOff>0</xdr:colOff>
      <xdr:row>1160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809875" y="22720002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1160</xdr:row>
      <xdr:rowOff>143076</xdr:rowOff>
    </xdr:from>
    <xdr:to>
      <xdr:col>5</xdr:col>
      <xdr:colOff>0</xdr:colOff>
      <xdr:row>1160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581525" y="22720002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1160</xdr:row>
      <xdr:rowOff>141956</xdr:rowOff>
    </xdr:from>
    <xdr:to>
      <xdr:col>5</xdr:col>
      <xdr:colOff>0</xdr:colOff>
      <xdr:row>1160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581525" y="22719890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1156</xdr:row>
      <xdr:rowOff>112881</xdr:rowOff>
    </xdr:from>
    <xdr:to>
      <xdr:col>4</xdr:col>
      <xdr:colOff>806553</xdr:colOff>
      <xdr:row>1157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688205" y="226445931"/>
          <a:ext cx="1719048" cy="201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1156</xdr:row>
      <xdr:rowOff>38100</xdr:rowOff>
    </xdr:from>
    <xdr:to>
      <xdr:col>3</xdr:col>
      <xdr:colOff>0</xdr:colOff>
      <xdr:row>1157</xdr:row>
      <xdr:rowOff>0</xdr:rowOff>
    </xdr:to>
    <xdr:sp macro="" textlink="">
      <xdr:nvSpPr>
        <xdr:cNvPr id="14" name="Текст 2"/>
        <xdr:cNvSpPr txBox="1">
          <a:spLocks noChangeArrowheads="1"/>
        </xdr:cNvSpPr>
      </xdr:nvSpPr>
      <xdr:spPr bwMode="auto">
        <a:xfrm>
          <a:off x="2809875" y="226371150"/>
          <a:ext cx="1771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5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16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1156</xdr:row>
      <xdr:rowOff>67161</xdr:rowOff>
    </xdr:from>
    <xdr:to>
      <xdr:col>3</xdr:col>
      <xdr:colOff>0</xdr:colOff>
      <xdr:row>1157</xdr:row>
      <xdr:rowOff>10460</xdr:rowOff>
    </xdr:to>
    <xdr:sp macro="" textlink="">
      <xdr:nvSpPr>
        <xdr:cNvPr id="17" name="Текст 2"/>
        <xdr:cNvSpPr txBox="1">
          <a:spLocks noChangeArrowheads="1"/>
        </xdr:cNvSpPr>
      </xdr:nvSpPr>
      <xdr:spPr bwMode="auto">
        <a:xfrm>
          <a:off x="2809875" y="226400211"/>
          <a:ext cx="1771650" cy="22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1153</xdr:row>
      <xdr:rowOff>51972</xdr:rowOff>
    </xdr:from>
    <xdr:to>
      <xdr:col>3</xdr:col>
      <xdr:colOff>0</xdr:colOff>
      <xdr:row>1154</xdr:row>
      <xdr:rowOff>143301</xdr:rowOff>
    </xdr:to>
    <xdr:sp macro="" textlink="">
      <xdr:nvSpPr>
        <xdr:cNvPr id="18" name="Текст 3"/>
        <xdr:cNvSpPr txBox="1">
          <a:spLocks noChangeArrowheads="1"/>
        </xdr:cNvSpPr>
      </xdr:nvSpPr>
      <xdr:spPr bwMode="auto">
        <a:xfrm>
          <a:off x="2809875" y="225832572"/>
          <a:ext cx="1771650" cy="158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1153</xdr:row>
      <xdr:rowOff>51972</xdr:rowOff>
    </xdr:from>
    <xdr:to>
      <xdr:col>4</xdr:col>
      <xdr:colOff>767715</xdr:colOff>
      <xdr:row>1154</xdr:row>
      <xdr:rowOff>150901</xdr:rowOff>
    </xdr:to>
    <xdr:sp macro="" textlink="">
      <xdr:nvSpPr>
        <xdr:cNvPr id="19" name="Текст 4"/>
        <xdr:cNvSpPr txBox="1">
          <a:spLocks noChangeArrowheads="1"/>
        </xdr:cNvSpPr>
      </xdr:nvSpPr>
      <xdr:spPr bwMode="auto">
        <a:xfrm>
          <a:off x="4581525" y="225832572"/>
          <a:ext cx="1786890" cy="1656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20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21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Z1162"/>
  <sheetViews>
    <sheetView showGridLines="0" tabSelected="1" view="pageBreakPreview" topLeftCell="A891" zoomScaleNormal="118" zoomScaleSheetLayoutView="100" workbookViewId="0">
      <selection activeCell="P912" sqref="P912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5" style="86" customWidth="1"/>
    <col min="7" max="7" width="9.140625" style="1"/>
    <col min="8" max="14" width="9.140625" style="2"/>
  </cols>
  <sheetData>
    <row r="1" spans="1:14" s="7" customFormat="1" x14ac:dyDescent="0.25">
      <c r="A1" s="11"/>
      <c r="B1" s="29"/>
      <c r="C1" s="30"/>
      <c r="D1" s="31"/>
      <c r="E1" s="31"/>
      <c r="F1" s="79"/>
      <c r="G1" s="5"/>
      <c r="H1" s="6"/>
      <c r="I1" s="6"/>
      <c r="J1" s="6"/>
      <c r="K1" s="6"/>
      <c r="L1" s="6"/>
      <c r="M1" s="6"/>
      <c r="N1" s="6"/>
    </row>
    <row r="2" spans="1:14" s="7" customFormat="1" x14ac:dyDescent="0.25">
      <c r="A2" s="11"/>
      <c r="B2" s="526" t="s">
        <v>65</v>
      </c>
      <c r="C2" s="526"/>
      <c r="D2" s="526"/>
      <c r="E2" s="31"/>
      <c r="F2" s="264" t="s">
        <v>66</v>
      </c>
      <c r="G2" s="5"/>
      <c r="H2" s="6"/>
      <c r="I2" s="6"/>
      <c r="J2" s="6"/>
      <c r="K2" s="6"/>
      <c r="L2" s="6"/>
      <c r="M2" s="6"/>
      <c r="N2" s="6"/>
    </row>
    <row r="3" spans="1:14" s="7" customFormat="1" x14ac:dyDescent="0.25">
      <c r="A3" s="11"/>
      <c r="B3" s="29"/>
      <c r="C3" s="30"/>
      <c r="D3" s="31"/>
      <c r="E3" s="32"/>
      <c r="F3" s="80" t="s">
        <v>67</v>
      </c>
      <c r="G3" s="5"/>
      <c r="H3" s="6"/>
      <c r="I3" s="6"/>
      <c r="J3" s="6"/>
      <c r="K3" s="6"/>
      <c r="L3" s="6"/>
      <c r="M3" s="6"/>
      <c r="N3" s="6"/>
    </row>
    <row r="4" spans="1:14" s="7" customFormat="1" x14ac:dyDescent="0.25">
      <c r="A4" s="11"/>
      <c r="B4" s="527" t="s">
        <v>1602</v>
      </c>
      <c r="C4" s="527"/>
      <c r="D4" s="527"/>
      <c r="E4" s="33" t="s">
        <v>68</v>
      </c>
      <c r="F4" s="80" t="s">
        <v>1603</v>
      </c>
      <c r="G4" s="5"/>
      <c r="H4" s="6"/>
      <c r="I4" s="6"/>
      <c r="J4" s="6"/>
      <c r="K4" s="6"/>
      <c r="L4" s="6"/>
      <c r="M4" s="6"/>
      <c r="N4" s="6"/>
    </row>
    <row r="5" spans="1:14" s="7" customFormat="1" ht="15" customHeight="1" x14ac:dyDescent="0.25">
      <c r="A5" s="508" t="s">
        <v>69</v>
      </c>
      <c r="B5" s="509" t="s">
        <v>70</v>
      </c>
      <c r="C5" s="509"/>
      <c r="D5" s="509"/>
      <c r="E5" s="33" t="s">
        <v>71</v>
      </c>
      <c r="F5" s="80" t="s">
        <v>72</v>
      </c>
      <c r="G5" s="5"/>
      <c r="H5" s="6"/>
      <c r="I5" s="6"/>
      <c r="J5" s="6"/>
      <c r="K5" s="6"/>
      <c r="L5" s="6"/>
      <c r="M5" s="6"/>
      <c r="N5" s="6"/>
    </row>
    <row r="6" spans="1:14" s="7" customFormat="1" ht="22.5" customHeight="1" x14ac:dyDescent="0.25">
      <c r="A6" s="508"/>
      <c r="B6" s="510"/>
      <c r="C6" s="510"/>
      <c r="D6" s="510"/>
      <c r="E6" s="33" t="s">
        <v>73</v>
      </c>
      <c r="F6" s="80" t="s">
        <v>167</v>
      </c>
      <c r="G6" s="5"/>
      <c r="H6" s="6"/>
      <c r="I6" s="6"/>
      <c r="J6" s="6"/>
      <c r="K6" s="6"/>
      <c r="L6" s="6"/>
      <c r="M6" s="6"/>
      <c r="N6" s="6"/>
    </row>
    <row r="7" spans="1:14" s="7" customFormat="1" ht="37.5" customHeight="1" x14ac:dyDescent="0.25">
      <c r="A7" s="504" t="s">
        <v>74</v>
      </c>
      <c r="B7" s="528" t="s">
        <v>75</v>
      </c>
      <c r="C7" s="528"/>
      <c r="D7" s="528"/>
      <c r="E7" s="33" t="s">
        <v>76</v>
      </c>
      <c r="F7" s="108">
        <v>41615158</v>
      </c>
      <c r="G7" s="5"/>
      <c r="H7" s="6"/>
      <c r="I7" s="6"/>
      <c r="J7" s="6"/>
      <c r="K7" s="6"/>
      <c r="L7" s="6"/>
      <c r="M7" s="6"/>
      <c r="N7" s="6"/>
    </row>
    <row r="8" spans="1:14" s="7" customFormat="1" ht="15" customHeight="1" x14ac:dyDescent="0.25">
      <c r="A8" s="11" t="s">
        <v>77</v>
      </c>
      <c r="B8" s="511" t="s">
        <v>60</v>
      </c>
      <c r="C8" s="511"/>
      <c r="D8" s="511"/>
      <c r="E8" s="31"/>
      <c r="F8" s="80" t="s">
        <v>1555</v>
      </c>
      <c r="G8" s="5"/>
      <c r="H8" s="6"/>
      <c r="I8" s="6"/>
      <c r="J8" s="6"/>
      <c r="K8" s="6"/>
      <c r="L8" s="6"/>
      <c r="M8" s="6"/>
      <c r="N8" s="6"/>
    </row>
    <row r="9" spans="1:14" s="7" customFormat="1" ht="15" customHeight="1" x14ac:dyDescent="0.25">
      <c r="A9" s="11" t="s">
        <v>78</v>
      </c>
      <c r="B9" s="511" t="s">
        <v>79</v>
      </c>
      <c r="C9" s="511"/>
      <c r="D9" s="511"/>
      <c r="E9" s="32"/>
      <c r="F9" s="80" t="s">
        <v>80</v>
      </c>
      <c r="G9" s="5"/>
      <c r="H9" s="6"/>
      <c r="I9" s="6"/>
      <c r="J9" s="6"/>
      <c r="K9" s="6"/>
      <c r="L9" s="6"/>
      <c r="M9" s="6"/>
      <c r="N9" s="6"/>
    </row>
    <row r="10" spans="1:14" s="7" customFormat="1" x14ac:dyDescent="0.25">
      <c r="A10" s="11"/>
      <c r="B10" s="29"/>
      <c r="C10" s="30"/>
      <c r="D10" s="31"/>
      <c r="E10" s="31"/>
      <c r="F10" s="79"/>
      <c r="G10" s="5"/>
      <c r="H10" s="6"/>
      <c r="I10" s="6"/>
      <c r="J10" s="6"/>
      <c r="K10" s="6"/>
      <c r="L10" s="6"/>
      <c r="M10" s="6"/>
      <c r="N10" s="6"/>
    </row>
    <row r="11" spans="1:14" s="7" customFormat="1" x14ac:dyDescent="0.25">
      <c r="A11" s="512" t="s">
        <v>81</v>
      </c>
      <c r="B11" s="512"/>
      <c r="C11" s="512"/>
      <c r="D11" s="512"/>
      <c r="E11" s="512"/>
      <c r="F11" s="512"/>
      <c r="G11" s="5"/>
      <c r="H11" s="6"/>
      <c r="I11" s="6"/>
      <c r="J11" s="6"/>
      <c r="K11" s="6"/>
      <c r="L11" s="6"/>
      <c r="M11" s="6"/>
      <c r="N11" s="6"/>
    </row>
    <row r="12" spans="1:14" s="7" customFormat="1" x14ac:dyDescent="0.25">
      <c r="A12" s="11"/>
      <c r="B12" s="29"/>
      <c r="C12" s="30"/>
      <c r="D12" s="31"/>
      <c r="E12" s="31"/>
      <c r="F12" s="79"/>
      <c r="G12" s="5"/>
      <c r="H12" s="6"/>
      <c r="I12" s="6"/>
      <c r="J12" s="6"/>
      <c r="K12" s="6"/>
      <c r="L12" s="6"/>
      <c r="M12" s="6"/>
      <c r="N12" s="6"/>
    </row>
    <row r="13" spans="1:1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5"/>
      <c r="H13" s="6"/>
      <c r="I13" s="6"/>
      <c r="J13" s="6"/>
      <c r="K13" s="6"/>
      <c r="L13" s="6"/>
      <c r="M13" s="6"/>
      <c r="N13" s="6"/>
    </row>
    <row r="14" spans="1:1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5"/>
      <c r="H14" s="6"/>
      <c r="I14" s="6"/>
      <c r="J14" s="6"/>
      <c r="K14" s="6"/>
      <c r="L14" s="6"/>
      <c r="M14" s="6"/>
      <c r="N14" s="6"/>
    </row>
    <row r="15" spans="1:14" s="60" customFormat="1" x14ac:dyDescent="0.25">
      <c r="A15" s="129" t="s">
        <v>94</v>
      </c>
      <c r="B15" s="74" t="s">
        <v>95</v>
      </c>
      <c r="C15" s="137" t="s">
        <v>96</v>
      </c>
      <c r="D15" s="196">
        <f>D17+D111</f>
        <v>225271234.07999998</v>
      </c>
      <c r="E15" s="196">
        <f>E17+E111</f>
        <v>215791276.07999998</v>
      </c>
      <c r="F15" s="67">
        <f>D15-E15</f>
        <v>9479958</v>
      </c>
      <c r="G15" s="58"/>
      <c r="H15" s="59"/>
      <c r="I15" s="59"/>
      <c r="J15" s="59"/>
      <c r="K15" s="59"/>
      <c r="L15" s="59"/>
      <c r="M15" s="59"/>
      <c r="N15" s="59"/>
    </row>
    <row r="16" spans="1:14" s="60" customFormat="1" x14ac:dyDescent="0.25">
      <c r="A16" s="129" t="s">
        <v>97</v>
      </c>
      <c r="B16" s="74" t="s">
        <v>95</v>
      </c>
      <c r="C16" s="137"/>
      <c r="D16" s="196"/>
      <c r="E16" s="196"/>
      <c r="F16" s="67"/>
      <c r="G16" s="58"/>
      <c r="H16" s="59"/>
      <c r="I16" s="59"/>
      <c r="J16" s="59"/>
      <c r="K16" s="59"/>
      <c r="L16" s="59"/>
      <c r="M16" s="59"/>
      <c r="N16" s="59"/>
    </row>
    <row r="17" spans="1:14" s="60" customFormat="1" x14ac:dyDescent="0.25">
      <c r="A17" s="129" t="s">
        <v>229</v>
      </c>
      <c r="B17" s="74" t="s">
        <v>95</v>
      </c>
      <c r="C17" s="137" t="s">
        <v>62</v>
      </c>
      <c r="D17" s="196">
        <f>D18+D61</f>
        <v>128074300</v>
      </c>
      <c r="E17" s="196">
        <f>E18+E61</f>
        <v>124336986.32999998</v>
      </c>
      <c r="F17" s="67">
        <f t="shared" ref="F17" si="0">D17-E17</f>
        <v>3737313.6700000167</v>
      </c>
      <c r="G17" s="58"/>
      <c r="H17" s="59"/>
      <c r="I17" s="59"/>
      <c r="J17" s="59"/>
      <c r="K17" s="59"/>
      <c r="L17" s="59"/>
      <c r="M17" s="59"/>
      <c r="N17" s="59"/>
    </row>
    <row r="18" spans="1:14" s="104" customFormat="1" x14ac:dyDescent="0.25">
      <c r="A18" s="129" t="s">
        <v>911</v>
      </c>
      <c r="B18" s="74" t="s">
        <v>95</v>
      </c>
      <c r="C18" s="137"/>
      <c r="D18" s="196">
        <f>D19+D33+D39+D44</f>
        <v>105202600</v>
      </c>
      <c r="E18" s="196">
        <f>E19+E33+E39+E44</f>
        <v>99352187.849999994</v>
      </c>
      <c r="F18" s="67">
        <f>D18-E18</f>
        <v>5850412.150000006</v>
      </c>
      <c r="G18" s="102"/>
      <c r="H18" s="103"/>
      <c r="I18" s="103"/>
      <c r="J18" s="103"/>
      <c r="K18" s="103"/>
      <c r="L18" s="103"/>
      <c r="M18" s="103"/>
      <c r="N18" s="103"/>
    </row>
    <row r="19" spans="1:14" s="60" customFormat="1" x14ac:dyDescent="0.25">
      <c r="A19" s="129" t="s">
        <v>184</v>
      </c>
      <c r="B19" s="74" t="s">
        <v>95</v>
      </c>
      <c r="C19" s="137" t="s">
        <v>98</v>
      </c>
      <c r="D19" s="196">
        <f>D20</f>
        <v>31346900</v>
      </c>
      <c r="E19" s="196">
        <f>E20</f>
        <v>33933750.490000002</v>
      </c>
      <c r="F19" s="67">
        <v>0</v>
      </c>
      <c r="G19" s="58"/>
      <c r="H19" s="59"/>
      <c r="I19" s="59"/>
      <c r="J19" s="59"/>
      <c r="K19" s="59"/>
      <c r="L19" s="59"/>
      <c r="M19" s="59"/>
      <c r="N19" s="59"/>
    </row>
    <row r="20" spans="1:1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6">
        <v>31346900</v>
      </c>
      <c r="E20" s="196">
        <f>E21+E23+E25+E30</f>
        <v>33933750.490000002</v>
      </c>
      <c r="F20" s="67">
        <v>0</v>
      </c>
      <c r="G20" s="58"/>
      <c r="H20" s="59"/>
      <c r="I20" s="59"/>
      <c r="J20" s="59"/>
      <c r="K20" s="59"/>
      <c r="L20" s="59"/>
      <c r="M20" s="59"/>
      <c r="N20" s="59"/>
    </row>
    <row r="21" spans="1:14" s="39" customFormat="1" ht="72.75" customHeight="1" x14ac:dyDescent="0.25">
      <c r="A21" s="131" t="s">
        <v>1408</v>
      </c>
      <c r="B21" s="74" t="s">
        <v>95</v>
      </c>
      <c r="C21" s="235" t="s">
        <v>99</v>
      </c>
      <c r="D21" s="197"/>
      <c r="E21" s="197">
        <v>24449893.449999999</v>
      </c>
      <c r="F21" s="196"/>
      <c r="G21" s="37"/>
      <c r="H21" s="38"/>
      <c r="I21" s="38"/>
      <c r="J21" s="38"/>
      <c r="K21" s="38"/>
      <c r="L21" s="38"/>
      <c r="M21" s="38"/>
      <c r="N21" s="38"/>
    </row>
    <row r="22" spans="1:14" s="7" customFormat="1" ht="108" hidden="1" customHeight="1" x14ac:dyDescent="0.25">
      <c r="A22" s="131" t="s">
        <v>186</v>
      </c>
      <c r="B22" s="74" t="s">
        <v>95</v>
      </c>
      <c r="C22" s="235" t="s">
        <v>183</v>
      </c>
      <c r="D22" s="197"/>
      <c r="E22" s="197"/>
      <c r="F22" s="83"/>
      <c r="G22" s="5"/>
      <c r="H22" s="6"/>
      <c r="I22" s="6"/>
      <c r="J22" s="6"/>
      <c r="K22" s="6"/>
      <c r="L22" s="6"/>
      <c r="M22" s="6"/>
      <c r="N22" s="6"/>
    </row>
    <row r="23" spans="1:14" s="49" customFormat="1" ht="105.75" customHeight="1" x14ac:dyDescent="0.25">
      <c r="A23" s="131" t="s">
        <v>187</v>
      </c>
      <c r="B23" s="74" t="s">
        <v>95</v>
      </c>
      <c r="C23" s="235" t="s">
        <v>300</v>
      </c>
      <c r="D23" s="198"/>
      <c r="E23" s="198">
        <v>9251933.1199999992</v>
      </c>
      <c r="F23" s="84"/>
      <c r="G23" s="43"/>
      <c r="H23" s="48"/>
      <c r="I23" s="48"/>
      <c r="J23" s="48"/>
      <c r="K23" s="48"/>
      <c r="L23" s="48"/>
      <c r="M23" s="48"/>
      <c r="N23" s="48"/>
    </row>
    <row r="24" spans="1:1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7"/>
      <c r="E24" s="197"/>
      <c r="F24" s="83"/>
      <c r="G24" s="5"/>
      <c r="H24" s="6"/>
      <c r="I24" s="6"/>
      <c r="J24" s="6"/>
      <c r="K24" s="6"/>
      <c r="L24" s="6"/>
      <c r="M24" s="6"/>
      <c r="N24" s="6"/>
    </row>
    <row r="25" spans="1:14" s="7" customFormat="1" ht="42.75" customHeight="1" x14ac:dyDescent="0.25">
      <c r="A25" s="454" t="s">
        <v>1409</v>
      </c>
      <c r="B25" s="74" t="s">
        <v>95</v>
      </c>
      <c r="C25" s="135" t="s">
        <v>301</v>
      </c>
      <c r="D25" s="197"/>
      <c r="E25" s="197">
        <v>231923.92</v>
      </c>
      <c r="F25" s="83"/>
      <c r="G25" s="5"/>
      <c r="H25" s="6"/>
      <c r="I25" s="6"/>
      <c r="J25" s="6"/>
      <c r="K25" s="6"/>
      <c r="L25" s="6"/>
      <c r="M25" s="6"/>
      <c r="N25" s="6"/>
    </row>
    <row r="26" spans="1:1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6"/>
      <c r="E26" s="196"/>
      <c r="F26" s="82">
        <f t="shared" ref="F26:F27" si="1">D26-E26</f>
        <v>0</v>
      </c>
      <c r="G26" s="40"/>
      <c r="H26" s="41"/>
      <c r="I26" s="41"/>
      <c r="J26" s="41"/>
      <c r="K26" s="41"/>
      <c r="L26" s="41"/>
      <c r="M26" s="41"/>
      <c r="N26" s="41"/>
    </row>
    <row r="27" spans="1:1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7"/>
      <c r="E27" s="197"/>
      <c r="F27" s="83">
        <f t="shared" si="1"/>
        <v>0</v>
      </c>
      <c r="G27" s="40"/>
      <c r="H27" s="41"/>
      <c r="I27" s="41"/>
      <c r="J27" s="41"/>
      <c r="K27" s="41"/>
      <c r="L27" s="41"/>
      <c r="M27" s="41"/>
      <c r="N27" s="41"/>
    </row>
    <row r="28" spans="1:1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7"/>
      <c r="E28" s="197"/>
      <c r="F28" s="83">
        <f>D28-E28</f>
        <v>0</v>
      </c>
      <c r="G28" s="40"/>
      <c r="H28" s="41"/>
      <c r="I28" s="41"/>
      <c r="J28" s="41"/>
      <c r="K28" s="41"/>
      <c r="L28" s="41"/>
      <c r="M28" s="41"/>
      <c r="N28" s="41"/>
    </row>
    <row r="29" spans="1:1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7"/>
      <c r="E29" s="197"/>
      <c r="F29" s="83">
        <f>D29-E29</f>
        <v>0</v>
      </c>
      <c r="G29" s="40"/>
      <c r="H29" s="41"/>
      <c r="I29" s="41"/>
      <c r="J29" s="41"/>
      <c r="K29" s="41"/>
      <c r="L29" s="41"/>
      <c r="M29" s="41"/>
      <c r="N29" s="41"/>
    </row>
    <row r="30" spans="1:1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7"/>
      <c r="E30" s="197">
        <v>0</v>
      </c>
      <c r="F30" s="83"/>
      <c r="G30" s="40"/>
      <c r="H30" s="41"/>
      <c r="I30" s="41"/>
      <c r="J30" s="41"/>
      <c r="K30" s="41"/>
      <c r="L30" s="41"/>
      <c r="M30" s="41"/>
      <c r="N30" s="41"/>
    </row>
    <row r="31" spans="1:14" s="42" customFormat="1" ht="75.75" hidden="1" customHeight="1" x14ac:dyDescent="0.25">
      <c r="A31" s="132"/>
      <c r="B31" s="74" t="s">
        <v>95</v>
      </c>
      <c r="C31" s="142" t="s">
        <v>1404</v>
      </c>
      <c r="D31" s="197"/>
      <c r="E31" s="197"/>
      <c r="F31" s="83">
        <f t="shared" ref="F31" si="2">D31-E31</f>
        <v>0</v>
      </c>
      <c r="G31" s="40"/>
      <c r="H31" s="41"/>
      <c r="I31" s="41"/>
      <c r="J31" s="41"/>
      <c r="K31" s="41"/>
      <c r="L31" s="41"/>
      <c r="M31" s="41"/>
      <c r="N31" s="41"/>
    </row>
    <row r="32" spans="1:1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7"/>
      <c r="E32" s="197">
        <v>0</v>
      </c>
      <c r="F32" s="83"/>
      <c r="G32" s="40"/>
      <c r="H32" s="41"/>
      <c r="I32" s="41"/>
      <c r="J32" s="41"/>
      <c r="K32" s="41"/>
      <c r="L32" s="41"/>
      <c r="M32" s="41"/>
      <c r="N32" s="41"/>
    </row>
    <row r="33" spans="1:1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6">
        <f>D34</f>
        <v>11008300</v>
      </c>
      <c r="E33" s="196">
        <f>E35+E36+E37+E38</f>
        <v>9086919.7100000009</v>
      </c>
      <c r="F33" s="364">
        <f>D33-E33</f>
        <v>1921380.2899999991</v>
      </c>
      <c r="G33" s="58"/>
      <c r="H33" s="59"/>
      <c r="I33" s="59"/>
      <c r="J33" s="59"/>
      <c r="K33" s="59"/>
      <c r="L33" s="59"/>
      <c r="M33" s="59"/>
      <c r="N33" s="59"/>
    </row>
    <row r="34" spans="1:1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7">
        <v>11008300</v>
      </c>
      <c r="E34" s="197">
        <f>E35+E36+E37+E38</f>
        <v>9086919.7100000009</v>
      </c>
      <c r="F34" s="365">
        <f>D34-E34</f>
        <v>1921380.2899999991</v>
      </c>
      <c r="G34" s="5"/>
      <c r="H34" s="6"/>
      <c r="I34" s="6"/>
      <c r="J34" s="6"/>
      <c r="K34" s="6"/>
      <c r="L34" s="6"/>
      <c r="M34" s="6"/>
      <c r="N34" s="6"/>
    </row>
    <row r="35" spans="1:1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7"/>
      <c r="E35" s="197">
        <v>4191230.44</v>
      </c>
      <c r="F35" s="365"/>
      <c r="G35" s="5"/>
      <c r="H35" s="6"/>
      <c r="I35" s="6"/>
      <c r="J35" s="6"/>
      <c r="K35" s="6"/>
      <c r="L35" s="6"/>
      <c r="M35" s="6"/>
      <c r="N35" s="6"/>
    </row>
    <row r="36" spans="1:1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7"/>
      <c r="E36" s="197">
        <v>29978.7</v>
      </c>
      <c r="F36" s="365"/>
      <c r="G36" s="5"/>
      <c r="H36" s="6"/>
      <c r="I36" s="6"/>
      <c r="J36" s="6"/>
      <c r="K36" s="6"/>
      <c r="L36" s="6"/>
      <c r="M36" s="6"/>
      <c r="N36" s="6"/>
    </row>
    <row r="37" spans="1:1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7"/>
      <c r="E37" s="197">
        <v>5638382.5</v>
      </c>
      <c r="F37" s="365"/>
      <c r="G37" s="5"/>
      <c r="H37" s="6"/>
      <c r="I37" s="6"/>
      <c r="J37" s="6"/>
      <c r="K37" s="6"/>
      <c r="L37" s="6"/>
      <c r="M37" s="6"/>
      <c r="N37" s="6"/>
    </row>
    <row r="38" spans="1:1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7"/>
      <c r="E38" s="197">
        <v>-772671.93</v>
      </c>
      <c r="F38" s="365"/>
      <c r="G38" s="5"/>
      <c r="H38" s="6"/>
      <c r="I38" s="6"/>
      <c r="J38" s="6"/>
      <c r="K38" s="6"/>
      <c r="L38" s="6"/>
      <c r="M38" s="6"/>
      <c r="N38" s="6"/>
    </row>
    <row r="39" spans="1:1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6">
        <f>D40</f>
        <v>43500</v>
      </c>
      <c r="E39" s="196">
        <f>E41</f>
        <v>43584.03</v>
      </c>
      <c r="F39" s="364"/>
      <c r="G39" s="5"/>
      <c r="H39" s="6"/>
      <c r="I39" s="6"/>
      <c r="J39" s="6"/>
      <c r="K39" s="6"/>
      <c r="L39" s="6"/>
      <c r="M39" s="6"/>
      <c r="N39" s="6"/>
    </row>
    <row r="40" spans="1:14" s="10" customFormat="1" ht="14.25" customHeight="1" x14ac:dyDescent="0.25">
      <c r="A40" s="454" t="s">
        <v>1410</v>
      </c>
      <c r="B40" s="74" t="s">
        <v>95</v>
      </c>
      <c r="C40" s="139" t="s">
        <v>1318</v>
      </c>
      <c r="D40" s="199">
        <v>43500</v>
      </c>
      <c r="E40" s="199">
        <f t="shared" ref="E40" si="3">E41</f>
        <v>43584.03</v>
      </c>
      <c r="F40" s="364"/>
      <c r="G40" s="8"/>
      <c r="H40" s="9"/>
      <c r="I40" s="9"/>
      <c r="J40" s="9"/>
      <c r="K40" s="9"/>
      <c r="L40" s="9"/>
      <c r="M40" s="9"/>
      <c r="N40" s="9"/>
    </row>
    <row r="41" spans="1:14" s="10" customFormat="1" ht="14.25" customHeight="1" x14ac:dyDescent="0.25">
      <c r="A41" s="454" t="s">
        <v>1410</v>
      </c>
      <c r="B41" s="74" t="s">
        <v>95</v>
      </c>
      <c r="C41" s="140" t="s">
        <v>1319</v>
      </c>
      <c r="D41" s="198"/>
      <c r="E41" s="198">
        <f>E42+E43</f>
        <v>43584.03</v>
      </c>
      <c r="F41" s="366"/>
      <c r="G41" s="8"/>
      <c r="H41" s="9"/>
      <c r="I41" s="9"/>
      <c r="J41" s="9"/>
      <c r="K41" s="9"/>
      <c r="L41" s="9"/>
      <c r="M41" s="9"/>
      <c r="N41" s="9"/>
    </row>
    <row r="42" spans="1:14" s="10" customFormat="1" ht="54.75" customHeight="1" x14ac:dyDescent="0.25">
      <c r="A42" s="454" t="s">
        <v>1428</v>
      </c>
      <c r="B42" s="74" t="s">
        <v>95</v>
      </c>
      <c r="C42" s="140" t="s">
        <v>1427</v>
      </c>
      <c r="D42" s="198"/>
      <c r="E42" s="198">
        <v>27715.5</v>
      </c>
      <c r="F42" s="366"/>
      <c r="G42" s="8"/>
      <c r="H42" s="9"/>
      <c r="I42" s="9"/>
      <c r="J42" s="9"/>
      <c r="K42" s="9"/>
      <c r="L42" s="9"/>
      <c r="M42" s="9"/>
      <c r="N42" s="9"/>
    </row>
    <row r="43" spans="1:14" s="10" customFormat="1" ht="29.25" customHeight="1" x14ac:dyDescent="0.25">
      <c r="A43" s="455" t="s">
        <v>1550</v>
      </c>
      <c r="B43" s="453" t="s">
        <v>95</v>
      </c>
      <c r="C43" s="140" t="s">
        <v>1551</v>
      </c>
      <c r="D43" s="198"/>
      <c r="E43" s="198">
        <v>15868.53</v>
      </c>
      <c r="F43" s="366"/>
      <c r="G43" s="8"/>
      <c r="H43" s="9"/>
      <c r="I43" s="9"/>
      <c r="J43" s="9"/>
      <c r="K43" s="9"/>
      <c r="L43" s="9"/>
      <c r="M43" s="9"/>
      <c r="N43" s="9"/>
    </row>
    <row r="44" spans="1:1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6">
        <f>D45+D49</f>
        <v>62803900</v>
      </c>
      <c r="E44" s="196">
        <f>E45+E49</f>
        <v>56287933.619999997</v>
      </c>
      <c r="F44" s="367">
        <f>D44-E44</f>
        <v>6515966.3800000027</v>
      </c>
      <c r="G44" s="62"/>
      <c r="H44" s="63"/>
      <c r="I44" s="63"/>
      <c r="J44" s="63"/>
      <c r="K44" s="63"/>
      <c r="L44" s="63"/>
      <c r="M44" s="63"/>
      <c r="N44" s="63"/>
    </row>
    <row r="45" spans="1:1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199">
        <v>6659000</v>
      </c>
      <c r="E45" s="199">
        <f t="shared" ref="E45" si="4">E46</f>
        <v>6964398.6900000004</v>
      </c>
      <c r="F45" s="367">
        <v>0</v>
      </c>
      <c r="G45" s="8"/>
      <c r="H45" s="9"/>
      <c r="I45" s="9"/>
      <c r="J45" s="9"/>
      <c r="K45" s="9"/>
      <c r="L45" s="9"/>
      <c r="M45" s="9"/>
      <c r="N45" s="9"/>
    </row>
    <row r="46" spans="1:1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7"/>
      <c r="E46" s="197">
        <v>6964398.6900000004</v>
      </c>
      <c r="F46" s="366"/>
      <c r="G46" s="8"/>
      <c r="H46" s="9"/>
      <c r="I46" s="9"/>
      <c r="J46" s="9"/>
      <c r="K46" s="9"/>
      <c r="L46" s="9"/>
      <c r="M46" s="9"/>
      <c r="N46" s="9"/>
    </row>
    <row r="47" spans="1:1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7"/>
      <c r="E47" s="197"/>
      <c r="F47" s="365"/>
      <c r="G47" s="40"/>
      <c r="H47" s="41"/>
      <c r="I47" s="41"/>
      <c r="J47" s="41"/>
      <c r="K47" s="41"/>
      <c r="L47" s="41"/>
      <c r="M47" s="41"/>
      <c r="N47" s="41"/>
    </row>
    <row r="48" spans="1:1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7"/>
      <c r="E48" s="197"/>
      <c r="F48" s="365"/>
      <c r="G48" s="40"/>
      <c r="H48" s="41"/>
      <c r="I48" s="41"/>
      <c r="J48" s="41"/>
      <c r="K48" s="41"/>
      <c r="L48" s="41"/>
      <c r="M48" s="41"/>
      <c r="N48" s="41"/>
    </row>
    <row r="49" spans="1:14" s="49" customFormat="1" x14ac:dyDescent="0.25">
      <c r="A49" s="130" t="s">
        <v>100</v>
      </c>
      <c r="B49" s="74" t="s">
        <v>95</v>
      </c>
      <c r="C49" s="134" t="s">
        <v>298</v>
      </c>
      <c r="D49" s="199">
        <v>56144900</v>
      </c>
      <c r="E49" s="199">
        <f>E50+E56</f>
        <v>49323534.93</v>
      </c>
      <c r="F49" s="367">
        <f>D49-E49</f>
        <v>6821365.0700000003</v>
      </c>
      <c r="G49" s="43"/>
      <c r="H49" s="48"/>
      <c r="I49" s="48"/>
      <c r="J49" s="48"/>
      <c r="K49" s="48"/>
      <c r="L49" s="48"/>
      <c r="M49" s="48"/>
      <c r="N49" s="48"/>
    </row>
    <row r="50" spans="1:14" s="49" customFormat="1" x14ac:dyDescent="0.25">
      <c r="A50" s="130" t="s">
        <v>166</v>
      </c>
      <c r="B50" s="74" t="s">
        <v>95</v>
      </c>
      <c r="C50" s="134" t="s">
        <v>299</v>
      </c>
      <c r="D50" s="199"/>
      <c r="E50" s="199">
        <f>E51</f>
        <v>24383401.32</v>
      </c>
      <c r="F50" s="367"/>
      <c r="G50" s="43"/>
      <c r="H50" s="48"/>
      <c r="I50" s="48"/>
      <c r="J50" s="48"/>
      <c r="K50" s="48"/>
      <c r="L50" s="48"/>
      <c r="M50" s="48"/>
      <c r="N50" s="48"/>
    </row>
    <row r="51" spans="1:1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7"/>
      <c r="E51" s="197">
        <v>24383401.32</v>
      </c>
      <c r="F51" s="365"/>
      <c r="G51" s="5"/>
      <c r="H51" s="6"/>
      <c r="I51" s="6"/>
      <c r="J51" s="6"/>
      <c r="K51" s="6"/>
      <c r="L51" s="6"/>
      <c r="M51" s="6"/>
      <c r="N51" s="6"/>
    </row>
    <row r="52" spans="1:1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7"/>
      <c r="E52" s="197"/>
      <c r="F52" s="365"/>
      <c r="G52" s="40"/>
      <c r="H52" s="41"/>
      <c r="I52" s="41"/>
      <c r="J52" s="41"/>
      <c r="K52" s="41"/>
      <c r="L52" s="41"/>
      <c r="M52" s="41"/>
      <c r="N52" s="41"/>
    </row>
    <row r="53" spans="1:1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7"/>
      <c r="E53" s="197"/>
      <c r="F53" s="365"/>
      <c r="G53" s="40"/>
      <c r="H53" s="41"/>
      <c r="I53" s="41"/>
      <c r="J53" s="41"/>
      <c r="K53" s="41"/>
      <c r="L53" s="41"/>
      <c r="M53" s="41"/>
      <c r="N53" s="41"/>
    </row>
    <row r="54" spans="1:1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7"/>
      <c r="E54" s="197"/>
      <c r="F54" s="365"/>
      <c r="G54" s="40"/>
      <c r="H54" s="41"/>
      <c r="I54" s="41"/>
      <c r="J54" s="41"/>
      <c r="K54" s="41"/>
      <c r="L54" s="41"/>
      <c r="M54" s="41"/>
      <c r="N54" s="41"/>
    </row>
    <row r="55" spans="1:1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7"/>
      <c r="E55" s="197"/>
      <c r="F55" s="365"/>
      <c r="G55" s="40"/>
      <c r="H55" s="41"/>
      <c r="I55" s="41"/>
      <c r="J55" s="41"/>
      <c r="K55" s="41"/>
      <c r="L55" s="41"/>
      <c r="M55" s="41"/>
      <c r="N55" s="41"/>
    </row>
    <row r="56" spans="1:14" s="49" customFormat="1" x14ac:dyDescent="0.25">
      <c r="A56" s="130" t="s">
        <v>206</v>
      </c>
      <c r="B56" s="74" t="s">
        <v>95</v>
      </c>
      <c r="C56" s="134" t="s">
        <v>271</v>
      </c>
      <c r="D56" s="199"/>
      <c r="E56" s="199">
        <f>E57</f>
        <v>24940133.609999999</v>
      </c>
      <c r="F56" s="367"/>
      <c r="G56" s="43"/>
      <c r="H56" s="48"/>
      <c r="I56" s="48"/>
      <c r="J56" s="48"/>
      <c r="K56" s="48"/>
      <c r="L56" s="48"/>
      <c r="M56" s="48"/>
      <c r="N56" s="48"/>
    </row>
    <row r="57" spans="1:1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8"/>
      <c r="E57" s="198">
        <v>24940133.609999999</v>
      </c>
      <c r="F57" s="366"/>
      <c r="G57" s="8"/>
      <c r="H57" s="9"/>
      <c r="I57" s="9"/>
      <c r="J57" s="9"/>
      <c r="K57" s="9"/>
      <c r="L57" s="9"/>
      <c r="M57" s="9"/>
      <c r="N57" s="9"/>
    </row>
    <row r="58" spans="1:1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7"/>
      <c r="E58" s="197"/>
      <c r="F58" s="365"/>
      <c r="G58" s="40"/>
      <c r="H58" s="41"/>
      <c r="I58" s="41"/>
      <c r="J58" s="41"/>
      <c r="K58" s="41"/>
      <c r="L58" s="41"/>
      <c r="M58" s="41"/>
      <c r="N58" s="41"/>
    </row>
    <row r="59" spans="1:1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7"/>
      <c r="E59" s="197"/>
      <c r="F59" s="365"/>
      <c r="G59" s="44"/>
      <c r="H59" s="46"/>
      <c r="I59" s="46"/>
      <c r="J59" s="46"/>
      <c r="K59" s="46"/>
      <c r="L59" s="46"/>
      <c r="M59" s="46"/>
      <c r="N59" s="46"/>
    </row>
    <row r="60" spans="1:1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7"/>
      <c r="E60" s="197"/>
      <c r="F60" s="365"/>
      <c r="G60" s="40"/>
      <c r="H60" s="41"/>
      <c r="I60" s="41"/>
      <c r="J60" s="41"/>
      <c r="K60" s="41"/>
      <c r="L60" s="41"/>
      <c r="M60" s="41"/>
      <c r="N60" s="41"/>
    </row>
    <row r="61" spans="1:14" s="107" customFormat="1" ht="18" customHeight="1" x14ac:dyDescent="0.25">
      <c r="A61" s="129" t="s">
        <v>912</v>
      </c>
      <c r="B61" s="74" t="s">
        <v>95</v>
      </c>
      <c r="C61" s="137"/>
      <c r="D61" s="196">
        <f>D62+D74+D78+D85+D106</f>
        <v>22871700</v>
      </c>
      <c r="E61" s="196">
        <f>E62+E74+E78+E85+E106</f>
        <v>24984798.479999997</v>
      </c>
      <c r="F61" s="367">
        <f>D61-E61</f>
        <v>-2113098.4799999967</v>
      </c>
      <c r="G61" s="105"/>
      <c r="H61" s="106"/>
      <c r="I61" s="106"/>
      <c r="J61" s="106"/>
      <c r="K61" s="106"/>
      <c r="L61" s="106"/>
      <c r="M61" s="106"/>
      <c r="N61" s="106"/>
    </row>
    <row r="62" spans="1:1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6">
        <f>D63+D71</f>
        <v>18263000</v>
      </c>
      <c r="E62" s="196">
        <f>E63+E71</f>
        <v>20196818.759999998</v>
      </c>
      <c r="F62" s="367">
        <f>D62-E62</f>
        <v>-1933818.7599999979</v>
      </c>
      <c r="G62" s="58"/>
      <c r="H62" s="65"/>
      <c r="I62" s="65"/>
      <c r="J62" s="65"/>
      <c r="K62" s="65"/>
      <c r="L62" s="65"/>
      <c r="M62" s="65"/>
      <c r="N62" s="65"/>
    </row>
    <row r="63" spans="1:1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199">
        <v>15400800</v>
      </c>
      <c r="E63" s="199">
        <f>E64+E66+E68</f>
        <v>17702007.459999997</v>
      </c>
      <c r="F63" s="367"/>
      <c r="G63" s="43"/>
      <c r="H63" s="48"/>
      <c r="I63" s="48"/>
      <c r="J63" s="48"/>
      <c r="K63" s="48"/>
      <c r="L63" s="48"/>
      <c r="M63" s="48"/>
      <c r="N63" s="48"/>
    </row>
    <row r="64" spans="1:1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199"/>
      <c r="E64" s="199">
        <f>E65</f>
        <v>15366550.09</v>
      </c>
      <c r="F64" s="367"/>
      <c r="G64" s="43"/>
      <c r="H64" s="48"/>
      <c r="I64" s="48"/>
      <c r="J64" s="48"/>
      <c r="K64" s="48"/>
      <c r="L64" s="48"/>
      <c r="M64" s="48"/>
      <c r="N64" s="48"/>
    </row>
    <row r="65" spans="1:14" s="7" customFormat="1" ht="69" customHeight="1" x14ac:dyDescent="0.25">
      <c r="A65" s="454" t="s">
        <v>1411</v>
      </c>
      <c r="B65" s="74" t="s">
        <v>95</v>
      </c>
      <c r="C65" s="135" t="s">
        <v>279</v>
      </c>
      <c r="D65" s="197"/>
      <c r="E65" s="197">
        <v>15366550.09</v>
      </c>
      <c r="F65" s="365"/>
      <c r="G65" s="5"/>
      <c r="H65" s="6"/>
      <c r="I65" s="6"/>
      <c r="J65" s="6"/>
      <c r="K65" s="6"/>
      <c r="L65" s="6"/>
      <c r="M65" s="6"/>
      <c r="N65" s="6"/>
    </row>
    <row r="66" spans="1:14" s="49" customFormat="1" ht="46.5" customHeight="1" x14ac:dyDescent="0.25">
      <c r="A66" s="466" t="s">
        <v>1412</v>
      </c>
      <c r="B66" s="503" t="s">
        <v>95</v>
      </c>
      <c r="C66" s="139" t="s">
        <v>1091</v>
      </c>
      <c r="D66" s="199">
        <f>D67</f>
        <v>830500</v>
      </c>
      <c r="E66" s="199">
        <f>E67</f>
        <v>2324840.67</v>
      </c>
      <c r="F66" s="367"/>
      <c r="G66" s="43"/>
      <c r="H66" s="48"/>
      <c r="I66" s="48"/>
      <c r="J66" s="48"/>
      <c r="K66" s="48"/>
      <c r="L66" s="48"/>
      <c r="M66" s="48"/>
      <c r="N66" s="48"/>
    </row>
    <row r="67" spans="1:14" s="7" customFormat="1" ht="34.5" x14ac:dyDescent="0.25">
      <c r="A67" s="132" t="s">
        <v>214</v>
      </c>
      <c r="B67" s="74" t="s">
        <v>95</v>
      </c>
      <c r="C67" s="135" t="s">
        <v>281</v>
      </c>
      <c r="D67" s="197">
        <v>830500</v>
      </c>
      <c r="E67" s="197">
        <v>2324840.67</v>
      </c>
      <c r="F67" s="365"/>
      <c r="G67" s="5"/>
      <c r="H67" s="6"/>
      <c r="I67" s="6"/>
      <c r="J67" s="6"/>
      <c r="K67" s="6"/>
      <c r="L67" s="6"/>
      <c r="M67" s="6"/>
      <c r="N67" s="6"/>
    </row>
    <row r="68" spans="1:14" s="49" customFormat="1" ht="45.75" customHeight="1" x14ac:dyDescent="0.25">
      <c r="A68" s="349" t="s">
        <v>1617</v>
      </c>
      <c r="B68" s="74" t="s">
        <v>95</v>
      </c>
      <c r="C68" s="139" t="s">
        <v>1616</v>
      </c>
      <c r="D68" s="199">
        <f>D69</f>
        <v>0</v>
      </c>
      <c r="E68" s="199">
        <f>E69</f>
        <v>10616.7</v>
      </c>
      <c r="F68" s="367">
        <f>D68-E68</f>
        <v>-10616.7</v>
      </c>
      <c r="G68" s="43"/>
      <c r="H68" s="48"/>
      <c r="I68" s="48"/>
      <c r="J68" s="48"/>
      <c r="K68" s="48"/>
      <c r="L68" s="48"/>
      <c r="M68" s="48"/>
      <c r="N68" s="48"/>
    </row>
    <row r="69" spans="1:14" s="7" customFormat="1" ht="57.75" customHeight="1" x14ac:dyDescent="0.25">
      <c r="A69" s="349" t="s">
        <v>1619</v>
      </c>
      <c r="B69" s="74" t="s">
        <v>95</v>
      </c>
      <c r="C69" s="140" t="s">
        <v>1618</v>
      </c>
      <c r="D69" s="197">
        <f>D70</f>
        <v>0</v>
      </c>
      <c r="E69" s="197">
        <f>E70</f>
        <v>10616.7</v>
      </c>
      <c r="F69" s="365">
        <f>D69-E69</f>
        <v>-10616.7</v>
      </c>
      <c r="G69" s="5"/>
      <c r="H69" s="6"/>
      <c r="I69" s="6"/>
      <c r="J69" s="6"/>
      <c r="K69" s="6"/>
      <c r="L69" s="6"/>
      <c r="M69" s="6"/>
      <c r="N69" s="6"/>
    </row>
    <row r="70" spans="1:14" s="7" customFormat="1" ht="69.75" customHeight="1" x14ac:dyDescent="0.25">
      <c r="A70" s="132" t="s">
        <v>1621</v>
      </c>
      <c r="B70" s="74" t="s">
        <v>95</v>
      </c>
      <c r="C70" s="140" t="s">
        <v>1620</v>
      </c>
      <c r="D70" s="197"/>
      <c r="E70" s="197">
        <v>10616.7</v>
      </c>
      <c r="F70" s="365">
        <f>D70-E70</f>
        <v>-10616.7</v>
      </c>
      <c r="G70" s="5"/>
      <c r="H70" s="6"/>
      <c r="I70" s="6"/>
      <c r="J70" s="6"/>
      <c r="K70" s="6"/>
      <c r="L70" s="6"/>
      <c r="M70" s="6"/>
      <c r="N70" s="6"/>
    </row>
    <row r="71" spans="1:14" s="49" customFormat="1" ht="79.5" x14ac:dyDescent="0.25">
      <c r="A71" s="454" t="s">
        <v>1413</v>
      </c>
      <c r="B71" s="74" t="s">
        <v>95</v>
      </c>
      <c r="C71" s="138" t="s">
        <v>1316</v>
      </c>
      <c r="D71" s="199">
        <v>2862200</v>
      </c>
      <c r="E71" s="199">
        <f>E73</f>
        <v>2494811.2999999998</v>
      </c>
      <c r="F71" s="367">
        <f>D71-E71</f>
        <v>367388.70000000019</v>
      </c>
      <c r="G71" s="43"/>
      <c r="H71" s="48"/>
      <c r="I71" s="48"/>
      <c r="J71" s="48"/>
      <c r="K71" s="48"/>
      <c r="L71" s="48"/>
      <c r="M71" s="48"/>
      <c r="N71" s="48"/>
    </row>
    <row r="72" spans="1:14" s="49" customFormat="1" ht="68.25" x14ac:dyDescent="0.25">
      <c r="A72" s="454" t="s">
        <v>1414</v>
      </c>
      <c r="B72" s="74" t="s">
        <v>95</v>
      </c>
      <c r="C72" s="138" t="s">
        <v>1092</v>
      </c>
      <c r="D72" s="199"/>
      <c r="E72" s="199">
        <f>E73</f>
        <v>2494811.2999999998</v>
      </c>
      <c r="F72" s="367"/>
      <c r="G72" s="43"/>
      <c r="H72" s="48"/>
      <c r="I72" s="48"/>
      <c r="J72" s="48"/>
      <c r="K72" s="48"/>
      <c r="L72" s="48"/>
      <c r="M72" s="48"/>
      <c r="N72" s="48"/>
    </row>
    <row r="73" spans="1:14" s="7" customFormat="1" ht="69.75" customHeight="1" x14ac:dyDescent="0.25">
      <c r="A73" s="454" t="s">
        <v>1415</v>
      </c>
      <c r="B73" s="74" t="s">
        <v>95</v>
      </c>
      <c r="C73" s="135" t="s">
        <v>311</v>
      </c>
      <c r="D73" s="197"/>
      <c r="E73" s="197">
        <v>2494811.2999999998</v>
      </c>
      <c r="F73" s="365"/>
      <c r="G73" s="5"/>
      <c r="H73" s="6"/>
      <c r="I73" s="6"/>
      <c r="J73" s="6"/>
      <c r="K73" s="6"/>
      <c r="L73" s="6"/>
      <c r="M73" s="6"/>
      <c r="N73" s="6"/>
    </row>
    <row r="74" spans="1:14" s="407" customFormat="1" ht="23.25" hidden="1" customHeight="1" x14ac:dyDescent="0.25">
      <c r="A74" s="456" t="s">
        <v>309</v>
      </c>
      <c r="B74" s="74" t="s">
        <v>95</v>
      </c>
      <c r="C74" s="137" t="s">
        <v>306</v>
      </c>
      <c r="D74" s="67">
        <f>D75</f>
        <v>0</v>
      </c>
      <c r="E74" s="67">
        <f t="shared" ref="E74" si="5">E75</f>
        <v>0</v>
      </c>
      <c r="F74" s="367"/>
      <c r="G74" s="44"/>
      <c r="H74" s="406"/>
      <c r="I74" s="406"/>
      <c r="J74" s="406"/>
      <c r="K74" s="406"/>
      <c r="L74" s="406"/>
      <c r="M74" s="406"/>
      <c r="N74" s="406"/>
    </row>
    <row r="75" spans="1:14" s="407" customFormat="1" ht="10.5" hidden="1" customHeight="1" x14ac:dyDescent="0.25">
      <c r="A75" s="456" t="s">
        <v>308</v>
      </c>
      <c r="B75" s="74" t="s">
        <v>95</v>
      </c>
      <c r="C75" s="457" t="s">
        <v>328</v>
      </c>
      <c r="D75" s="458">
        <f>D77</f>
        <v>0</v>
      </c>
      <c r="E75" s="458">
        <f>E76</f>
        <v>0</v>
      </c>
      <c r="F75" s="459"/>
      <c r="G75" s="44"/>
      <c r="H75" s="406"/>
      <c r="I75" s="406"/>
      <c r="J75" s="406"/>
      <c r="K75" s="406"/>
      <c r="L75" s="406"/>
      <c r="M75" s="406"/>
      <c r="N75" s="406"/>
    </row>
    <row r="76" spans="1:14" s="407" customFormat="1" ht="14.25" hidden="1" customHeight="1" x14ac:dyDescent="0.25">
      <c r="A76" s="454" t="s">
        <v>1416</v>
      </c>
      <c r="B76" s="74" t="s">
        <v>95</v>
      </c>
      <c r="C76" s="460" t="s">
        <v>1424</v>
      </c>
      <c r="D76" s="68">
        <f>D77</f>
        <v>0</v>
      </c>
      <c r="E76" s="68">
        <f>E77</f>
        <v>0</v>
      </c>
      <c r="F76" s="364"/>
      <c r="G76" s="44"/>
      <c r="H76" s="406"/>
      <c r="I76" s="406"/>
      <c r="J76" s="406"/>
      <c r="K76" s="406"/>
      <c r="L76" s="406"/>
      <c r="M76" s="406"/>
      <c r="N76" s="406"/>
    </row>
    <row r="77" spans="1:14" s="407" customFormat="1" ht="12.75" hidden="1" customHeight="1" x14ac:dyDescent="0.25">
      <c r="A77" s="349" t="s">
        <v>310</v>
      </c>
      <c r="B77" s="74" t="s">
        <v>95</v>
      </c>
      <c r="C77" s="461" t="s">
        <v>307</v>
      </c>
      <c r="D77" s="462">
        <v>0</v>
      </c>
      <c r="E77" s="462">
        <v>0</v>
      </c>
      <c r="F77" s="463"/>
      <c r="G77" s="44"/>
      <c r="H77" s="406"/>
      <c r="I77" s="406"/>
      <c r="J77" s="406"/>
      <c r="K77" s="406"/>
      <c r="L77" s="406"/>
      <c r="M77" s="406"/>
      <c r="N77" s="406"/>
    </row>
    <row r="78" spans="1:14" s="60" customFormat="1" ht="27" customHeight="1" x14ac:dyDescent="0.25">
      <c r="A78" s="130" t="s">
        <v>215</v>
      </c>
      <c r="B78" s="74" t="s">
        <v>95</v>
      </c>
      <c r="C78" s="137" t="s">
        <v>282</v>
      </c>
      <c r="D78" s="196">
        <f>D79+D82</f>
        <v>3314600</v>
      </c>
      <c r="E78" s="196">
        <f>E79+E82</f>
        <v>3355243.34</v>
      </c>
      <c r="F78" s="367">
        <f>D78-E78</f>
        <v>-40643.339999999851</v>
      </c>
      <c r="G78" s="58"/>
      <c r="H78" s="59"/>
      <c r="I78" s="59"/>
      <c r="J78" s="59"/>
      <c r="K78" s="59"/>
      <c r="L78" s="59"/>
      <c r="M78" s="59"/>
      <c r="N78" s="59"/>
    </row>
    <row r="79" spans="1:14" s="49" customFormat="1" ht="75" customHeight="1" x14ac:dyDescent="0.25">
      <c r="A79" s="157" t="s">
        <v>216</v>
      </c>
      <c r="B79" s="74" t="s">
        <v>95</v>
      </c>
      <c r="C79" s="134" t="s">
        <v>283</v>
      </c>
      <c r="D79" s="199">
        <f>D80</f>
        <v>214600</v>
      </c>
      <c r="E79" s="199">
        <f>E80</f>
        <v>214633</v>
      </c>
      <c r="F79" s="367"/>
      <c r="G79" s="43"/>
      <c r="H79" s="48"/>
      <c r="I79" s="48"/>
      <c r="J79" s="48"/>
      <c r="K79" s="48"/>
      <c r="L79" s="48"/>
      <c r="M79" s="48"/>
      <c r="N79" s="48"/>
    </row>
    <row r="80" spans="1:14" s="7" customFormat="1" ht="85.5" customHeight="1" x14ac:dyDescent="0.25">
      <c r="A80" s="131" t="s">
        <v>163</v>
      </c>
      <c r="B80" s="74" t="s">
        <v>95</v>
      </c>
      <c r="C80" s="135" t="s">
        <v>284</v>
      </c>
      <c r="D80" s="197">
        <f>D81</f>
        <v>214600</v>
      </c>
      <c r="E80" s="197">
        <f>E81</f>
        <v>214633</v>
      </c>
      <c r="F80" s="367"/>
      <c r="G80" s="5"/>
      <c r="H80" s="6"/>
      <c r="I80" s="6"/>
      <c r="J80" s="6"/>
      <c r="K80" s="6"/>
      <c r="L80" s="6"/>
      <c r="M80" s="6"/>
      <c r="N80" s="6"/>
    </row>
    <row r="81" spans="1:14" s="7" customFormat="1" ht="84.75" customHeight="1" x14ac:dyDescent="0.25">
      <c r="A81" s="131" t="s">
        <v>163</v>
      </c>
      <c r="B81" s="74" t="s">
        <v>95</v>
      </c>
      <c r="C81" s="135" t="s">
        <v>1448</v>
      </c>
      <c r="D81" s="197">
        <v>214600</v>
      </c>
      <c r="E81" s="197">
        <v>214633</v>
      </c>
      <c r="F81" s="367"/>
      <c r="G81" s="5"/>
      <c r="H81" s="6"/>
      <c r="I81" s="6"/>
      <c r="J81" s="6"/>
      <c r="K81" s="6"/>
      <c r="L81" s="6"/>
      <c r="M81" s="6"/>
      <c r="N81" s="6"/>
    </row>
    <row r="82" spans="1:14" s="49" customFormat="1" ht="24" customHeight="1" x14ac:dyDescent="0.25">
      <c r="A82" s="454" t="s">
        <v>1417</v>
      </c>
      <c r="B82" s="74" t="s">
        <v>95</v>
      </c>
      <c r="C82" s="134" t="s">
        <v>285</v>
      </c>
      <c r="D82" s="199">
        <f>D83</f>
        <v>3100000</v>
      </c>
      <c r="E82" s="199">
        <f>E83</f>
        <v>3140610.34</v>
      </c>
      <c r="F82" s="367">
        <f>D82-E82</f>
        <v>-40610.339999999851</v>
      </c>
      <c r="G82" s="43"/>
      <c r="H82" s="48"/>
      <c r="I82" s="48"/>
      <c r="J82" s="48"/>
      <c r="K82" s="48"/>
      <c r="L82" s="48"/>
      <c r="M82" s="48"/>
      <c r="N82" s="48"/>
    </row>
    <row r="83" spans="1:14" s="49" customFormat="1" ht="37.5" customHeight="1" x14ac:dyDescent="0.25">
      <c r="A83" s="454" t="s">
        <v>1418</v>
      </c>
      <c r="B83" s="74" t="s">
        <v>95</v>
      </c>
      <c r="C83" s="134" t="s">
        <v>286</v>
      </c>
      <c r="D83" s="199">
        <f>D84</f>
        <v>3100000</v>
      </c>
      <c r="E83" s="199">
        <f>E84</f>
        <v>3140610.34</v>
      </c>
      <c r="F83" s="367"/>
      <c r="G83" s="43"/>
      <c r="H83" s="48"/>
      <c r="I83" s="48"/>
      <c r="J83" s="48"/>
      <c r="K83" s="48"/>
      <c r="L83" s="48"/>
      <c r="M83" s="48"/>
      <c r="N83" s="48"/>
    </row>
    <row r="84" spans="1:14" s="7" customFormat="1" ht="48.75" customHeight="1" x14ac:dyDescent="0.25">
      <c r="A84" s="454" t="s">
        <v>1419</v>
      </c>
      <c r="B84" s="74" t="s">
        <v>95</v>
      </c>
      <c r="C84" s="135" t="s">
        <v>287</v>
      </c>
      <c r="D84" s="197">
        <v>3100000</v>
      </c>
      <c r="E84" s="197">
        <v>3140610.34</v>
      </c>
      <c r="F84" s="365"/>
      <c r="G84" s="5"/>
      <c r="H84" s="6"/>
      <c r="I84" s="6"/>
      <c r="J84" s="6"/>
      <c r="K84" s="6"/>
      <c r="L84" s="6"/>
      <c r="M84" s="6"/>
      <c r="N84" s="6"/>
    </row>
    <row r="85" spans="1:14" s="60" customFormat="1" ht="14.25" customHeight="1" x14ac:dyDescent="0.25">
      <c r="A85" s="348" t="s">
        <v>217</v>
      </c>
      <c r="B85" s="74" t="s">
        <v>95</v>
      </c>
      <c r="C85" s="137" t="s">
        <v>288</v>
      </c>
      <c r="D85" s="67">
        <f>D92+D95+D86+D89</f>
        <v>810000</v>
      </c>
      <c r="E85" s="67">
        <f>E92+E95+E86+E89</f>
        <v>845759.06</v>
      </c>
      <c r="F85" s="367"/>
      <c r="G85" s="58"/>
      <c r="H85" s="59"/>
      <c r="I85" s="59"/>
      <c r="J85" s="59"/>
      <c r="K85" s="59"/>
      <c r="L85" s="59"/>
      <c r="M85" s="59"/>
      <c r="N85" s="59"/>
    </row>
    <row r="86" spans="1:14" s="49" customFormat="1" ht="50.25" customHeight="1" x14ac:dyDescent="0.25">
      <c r="A86" s="505" t="s">
        <v>1570</v>
      </c>
      <c r="B86" s="74" t="s">
        <v>95</v>
      </c>
      <c r="C86" s="135" t="s">
        <v>1567</v>
      </c>
      <c r="D86" s="197">
        <f>D87</f>
        <v>30000</v>
      </c>
      <c r="E86" s="197">
        <f>E87</f>
        <v>35000</v>
      </c>
      <c r="F86" s="365"/>
      <c r="G86" s="43"/>
      <c r="H86" s="48"/>
      <c r="I86" s="48"/>
      <c r="J86" s="48"/>
      <c r="K86" s="48"/>
      <c r="L86" s="48"/>
      <c r="M86" s="48"/>
      <c r="N86" s="48"/>
    </row>
    <row r="87" spans="1:14" s="49" customFormat="1" ht="49.5" customHeight="1" x14ac:dyDescent="0.25">
      <c r="A87" s="465" t="s">
        <v>1571</v>
      </c>
      <c r="B87" s="74" t="s">
        <v>95</v>
      </c>
      <c r="C87" s="135" t="s">
        <v>1568</v>
      </c>
      <c r="D87" s="197">
        <f>D88</f>
        <v>30000</v>
      </c>
      <c r="E87" s="197">
        <f>E88</f>
        <v>35000</v>
      </c>
      <c r="F87" s="365"/>
      <c r="G87" s="43"/>
      <c r="H87" s="48"/>
      <c r="I87" s="48"/>
      <c r="J87" s="48"/>
      <c r="K87" s="48"/>
      <c r="L87" s="48"/>
      <c r="M87" s="48"/>
      <c r="N87" s="48"/>
    </row>
    <row r="88" spans="1:14" s="49" customFormat="1" ht="75" customHeight="1" x14ac:dyDescent="0.25">
      <c r="A88" s="465" t="s">
        <v>1572</v>
      </c>
      <c r="B88" s="74" t="s">
        <v>95</v>
      </c>
      <c r="C88" s="135" t="s">
        <v>1569</v>
      </c>
      <c r="D88" s="197">
        <v>30000</v>
      </c>
      <c r="E88" s="197">
        <v>35000</v>
      </c>
      <c r="F88" s="365"/>
      <c r="G88" s="43"/>
      <c r="H88" s="48"/>
      <c r="I88" s="48"/>
      <c r="J88" s="48"/>
      <c r="K88" s="48"/>
      <c r="L88" s="48"/>
      <c r="M88" s="48"/>
      <c r="N88" s="48"/>
    </row>
    <row r="89" spans="1:14" s="49" customFormat="1" ht="36.75" customHeight="1" x14ac:dyDescent="0.25">
      <c r="A89" s="465" t="s">
        <v>1580</v>
      </c>
      <c r="B89" s="74" t="s">
        <v>95</v>
      </c>
      <c r="C89" s="135" t="s">
        <v>1578</v>
      </c>
      <c r="D89" s="197">
        <f>D90</f>
        <v>6000</v>
      </c>
      <c r="E89" s="197">
        <f>E90</f>
        <v>7000</v>
      </c>
      <c r="F89" s="365"/>
      <c r="G89" s="43"/>
      <c r="H89" s="48"/>
      <c r="I89" s="48"/>
      <c r="J89" s="48"/>
      <c r="K89" s="48"/>
      <c r="L89" s="48"/>
      <c r="M89" s="48"/>
      <c r="N89" s="48"/>
    </row>
    <row r="90" spans="1:14" s="49" customFormat="1" ht="49.5" customHeight="1" x14ac:dyDescent="0.25">
      <c r="A90" s="465" t="s">
        <v>1581</v>
      </c>
      <c r="B90" s="74" t="s">
        <v>95</v>
      </c>
      <c r="C90" s="135" t="s">
        <v>1579</v>
      </c>
      <c r="D90" s="197">
        <v>6000</v>
      </c>
      <c r="E90" s="197">
        <v>7000</v>
      </c>
      <c r="F90" s="365"/>
      <c r="G90" s="43"/>
      <c r="H90" s="48"/>
      <c r="I90" s="48"/>
      <c r="J90" s="48"/>
      <c r="K90" s="48"/>
      <c r="L90" s="48"/>
      <c r="M90" s="48"/>
      <c r="N90" s="48"/>
    </row>
    <row r="91" spans="1:14" s="496" customFormat="1" ht="75" hidden="1" customHeight="1" x14ac:dyDescent="0.25">
      <c r="A91" s="465" t="s">
        <v>1572</v>
      </c>
      <c r="B91" s="490" t="s">
        <v>95</v>
      </c>
      <c r="C91" s="491"/>
      <c r="D91" s="337"/>
      <c r="E91" s="337">
        <v>0</v>
      </c>
      <c r="F91" s="492"/>
      <c r="G91" s="494"/>
      <c r="H91" s="495"/>
      <c r="I91" s="495"/>
      <c r="J91" s="495"/>
      <c r="K91" s="495"/>
      <c r="L91" s="495"/>
      <c r="M91" s="495"/>
      <c r="N91" s="495"/>
    </row>
    <row r="92" spans="1:14" s="49" customFormat="1" ht="94.5" customHeight="1" x14ac:dyDescent="0.25">
      <c r="A92" s="464" t="s">
        <v>1532</v>
      </c>
      <c r="B92" s="74" t="s">
        <v>95</v>
      </c>
      <c r="C92" s="135" t="s">
        <v>1565</v>
      </c>
      <c r="D92" s="197">
        <f>D93</f>
        <v>731600</v>
      </c>
      <c r="E92" s="197">
        <f>E93</f>
        <v>761332.63</v>
      </c>
      <c r="F92" s="365"/>
      <c r="G92" s="43"/>
      <c r="H92" s="48"/>
      <c r="I92" s="48"/>
      <c r="J92" s="48"/>
      <c r="K92" s="48"/>
      <c r="L92" s="48"/>
      <c r="M92" s="48"/>
      <c r="N92" s="48"/>
    </row>
    <row r="93" spans="1:14" s="49" customFormat="1" ht="84" customHeight="1" x14ac:dyDescent="0.25">
      <c r="A93" s="464" t="s">
        <v>1533</v>
      </c>
      <c r="B93" s="74" t="s">
        <v>95</v>
      </c>
      <c r="C93" s="135" t="s">
        <v>1535</v>
      </c>
      <c r="D93" s="197">
        <f>D94</f>
        <v>731600</v>
      </c>
      <c r="E93" s="197">
        <f>E94</f>
        <v>761332.63</v>
      </c>
      <c r="F93" s="365"/>
      <c r="G93" s="43"/>
      <c r="H93" s="48"/>
      <c r="I93" s="48"/>
      <c r="J93" s="48"/>
      <c r="K93" s="48"/>
      <c r="L93" s="48"/>
      <c r="M93" s="48"/>
      <c r="N93" s="48"/>
    </row>
    <row r="94" spans="1:14" s="49" customFormat="1" ht="75" customHeight="1" x14ac:dyDescent="0.25">
      <c r="A94" s="465" t="s">
        <v>1534</v>
      </c>
      <c r="B94" s="74" t="s">
        <v>95</v>
      </c>
      <c r="C94" s="135" t="s">
        <v>1536</v>
      </c>
      <c r="D94" s="197">
        <v>731600</v>
      </c>
      <c r="E94" s="197">
        <v>761332.63</v>
      </c>
      <c r="F94" s="365"/>
      <c r="G94" s="43"/>
      <c r="H94" s="48"/>
      <c r="I94" s="48"/>
      <c r="J94" s="48"/>
      <c r="K94" s="48"/>
      <c r="L94" s="48"/>
      <c r="M94" s="48"/>
      <c r="N94" s="48"/>
    </row>
    <row r="95" spans="1:14" s="49" customFormat="1" ht="26.25" customHeight="1" x14ac:dyDescent="0.25">
      <c r="A95" s="465" t="s">
        <v>1553</v>
      </c>
      <c r="B95" s="74" t="s">
        <v>95</v>
      </c>
      <c r="C95" s="135" t="s">
        <v>1566</v>
      </c>
      <c r="D95" s="197">
        <f>D98+D96</f>
        <v>42400</v>
      </c>
      <c r="E95" s="197">
        <f>E98+E96</f>
        <v>42426.43</v>
      </c>
      <c r="F95" s="365"/>
      <c r="G95" s="43"/>
      <c r="H95" s="48"/>
      <c r="I95" s="48"/>
      <c r="J95" s="48"/>
      <c r="K95" s="48"/>
      <c r="L95" s="48"/>
      <c r="M95" s="48"/>
      <c r="N95" s="48"/>
    </row>
    <row r="96" spans="1:14" s="49" customFormat="1" ht="36.75" customHeight="1" x14ac:dyDescent="0.25">
      <c r="A96" s="499" t="s">
        <v>1591</v>
      </c>
      <c r="B96" s="74" t="s">
        <v>95</v>
      </c>
      <c r="C96" s="135" t="s">
        <v>1590</v>
      </c>
      <c r="D96" s="197">
        <v>42400</v>
      </c>
      <c r="E96" s="197">
        <f>E97</f>
        <v>11826.43</v>
      </c>
      <c r="F96" s="365"/>
      <c r="G96" s="43"/>
      <c r="H96" s="48"/>
      <c r="I96" s="48"/>
      <c r="J96" s="48"/>
      <c r="K96" s="48"/>
      <c r="L96" s="48"/>
      <c r="M96" s="48"/>
      <c r="N96" s="48"/>
    </row>
    <row r="97" spans="1:14" s="49" customFormat="1" ht="151.5" customHeight="1" x14ac:dyDescent="0.25">
      <c r="A97" s="464" t="s">
        <v>1588</v>
      </c>
      <c r="B97" s="74" t="s">
        <v>95</v>
      </c>
      <c r="C97" s="135" t="s">
        <v>1589</v>
      </c>
      <c r="D97" s="197"/>
      <c r="E97" s="197">
        <v>11826.43</v>
      </c>
      <c r="F97" s="365"/>
      <c r="G97" s="43"/>
      <c r="H97" s="48"/>
      <c r="I97" s="48"/>
      <c r="J97" s="48"/>
      <c r="K97" s="48"/>
      <c r="L97" s="48"/>
      <c r="M97" s="48"/>
      <c r="N97" s="48"/>
    </row>
    <row r="98" spans="1:14" s="49" customFormat="1" ht="78.75" customHeight="1" x14ac:dyDescent="0.25">
      <c r="A98" s="465" t="s">
        <v>1554</v>
      </c>
      <c r="B98" s="74" t="s">
        <v>95</v>
      </c>
      <c r="C98" s="135" t="s">
        <v>1544</v>
      </c>
      <c r="D98" s="197">
        <f>D99</f>
        <v>0</v>
      </c>
      <c r="E98" s="197">
        <f>E99</f>
        <v>30600</v>
      </c>
      <c r="F98" s="365"/>
      <c r="G98" s="43"/>
      <c r="H98" s="48"/>
      <c r="I98" s="48"/>
      <c r="J98" s="48"/>
      <c r="K98" s="48"/>
      <c r="L98" s="48"/>
      <c r="M98" s="48"/>
      <c r="N98" s="48"/>
    </row>
    <row r="99" spans="1:14" s="49" customFormat="1" ht="122.25" customHeight="1" x14ac:dyDescent="0.25">
      <c r="A99" s="464" t="s">
        <v>1545</v>
      </c>
      <c r="B99" s="74" t="s">
        <v>95</v>
      </c>
      <c r="C99" s="135" t="s">
        <v>1552</v>
      </c>
      <c r="D99" s="197"/>
      <c r="E99" s="197">
        <v>30600</v>
      </c>
      <c r="F99" s="365"/>
      <c r="G99" s="43"/>
      <c r="H99" s="48"/>
      <c r="I99" s="48"/>
      <c r="J99" s="48"/>
      <c r="K99" s="48"/>
      <c r="L99" s="48"/>
      <c r="M99" s="48"/>
      <c r="N99" s="48"/>
    </row>
    <row r="100" spans="1:14" s="49" customFormat="1" ht="57.75" hidden="1" customHeight="1" x14ac:dyDescent="0.25">
      <c r="A100" s="132" t="s">
        <v>1343</v>
      </c>
      <c r="B100" s="74" t="s">
        <v>95</v>
      </c>
      <c r="C100" s="135" t="s">
        <v>1342</v>
      </c>
      <c r="D100" s="197">
        <f>D101</f>
        <v>0</v>
      </c>
      <c r="E100" s="197">
        <f>E101</f>
        <v>0</v>
      </c>
      <c r="F100" s="365"/>
      <c r="G100" s="43"/>
      <c r="H100" s="48"/>
      <c r="I100" s="48"/>
      <c r="J100" s="48"/>
      <c r="K100" s="48"/>
      <c r="L100" s="48"/>
      <c r="M100" s="48"/>
      <c r="N100" s="48"/>
    </row>
    <row r="101" spans="1:14" s="49" customFormat="1" ht="60.75" hidden="1" customHeight="1" x14ac:dyDescent="0.25">
      <c r="A101" s="132" t="s">
        <v>1344</v>
      </c>
      <c r="B101" s="74" t="s">
        <v>95</v>
      </c>
      <c r="C101" s="135" t="s">
        <v>1341</v>
      </c>
      <c r="D101" s="197"/>
      <c r="E101" s="197">
        <v>0</v>
      </c>
      <c r="F101" s="365"/>
      <c r="G101" s="43"/>
      <c r="H101" s="48"/>
      <c r="I101" s="48"/>
      <c r="J101" s="48"/>
      <c r="K101" s="48"/>
      <c r="L101" s="48"/>
      <c r="M101" s="48"/>
      <c r="N101" s="48"/>
    </row>
    <row r="102" spans="1:14" s="49" customFormat="1" ht="39" hidden="1" customHeight="1" x14ac:dyDescent="0.25">
      <c r="A102" s="132" t="s">
        <v>218</v>
      </c>
      <c r="B102" s="74" t="s">
        <v>95</v>
      </c>
      <c r="C102" s="135" t="s">
        <v>289</v>
      </c>
      <c r="D102" s="197">
        <v>0</v>
      </c>
      <c r="E102" s="197">
        <v>0</v>
      </c>
      <c r="F102" s="365"/>
      <c r="G102" s="43"/>
      <c r="H102" s="48"/>
      <c r="I102" s="48"/>
      <c r="J102" s="48"/>
      <c r="K102" s="48"/>
      <c r="L102" s="48"/>
      <c r="M102" s="48"/>
      <c r="N102" s="48"/>
    </row>
    <row r="103" spans="1:14" s="7" customFormat="1" ht="77.25" hidden="1" customHeight="1" x14ac:dyDescent="0.25">
      <c r="A103" s="132" t="s">
        <v>219</v>
      </c>
      <c r="B103" s="74" t="s">
        <v>95</v>
      </c>
      <c r="C103" s="135" t="s">
        <v>290</v>
      </c>
      <c r="D103" s="197"/>
      <c r="E103" s="197">
        <v>0</v>
      </c>
      <c r="F103" s="367"/>
      <c r="G103" s="5"/>
      <c r="H103" s="6"/>
      <c r="I103" s="6"/>
      <c r="J103" s="6"/>
      <c r="K103" s="6"/>
      <c r="L103" s="6"/>
      <c r="M103" s="6"/>
      <c r="N103" s="6"/>
    </row>
    <row r="104" spans="1:14" s="49" customFormat="1" ht="30.75" hidden="1" customHeight="1" x14ac:dyDescent="0.25">
      <c r="A104" s="132" t="s">
        <v>1455</v>
      </c>
      <c r="B104" s="74" t="s">
        <v>95</v>
      </c>
      <c r="C104" s="135" t="s">
        <v>1465</v>
      </c>
      <c r="D104" s="197">
        <v>0</v>
      </c>
      <c r="E104" s="197">
        <v>0</v>
      </c>
      <c r="F104" s="365"/>
      <c r="G104" s="43"/>
      <c r="H104" s="48"/>
      <c r="I104" s="48"/>
      <c r="J104" s="48"/>
      <c r="K104" s="48"/>
      <c r="L104" s="48"/>
      <c r="M104" s="48"/>
      <c r="N104" s="48"/>
    </row>
    <row r="105" spans="1:14" s="49" customFormat="1" ht="39" hidden="1" customHeight="1" x14ac:dyDescent="0.25">
      <c r="A105" s="132" t="s">
        <v>1454</v>
      </c>
      <c r="B105" s="74" t="s">
        <v>95</v>
      </c>
      <c r="C105" s="135" t="s">
        <v>1466</v>
      </c>
      <c r="D105" s="197">
        <v>0</v>
      </c>
      <c r="E105" s="197">
        <v>0</v>
      </c>
      <c r="F105" s="365">
        <f>D105</f>
        <v>0</v>
      </c>
      <c r="G105" s="43"/>
      <c r="H105" s="48"/>
      <c r="I105" s="48"/>
      <c r="J105" s="48"/>
      <c r="K105" s="48"/>
      <c r="L105" s="48"/>
      <c r="M105" s="48"/>
      <c r="N105" s="48"/>
    </row>
    <row r="106" spans="1:14" s="60" customFormat="1" x14ac:dyDescent="0.25">
      <c r="A106" s="130" t="s">
        <v>220</v>
      </c>
      <c r="B106" s="74" t="s">
        <v>95</v>
      </c>
      <c r="C106" s="137" t="s">
        <v>291</v>
      </c>
      <c r="D106" s="196">
        <f>D109</f>
        <v>484100</v>
      </c>
      <c r="E106" s="196">
        <f>E107+E109</f>
        <v>586977.31999999995</v>
      </c>
      <c r="F106" s="367"/>
      <c r="G106" s="58"/>
      <c r="H106" s="59"/>
      <c r="I106" s="59"/>
      <c r="J106" s="59"/>
      <c r="K106" s="59"/>
      <c r="L106" s="59"/>
      <c r="M106" s="59"/>
      <c r="N106" s="59"/>
    </row>
    <row r="107" spans="1:14" s="78" customFormat="1" ht="15" hidden="1" customHeight="1" x14ac:dyDescent="0.25">
      <c r="A107" s="338" t="s">
        <v>101</v>
      </c>
      <c r="B107" s="74" t="s">
        <v>95</v>
      </c>
      <c r="C107" s="138" t="s">
        <v>293</v>
      </c>
      <c r="D107" s="339"/>
      <c r="E107" s="344">
        <f>E108</f>
        <v>0</v>
      </c>
      <c r="F107" s="368"/>
      <c r="G107" s="76"/>
      <c r="H107" s="77"/>
      <c r="I107" s="77"/>
      <c r="J107" s="77"/>
      <c r="K107" s="77"/>
      <c r="L107" s="77"/>
      <c r="M107" s="77"/>
      <c r="N107" s="77"/>
    </row>
    <row r="108" spans="1:14" s="78" customFormat="1" ht="24" hidden="1" customHeight="1" x14ac:dyDescent="0.25">
      <c r="A108" s="136" t="s">
        <v>102</v>
      </c>
      <c r="B108" s="74" t="s">
        <v>95</v>
      </c>
      <c r="C108" s="142" t="s">
        <v>303</v>
      </c>
      <c r="D108" s="340"/>
      <c r="E108" s="345">
        <v>0</v>
      </c>
      <c r="F108" s="369"/>
      <c r="G108" s="76"/>
      <c r="H108" s="77"/>
      <c r="I108" s="77"/>
      <c r="J108" s="77"/>
      <c r="K108" s="77"/>
      <c r="L108" s="77"/>
      <c r="M108" s="77"/>
      <c r="N108" s="77"/>
    </row>
    <row r="109" spans="1:14" s="7" customFormat="1" ht="15" customHeight="1" x14ac:dyDescent="0.25">
      <c r="A109" s="132" t="s">
        <v>103</v>
      </c>
      <c r="B109" s="74" t="s">
        <v>95</v>
      </c>
      <c r="C109" s="135" t="s">
        <v>292</v>
      </c>
      <c r="D109" s="197">
        <v>484100</v>
      </c>
      <c r="E109" s="197">
        <f>E110</f>
        <v>586977.31999999995</v>
      </c>
      <c r="F109" s="366"/>
      <c r="G109" s="5"/>
      <c r="H109" s="6"/>
      <c r="I109" s="6"/>
      <c r="J109" s="6"/>
      <c r="K109" s="6"/>
      <c r="L109" s="6"/>
      <c r="M109" s="6"/>
      <c r="N109" s="6"/>
    </row>
    <row r="110" spans="1:14" s="7" customFormat="1" ht="23.25" x14ac:dyDescent="0.25">
      <c r="A110" s="132" t="s">
        <v>182</v>
      </c>
      <c r="B110" s="74" t="s">
        <v>95</v>
      </c>
      <c r="C110" s="135" t="s">
        <v>294</v>
      </c>
      <c r="D110" s="197"/>
      <c r="E110" s="197">
        <v>586977.31999999995</v>
      </c>
      <c r="F110" s="365"/>
      <c r="G110" s="5"/>
      <c r="H110" s="6"/>
      <c r="I110" s="6"/>
      <c r="J110" s="6"/>
      <c r="K110" s="6"/>
      <c r="L110" s="6"/>
      <c r="M110" s="6"/>
      <c r="N110" s="6"/>
    </row>
    <row r="111" spans="1:14" s="78" customFormat="1" x14ac:dyDescent="0.25">
      <c r="A111" s="130" t="s">
        <v>317</v>
      </c>
      <c r="B111" s="74" t="s">
        <v>95</v>
      </c>
      <c r="C111" s="137" t="s">
        <v>323</v>
      </c>
      <c r="D111" s="200">
        <f>D112+D151+D158+D154</f>
        <v>97196934.079999998</v>
      </c>
      <c r="E111" s="344">
        <f>E112+E151+E158+E154</f>
        <v>91454289.750000015</v>
      </c>
      <c r="F111" s="364">
        <f>D111-E111</f>
        <v>5742644.3299999833</v>
      </c>
      <c r="G111" s="76"/>
      <c r="H111" s="77"/>
      <c r="I111" s="77"/>
      <c r="J111" s="77"/>
      <c r="K111" s="77"/>
      <c r="L111" s="77"/>
      <c r="M111" s="77"/>
      <c r="N111" s="77"/>
    </row>
    <row r="112" spans="1:14" s="60" customFormat="1" ht="34.5" x14ac:dyDescent="0.25">
      <c r="A112" s="466" t="s">
        <v>1420</v>
      </c>
      <c r="B112" s="74" t="s">
        <v>95</v>
      </c>
      <c r="C112" s="137" t="s">
        <v>324</v>
      </c>
      <c r="D112" s="200">
        <f>D113+D116+D134+D139</f>
        <v>96798275.289999992</v>
      </c>
      <c r="E112" s="344">
        <f>E113+E116+E134+E139</f>
        <v>91055630.960000008</v>
      </c>
      <c r="F112" s="364">
        <f>D112-E112</f>
        <v>5742644.3299999833</v>
      </c>
      <c r="G112" s="58"/>
      <c r="H112" s="59"/>
      <c r="I112" s="59"/>
      <c r="J112" s="59"/>
      <c r="K112" s="59"/>
      <c r="L112" s="59"/>
      <c r="M112" s="59"/>
      <c r="N112" s="59"/>
    </row>
    <row r="113" spans="1:14" s="39" customFormat="1" ht="22.5" customHeight="1" x14ac:dyDescent="0.25">
      <c r="A113" s="132" t="s">
        <v>1118</v>
      </c>
      <c r="B113" s="74" t="s">
        <v>95</v>
      </c>
      <c r="C113" s="135" t="s">
        <v>1371</v>
      </c>
      <c r="D113" s="197">
        <f>D114</f>
        <v>28044200</v>
      </c>
      <c r="E113" s="197">
        <f>E114</f>
        <v>28044200</v>
      </c>
      <c r="F113" s="365">
        <f>D113-E113</f>
        <v>0</v>
      </c>
      <c r="G113" s="37"/>
      <c r="H113" s="38"/>
      <c r="I113" s="38"/>
      <c r="J113" s="38"/>
      <c r="K113" s="38"/>
      <c r="L113" s="38"/>
      <c r="M113" s="38"/>
      <c r="N113" s="38"/>
    </row>
    <row r="114" spans="1:14" s="49" customFormat="1" ht="18" customHeight="1" x14ac:dyDescent="0.25">
      <c r="A114" s="132" t="s">
        <v>221</v>
      </c>
      <c r="B114" s="74" t="s">
        <v>95</v>
      </c>
      <c r="C114" s="141" t="s">
        <v>1586</v>
      </c>
      <c r="D114" s="198">
        <f>D115</f>
        <v>28044200</v>
      </c>
      <c r="E114" s="198">
        <f>E115</f>
        <v>28044200</v>
      </c>
      <c r="F114" s="365">
        <f t="shared" ref="F114:F115" si="6">D114-E114</f>
        <v>0</v>
      </c>
      <c r="G114" s="43"/>
      <c r="H114" s="48"/>
      <c r="I114" s="48"/>
      <c r="J114" s="48"/>
      <c r="K114" s="48"/>
      <c r="L114" s="48"/>
      <c r="M114" s="48"/>
      <c r="N114" s="48"/>
    </row>
    <row r="115" spans="1:14" s="7" customFormat="1" ht="24.75" customHeight="1" x14ac:dyDescent="0.25">
      <c r="A115" s="132" t="s">
        <v>222</v>
      </c>
      <c r="B115" s="74" t="s">
        <v>95</v>
      </c>
      <c r="C115" s="135" t="s">
        <v>1587</v>
      </c>
      <c r="D115" s="197">
        <v>28044200</v>
      </c>
      <c r="E115" s="197">
        <v>28044200</v>
      </c>
      <c r="F115" s="365">
        <f t="shared" si="6"/>
        <v>0</v>
      </c>
      <c r="G115" s="5"/>
      <c r="H115" s="6"/>
      <c r="I115" s="6"/>
      <c r="J115" s="6"/>
      <c r="K115" s="6"/>
      <c r="L115" s="6"/>
      <c r="M115" s="6"/>
      <c r="N115" s="6"/>
    </row>
    <row r="116" spans="1:14" s="39" customFormat="1" ht="26.25" customHeight="1" x14ac:dyDescent="0.25">
      <c r="A116" s="454" t="s">
        <v>1421</v>
      </c>
      <c r="B116" s="74" t="s">
        <v>95</v>
      </c>
      <c r="C116" s="134" t="s">
        <v>1374</v>
      </c>
      <c r="D116" s="199">
        <f>D123+D132+D121+D125+D129</f>
        <v>67856715.289999992</v>
      </c>
      <c r="E116" s="199">
        <f>E123+E132+E121+E125+E129</f>
        <v>61953570.960000001</v>
      </c>
      <c r="F116" s="367">
        <f t="shared" ref="F116:F122" si="7">D116-E116</f>
        <v>5903144.3299999908</v>
      </c>
      <c r="G116" s="37"/>
      <c r="H116" s="38"/>
      <c r="I116" s="38"/>
      <c r="J116" s="38"/>
      <c r="K116" s="38"/>
      <c r="L116" s="38"/>
      <c r="M116" s="38"/>
      <c r="N116" s="38"/>
    </row>
    <row r="117" spans="1:14" s="42" customFormat="1" ht="37.5" hidden="1" customHeight="1" x14ac:dyDescent="0.25">
      <c r="A117" s="51" t="s">
        <v>104</v>
      </c>
      <c r="B117" s="74" t="s">
        <v>95</v>
      </c>
      <c r="C117" s="138" t="s">
        <v>913</v>
      </c>
      <c r="D117" s="200">
        <f>D118</f>
        <v>0</v>
      </c>
      <c r="E117" s="200">
        <f>E118</f>
        <v>0</v>
      </c>
      <c r="F117" s="364">
        <f t="shared" si="7"/>
        <v>0</v>
      </c>
      <c r="G117" s="40"/>
      <c r="H117" s="41"/>
      <c r="I117" s="41"/>
      <c r="J117" s="41"/>
      <c r="K117" s="41"/>
      <c r="L117" s="41"/>
      <c r="M117" s="41"/>
      <c r="N117" s="41"/>
    </row>
    <row r="118" spans="1:14" s="42" customFormat="1" ht="34.5" hidden="1" customHeight="1" x14ac:dyDescent="0.25">
      <c r="A118" s="50" t="s">
        <v>313</v>
      </c>
      <c r="B118" s="74" t="s">
        <v>95</v>
      </c>
      <c r="C118" s="142" t="s">
        <v>312</v>
      </c>
      <c r="D118" s="201"/>
      <c r="E118" s="202"/>
      <c r="F118" s="365">
        <f t="shared" si="7"/>
        <v>0</v>
      </c>
      <c r="G118" s="40"/>
      <c r="H118" s="41"/>
      <c r="I118" s="41"/>
      <c r="J118" s="41"/>
      <c r="K118" s="41"/>
      <c r="L118" s="41"/>
      <c r="M118" s="41"/>
      <c r="N118" s="41"/>
    </row>
    <row r="119" spans="1:14" s="42" customFormat="1" ht="33.75" hidden="1" customHeight="1" x14ac:dyDescent="0.25">
      <c r="A119" s="51" t="s">
        <v>314</v>
      </c>
      <c r="B119" s="74" t="s">
        <v>95</v>
      </c>
      <c r="C119" s="138" t="s">
        <v>914</v>
      </c>
      <c r="D119" s="200">
        <f>D120</f>
        <v>0</v>
      </c>
      <c r="E119" s="200">
        <f>E120</f>
        <v>0</v>
      </c>
      <c r="F119" s="364">
        <f t="shared" si="7"/>
        <v>0</v>
      </c>
      <c r="G119" s="40"/>
      <c r="H119" s="41"/>
      <c r="I119" s="41"/>
      <c r="J119" s="41"/>
      <c r="K119" s="41"/>
      <c r="L119" s="41"/>
      <c r="M119" s="41"/>
      <c r="N119" s="41"/>
    </row>
    <row r="120" spans="1:14" s="42" customFormat="1" ht="34.5" hidden="1" customHeight="1" x14ac:dyDescent="0.25">
      <c r="A120" s="50" t="s">
        <v>315</v>
      </c>
      <c r="B120" s="74" t="s">
        <v>95</v>
      </c>
      <c r="C120" s="142" t="s">
        <v>915</v>
      </c>
      <c r="D120" s="201"/>
      <c r="E120" s="202"/>
      <c r="F120" s="365">
        <f t="shared" si="7"/>
        <v>0</v>
      </c>
      <c r="G120" s="40"/>
      <c r="H120" s="41"/>
      <c r="I120" s="41"/>
      <c r="J120" s="41"/>
      <c r="K120" s="41"/>
      <c r="L120" s="41"/>
      <c r="M120" s="41"/>
      <c r="N120" s="41"/>
    </row>
    <row r="121" spans="1:14" s="7" customFormat="1" ht="44.25" customHeight="1" x14ac:dyDescent="0.25">
      <c r="A121" s="156" t="s">
        <v>1120</v>
      </c>
      <c r="B121" s="74" t="s">
        <v>95</v>
      </c>
      <c r="C121" s="151" t="s">
        <v>1450</v>
      </c>
      <c r="D121" s="200">
        <f>D122</f>
        <v>17471600</v>
      </c>
      <c r="E121" s="200">
        <f>E122</f>
        <v>12192045.65</v>
      </c>
      <c r="F121" s="364">
        <f t="shared" si="7"/>
        <v>5279554.3499999996</v>
      </c>
      <c r="G121" s="5"/>
      <c r="H121" s="6"/>
      <c r="I121" s="6"/>
      <c r="J121" s="6"/>
      <c r="K121" s="6"/>
      <c r="L121" s="6"/>
      <c r="M121" s="6"/>
      <c r="N121" s="6"/>
    </row>
    <row r="122" spans="1:14" s="7" customFormat="1" ht="47.25" customHeight="1" x14ac:dyDescent="0.25">
      <c r="A122" s="50" t="s">
        <v>1093</v>
      </c>
      <c r="B122" s="74" t="s">
        <v>95</v>
      </c>
      <c r="C122" s="142" t="s">
        <v>1451</v>
      </c>
      <c r="D122" s="201">
        <v>17471600</v>
      </c>
      <c r="E122" s="202">
        <v>12192045.65</v>
      </c>
      <c r="F122" s="365">
        <f t="shared" si="7"/>
        <v>5279554.3499999996</v>
      </c>
      <c r="G122" s="5"/>
      <c r="H122" s="6"/>
      <c r="I122" s="6"/>
      <c r="J122" s="6"/>
      <c r="K122" s="6"/>
      <c r="L122" s="6"/>
      <c r="M122" s="6"/>
      <c r="N122" s="6"/>
    </row>
    <row r="123" spans="1:14" s="39" customFormat="1" ht="76.5" customHeight="1" x14ac:dyDescent="0.25">
      <c r="A123" s="454" t="s">
        <v>1422</v>
      </c>
      <c r="B123" s="74" t="s">
        <v>95</v>
      </c>
      <c r="C123" s="134" t="s">
        <v>1375</v>
      </c>
      <c r="D123" s="199">
        <f>D124</f>
        <v>11969000</v>
      </c>
      <c r="E123" s="199">
        <f>E124</f>
        <v>11345410.029999999</v>
      </c>
      <c r="F123" s="367">
        <f>D123-E123</f>
        <v>623589.97000000067</v>
      </c>
      <c r="G123" s="37"/>
      <c r="H123" s="38"/>
      <c r="I123" s="38"/>
      <c r="J123" s="38"/>
      <c r="K123" s="38"/>
      <c r="L123" s="38"/>
      <c r="M123" s="38"/>
      <c r="N123" s="38"/>
    </row>
    <row r="124" spans="1:14" s="7" customFormat="1" ht="78.75" customHeight="1" x14ac:dyDescent="0.25">
      <c r="A124" s="454" t="s">
        <v>1423</v>
      </c>
      <c r="B124" s="74" t="s">
        <v>95</v>
      </c>
      <c r="C124" s="135" t="s">
        <v>1376</v>
      </c>
      <c r="D124" s="203">
        <v>11969000</v>
      </c>
      <c r="E124" s="203">
        <v>11345410.029999999</v>
      </c>
      <c r="F124" s="370"/>
      <c r="G124" s="5"/>
      <c r="H124" s="6"/>
      <c r="I124" s="6"/>
      <c r="J124" s="6"/>
      <c r="K124" s="6"/>
      <c r="L124" s="6"/>
      <c r="M124" s="6"/>
      <c r="N124" s="6"/>
    </row>
    <row r="125" spans="1:14" s="42" customFormat="1" ht="37.5" hidden="1" customHeight="1" x14ac:dyDescent="0.25">
      <c r="A125" s="51" t="s">
        <v>1283</v>
      </c>
      <c r="B125" s="74" t="s">
        <v>95</v>
      </c>
      <c r="C125" s="138" t="s">
        <v>1282</v>
      </c>
      <c r="D125" s="200">
        <f>D126</f>
        <v>0</v>
      </c>
      <c r="E125" s="200">
        <f>E126</f>
        <v>0</v>
      </c>
      <c r="F125" s="364"/>
      <c r="G125" s="40"/>
      <c r="H125" s="41"/>
      <c r="I125" s="41"/>
      <c r="J125" s="41"/>
      <c r="K125" s="41"/>
      <c r="L125" s="41"/>
      <c r="M125" s="41"/>
      <c r="N125" s="41"/>
    </row>
    <row r="126" spans="1:14" s="42" customFormat="1" ht="34.5" hidden="1" customHeight="1" x14ac:dyDescent="0.25">
      <c r="A126" s="50" t="s">
        <v>1284</v>
      </c>
      <c r="B126" s="74" t="s">
        <v>95</v>
      </c>
      <c r="C126" s="142" t="s">
        <v>1281</v>
      </c>
      <c r="D126" s="201">
        <v>0</v>
      </c>
      <c r="E126" s="202">
        <v>0</v>
      </c>
      <c r="F126" s="365"/>
      <c r="G126" s="40"/>
      <c r="H126" s="41"/>
      <c r="I126" s="41"/>
      <c r="J126" s="41"/>
      <c r="K126" s="41"/>
      <c r="L126" s="41"/>
      <c r="M126" s="41"/>
      <c r="N126" s="41"/>
    </row>
    <row r="127" spans="1:14" s="42" customFormat="1" ht="33.75" hidden="1" customHeight="1" x14ac:dyDescent="0.25">
      <c r="A127" s="51" t="s">
        <v>314</v>
      </c>
      <c r="B127" s="74" t="s">
        <v>95</v>
      </c>
      <c r="C127" s="138" t="s">
        <v>914</v>
      </c>
      <c r="D127" s="200">
        <f>D128</f>
        <v>0</v>
      </c>
      <c r="E127" s="200">
        <f>E128</f>
        <v>0</v>
      </c>
      <c r="F127" s="364"/>
      <c r="G127" s="40"/>
      <c r="H127" s="41"/>
      <c r="I127" s="41"/>
      <c r="J127" s="41"/>
      <c r="K127" s="41"/>
      <c r="L127" s="41"/>
      <c r="M127" s="41"/>
      <c r="N127" s="41"/>
    </row>
    <row r="128" spans="1:14" s="42" customFormat="1" ht="27" hidden="1" customHeight="1" x14ac:dyDescent="0.25">
      <c r="A128" s="50" t="s">
        <v>315</v>
      </c>
      <c r="B128" s="74" t="s">
        <v>95</v>
      </c>
      <c r="C128" s="142" t="s">
        <v>915</v>
      </c>
      <c r="D128" s="201"/>
      <c r="E128" s="202"/>
      <c r="F128" s="365"/>
      <c r="G128" s="40"/>
      <c r="H128" s="41"/>
      <c r="I128" s="41"/>
      <c r="J128" s="41"/>
      <c r="K128" s="41"/>
      <c r="L128" s="41"/>
      <c r="M128" s="41"/>
      <c r="N128" s="41"/>
    </row>
    <row r="129" spans="1:16354" s="7" customFormat="1" ht="49.5" hidden="1" customHeight="1" x14ac:dyDescent="0.25">
      <c r="A129" s="156" t="s">
        <v>1186</v>
      </c>
      <c r="B129" s="74" t="s">
        <v>95</v>
      </c>
      <c r="C129" s="151" t="s">
        <v>1452</v>
      </c>
      <c r="D129" s="200">
        <f>D130</f>
        <v>0</v>
      </c>
      <c r="E129" s="200">
        <f>E130</f>
        <v>0</v>
      </c>
      <c r="F129" s="367">
        <f>D129-E129</f>
        <v>0</v>
      </c>
      <c r="G129" s="5"/>
      <c r="H129" s="6"/>
      <c r="I129" s="6"/>
      <c r="J129" s="6"/>
      <c r="K129" s="6"/>
      <c r="L129" s="6"/>
      <c r="M129" s="6"/>
      <c r="N129" s="6"/>
    </row>
    <row r="130" spans="1:16354" s="7" customFormat="1" ht="39.75" hidden="1" customHeight="1" x14ac:dyDescent="0.25">
      <c r="A130" s="50" t="s">
        <v>1483</v>
      </c>
      <c r="B130" s="74" t="s">
        <v>95</v>
      </c>
      <c r="C130" s="142" t="s">
        <v>1453</v>
      </c>
      <c r="D130" s="201">
        <v>0</v>
      </c>
      <c r="E130" s="202">
        <v>0</v>
      </c>
      <c r="F130" s="365"/>
      <c r="G130" s="5"/>
      <c r="H130" s="6"/>
      <c r="I130" s="6"/>
      <c r="J130" s="6"/>
      <c r="K130" s="6"/>
      <c r="L130" s="6"/>
      <c r="M130" s="6"/>
      <c r="N130" s="6"/>
    </row>
    <row r="131" spans="1:16354" s="42" customFormat="1" ht="42.75" hidden="1" customHeight="1" x14ac:dyDescent="0.25">
      <c r="A131" s="130" t="s">
        <v>1119</v>
      </c>
      <c r="B131" s="74" t="s">
        <v>95</v>
      </c>
      <c r="C131" s="134" t="s">
        <v>1061</v>
      </c>
      <c r="D131" s="206"/>
      <c r="E131" s="206"/>
      <c r="F131" s="371">
        <f>D131-E131</f>
        <v>0</v>
      </c>
      <c r="G131" s="387"/>
      <c r="H131" s="213"/>
      <c r="I131" s="388"/>
      <c r="J131" s="389"/>
      <c r="K131" s="387"/>
      <c r="L131" s="213"/>
      <c r="M131" s="388"/>
      <c r="N131" s="389"/>
      <c r="O131" s="387"/>
      <c r="P131" s="213"/>
      <c r="Q131" s="388"/>
      <c r="R131" s="389"/>
      <c r="S131" s="387"/>
      <c r="T131" s="213"/>
      <c r="U131" s="388"/>
      <c r="V131" s="389"/>
      <c r="W131" s="387"/>
      <c r="X131" s="213"/>
      <c r="Y131" s="388"/>
      <c r="Z131" s="389"/>
      <c r="AA131" s="387"/>
      <c r="AB131" s="213"/>
      <c r="AC131" s="388"/>
      <c r="AD131" s="389"/>
      <c r="AE131" s="387"/>
      <c r="AF131" s="213"/>
      <c r="AG131" s="388"/>
      <c r="AH131" s="389"/>
      <c r="AI131" s="387"/>
      <c r="AJ131" s="213"/>
      <c r="AK131" s="388"/>
      <c r="AL131" s="389"/>
      <c r="AM131" s="387"/>
      <c r="AN131" s="213"/>
      <c r="AO131" s="388"/>
      <c r="AP131" s="389"/>
      <c r="AQ131" s="387"/>
      <c r="AR131" s="213"/>
      <c r="AS131" s="388"/>
      <c r="AT131" s="389"/>
      <c r="AU131" s="387"/>
      <c r="AV131" s="213"/>
      <c r="AW131" s="388"/>
      <c r="AX131" s="389"/>
      <c r="AY131" s="387"/>
      <c r="AZ131" s="213"/>
      <c r="BA131" s="388"/>
      <c r="BB131" s="389"/>
      <c r="BC131" s="387"/>
      <c r="BD131" s="213"/>
      <c r="BE131" s="388"/>
      <c r="BF131" s="389"/>
      <c r="BG131" s="387"/>
      <c r="BH131" s="213"/>
      <c r="BI131" s="388"/>
      <c r="BJ131" s="389"/>
      <c r="BK131" s="387"/>
      <c r="BL131" s="213"/>
      <c r="BM131" s="388"/>
      <c r="BN131" s="389"/>
      <c r="BO131" s="387"/>
      <c r="BP131" s="213"/>
      <c r="BQ131" s="388"/>
      <c r="BR131" s="389"/>
      <c r="BS131" s="387"/>
      <c r="BT131" s="213"/>
      <c r="BU131" s="388"/>
      <c r="BV131" s="389"/>
      <c r="BW131" s="387"/>
      <c r="BX131" s="213"/>
      <c r="BY131" s="388"/>
      <c r="BZ131" s="389"/>
      <c r="CA131" s="387"/>
      <c r="CB131" s="213"/>
      <c r="CC131" s="388"/>
      <c r="CD131" s="389"/>
      <c r="CE131" s="387"/>
      <c r="CF131" s="213"/>
      <c r="CG131" s="388"/>
      <c r="CH131" s="389"/>
      <c r="CI131" s="387"/>
      <c r="CJ131" s="213"/>
      <c r="CK131" s="388"/>
      <c r="CL131" s="389"/>
      <c r="CM131" s="387"/>
      <c r="CN131" s="213"/>
      <c r="CO131" s="388"/>
      <c r="CP131" s="389"/>
      <c r="CQ131" s="387"/>
      <c r="CR131" s="213"/>
      <c r="CS131" s="388"/>
      <c r="CT131" s="389"/>
      <c r="CU131" s="387"/>
      <c r="CV131" s="213"/>
      <c r="CW131" s="388"/>
      <c r="CX131" s="389"/>
      <c r="CY131" s="387"/>
      <c r="CZ131" s="213"/>
      <c r="DA131" s="388"/>
      <c r="DB131" s="389"/>
      <c r="DC131" s="387"/>
      <c r="DD131" s="213"/>
      <c r="DE131" s="388"/>
      <c r="DF131" s="389"/>
      <c r="DG131" s="387"/>
      <c r="DH131" s="213"/>
      <c r="DI131" s="388"/>
      <c r="DJ131" s="389"/>
      <c r="DK131" s="387"/>
      <c r="DL131" s="213"/>
      <c r="DM131" s="388"/>
      <c r="DN131" s="389"/>
      <c r="DO131" s="387"/>
      <c r="DP131" s="213"/>
      <c r="DQ131" s="388"/>
      <c r="DR131" s="389"/>
      <c r="DS131" s="387"/>
      <c r="DT131" s="213"/>
      <c r="DU131" s="388"/>
      <c r="DV131" s="389"/>
      <c r="DW131" s="387"/>
      <c r="DX131" s="213"/>
      <c r="DY131" s="388"/>
      <c r="DZ131" s="389"/>
      <c r="EA131" s="387"/>
      <c r="EB131" s="213"/>
      <c r="EC131" s="388"/>
      <c r="ED131" s="389"/>
      <c r="EE131" s="387"/>
      <c r="EF131" s="213"/>
      <c r="EG131" s="388"/>
      <c r="EH131" s="389"/>
      <c r="EI131" s="387"/>
      <c r="EJ131" s="213"/>
      <c r="EK131" s="388"/>
      <c r="EL131" s="389"/>
      <c r="EM131" s="387"/>
      <c r="EN131" s="213"/>
      <c r="EO131" s="388"/>
      <c r="EP131" s="389"/>
      <c r="EQ131" s="387"/>
      <c r="ER131" s="213"/>
      <c r="ES131" s="388"/>
      <c r="ET131" s="389"/>
      <c r="EU131" s="387"/>
      <c r="EV131" s="213"/>
      <c r="EW131" s="388"/>
      <c r="EX131" s="389"/>
      <c r="EY131" s="387"/>
      <c r="EZ131" s="213"/>
      <c r="FA131" s="388"/>
      <c r="FB131" s="389"/>
      <c r="FC131" s="387"/>
      <c r="FD131" s="213"/>
      <c r="FE131" s="388"/>
      <c r="FF131" s="389"/>
      <c r="FG131" s="387"/>
      <c r="FH131" s="213"/>
      <c r="FI131" s="388"/>
      <c r="FJ131" s="389"/>
      <c r="FK131" s="387"/>
      <c r="FL131" s="213"/>
      <c r="FM131" s="388"/>
      <c r="FN131" s="389"/>
      <c r="FO131" s="387"/>
      <c r="FP131" s="213"/>
      <c r="FQ131" s="388"/>
      <c r="FR131" s="389"/>
      <c r="FS131" s="387"/>
      <c r="FT131" s="213"/>
      <c r="FU131" s="388"/>
      <c r="FV131" s="389"/>
      <c r="FW131" s="387"/>
      <c r="FX131" s="213"/>
      <c r="FY131" s="388"/>
      <c r="FZ131" s="389"/>
      <c r="GA131" s="387"/>
      <c r="GB131" s="213"/>
      <c r="GC131" s="388"/>
      <c r="GD131" s="389"/>
      <c r="GE131" s="387"/>
      <c r="GF131" s="213"/>
      <c r="GG131" s="388"/>
      <c r="GH131" s="389"/>
      <c r="GI131" s="387"/>
      <c r="GJ131" s="213"/>
      <c r="GK131" s="388"/>
      <c r="GL131" s="389"/>
      <c r="GM131" s="387"/>
      <c r="GN131" s="213"/>
      <c r="GO131" s="388"/>
      <c r="GP131" s="389"/>
      <c r="GQ131" s="387"/>
      <c r="GR131" s="213"/>
      <c r="GS131" s="388"/>
      <c r="GT131" s="389"/>
      <c r="GU131" s="387"/>
      <c r="GV131" s="213"/>
      <c r="GW131" s="388"/>
      <c r="GX131" s="389"/>
      <c r="GY131" s="387"/>
      <c r="GZ131" s="213"/>
      <c r="HA131" s="388"/>
      <c r="HB131" s="389"/>
      <c r="HC131" s="387"/>
      <c r="HD131" s="213"/>
      <c r="HE131" s="388"/>
      <c r="HF131" s="389"/>
      <c r="HG131" s="387"/>
      <c r="HH131" s="213"/>
      <c r="HI131" s="388"/>
      <c r="HJ131" s="389"/>
      <c r="HK131" s="387"/>
      <c r="HL131" s="213"/>
      <c r="HM131" s="388"/>
      <c r="HN131" s="389"/>
      <c r="HO131" s="387"/>
      <c r="HP131" s="213"/>
      <c r="HQ131" s="388"/>
      <c r="HR131" s="389"/>
      <c r="HS131" s="387"/>
      <c r="HT131" s="213"/>
      <c r="HU131" s="388"/>
      <c r="HV131" s="389"/>
      <c r="HW131" s="387"/>
      <c r="HX131" s="213"/>
      <c r="HY131" s="388"/>
      <c r="HZ131" s="389"/>
      <c r="IA131" s="387"/>
      <c r="IB131" s="213"/>
      <c r="IC131" s="388"/>
      <c r="ID131" s="389"/>
      <c r="IE131" s="387"/>
      <c r="IF131" s="213"/>
      <c r="IG131" s="388"/>
      <c r="IH131" s="389"/>
      <c r="II131" s="387"/>
      <c r="IJ131" s="213"/>
      <c r="IK131" s="388"/>
      <c r="IL131" s="389"/>
      <c r="IM131" s="387"/>
      <c r="IN131" s="213"/>
      <c r="IO131" s="388"/>
      <c r="IP131" s="389"/>
      <c r="IQ131" s="387"/>
      <c r="IR131" s="213"/>
      <c r="IS131" s="388"/>
      <c r="IT131" s="389"/>
      <c r="IU131" s="387"/>
      <c r="IV131" s="213"/>
      <c r="IW131" s="388"/>
      <c r="IX131" s="389"/>
      <c r="IY131" s="387"/>
      <c r="IZ131" s="213"/>
      <c r="JA131" s="388"/>
      <c r="JB131" s="389"/>
      <c r="JC131" s="387"/>
      <c r="JD131" s="213"/>
      <c r="JE131" s="388"/>
      <c r="JF131" s="389"/>
      <c r="JG131" s="387"/>
      <c r="JH131" s="213"/>
      <c r="JI131" s="388"/>
      <c r="JJ131" s="389"/>
      <c r="JK131" s="387"/>
      <c r="JL131" s="213"/>
      <c r="JM131" s="388"/>
      <c r="JN131" s="389"/>
      <c r="JO131" s="387"/>
      <c r="JP131" s="213"/>
      <c r="JQ131" s="388"/>
      <c r="JR131" s="389"/>
      <c r="JS131" s="387"/>
      <c r="JT131" s="213"/>
      <c r="JU131" s="388"/>
      <c r="JV131" s="389"/>
      <c r="JW131" s="387"/>
      <c r="JX131" s="213"/>
      <c r="JY131" s="388"/>
      <c r="JZ131" s="389"/>
      <c r="KA131" s="387"/>
      <c r="KB131" s="213"/>
      <c r="KC131" s="388"/>
      <c r="KD131" s="389"/>
      <c r="KE131" s="387"/>
      <c r="KF131" s="213"/>
      <c r="KG131" s="388"/>
      <c r="KH131" s="389"/>
      <c r="KI131" s="387"/>
      <c r="KJ131" s="213"/>
      <c r="KK131" s="388"/>
      <c r="KL131" s="389"/>
      <c r="KM131" s="387"/>
      <c r="KN131" s="213"/>
      <c r="KO131" s="388"/>
      <c r="KP131" s="389"/>
      <c r="KQ131" s="387"/>
      <c r="KR131" s="213"/>
      <c r="KS131" s="388"/>
      <c r="KT131" s="389"/>
      <c r="KU131" s="387"/>
      <c r="KV131" s="213"/>
      <c r="KW131" s="388"/>
      <c r="KX131" s="389"/>
      <c r="KY131" s="387"/>
      <c r="KZ131" s="213"/>
      <c r="LA131" s="388"/>
      <c r="LB131" s="389"/>
      <c r="LC131" s="387"/>
      <c r="LD131" s="213"/>
      <c r="LE131" s="388"/>
      <c r="LF131" s="389"/>
      <c r="LG131" s="387"/>
      <c r="LH131" s="213"/>
      <c r="LI131" s="388"/>
      <c r="LJ131" s="389"/>
      <c r="LK131" s="387"/>
      <c r="LL131" s="213"/>
      <c r="LM131" s="388"/>
      <c r="LN131" s="389"/>
      <c r="LO131" s="387"/>
      <c r="LP131" s="213"/>
      <c r="LQ131" s="388"/>
      <c r="LR131" s="389"/>
      <c r="LS131" s="387"/>
      <c r="LT131" s="213"/>
      <c r="LU131" s="388"/>
      <c r="LV131" s="389"/>
      <c r="LW131" s="387"/>
      <c r="LX131" s="213"/>
      <c r="LY131" s="388"/>
      <c r="LZ131" s="389"/>
      <c r="MA131" s="387"/>
      <c r="MB131" s="213"/>
      <c r="MC131" s="388"/>
      <c r="MD131" s="389"/>
      <c r="ME131" s="387"/>
      <c r="MF131" s="213"/>
      <c r="MG131" s="388"/>
      <c r="MH131" s="389"/>
      <c r="MI131" s="387"/>
      <c r="MJ131" s="213"/>
      <c r="MK131" s="388"/>
      <c r="ML131" s="389"/>
      <c r="MM131" s="387"/>
      <c r="MN131" s="213"/>
      <c r="MO131" s="388"/>
      <c r="MP131" s="389"/>
      <c r="MQ131" s="387"/>
      <c r="MR131" s="213"/>
      <c r="MS131" s="388"/>
      <c r="MT131" s="389"/>
      <c r="MU131" s="387"/>
      <c r="MV131" s="213"/>
      <c r="MW131" s="388"/>
      <c r="MX131" s="389"/>
      <c r="MY131" s="387"/>
      <c r="MZ131" s="213"/>
      <c r="NA131" s="388"/>
      <c r="NB131" s="389"/>
      <c r="NC131" s="387"/>
      <c r="ND131" s="213"/>
      <c r="NE131" s="388"/>
      <c r="NF131" s="389"/>
      <c r="NG131" s="387"/>
      <c r="NH131" s="213"/>
      <c r="NI131" s="388"/>
      <c r="NJ131" s="389"/>
      <c r="NK131" s="387"/>
      <c r="NL131" s="213"/>
      <c r="NM131" s="388"/>
      <c r="NN131" s="389"/>
      <c r="NO131" s="387"/>
      <c r="NP131" s="213"/>
      <c r="NQ131" s="388"/>
      <c r="NR131" s="389"/>
      <c r="NS131" s="387"/>
      <c r="NT131" s="213"/>
      <c r="NU131" s="388"/>
      <c r="NV131" s="389"/>
      <c r="NW131" s="387"/>
      <c r="NX131" s="213"/>
      <c r="NY131" s="388"/>
      <c r="NZ131" s="389"/>
      <c r="OA131" s="387"/>
      <c r="OB131" s="213"/>
      <c r="OC131" s="388"/>
      <c r="OD131" s="389"/>
      <c r="OE131" s="387"/>
      <c r="OF131" s="213"/>
      <c r="OG131" s="388"/>
      <c r="OH131" s="389"/>
      <c r="OI131" s="387"/>
      <c r="OJ131" s="213"/>
      <c r="OK131" s="388"/>
      <c r="OL131" s="389"/>
      <c r="OM131" s="387"/>
      <c r="ON131" s="213"/>
      <c r="OO131" s="388"/>
      <c r="OP131" s="389"/>
      <c r="OQ131" s="387"/>
      <c r="OR131" s="213"/>
      <c r="OS131" s="388"/>
      <c r="OT131" s="389"/>
      <c r="OU131" s="387"/>
      <c r="OV131" s="213"/>
      <c r="OW131" s="388"/>
      <c r="OX131" s="389"/>
      <c r="OY131" s="387"/>
      <c r="OZ131" s="213"/>
      <c r="PA131" s="388"/>
      <c r="PB131" s="389"/>
      <c r="PC131" s="387"/>
      <c r="PD131" s="213"/>
      <c r="PE131" s="388"/>
      <c r="PF131" s="389"/>
      <c r="PG131" s="387"/>
      <c r="PH131" s="213"/>
      <c r="PI131" s="388"/>
      <c r="PJ131" s="389"/>
      <c r="PK131" s="387"/>
      <c r="PL131" s="213"/>
      <c r="PM131" s="388"/>
      <c r="PN131" s="389"/>
      <c r="PO131" s="387"/>
      <c r="PP131" s="213"/>
      <c r="PQ131" s="388"/>
      <c r="PR131" s="389"/>
      <c r="PS131" s="387"/>
      <c r="PT131" s="213"/>
      <c r="PU131" s="388"/>
      <c r="PV131" s="389"/>
      <c r="PW131" s="387"/>
      <c r="PX131" s="213"/>
      <c r="PY131" s="388"/>
      <c r="PZ131" s="389"/>
      <c r="QA131" s="387"/>
      <c r="QB131" s="213"/>
      <c r="QC131" s="388"/>
      <c r="QD131" s="389"/>
      <c r="QE131" s="387"/>
      <c r="QF131" s="213"/>
      <c r="QG131" s="388"/>
      <c r="QH131" s="389"/>
      <c r="QI131" s="387"/>
      <c r="QJ131" s="213"/>
      <c r="QK131" s="388"/>
      <c r="QL131" s="389"/>
      <c r="QM131" s="387"/>
      <c r="QN131" s="213"/>
      <c r="QO131" s="388"/>
      <c r="QP131" s="389"/>
      <c r="QQ131" s="387"/>
      <c r="QR131" s="213"/>
      <c r="QS131" s="388"/>
      <c r="QT131" s="389"/>
      <c r="QU131" s="387"/>
      <c r="QV131" s="213"/>
      <c r="QW131" s="388"/>
      <c r="QX131" s="389"/>
      <c r="QY131" s="387"/>
      <c r="QZ131" s="213"/>
      <c r="RA131" s="388"/>
      <c r="RB131" s="389"/>
      <c r="RC131" s="387"/>
      <c r="RD131" s="213"/>
      <c r="RE131" s="388"/>
      <c r="RF131" s="389"/>
      <c r="RG131" s="387"/>
      <c r="RH131" s="213"/>
      <c r="RI131" s="388"/>
      <c r="RJ131" s="389"/>
      <c r="RK131" s="387"/>
      <c r="RL131" s="213"/>
      <c r="RM131" s="388"/>
      <c r="RN131" s="389"/>
      <c r="RO131" s="387"/>
      <c r="RP131" s="213"/>
      <c r="RQ131" s="388"/>
      <c r="RR131" s="389"/>
      <c r="RS131" s="387"/>
      <c r="RT131" s="213"/>
      <c r="RU131" s="388"/>
      <c r="RV131" s="389"/>
      <c r="RW131" s="387"/>
      <c r="RX131" s="213"/>
      <c r="RY131" s="388"/>
      <c r="RZ131" s="389"/>
      <c r="SA131" s="387"/>
      <c r="SB131" s="213"/>
      <c r="SC131" s="388"/>
      <c r="SD131" s="389"/>
      <c r="SE131" s="387"/>
      <c r="SF131" s="213"/>
      <c r="SG131" s="388"/>
      <c r="SH131" s="389"/>
      <c r="SI131" s="387"/>
      <c r="SJ131" s="213"/>
      <c r="SK131" s="388"/>
      <c r="SL131" s="389"/>
      <c r="SM131" s="387"/>
      <c r="SN131" s="213"/>
      <c r="SO131" s="388"/>
      <c r="SP131" s="389"/>
      <c r="SQ131" s="387"/>
      <c r="SR131" s="213"/>
      <c r="SS131" s="388"/>
      <c r="ST131" s="389"/>
      <c r="SU131" s="387"/>
      <c r="SV131" s="213"/>
      <c r="SW131" s="388"/>
      <c r="SX131" s="389"/>
      <c r="SY131" s="387"/>
      <c r="SZ131" s="213"/>
      <c r="TA131" s="388"/>
      <c r="TB131" s="389"/>
      <c r="TC131" s="387"/>
      <c r="TD131" s="213"/>
      <c r="TE131" s="388"/>
      <c r="TF131" s="389"/>
      <c r="TG131" s="387"/>
      <c r="TH131" s="213"/>
      <c r="TI131" s="388"/>
      <c r="TJ131" s="389"/>
      <c r="TK131" s="387"/>
      <c r="TL131" s="213"/>
      <c r="TM131" s="388"/>
      <c r="TN131" s="389"/>
      <c r="TO131" s="387"/>
      <c r="TP131" s="213"/>
      <c r="TQ131" s="388"/>
      <c r="TR131" s="389"/>
      <c r="TS131" s="387"/>
      <c r="TT131" s="213"/>
      <c r="TU131" s="388"/>
      <c r="TV131" s="389"/>
      <c r="TW131" s="387"/>
      <c r="TX131" s="213"/>
      <c r="TY131" s="388"/>
      <c r="TZ131" s="389"/>
      <c r="UA131" s="387"/>
      <c r="UB131" s="213"/>
      <c r="UC131" s="388"/>
      <c r="UD131" s="389"/>
      <c r="UE131" s="387"/>
      <c r="UF131" s="213"/>
      <c r="UG131" s="388"/>
      <c r="UH131" s="389"/>
      <c r="UI131" s="387"/>
      <c r="UJ131" s="213"/>
      <c r="UK131" s="388"/>
      <c r="UL131" s="389"/>
      <c r="UM131" s="387"/>
      <c r="UN131" s="213"/>
      <c r="UO131" s="388"/>
      <c r="UP131" s="389"/>
      <c r="UQ131" s="387"/>
      <c r="UR131" s="213"/>
      <c r="US131" s="388"/>
      <c r="UT131" s="389"/>
      <c r="UU131" s="387"/>
      <c r="UV131" s="213"/>
      <c r="UW131" s="388"/>
      <c r="UX131" s="389"/>
      <c r="UY131" s="387"/>
      <c r="UZ131" s="213"/>
      <c r="VA131" s="388"/>
      <c r="VB131" s="389"/>
      <c r="VC131" s="387"/>
      <c r="VD131" s="213"/>
      <c r="VE131" s="388"/>
      <c r="VF131" s="389"/>
      <c r="VG131" s="387"/>
      <c r="VH131" s="213"/>
      <c r="VI131" s="388"/>
      <c r="VJ131" s="389"/>
      <c r="VK131" s="387"/>
      <c r="VL131" s="213"/>
      <c r="VM131" s="388"/>
      <c r="VN131" s="389"/>
      <c r="VO131" s="387"/>
      <c r="VP131" s="213"/>
      <c r="VQ131" s="388"/>
      <c r="VR131" s="389"/>
      <c r="VS131" s="387"/>
      <c r="VT131" s="213"/>
      <c r="VU131" s="388"/>
      <c r="VV131" s="389"/>
      <c r="VW131" s="387"/>
      <c r="VX131" s="213"/>
      <c r="VY131" s="388"/>
      <c r="VZ131" s="389"/>
      <c r="WA131" s="387"/>
      <c r="WB131" s="213"/>
      <c r="WC131" s="388"/>
      <c r="WD131" s="389"/>
      <c r="WE131" s="387"/>
      <c r="WF131" s="213"/>
      <c r="WG131" s="388"/>
      <c r="WH131" s="389"/>
      <c r="WI131" s="387"/>
      <c r="WJ131" s="213"/>
      <c r="WK131" s="388"/>
      <c r="WL131" s="389"/>
      <c r="WM131" s="387"/>
      <c r="WN131" s="213"/>
      <c r="WO131" s="388"/>
      <c r="WP131" s="389"/>
      <c r="WQ131" s="387"/>
      <c r="WR131" s="213"/>
      <c r="WS131" s="388"/>
      <c r="WT131" s="389"/>
      <c r="WU131" s="387"/>
      <c r="WV131" s="213"/>
      <c r="WW131" s="388"/>
      <c r="WX131" s="389"/>
      <c r="WY131" s="387"/>
      <c r="WZ131" s="213"/>
      <c r="XA131" s="388"/>
      <c r="XB131" s="389"/>
      <c r="XC131" s="387"/>
      <c r="XD131" s="213"/>
      <c r="XE131" s="388"/>
      <c r="XF131" s="389"/>
      <c r="XG131" s="387"/>
      <c r="XH131" s="213"/>
      <c r="XI131" s="388"/>
      <c r="XJ131" s="389"/>
      <c r="XK131" s="387"/>
      <c r="XL131" s="213"/>
      <c r="XM131" s="388"/>
      <c r="XN131" s="389"/>
      <c r="XO131" s="387"/>
      <c r="XP131" s="213"/>
      <c r="XQ131" s="388"/>
      <c r="XR131" s="389"/>
      <c r="XS131" s="387"/>
      <c r="XT131" s="213"/>
      <c r="XU131" s="388"/>
      <c r="XV131" s="389"/>
      <c r="XW131" s="387"/>
      <c r="XX131" s="213"/>
      <c r="XY131" s="388"/>
      <c r="XZ131" s="389"/>
      <c r="YA131" s="387"/>
      <c r="YB131" s="213"/>
      <c r="YC131" s="388"/>
      <c r="YD131" s="389"/>
      <c r="YE131" s="387"/>
      <c r="YF131" s="213"/>
      <c r="YG131" s="388"/>
      <c r="YH131" s="389"/>
      <c r="YI131" s="387"/>
      <c r="YJ131" s="213"/>
      <c r="YK131" s="388"/>
      <c r="YL131" s="389"/>
      <c r="YM131" s="387"/>
      <c r="YN131" s="213"/>
      <c r="YO131" s="388"/>
      <c r="YP131" s="389"/>
      <c r="YQ131" s="387"/>
      <c r="YR131" s="213"/>
      <c r="YS131" s="388"/>
      <c r="YT131" s="389"/>
      <c r="YU131" s="387"/>
      <c r="YV131" s="213"/>
      <c r="YW131" s="388"/>
      <c r="YX131" s="389"/>
      <c r="YY131" s="387"/>
      <c r="YZ131" s="213"/>
      <c r="ZA131" s="388"/>
      <c r="ZB131" s="389"/>
      <c r="ZC131" s="387"/>
      <c r="ZD131" s="213"/>
      <c r="ZE131" s="388"/>
      <c r="ZF131" s="389"/>
      <c r="ZG131" s="387"/>
      <c r="ZH131" s="213"/>
      <c r="ZI131" s="388"/>
      <c r="ZJ131" s="389"/>
      <c r="ZK131" s="387"/>
      <c r="ZL131" s="213"/>
      <c r="ZM131" s="388"/>
      <c r="ZN131" s="389"/>
      <c r="ZO131" s="387"/>
      <c r="ZP131" s="213"/>
      <c r="ZQ131" s="388"/>
      <c r="ZR131" s="389"/>
      <c r="ZS131" s="387"/>
      <c r="ZT131" s="213"/>
      <c r="ZU131" s="388"/>
      <c r="ZV131" s="389"/>
      <c r="ZW131" s="387"/>
      <c r="ZX131" s="213"/>
      <c r="ZY131" s="388"/>
      <c r="ZZ131" s="389"/>
      <c r="AAA131" s="387"/>
      <c r="AAB131" s="213"/>
      <c r="AAC131" s="388"/>
      <c r="AAD131" s="389"/>
      <c r="AAE131" s="387"/>
      <c r="AAF131" s="213"/>
      <c r="AAG131" s="388"/>
      <c r="AAH131" s="389"/>
      <c r="AAI131" s="387"/>
      <c r="AAJ131" s="213"/>
      <c r="AAK131" s="388"/>
      <c r="AAL131" s="389"/>
      <c r="AAM131" s="387"/>
      <c r="AAN131" s="213"/>
      <c r="AAO131" s="388"/>
      <c r="AAP131" s="389"/>
      <c r="AAQ131" s="387"/>
      <c r="AAR131" s="213"/>
      <c r="AAS131" s="388"/>
      <c r="AAT131" s="389"/>
      <c r="AAU131" s="387"/>
      <c r="AAV131" s="213"/>
      <c r="AAW131" s="388"/>
      <c r="AAX131" s="389"/>
      <c r="AAY131" s="387"/>
      <c r="AAZ131" s="213"/>
      <c r="ABA131" s="388"/>
      <c r="ABB131" s="389"/>
      <c r="ABC131" s="387"/>
      <c r="ABD131" s="213"/>
      <c r="ABE131" s="388"/>
      <c r="ABF131" s="389"/>
      <c r="ABG131" s="387"/>
      <c r="ABH131" s="213"/>
      <c r="ABI131" s="388"/>
      <c r="ABJ131" s="389"/>
      <c r="ABK131" s="387"/>
      <c r="ABL131" s="213"/>
      <c r="ABM131" s="388"/>
      <c r="ABN131" s="389"/>
      <c r="ABO131" s="387"/>
      <c r="ABP131" s="213"/>
      <c r="ABQ131" s="388"/>
      <c r="ABR131" s="389"/>
      <c r="ABS131" s="387"/>
      <c r="ABT131" s="213"/>
      <c r="ABU131" s="388"/>
      <c r="ABV131" s="389"/>
      <c r="ABW131" s="387"/>
      <c r="ABX131" s="213"/>
      <c r="ABY131" s="388"/>
      <c r="ABZ131" s="389"/>
      <c r="ACA131" s="387"/>
      <c r="ACB131" s="213"/>
      <c r="ACC131" s="388"/>
      <c r="ACD131" s="389"/>
      <c r="ACE131" s="387"/>
      <c r="ACF131" s="213"/>
      <c r="ACG131" s="388"/>
      <c r="ACH131" s="389"/>
      <c r="ACI131" s="387"/>
      <c r="ACJ131" s="213"/>
      <c r="ACK131" s="388"/>
      <c r="ACL131" s="389"/>
      <c r="ACM131" s="387"/>
      <c r="ACN131" s="213"/>
      <c r="ACO131" s="388"/>
      <c r="ACP131" s="389"/>
      <c r="ACQ131" s="387"/>
      <c r="ACR131" s="213"/>
      <c r="ACS131" s="388"/>
      <c r="ACT131" s="389"/>
      <c r="ACU131" s="387"/>
      <c r="ACV131" s="213"/>
      <c r="ACW131" s="388"/>
      <c r="ACX131" s="389"/>
      <c r="ACY131" s="387"/>
      <c r="ACZ131" s="213"/>
      <c r="ADA131" s="388"/>
      <c r="ADB131" s="389"/>
      <c r="ADC131" s="387"/>
      <c r="ADD131" s="213"/>
      <c r="ADE131" s="388"/>
      <c r="ADF131" s="389"/>
      <c r="ADG131" s="387"/>
      <c r="ADH131" s="213"/>
      <c r="ADI131" s="388"/>
      <c r="ADJ131" s="389"/>
      <c r="ADK131" s="387"/>
      <c r="ADL131" s="213"/>
      <c r="ADM131" s="388"/>
      <c r="ADN131" s="389"/>
      <c r="ADO131" s="387"/>
      <c r="ADP131" s="213"/>
      <c r="ADQ131" s="388"/>
      <c r="ADR131" s="389"/>
      <c r="ADS131" s="387"/>
      <c r="ADT131" s="213"/>
      <c r="ADU131" s="388"/>
      <c r="ADV131" s="389"/>
      <c r="ADW131" s="387"/>
      <c r="ADX131" s="213"/>
      <c r="ADY131" s="388"/>
      <c r="ADZ131" s="389"/>
      <c r="AEA131" s="387"/>
      <c r="AEB131" s="213"/>
      <c r="AEC131" s="388"/>
      <c r="AED131" s="389"/>
      <c r="AEE131" s="387"/>
      <c r="AEF131" s="213"/>
      <c r="AEG131" s="388"/>
      <c r="AEH131" s="389"/>
      <c r="AEI131" s="387"/>
      <c r="AEJ131" s="213"/>
      <c r="AEK131" s="388"/>
      <c r="AEL131" s="389"/>
      <c r="AEM131" s="387"/>
      <c r="AEN131" s="213"/>
      <c r="AEO131" s="388"/>
      <c r="AEP131" s="389"/>
      <c r="AEQ131" s="387"/>
      <c r="AER131" s="213"/>
      <c r="AES131" s="388"/>
      <c r="AET131" s="389"/>
      <c r="AEU131" s="387"/>
      <c r="AEV131" s="213"/>
      <c r="AEW131" s="388"/>
      <c r="AEX131" s="389"/>
      <c r="AEY131" s="387"/>
      <c r="AEZ131" s="213"/>
      <c r="AFA131" s="388"/>
      <c r="AFB131" s="389"/>
      <c r="AFC131" s="387"/>
      <c r="AFD131" s="213"/>
      <c r="AFE131" s="388"/>
      <c r="AFF131" s="389"/>
      <c r="AFG131" s="387"/>
      <c r="AFH131" s="213"/>
      <c r="AFI131" s="388"/>
      <c r="AFJ131" s="389"/>
      <c r="AFK131" s="387"/>
      <c r="AFL131" s="213"/>
      <c r="AFM131" s="388"/>
      <c r="AFN131" s="389"/>
      <c r="AFO131" s="387"/>
      <c r="AFP131" s="213"/>
      <c r="AFQ131" s="388"/>
      <c r="AFR131" s="389"/>
      <c r="AFS131" s="387"/>
      <c r="AFT131" s="213"/>
      <c r="AFU131" s="388"/>
      <c r="AFV131" s="389"/>
      <c r="AFW131" s="387"/>
      <c r="AFX131" s="213"/>
      <c r="AFY131" s="388"/>
      <c r="AFZ131" s="389"/>
      <c r="AGA131" s="387"/>
      <c r="AGB131" s="213"/>
      <c r="AGC131" s="388"/>
      <c r="AGD131" s="389"/>
      <c r="AGE131" s="387"/>
      <c r="AGF131" s="213"/>
      <c r="AGG131" s="388"/>
      <c r="AGH131" s="389"/>
      <c r="AGI131" s="387"/>
      <c r="AGJ131" s="213"/>
      <c r="AGK131" s="388"/>
      <c r="AGL131" s="389"/>
      <c r="AGM131" s="387"/>
      <c r="AGN131" s="213"/>
      <c r="AGO131" s="388"/>
      <c r="AGP131" s="389"/>
      <c r="AGQ131" s="387"/>
      <c r="AGR131" s="213"/>
      <c r="AGS131" s="388"/>
      <c r="AGT131" s="389"/>
      <c r="AGU131" s="387"/>
      <c r="AGV131" s="213"/>
      <c r="AGW131" s="388"/>
      <c r="AGX131" s="389"/>
      <c r="AGY131" s="387"/>
      <c r="AGZ131" s="213"/>
      <c r="AHA131" s="388"/>
      <c r="AHB131" s="389"/>
      <c r="AHC131" s="387"/>
      <c r="AHD131" s="213"/>
      <c r="AHE131" s="388"/>
      <c r="AHF131" s="389"/>
      <c r="AHG131" s="387"/>
      <c r="AHH131" s="213"/>
      <c r="AHI131" s="388"/>
      <c r="AHJ131" s="389"/>
      <c r="AHK131" s="387"/>
      <c r="AHL131" s="213"/>
      <c r="AHM131" s="388"/>
      <c r="AHN131" s="389"/>
      <c r="AHO131" s="387"/>
      <c r="AHP131" s="213"/>
      <c r="AHQ131" s="388"/>
      <c r="AHR131" s="389"/>
      <c r="AHS131" s="387"/>
      <c r="AHT131" s="213"/>
      <c r="AHU131" s="388"/>
      <c r="AHV131" s="389"/>
      <c r="AHW131" s="387"/>
      <c r="AHX131" s="213"/>
      <c r="AHY131" s="388"/>
      <c r="AHZ131" s="389"/>
      <c r="AIA131" s="387"/>
      <c r="AIB131" s="213"/>
      <c r="AIC131" s="388"/>
      <c r="AID131" s="389"/>
      <c r="AIE131" s="387"/>
      <c r="AIF131" s="213"/>
      <c r="AIG131" s="388"/>
      <c r="AIH131" s="389"/>
      <c r="AII131" s="387"/>
      <c r="AIJ131" s="213"/>
      <c r="AIK131" s="388"/>
      <c r="AIL131" s="389"/>
      <c r="AIM131" s="387"/>
      <c r="AIN131" s="213"/>
      <c r="AIO131" s="388"/>
      <c r="AIP131" s="389"/>
      <c r="AIQ131" s="387"/>
      <c r="AIR131" s="213"/>
      <c r="AIS131" s="388"/>
      <c r="AIT131" s="389"/>
      <c r="AIU131" s="387"/>
      <c r="AIV131" s="213"/>
      <c r="AIW131" s="388"/>
      <c r="AIX131" s="389"/>
      <c r="AIY131" s="387"/>
      <c r="AIZ131" s="213"/>
      <c r="AJA131" s="388"/>
      <c r="AJB131" s="389"/>
      <c r="AJC131" s="387"/>
      <c r="AJD131" s="213"/>
      <c r="AJE131" s="388"/>
      <c r="AJF131" s="389"/>
      <c r="AJG131" s="387"/>
      <c r="AJH131" s="213"/>
      <c r="AJI131" s="388"/>
      <c r="AJJ131" s="389"/>
      <c r="AJK131" s="387"/>
      <c r="AJL131" s="213"/>
      <c r="AJM131" s="388"/>
      <c r="AJN131" s="389"/>
      <c r="AJO131" s="387"/>
      <c r="AJP131" s="213"/>
      <c r="AJQ131" s="388"/>
      <c r="AJR131" s="389"/>
      <c r="AJS131" s="387"/>
      <c r="AJT131" s="213"/>
      <c r="AJU131" s="388"/>
      <c r="AJV131" s="389"/>
      <c r="AJW131" s="387"/>
      <c r="AJX131" s="213"/>
      <c r="AJY131" s="388"/>
      <c r="AJZ131" s="389"/>
      <c r="AKA131" s="387"/>
      <c r="AKB131" s="213"/>
      <c r="AKC131" s="388"/>
      <c r="AKD131" s="389"/>
      <c r="AKE131" s="387"/>
      <c r="AKF131" s="213"/>
      <c r="AKG131" s="388"/>
      <c r="AKH131" s="389"/>
      <c r="AKI131" s="387"/>
      <c r="AKJ131" s="213"/>
      <c r="AKK131" s="388"/>
      <c r="AKL131" s="389"/>
      <c r="AKM131" s="387"/>
      <c r="AKN131" s="213"/>
      <c r="AKO131" s="388"/>
      <c r="AKP131" s="389"/>
      <c r="AKQ131" s="387"/>
      <c r="AKR131" s="213"/>
      <c r="AKS131" s="388"/>
      <c r="AKT131" s="389"/>
      <c r="AKU131" s="387"/>
      <c r="AKV131" s="213"/>
      <c r="AKW131" s="388"/>
      <c r="AKX131" s="389"/>
      <c r="AKY131" s="387"/>
      <c r="AKZ131" s="213"/>
      <c r="ALA131" s="388"/>
      <c r="ALB131" s="389"/>
      <c r="ALC131" s="387"/>
      <c r="ALD131" s="213"/>
      <c r="ALE131" s="388"/>
      <c r="ALF131" s="389"/>
      <c r="ALG131" s="387"/>
      <c r="ALH131" s="213"/>
      <c r="ALI131" s="388"/>
      <c r="ALJ131" s="389"/>
      <c r="ALK131" s="387"/>
      <c r="ALL131" s="213"/>
      <c r="ALM131" s="388"/>
      <c r="ALN131" s="389"/>
      <c r="ALO131" s="387"/>
      <c r="ALP131" s="213"/>
      <c r="ALQ131" s="388"/>
      <c r="ALR131" s="389"/>
      <c r="ALS131" s="387"/>
      <c r="ALT131" s="213"/>
      <c r="ALU131" s="388"/>
      <c r="ALV131" s="389"/>
      <c r="ALW131" s="387"/>
      <c r="ALX131" s="213"/>
      <c r="ALY131" s="388"/>
      <c r="ALZ131" s="389"/>
      <c r="AMA131" s="387"/>
      <c r="AMB131" s="213"/>
      <c r="AMC131" s="388"/>
      <c r="AMD131" s="389"/>
      <c r="AME131" s="387"/>
      <c r="AMF131" s="213"/>
      <c r="AMG131" s="388"/>
      <c r="AMH131" s="389"/>
      <c r="AMI131" s="387"/>
      <c r="AMJ131" s="213"/>
      <c r="AMK131" s="388"/>
      <c r="AML131" s="389"/>
      <c r="AMM131" s="387"/>
      <c r="AMN131" s="213"/>
      <c r="AMO131" s="388"/>
      <c r="AMP131" s="389"/>
      <c r="AMQ131" s="387"/>
      <c r="AMR131" s="213"/>
      <c r="AMS131" s="388"/>
      <c r="AMT131" s="389"/>
      <c r="AMU131" s="387"/>
      <c r="AMV131" s="213"/>
      <c r="AMW131" s="388"/>
      <c r="AMX131" s="389"/>
      <c r="AMY131" s="387"/>
      <c r="AMZ131" s="213"/>
      <c r="ANA131" s="388"/>
      <c r="ANB131" s="389"/>
      <c r="ANC131" s="387"/>
      <c r="AND131" s="213"/>
      <c r="ANE131" s="388"/>
      <c r="ANF131" s="389"/>
      <c r="ANG131" s="387"/>
      <c r="ANH131" s="213"/>
      <c r="ANI131" s="388"/>
      <c r="ANJ131" s="389"/>
      <c r="ANK131" s="387"/>
      <c r="ANL131" s="213"/>
      <c r="ANM131" s="388"/>
      <c r="ANN131" s="389"/>
      <c r="ANO131" s="387"/>
      <c r="ANP131" s="213"/>
      <c r="ANQ131" s="388"/>
      <c r="ANR131" s="389"/>
      <c r="ANS131" s="387"/>
      <c r="ANT131" s="213"/>
      <c r="ANU131" s="388"/>
      <c r="ANV131" s="389"/>
      <c r="ANW131" s="387"/>
      <c r="ANX131" s="213"/>
      <c r="ANY131" s="388"/>
      <c r="ANZ131" s="389"/>
      <c r="AOA131" s="387"/>
      <c r="AOB131" s="213"/>
      <c r="AOC131" s="388"/>
      <c r="AOD131" s="389"/>
      <c r="AOE131" s="387"/>
      <c r="AOF131" s="213"/>
      <c r="AOG131" s="388"/>
      <c r="AOH131" s="389"/>
      <c r="AOI131" s="387"/>
      <c r="AOJ131" s="213"/>
      <c r="AOK131" s="388"/>
      <c r="AOL131" s="389"/>
      <c r="AOM131" s="387"/>
      <c r="AON131" s="213"/>
      <c r="AOO131" s="388"/>
      <c r="AOP131" s="389"/>
      <c r="AOQ131" s="387"/>
      <c r="AOR131" s="213"/>
      <c r="AOS131" s="388"/>
      <c r="AOT131" s="389"/>
      <c r="AOU131" s="387"/>
      <c r="AOV131" s="213"/>
      <c r="AOW131" s="388"/>
      <c r="AOX131" s="389"/>
      <c r="AOY131" s="387"/>
      <c r="AOZ131" s="213"/>
      <c r="APA131" s="388"/>
      <c r="APB131" s="389"/>
      <c r="APC131" s="387"/>
      <c r="APD131" s="213"/>
      <c r="APE131" s="388"/>
      <c r="APF131" s="389"/>
      <c r="APG131" s="387"/>
      <c r="APH131" s="213"/>
      <c r="API131" s="388"/>
      <c r="APJ131" s="389"/>
      <c r="APK131" s="387"/>
      <c r="APL131" s="213"/>
      <c r="APM131" s="388"/>
      <c r="APN131" s="389"/>
      <c r="APO131" s="387"/>
      <c r="APP131" s="213"/>
      <c r="APQ131" s="388"/>
      <c r="APR131" s="389"/>
      <c r="APS131" s="387"/>
      <c r="APT131" s="213"/>
      <c r="APU131" s="388"/>
      <c r="APV131" s="389"/>
      <c r="APW131" s="387"/>
      <c r="APX131" s="213"/>
      <c r="APY131" s="388"/>
      <c r="APZ131" s="389"/>
      <c r="AQA131" s="387"/>
      <c r="AQB131" s="213"/>
      <c r="AQC131" s="388"/>
      <c r="AQD131" s="389"/>
      <c r="AQE131" s="387"/>
      <c r="AQF131" s="213"/>
      <c r="AQG131" s="388"/>
      <c r="AQH131" s="389"/>
      <c r="AQI131" s="387"/>
      <c r="AQJ131" s="213"/>
      <c r="AQK131" s="388"/>
      <c r="AQL131" s="389"/>
      <c r="AQM131" s="387"/>
      <c r="AQN131" s="213"/>
      <c r="AQO131" s="388"/>
      <c r="AQP131" s="389"/>
      <c r="AQQ131" s="387"/>
      <c r="AQR131" s="213"/>
      <c r="AQS131" s="388"/>
      <c r="AQT131" s="389"/>
      <c r="AQU131" s="387"/>
      <c r="AQV131" s="213"/>
      <c r="AQW131" s="388"/>
      <c r="AQX131" s="389"/>
      <c r="AQY131" s="387"/>
      <c r="AQZ131" s="213"/>
      <c r="ARA131" s="388"/>
      <c r="ARB131" s="389"/>
      <c r="ARC131" s="387"/>
      <c r="ARD131" s="213"/>
      <c r="ARE131" s="388"/>
      <c r="ARF131" s="389"/>
      <c r="ARG131" s="387"/>
      <c r="ARH131" s="213"/>
      <c r="ARI131" s="388"/>
      <c r="ARJ131" s="389"/>
      <c r="ARK131" s="387"/>
      <c r="ARL131" s="213"/>
      <c r="ARM131" s="388"/>
      <c r="ARN131" s="389"/>
      <c r="ARO131" s="387"/>
      <c r="ARP131" s="213"/>
      <c r="ARQ131" s="388"/>
      <c r="ARR131" s="389"/>
      <c r="ARS131" s="387"/>
      <c r="ART131" s="213"/>
      <c r="ARU131" s="388"/>
      <c r="ARV131" s="389"/>
      <c r="ARW131" s="387"/>
      <c r="ARX131" s="213"/>
      <c r="ARY131" s="388"/>
      <c r="ARZ131" s="389"/>
      <c r="ASA131" s="387"/>
      <c r="ASB131" s="213"/>
      <c r="ASC131" s="388"/>
      <c r="ASD131" s="389"/>
      <c r="ASE131" s="387"/>
      <c r="ASF131" s="213"/>
      <c r="ASG131" s="388"/>
      <c r="ASH131" s="389"/>
      <c r="ASI131" s="387"/>
      <c r="ASJ131" s="213"/>
      <c r="ASK131" s="388"/>
      <c r="ASL131" s="389"/>
      <c r="ASM131" s="387"/>
      <c r="ASN131" s="213"/>
      <c r="ASO131" s="388"/>
      <c r="ASP131" s="389"/>
      <c r="ASQ131" s="387"/>
      <c r="ASR131" s="213"/>
      <c r="ASS131" s="388"/>
      <c r="AST131" s="389"/>
      <c r="ASU131" s="387"/>
      <c r="ASV131" s="213"/>
      <c r="ASW131" s="388"/>
      <c r="ASX131" s="389"/>
      <c r="ASY131" s="387"/>
      <c r="ASZ131" s="213"/>
      <c r="ATA131" s="388"/>
      <c r="ATB131" s="389"/>
      <c r="ATC131" s="387"/>
      <c r="ATD131" s="213"/>
      <c r="ATE131" s="388"/>
      <c r="ATF131" s="389"/>
      <c r="ATG131" s="387"/>
      <c r="ATH131" s="213"/>
      <c r="ATI131" s="388"/>
      <c r="ATJ131" s="389"/>
      <c r="ATK131" s="387"/>
      <c r="ATL131" s="213"/>
      <c r="ATM131" s="388"/>
      <c r="ATN131" s="389"/>
      <c r="ATO131" s="387"/>
      <c r="ATP131" s="213"/>
      <c r="ATQ131" s="388"/>
      <c r="ATR131" s="389"/>
      <c r="ATS131" s="387"/>
      <c r="ATT131" s="213"/>
      <c r="ATU131" s="388"/>
      <c r="ATV131" s="389"/>
      <c r="ATW131" s="387"/>
      <c r="ATX131" s="213"/>
      <c r="ATY131" s="388"/>
      <c r="ATZ131" s="389"/>
      <c r="AUA131" s="387"/>
      <c r="AUB131" s="213"/>
      <c r="AUC131" s="388"/>
      <c r="AUD131" s="389"/>
      <c r="AUE131" s="387"/>
      <c r="AUF131" s="213"/>
      <c r="AUG131" s="388"/>
      <c r="AUH131" s="389"/>
      <c r="AUI131" s="387"/>
      <c r="AUJ131" s="213"/>
      <c r="AUK131" s="388"/>
      <c r="AUL131" s="389"/>
      <c r="AUM131" s="387"/>
      <c r="AUN131" s="213"/>
      <c r="AUO131" s="388"/>
      <c r="AUP131" s="389"/>
      <c r="AUQ131" s="387"/>
      <c r="AUR131" s="213"/>
      <c r="AUS131" s="388"/>
      <c r="AUT131" s="389"/>
      <c r="AUU131" s="387"/>
      <c r="AUV131" s="213"/>
      <c r="AUW131" s="388"/>
      <c r="AUX131" s="389"/>
      <c r="AUY131" s="387"/>
      <c r="AUZ131" s="213"/>
      <c r="AVA131" s="388"/>
      <c r="AVB131" s="389"/>
      <c r="AVC131" s="387"/>
      <c r="AVD131" s="213"/>
      <c r="AVE131" s="388"/>
      <c r="AVF131" s="389"/>
      <c r="AVG131" s="387"/>
      <c r="AVH131" s="213"/>
      <c r="AVI131" s="388"/>
      <c r="AVJ131" s="389"/>
      <c r="AVK131" s="387"/>
      <c r="AVL131" s="213"/>
      <c r="AVM131" s="388"/>
      <c r="AVN131" s="389"/>
      <c r="AVO131" s="387"/>
      <c r="AVP131" s="213"/>
      <c r="AVQ131" s="388"/>
      <c r="AVR131" s="389"/>
      <c r="AVS131" s="387"/>
      <c r="AVT131" s="213"/>
      <c r="AVU131" s="388"/>
      <c r="AVV131" s="389"/>
      <c r="AVW131" s="387"/>
      <c r="AVX131" s="213"/>
      <c r="AVY131" s="388"/>
      <c r="AVZ131" s="389"/>
      <c r="AWA131" s="387"/>
      <c r="AWB131" s="213"/>
      <c r="AWC131" s="388"/>
      <c r="AWD131" s="389"/>
      <c r="AWE131" s="387"/>
      <c r="AWF131" s="213"/>
      <c r="AWG131" s="388"/>
      <c r="AWH131" s="389"/>
      <c r="AWI131" s="387"/>
      <c r="AWJ131" s="213"/>
      <c r="AWK131" s="388"/>
      <c r="AWL131" s="389"/>
      <c r="AWM131" s="387"/>
      <c r="AWN131" s="213"/>
      <c r="AWO131" s="388"/>
      <c r="AWP131" s="389"/>
      <c r="AWQ131" s="387"/>
      <c r="AWR131" s="213"/>
      <c r="AWS131" s="388"/>
      <c r="AWT131" s="389"/>
      <c r="AWU131" s="387"/>
      <c r="AWV131" s="213"/>
      <c r="AWW131" s="388"/>
      <c r="AWX131" s="389"/>
      <c r="AWY131" s="387"/>
      <c r="AWZ131" s="213"/>
      <c r="AXA131" s="388"/>
      <c r="AXB131" s="389"/>
      <c r="AXC131" s="387"/>
      <c r="AXD131" s="213"/>
      <c r="AXE131" s="388"/>
      <c r="AXF131" s="389"/>
      <c r="AXG131" s="387"/>
      <c r="AXH131" s="213"/>
      <c r="AXI131" s="388"/>
      <c r="AXJ131" s="389"/>
      <c r="AXK131" s="387"/>
      <c r="AXL131" s="213"/>
      <c r="AXM131" s="388"/>
      <c r="AXN131" s="389"/>
      <c r="AXO131" s="387"/>
      <c r="AXP131" s="213"/>
      <c r="AXQ131" s="388"/>
      <c r="AXR131" s="389"/>
      <c r="AXS131" s="387"/>
      <c r="AXT131" s="213"/>
      <c r="AXU131" s="388"/>
      <c r="AXV131" s="389"/>
      <c r="AXW131" s="387"/>
      <c r="AXX131" s="213"/>
      <c r="AXY131" s="388"/>
      <c r="AXZ131" s="389"/>
      <c r="AYA131" s="387"/>
      <c r="AYB131" s="213"/>
      <c r="AYC131" s="388"/>
      <c r="AYD131" s="389"/>
      <c r="AYE131" s="387"/>
      <c r="AYF131" s="213"/>
      <c r="AYG131" s="388"/>
      <c r="AYH131" s="389"/>
      <c r="AYI131" s="387"/>
      <c r="AYJ131" s="213"/>
      <c r="AYK131" s="388"/>
      <c r="AYL131" s="389"/>
      <c r="AYM131" s="387"/>
      <c r="AYN131" s="213"/>
      <c r="AYO131" s="388"/>
      <c r="AYP131" s="389"/>
      <c r="AYQ131" s="387"/>
      <c r="AYR131" s="213"/>
      <c r="AYS131" s="388"/>
      <c r="AYT131" s="389"/>
      <c r="AYU131" s="387"/>
      <c r="AYV131" s="213"/>
      <c r="AYW131" s="388"/>
      <c r="AYX131" s="389"/>
      <c r="AYY131" s="387"/>
      <c r="AYZ131" s="213"/>
      <c r="AZA131" s="388"/>
      <c r="AZB131" s="389"/>
      <c r="AZC131" s="387"/>
      <c r="AZD131" s="213"/>
      <c r="AZE131" s="388"/>
      <c r="AZF131" s="389"/>
      <c r="AZG131" s="387"/>
      <c r="AZH131" s="213"/>
      <c r="AZI131" s="388"/>
      <c r="AZJ131" s="389"/>
      <c r="AZK131" s="387"/>
      <c r="AZL131" s="213"/>
      <c r="AZM131" s="388"/>
      <c r="AZN131" s="389"/>
      <c r="AZO131" s="387"/>
      <c r="AZP131" s="213"/>
      <c r="AZQ131" s="388"/>
      <c r="AZR131" s="389"/>
      <c r="AZS131" s="387"/>
      <c r="AZT131" s="213"/>
      <c r="AZU131" s="388"/>
      <c r="AZV131" s="389"/>
      <c r="AZW131" s="387"/>
      <c r="AZX131" s="213"/>
      <c r="AZY131" s="388"/>
      <c r="AZZ131" s="389"/>
      <c r="BAA131" s="387"/>
      <c r="BAB131" s="213"/>
      <c r="BAC131" s="388"/>
      <c r="BAD131" s="389"/>
      <c r="BAE131" s="387"/>
      <c r="BAF131" s="213"/>
      <c r="BAG131" s="388"/>
      <c r="BAH131" s="389"/>
      <c r="BAI131" s="387"/>
      <c r="BAJ131" s="213"/>
      <c r="BAK131" s="388"/>
      <c r="BAL131" s="389"/>
      <c r="BAM131" s="387"/>
      <c r="BAN131" s="213"/>
      <c r="BAO131" s="388"/>
      <c r="BAP131" s="389"/>
      <c r="BAQ131" s="387"/>
      <c r="BAR131" s="213"/>
      <c r="BAS131" s="388"/>
      <c r="BAT131" s="389"/>
      <c r="BAU131" s="387"/>
      <c r="BAV131" s="213"/>
      <c r="BAW131" s="388"/>
      <c r="BAX131" s="389"/>
      <c r="BAY131" s="387"/>
      <c r="BAZ131" s="213"/>
      <c r="BBA131" s="388"/>
      <c r="BBB131" s="389"/>
      <c r="BBC131" s="387"/>
      <c r="BBD131" s="213"/>
      <c r="BBE131" s="388"/>
      <c r="BBF131" s="389"/>
      <c r="BBG131" s="387"/>
      <c r="BBH131" s="213"/>
      <c r="BBI131" s="388"/>
      <c r="BBJ131" s="389"/>
      <c r="BBK131" s="387"/>
      <c r="BBL131" s="213"/>
      <c r="BBM131" s="388"/>
      <c r="BBN131" s="389"/>
      <c r="BBO131" s="387"/>
      <c r="BBP131" s="213"/>
      <c r="BBQ131" s="388"/>
      <c r="BBR131" s="389"/>
      <c r="BBS131" s="387"/>
      <c r="BBT131" s="213"/>
      <c r="BBU131" s="388"/>
      <c r="BBV131" s="389"/>
      <c r="BBW131" s="387"/>
      <c r="BBX131" s="213"/>
      <c r="BBY131" s="388"/>
      <c r="BBZ131" s="389"/>
      <c r="BCA131" s="387"/>
      <c r="BCB131" s="213"/>
      <c r="BCC131" s="388"/>
      <c r="BCD131" s="389"/>
      <c r="BCE131" s="387"/>
      <c r="BCF131" s="213"/>
      <c r="BCG131" s="388"/>
      <c r="BCH131" s="389"/>
      <c r="BCI131" s="387"/>
      <c r="BCJ131" s="213"/>
      <c r="BCK131" s="388"/>
      <c r="BCL131" s="389"/>
      <c r="BCM131" s="387"/>
      <c r="BCN131" s="213"/>
      <c r="BCO131" s="388"/>
      <c r="BCP131" s="389"/>
      <c r="BCQ131" s="387"/>
      <c r="BCR131" s="213"/>
      <c r="BCS131" s="388"/>
      <c r="BCT131" s="389"/>
      <c r="BCU131" s="387"/>
      <c r="BCV131" s="213"/>
      <c r="BCW131" s="388"/>
      <c r="BCX131" s="389"/>
      <c r="BCY131" s="387"/>
      <c r="BCZ131" s="213"/>
      <c r="BDA131" s="388"/>
      <c r="BDB131" s="389"/>
      <c r="BDC131" s="387"/>
      <c r="BDD131" s="213"/>
      <c r="BDE131" s="388"/>
      <c r="BDF131" s="389"/>
      <c r="BDG131" s="387"/>
      <c r="BDH131" s="213"/>
      <c r="BDI131" s="388"/>
      <c r="BDJ131" s="389"/>
      <c r="BDK131" s="387"/>
      <c r="BDL131" s="213"/>
      <c r="BDM131" s="388"/>
      <c r="BDN131" s="389"/>
      <c r="BDO131" s="387"/>
      <c r="BDP131" s="213"/>
      <c r="BDQ131" s="388"/>
      <c r="BDR131" s="389"/>
      <c r="BDS131" s="387"/>
      <c r="BDT131" s="213"/>
      <c r="BDU131" s="388"/>
      <c r="BDV131" s="389"/>
      <c r="BDW131" s="387"/>
      <c r="BDX131" s="213"/>
      <c r="BDY131" s="388"/>
      <c r="BDZ131" s="389"/>
      <c r="BEA131" s="387"/>
      <c r="BEB131" s="213"/>
      <c r="BEC131" s="388"/>
      <c r="BED131" s="389"/>
      <c r="BEE131" s="387"/>
      <c r="BEF131" s="213"/>
      <c r="BEG131" s="388"/>
      <c r="BEH131" s="389"/>
      <c r="BEI131" s="387"/>
      <c r="BEJ131" s="213"/>
      <c r="BEK131" s="388"/>
      <c r="BEL131" s="389"/>
      <c r="BEM131" s="387"/>
      <c r="BEN131" s="213"/>
      <c r="BEO131" s="388"/>
      <c r="BEP131" s="389"/>
      <c r="BEQ131" s="387"/>
      <c r="BER131" s="213"/>
      <c r="BES131" s="388"/>
      <c r="BET131" s="389"/>
      <c r="BEU131" s="387"/>
      <c r="BEV131" s="213"/>
      <c r="BEW131" s="388"/>
      <c r="BEX131" s="389"/>
      <c r="BEY131" s="387"/>
      <c r="BEZ131" s="213"/>
      <c r="BFA131" s="388"/>
      <c r="BFB131" s="389"/>
      <c r="BFC131" s="387"/>
      <c r="BFD131" s="213"/>
      <c r="BFE131" s="388"/>
      <c r="BFF131" s="389"/>
      <c r="BFG131" s="387"/>
      <c r="BFH131" s="213"/>
      <c r="BFI131" s="388"/>
      <c r="BFJ131" s="389"/>
      <c r="BFK131" s="387"/>
      <c r="BFL131" s="213"/>
      <c r="BFM131" s="388"/>
      <c r="BFN131" s="389"/>
      <c r="BFO131" s="387"/>
      <c r="BFP131" s="213"/>
      <c r="BFQ131" s="388"/>
      <c r="BFR131" s="389"/>
      <c r="BFS131" s="387"/>
      <c r="BFT131" s="213"/>
      <c r="BFU131" s="388"/>
      <c r="BFV131" s="389"/>
      <c r="BFW131" s="387"/>
      <c r="BFX131" s="213"/>
      <c r="BFY131" s="388"/>
      <c r="BFZ131" s="389"/>
      <c r="BGA131" s="387"/>
      <c r="BGB131" s="213"/>
      <c r="BGC131" s="388"/>
      <c r="BGD131" s="389"/>
      <c r="BGE131" s="387"/>
      <c r="BGF131" s="213"/>
      <c r="BGG131" s="388"/>
      <c r="BGH131" s="389"/>
      <c r="BGI131" s="387"/>
      <c r="BGJ131" s="213"/>
      <c r="BGK131" s="388"/>
      <c r="BGL131" s="389"/>
      <c r="BGM131" s="387"/>
      <c r="BGN131" s="213"/>
      <c r="BGO131" s="388"/>
      <c r="BGP131" s="389"/>
      <c r="BGQ131" s="387"/>
      <c r="BGR131" s="213"/>
      <c r="BGS131" s="388"/>
      <c r="BGT131" s="389"/>
      <c r="BGU131" s="387"/>
      <c r="BGV131" s="213"/>
      <c r="BGW131" s="388"/>
      <c r="BGX131" s="389"/>
      <c r="BGY131" s="387"/>
      <c r="BGZ131" s="213"/>
      <c r="BHA131" s="388"/>
      <c r="BHB131" s="389"/>
      <c r="BHC131" s="387"/>
      <c r="BHD131" s="213"/>
      <c r="BHE131" s="388"/>
      <c r="BHF131" s="389"/>
      <c r="BHG131" s="387"/>
      <c r="BHH131" s="213"/>
      <c r="BHI131" s="388"/>
      <c r="BHJ131" s="389"/>
      <c r="BHK131" s="387"/>
      <c r="BHL131" s="213"/>
      <c r="BHM131" s="388"/>
      <c r="BHN131" s="389"/>
      <c r="BHO131" s="387"/>
      <c r="BHP131" s="213"/>
      <c r="BHQ131" s="388"/>
      <c r="BHR131" s="389"/>
      <c r="BHS131" s="387"/>
      <c r="BHT131" s="213"/>
      <c r="BHU131" s="388"/>
      <c r="BHV131" s="389"/>
      <c r="BHW131" s="387"/>
      <c r="BHX131" s="213"/>
      <c r="BHY131" s="388"/>
      <c r="BHZ131" s="389"/>
      <c r="BIA131" s="387"/>
      <c r="BIB131" s="213"/>
      <c r="BIC131" s="388"/>
      <c r="BID131" s="389"/>
      <c r="BIE131" s="387"/>
      <c r="BIF131" s="213"/>
      <c r="BIG131" s="388"/>
      <c r="BIH131" s="389"/>
      <c r="BII131" s="387"/>
      <c r="BIJ131" s="213"/>
      <c r="BIK131" s="388"/>
      <c r="BIL131" s="389"/>
      <c r="BIM131" s="387"/>
      <c r="BIN131" s="213"/>
      <c r="BIO131" s="388"/>
      <c r="BIP131" s="389"/>
      <c r="BIQ131" s="387"/>
      <c r="BIR131" s="213"/>
      <c r="BIS131" s="388"/>
      <c r="BIT131" s="389"/>
      <c r="BIU131" s="387"/>
      <c r="BIV131" s="213"/>
      <c r="BIW131" s="388"/>
      <c r="BIX131" s="389"/>
      <c r="BIY131" s="387"/>
      <c r="BIZ131" s="213"/>
      <c r="BJA131" s="388"/>
      <c r="BJB131" s="389"/>
      <c r="BJC131" s="387"/>
      <c r="BJD131" s="213"/>
      <c r="BJE131" s="388"/>
      <c r="BJF131" s="389"/>
      <c r="BJG131" s="387"/>
      <c r="BJH131" s="213"/>
      <c r="BJI131" s="388"/>
      <c r="BJJ131" s="389"/>
      <c r="BJK131" s="387"/>
      <c r="BJL131" s="213"/>
      <c r="BJM131" s="388"/>
      <c r="BJN131" s="389"/>
      <c r="BJO131" s="387"/>
      <c r="BJP131" s="213"/>
      <c r="BJQ131" s="388"/>
      <c r="BJR131" s="389"/>
      <c r="BJS131" s="387"/>
      <c r="BJT131" s="213"/>
      <c r="BJU131" s="388"/>
      <c r="BJV131" s="389"/>
      <c r="BJW131" s="387"/>
      <c r="BJX131" s="213"/>
      <c r="BJY131" s="388"/>
      <c r="BJZ131" s="389"/>
      <c r="BKA131" s="387"/>
      <c r="BKB131" s="213"/>
      <c r="BKC131" s="388"/>
      <c r="BKD131" s="389"/>
      <c r="BKE131" s="387"/>
      <c r="BKF131" s="213"/>
      <c r="BKG131" s="388"/>
      <c r="BKH131" s="389"/>
      <c r="BKI131" s="387"/>
      <c r="BKJ131" s="213"/>
      <c r="BKK131" s="388"/>
      <c r="BKL131" s="389"/>
      <c r="BKM131" s="387"/>
      <c r="BKN131" s="213"/>
      <c r="BKO131" s="388"/>
      <c r="BKP131" s="389"/>
      <c r="BKQ131" s="387"/>
      <c r="BKR131" s="213"/>
      <c r="BKS131" s="388"/>
      <c r="BKT131" s="389"/>
      <c r="BKU131" s="387"/>
      <c r="BKV131" s="213"/>
      <c r="BKW131" s="388"/>
      <c r="BKX131" s="389"/>
      <c r="BKY131" s="387"/>
      <c r="BKZ131" s="213"/>
      <c r="BLA131" s="388"/>
      <c r="BLB131" s="389"/>
      <c r="BLC131" s="387"/>
      <c r="BLD131" s="213"/>
      <c r="BLE131" s="388"/>
      <c r="BLF131" s="389"/>
      <c r="BLG131" s="387"/>
      <c r="BLH131" s="213"/>
      <c r="BLI131" s="388"/>
      <c r="BLJ131" s="389"/>
      <c r="BLK131" s="387"/>
      <c r="BLL131" s="213"/>
      <c r="BLM131" s="388"/>
      <c r="BLN131" s="389"/>
      <c r="BLO131" s="387"/>
      <c r="BLP131" s="213"/>
      <c r="BLQ131" s="388"/>
      <c r="BLR131" s="389"/>
      <c r="BLS131" s="387"/>
      <c r="BLT131" s="213"/>
      <c r="BLU131" s="388"/>
      <c r="BLV131" s="389"/>
      <c r="BLW131" s="387"/>
      <c r="BLX131" s="213"/>
      <c r="BLY131" s="388"/>
      <c r="BLZ131" s="389"/>
      <c r="BMA131" s="387"/>
      <c r="BMB131" s="213"/>
      <c r="BMC131" s="388"/>
      <c r="BMD131" s="389"/>
      <c r="BME131" s="387"/>
      <c r="BMF131" s="213"/>
      <c r="BMG131" s="388"/>
      <c r="BMH131" s="389"/>
      <c r="BMI131" s="387"/>
      <c r="BMJ131" s="213"/>
      <c r="BMK131" s="388"/>
      <c r="BML131" s="389"/>
      <c r="BMM131" s="387"/>
      <c r="BMN131" s="213"/>
      <c r="BMO131" s="388"/>
      <c r="BMP131" s="389"/>
      <c r="BMQ131" s="387"/>
      <c r="BMR131" s="213"/>
      <c r="BMS131" s="388"/>
      <c r="BMT131" s="389"/>
      <c r="BMU131" s="387"/>
      <c r="BMV131" s="213"/>
      <c r="BMW131" s="388"/>
      <c r="BMX131" s="389"/>
      <c r="BMY131" s="387"/>
      <c r="BMZ131" s="213"/>
      <c r="BNA131" s="388"/>
      <c r="BNB131" s="389"/>
      <c r="BNC131" s="387"/>
      <c r="BND131" s="213"/>
      <c r="BNE131" s="388"/>
      <c r="BNF131" s="389"/>
      <c r="BNG131" s="387"/>
      <c r="BNH131" s="213"/>
      <c r="BNI131" s="388"/>
      <c r="BNJ131" s="389"/>
      <c r="BNK131" s="387"/>
      <c r="BNL131" s="213"/>
      <c r="BNM131" s="388"/>
      <c r="BNN131" s="389"/>
      <c r="BNO131" s="387"/>
      <c r="BNP131" s="213"/>
      <c r="BNQ131" s="388"/>
      <c r="BNR131" s="389"/>
      <c r="BNS131" s="387"/>
      <c r="BNT131" s="213"/>
      <c r="BNU131" s="388"/>
      <c r="BNV131" s="389"/>
      <c r="BNW131" s="387"/>
      <c r="BNX131" s="213"/>
      <c r="BNY131" s="388"/>
      <c r="BNZ131" s="389"/>
      <c r="BOA131" s="387"/>
      <c r="BOB131" s="213"/>
      <c r="BOC131" s="388"/>
      <c r="BOD131" s="389"/>
      <c r="BOE131" s="387"/>
      <c r="BOF131" s="213"/>
      <c r="BOG131" s="388"/>
      <c r="BOH131" s="389"/>
      <c r="BOI131" s="387"/>
      <c r="BOJ131" s="213"/>
      <c r="BOK131" s="388"/>
      <c r="BOL131" s="389"/>
      <c r="BOM131" s="387"/>
      <c r="BON131" s="213"/>
      <c r="BOO131" s="388"/>
      <c r="BOP131" s="389"/>
      <c r="BOQ131" s="387"/>
      <c r="BOR131" s="213"/>
      <c r="BOS131" s="388"/>
      <c r="BOT131" s="389"/>
      <c r="BOU131" s="387"/>
      <c r="BOV131" s="213"/>
      <c r="BOW131" s="388"/>
      <c r="BOX131" s="389"/>
      <c r="BOY131" s="387"/>
      <c r="BOZ131" s="213"/>
      <c r="BPA131" s="388"/>
      <c r="BPB131" s="389"/>
      <c r="BPC131" s="387"/>
      <c r="BPD131" s="213"/>
      <c r="BPE131" s="388"/>
      <c r="BPF131" s="389"/>
      <c r="BPG131" s="387"/>
      <c r="BPH131" s="213"/>
      <c r="BPI131" s="388"/>
      <c r="BPJ131" s="389"/>
      <c r="BPK131" s="387"/>
      <c r="BPL131" s="213"/>
      <c r="BPM131" s="388"/>
      <c r="BPN131" s="389"/>
      <c r="BPO131" s="387"/>
      <c r="BPP131" s="213"/>
      <c r="BPQ131" s="388"/>
      <c r="BPR131" s="389"/>
      <c r="BPS131" s="387"/>
      <c r="BPT131" s="213"/>
      <c r="BPU131" s="388"/>
      <c r="BPV131" s="389"/>
      <c r="BPW131" s="387"/>
      <c r="BPX131" s="213"/>
      <c r="BPY131" s="388"/>
      <c r="BPZ131" s="389"/>
      <c r="BQA131" s="387"/>
      <c r="BQB131" s="213"/>
      <c r="BQC131" s="388"/>
      <c r="BQD131" s="389"/>
      <c r="BQE131" s="387"/>
      <c r="BQF131" s="213"/>
      <c r="BQG131" s="388"/>
      <c r="BQH131" s="389"/>
      <c r="BQI131" s="387"/>
      <c r="BQJ131" s="213"/>
      <c r="BQK131" s="388"/>
      <c r="BQL131" s="389"/>
      <c r="BQM131" s="387"/>
      <c r="BQN131" s="213"/>
      <c r="BQO131" s="388"/>
      <c r="BQP131" s="389"/>
      <c r="BQQ131" s="387"/>
      <c r="BQR131" s="213"/>
      <c r="BQS131" s="388"/>
      <c r="BQT131" s="389"/>
      <c r="BQU131" s="387"/>
      <c r="BQV131" s="213"/>
      <c r="BQW131" s="388"/>
      <c r="BQX131" s="389"/>
      <c r="BQY131" s="387"/>
      <c r="BQZ131" s="213"/>
      <c r="BRA131" s="388"/>
      <c r="BRB131" s="389"/>
      <c r="BRC131" s="387"/>
      <c r="BRD131" s="213"/>
      <c r="BRE131" s="388"/>
      <c r="BRF131" s="389"/>
      <c r="BRG131" s="387"/>
      <c r="BRH131" s="213"/>
      <c r="BRI131" s="388"/>
      <c r="BRJ131" s="389"/>
      <c r="BRK131" s="387"/>
      <c r="BRL131" s="213"/>
      <c r="BRM131" s="388"/>
      <c r="BRN131" s="389"/>
      <c r="BRO131" s="387"/>
      <c r="BRP131" s="213"/>
      <c r="BRQ131" s="388"/>
      <c r="BRR131" s="389"/>
      <c r="BRS131" s="387"/>
      <c r="BRT131" s="213"/>
      <c r="BRU131" s="388"/>
      <c r="BRV131" s="389"/>
      <c r="BRW131" s="387"/>
      <c r="BRX131" s="213"/>
      <c r="BRY131" s="388"/>
      <c r="BRZ131" s="389"/>
      <c r="BSA131" s="387"/>
      <c r="BSB131" s="213"/>
      <c r="BSC131" s="388"/>
      <c r="BSD131" s="389"/>
      <c r="BSE131" s="387"/>
      <c r="BSF131" s="213"/>
      <c r="BSG131" s="388"/>
      <c r="BSH131" s="389"/>
      <c r="BSI131" s="387"/>
      <c r="BSJ131" s="213"/>
      <c r="BSK131" s="388"/>
      <c r="BSL131" s="389"/>
      <c r="BSM131" s="387"/>
      <c r="BSN131" s="213"/>
      <c r="BSO131" s="388"/>
      <c r="BSP131" s="389"/>
      <c r="BSQ131" s="387"/>
      <c r="BSR131" s="213"/>
      <c r="BSS131" s="388"/>
      <c r="BST131" s="389"/>
      <c r="BSU131" s="387"/>
      <c r="BSV131" s="213"/>
      <c r="BSW131" s="388"/>
      <c r="BSX131" s="389"/>
      <c r="BSY131" s="387"/>
      <c r="BSZ131" s="213"/>
      <c r="BTA131" s="388"/>
      <c r="BTB131" s="389"/>
      <c r="BTC131" s="387"/>
      <c r="BTD131" s="213"/>
      <c r="BTE131" s="388"/>
      <c r="BTF131" s="389"/>
      <c r="BTG131" s="387"/>
      <c r="BTH131" s="213"/>
      <c r="BTI131" s="388"/>
      <c r="BTJ131" s="389"/>
      <c r="BTK131" s="387"/>
      <c r="BTL131" s="213"/>
      <c r="BTM131" s="388"/>
      <c r="BTN131" s="389"/>
      <c r="BTO131" s="387"/>
      <c r="BTP131" s="213"/>
      <c r="BTQ131" s="388"/>
      <c r="BTR131" s="389"/>
      <c r="BTS131" s="387"/>
      <c r="BTT131" s="213"/>
      <c r="BTU131" s="388"/>
      <c r="BTV131" s="389"/>
      <c r="BTW131" s="387"/>
      <c r="BTX131" s="213"/>
      <c r="BTY131" s="388"/>
      <c r="BTZ131" s="389"/>
      <c r="BUA131" s="387"/>
      <c r="BUB131" s="213"/>
      <c r="BUC131" s="388"/>
      <c r="BUD131" s="389"/>
      <c r="BUE131" s="387"/>
      <c r="BUF131" s="213"/>
      <c r="BUG131" s="388"/>
      <c r="BUH131" s="389"/>
      <c r="BUI131" s="387"/>
      <c r="BUJ131" s="213"/>
      <c r="BUK131" s="388"/>
      <c r="BUL131" s="389"/>
      <c r="BUM131" s="387"/>
      <c r="BUN131" s="213"/>
      <c r="BUO131" s="388"/>
      <c r="BUP131" s="389"/>
      <c r="BUQ131" s="387"/>
      <c r="BUR131" s="213"/>
      <c r="BUS131" s="388"/>
      <c r="BUT131" s="389"/>
      <c r="BUU131" s="387"/>
      <c r="BUV131" s="213"/>
      <c r="BUW131" s="388"/>
      <c r="BUX131" s="389"/>
      <c r="BUY131" s="387"/>
      <c r="BUZ131" s="213"/>
      <c r="BVA131" s="388"/>
      <c r="BVB131" s="389"/>
      <c r="BVC131" s="387"/>
      <c r="BVD131" s="213"/>
      <c r="BVE131" s="388"/>
      <c r="BVF131" s="389"/>
      <c r="BVG131" s="387"/>
      <c r="BVH131" s="213"/>
      <c r="BVI131" s="388"/>
      <c r="BVJ131" s="389"/>
      <c r="BVK131" s="387"/>
      <c r="BVL131" s="213"/>
      <c r="BVM131" s="388"/>
      <c r="BVN131" s="389"/>
      <c r="BVO131" s="387"/>
      <c r="BVP131" s="213"/>
      <c r="BVQ131" s="388"/>
      <c r="BVR131" s="389"/>
      <c r="BVS131" s="387"/>
      <c r="BVT131" s="213"/>
      <c r="BVU131" s="388"/>
      <c r="BVV131" s="389"/>
      <c r="BVW131" s="387"/>
      <c r="BVX131" s="213"/>
      <c r="BVY131" s="388"/>
      <c r="BVZ131" s="389"/>
      <c r="BWA131" s="387"/>
      <c r="BWB131" s="213"/>
      <c r="BWC131" s="388"/>
      <c r="BWD131" s="389"/>
      <c r="BWE131" s="387"/>
      <c r="BWF131" s="213"/>
      <c r="BWG131" s="388"/>
      <c r="BWH131" s="389"/>
      <c r="BWI131" s="387"/>
      <c r="BWJ131" s="213"/>
      <c r="BWK131" s="388"/>
      <c r="BWL131" s="389"/>
      <c r="BWM131" s="387"/>
      <c r="BWN131" s="213"/>
      <c r="BWO131" s="388"/>
      <c r="BWP131" s="389"/>
      <c r="BWQ131" s="387"/>
      <c r="BWR131" s="213"/>
      <c r="BWS131" s="388"/>
      <c r="BWT131" s="389"/>
      <c r="BWU131" s="387"/>
      <c r="BWV131" s="213"/>
      <c r="BWW131" s="388"/>
      <c r="BWX131" s="389"/>
      <c r="BWY131" s="387"/>
      <c r="BWZ131" s="213"/>
      <c r="BXA131" s="388"/>
      <c r="BXB131" s="389"/>
      <c r="BXC131" s="387"/>
      <c r="BXD131" s="213"/>
      <c r="BXE131" s="388"/>
      <c r="BXF131" s="389"/>
      <c r="BXG131" s="387"/>
      <c r="BXH131" s="213"/>
      <c r="BXI131" s="388"/>
      <c r="BXJ131" s="389"/>
      <c r="BXK131" s="387"/>
      <c r="BXL131" s="213"/>
      <c r="BXM131" s="388"/>
      <c r="BXN131" s="389"/>
      <c r="BXO131" s="387"/>
      <c r="BXP131" s="213"/>
      <c r="BXQ131" s="388"/>
      <c r="BXR131" s="389"/>
      <c r="BXS131" s="387"/>
      <c r="BXT131" s="213"/>
      <c r="BXU131" s="388"/>
      <c r="BXV131" s="389"/>
      <c r="BXW131" s="387"/>
      <c r="BXX131" s="213"/>
      <c r="BXY131" s="388"/>
      <c r="BXZ131" s="389"/>
      <c r="BYA131" s="387"/>
      <c r="BYB131" s="213"/>
      <c r="BYC131" s="388"/>
      <c r="BYD131" s="389"/>
      <c r="BYE131" s="387"/>
      <c r="BYF131" s="213"/>
      <c r="BYG131" s="388"/>
      <c r="BYH131" s="389"/>
      <c r="BYI131" s="387"/>
      <c r="BYJ131" s="213"/>
      <c r="BYK131" s="388"/>
      <c r="BYL131" s="389"/>
      <c r="BYM131" s="387"/>
      <c r="BYN131" s="213"/>
      <c r="BYO131" s="388"/>
      <c r="BYP131" s="389"/>
      <c r="BYQ131" s="387"/>
      <c r="BYR131" s="213"/>
      <c r="BYS131" s="388"/>
      <c r="BYT131" s="389"/>
      <c r="BYU131" s="387"/>
      <c r="BYV131" s="213"/>
      <c r="BYW131" s="388"/>
      <c r="BYX131" s="389"/>
      <c r="BYY131" s="387"/>
      <c r="BYZ131" s="213"/>
      <c r="BZA131" s="388"/>
      <c r="BZB131" s="389"/>
      <c r="BZC131" s="387"/>
      <c r="BZD131" s="213"/>
      <c r="BZE131" s="388"/>
      <c r="BZF131" s="389"/>
      <c r="BZG131" s="387"/>
      <c r="BZH131" s="213"/>
      <c r="BZI131" s="388"/>
      <c r="BZJ131" s="389"/>
      <c r="BZK131" s="387"/>
      <c r="BZL131" s="213"/>
      <c r="BZM131" s="388"/>
      <c r="BZN131" s="389"/>
      <c r="BZO131" s="387"/>
      <c r="BZP131" s="213"/>
      <c r="BZQ131" s="388"/>
      <c r="BZR131" s="389"/>
      <c r="BZS131" s="387"/>
      <c r="BZT131" s="213"/>
      <c r="BZU131" s="388"/>
      <c r="BZV131" s="389"/>
      <c r="BZW131" s="387"/>
      <c r="BZX131" s="213"/>
      <c r="BZY131" s="388"/>
      <c r="BZZ131" s="389"/>
      <c r="CAA131" s="387"/>
      <c r="CAB131" s="213"/>
      <c r="CAC131" s="388"/>
      <c r="CAD131" s="389"/>
      <c r="CAE131" s="387"/>
      <c r="CAF131" s="213"/>
      <c r="CAG131" s="388"/>
      <c r="CAH131" s="389"/>
      <c r="CAI131" s="387"/>
      <c r="CAJ131" s="213"/>
      <c r="CAK131" s="388"/>
      <c r="CAL131" s="389"/>
      <c r="CAM131" s="387"/>
      <c r="CAN131" s="213"/>
      <c r="CAO131" s="388"/>
      <c r="CAP131" s="389"/>
      <c r="CAQ131" s="387"/>
      <c r="CAR131" s="213"/>
      <c r="CAS131" s="388"/>
      <c r="CAT131" s="389"/>
      <c r="CAU131" s="387"/>
      <c r="CAV131" s="213"/>
      <c r="CAW131" s="388"/>
      <c r="CAX131" s="389"/>
      <c r="CAY131" s="387"/>
      <c r="CAZ131" s="213"/>
      <c r="CBA131" s="388"/>
      <c r="CBB131" s="389"/>
      <c r="CBC131" s="387"/>
      <c r="CBD131" s="213"/>
      <c r="CBE131" s="388"/>
      <c r="CBF131" s="389"/>
      <c r="CBG131" s="387"/>
      <c r="CBH131" s="213"/>
      <c r="CBI131" s="388"/>
      <c r="CBJ131" s="389"/>
      <c r="CBK131" s="387"/>
      <c r="CBL131" s="213"/>
      <c r="CBM131" s="388"/>
      <c r="CBN131" s="389"/>
      <c r="CBO131" s="387"/>
      <c r="CBP131" s="213"/>
      <c r="CBQ131" s="388"/>
      <c r="CBR131" s="389"/>
      <c r="CBS131" s="387"/>
      <c r="CBT131" s="213"/>
      <c r="CBU131" s="388"/>
      <c r="CBV131" s="389"/>
      <c r="CBW131" s="387"/>
      <c r="CBX131" s="213"/>
      <c r="CBY131" s="388"/>
      <c r="CBZ131" s="389"/>
      <c r="CCA131" s="387"/>
      <c r="CCB131" s="213"/>
      <c r="CCC131" s="388"/>
      <c r="CCD131" s="389"/>
      <c r="CCE131" s="387"/>
      <c r="CCF131" s="213"/>
      <c r="CCG131" s="388"/>
      <c r="CCH131" s="389"/>
      <c r="CCI131" s="387"/>
      <c r="CCJ131" s="213"/>
      <c r="CCK131" s="388"/>
      <c r="CCL131" s="389"/>
      <c r="CCM131" s="387"/>
      <c r="CCN131" s="213"/>
      <c r="CCO131" s="388"/>
      <c r="CCP131" s="389"/>
      <c r="CCQ131" s="387"/>
      <c r="CCR131" s="213"/>
      <c r="CCS131" s="388"/>
      <c r="CCT131" s="389"/>
      <c r="CCU131" s="387"/>
      <c r="CCV131" s="213"/>
      <c r="CCW131" s="388"/>
      <c r="CCX131" s="389"/>
      <c r="CCY131" s="387"/>
      <c r="CCZ131" s="213"/>
      <c r="CDA131" s="388"/>
      <c r="CDB131" s="389"/>
      <c r="CDC131" s="387"/>
      <c r="CDD131" s="213"/>
      <c r="CDE131" s="388"/>
      <c r="CDF131" s="389"/>
      <c r="CDG131" s="387"/>
      <c r="CDH131" s="213"/>
      <c r="CDI131" s="388"/>
      <c r="CDJ131" s="389"/>
      <c r="CDK131" s="387"/>
      <c r="CDL131" s="213"/>
      <c r="CDM131" s="388"/>
      <c r="CDN131" s="389"/>
      <c r="CDO131" s="387"/>
      <c r="CDP131" s="213"/>
      <c r="CDQ131" s="388"/>
      <c r="CDR131" s="389"/>
      <c r="CDS131" s="387"/>
      <c r="CDT131" s="213"/>
      <c r="CDU131" s="388"/>
      <c r="CDV131" s="389"/>
      <c r="CDW131" s="387"/>
      <c r="CDX131" s="213"/>
      <c r="CDY131" s="388"/>
      <c r="CDZ131" s="389"/>
      <c r="CEA131" s="387"/>
      <c r="CEB131" s="213"/>
      <c r="CEC131" s="388"/>
      <c r="CED131" s="389"/>
      <c r="CEE131" s="387"/>
      <c r="CEF131" s="213"/>
      <c r="CEG131" s="388"/>
      <c r="CEH131" s="389"/>
      <c r="CEI131" s="387"/>
      <c r="CEJ131" s="213"/>
      <c r="CEK131" s="388"/>
      <c r="CEL131" s="389"/>
      <c r="CEM131" s="387"/>
      <c r="CEN131" s="213"/>
      <c r="CEO131" s="388"/>
      <c r="CEP131" s="389"/>
      <c r="CEQ131" s="387"/>
      <c r="CER131" s="213"/>
      <c r="CES131" s="388"/>
      <c r="CET131" s="389"/>
      <c r="CEU131" s="387"/>
      <c r="CEV131" s="213"/>
      <c r="CEW131" s="388"/>
      <c r="CEX131" s="389"/>
      <c r="CEY131" s="387"/>
      <c r="CEZ131" s="213"/>
      <c r="CFA131" s="388"/>
      <c r="CFB131" s="389"/>
      <c r="CFC131" s="387"/>
      <c r="CFD131" s="213"/>
      <c r="CFE131" s="388"/>
      <c r="CFF131" s="389"/>
      <c r="CFG131" s="387"/>
      <c r="CFH131" s="213"/>
      <c r="CFI131" s="388"/>
      <c r="CFJ131" s="389"/>
      <c r="CFK131" s="387"/>
      <c r="CFL131" s="213"/>
      <c r="CFM131" s="388"/>
      <c r="CFN131" s="389"/>
      <c r="CFO131" s="387"/>
      <c r="CFP131" s="213"/>
      <c r="CFQ131" s="388"/>
      <c r="CFR131" s="389"/>
      <c r="CFS131" s="387"/>
      <c r="CFT131" s="213"/>
      <c r="CFU131" s="388"/>
      <c r="CFV131" s="389"/>
      <c r="CFW131" s="387"/>
      <c r="CFX131" s="213"/>
      <c r="CFY131" s="388"/>
      <c r="CFZ131" s="389"/>
      <c r="CGA131" s="387"/>
      <c r="CGB131" s="213"/>
      <c r="CGC131" s="388"/>
      <c r="CGD131" s="389"/>
      <c r="CGE131" s="387"/>
      <c r="CGF131" s="213"/>
      <c r="CGG131" s="388"/>
      <c r="CGH131" s="389"/>
      <c r="CGI131" s="387"/>
      <c r="CGJ131" s="213"/>
      <c r="CGK131" s="388"/>
      <c r="CGL131" s="389"/>
      <c r="CGM131" s="387"/>
      <c r="CGN131" s="213"/>
      <c r="CGO131" s="388"/>
      <c r="CGP131" s="389"/>
      <c r="CGQ131" s="387"/>
      <c r="CGR131" s="213"/>
      <c r="CGS131" s="388"/>
      <c r="CGT131" s="389"/>
      <c r="CGU131" s="387"/>
      <c r="CGV131" s="213"/>
      <c r="CGW131" s="388"/>
      <c r="CGX131" s="389"/>
      <c r="CGY131" s="387"/>
      <c r="CGZ131" s="213"/>
      <c r="CHA131" s="388"/>
      <c r="CHB131" s="389"/>
      <c r="CHC131" s="387"/>
      <c r="CHD131" s="213"/>
      <c r="CHE131" s="388"/>
      <c r="CHF131" s="389"/>
      <c r="CHG131" s="387"/>
      <c r="CHH131" s="213"/>
      <c r="CHI131" s="388"/>
      <c r="CHJ131" s="389"/>
      <c r="CHK131" s="387"/>
      <c r="CHL131" s="213"/>
      <c r="CHM131" s="388"/>
      <c r="CHN131" s="389"/>
      <c r="CHO131" s="387"/>
      <c r="CHP131" s="213"/>
      <c r="CHQ131" s="388"/>
      <c r="CHR131" s="389"/>
      <c r="CHS131" s="387"/>
      <c r="CHT131" s="213"/>
      <c r="CHU131" s="388"/>
      <c r="CHV131" s="389"/>
      <c r="CHW131" s="387"/>
      <c r="CHX131" s="213"/>
      <c r="CHY131" s="388"/>
      <c r="CHZ131" s="389"/>
      <c r="CIA131" s="387"/>
      <c r="CIB131" s="213"/>
      <c r="CIC131" s="388"/>
      <c r="CID131" s="389"/>
      <c r="CIE131" s="387"/>
      <c r="CIF131" s="213"/>
      <c r="CIG131" s="388"/>
      <c r="CIH131" s="389"/>
      <c r="CII131" s="387"/>
      <c r="CIJ131" s="213"/>
      <c r="CIK131" s="388"/>
      <c r="CIL131" s="389"/>
      <c r="CIM131" s="387"/>
      <c r="CIN131" s="213"/>
      <c r="CIO131" s="388"/>
      <c r="CIP131" s="389"/>
      <c r="CIQ131" s="387"/>
      <c r="CIR131" s="213"/>
      <c r="CIS131" s="388"/>
      <c r="CIT131" s="389"/>
      <c r="CIU131" s="387"/>
      <c r="CIV131" s="213"/>
      <c r="CIW131" s="388"/>
      <c r="CIX131" s="389"/>
      <c r="CIY131" s="387"/>
      <c r="CIZ131" s="213"/>
      <c r="CJA131" s="388"/>
      <c r="CJB131" s="389"/>
      <c r="CJC131" s="387"/>
      <c r="CJD131" s="213"/>
      <c r="CJE131" s="388"/>
      <c r="CJF131" s="389"/>
      <c r="CJG131" s="387"/>
      <c r="CJH131" s="213"/>
      <c r="CJI131" s="388"/>
      <c r="CJJ131" s="389"/>
      <c r="CJK131" s="387"/>
      <c r="CJL131" s="213"/>
      <c r="CJM131" s="388"/>
      <c r="CJN131" s="389"/>
      <c r="CJO131" s="387"/>
      <c r="CJP131" s="213"/>
      <c r="CJQ131" s="388"/>
      <c r="CJR131" s="389"/>
      <c r="CJS131" s="387"/>
      <c r="CJT131" s="213"/>
      <c r="CJU131" s="388"/>
      <c r="CJV131" s="389"/>
      <c r="CJW131" s="387"/>
      <c r="CJX131" s="213"/>
      <c r="CJY131" s="388"/>
      <c r="CJZ131" s="389"/>
      <c r="CKA131" s="387"/>
      <c r="CKB131" s="213"/>
      <c r="CKC131" s="388"/>
      <c r="CKD131" s="389"/>
      <c r="CKE131" s="387"/>
      <c r="CKF131" s="213"/>
      <c r="CKG131" s="388"/>
      <c r="CKH131" s="389"/>
      <c r="CKI131" s="387"/>
      <c r="CKJ131" s="213"/>
      <c r="CKK131" s="388"/>
      <c r="CKL131" s="389"/>
      <c r="CKM131" s="387"/>
      <c r="CKN131" s="213"/>
      <c r="CKO131" s="388"/>
      <c r="CKP131" s="389"/>
      <c r="CKQ131" s="387"/>
      <c r="CKR131" s="213"/>
      <c r="CKS131" s="388"/>
      <c r="CKT131" s="389"/>
      <c r="CKU131" s="387"/>
      <c r="CKV131" s="213"/>
      <c r="CKW131" s="388"/>
      <c r="CKX131" s="389"/>
      <c r="CKY131" s="387"/>
      <c r="CKZ131" s="213"/>
      <c r="CLA131" s="388"/>
      <c r="CLB131" s="389"/>
      <c r="CLC131" s="387"/>
      <c r="CLD131" s="213"/>
      <c r="CLE131" s="388"/>
      <c r="CLF131" s="389"/>
      <c r="CLG131" s="387"/>
      <c r="CLH131" s="213"/>
      <c r="CLI131" s="388"/>
      <c r="CLJ131" s="389"/>
      <c r="CLK131" s="387"/>
      <c r="CLL131" s="213"/>
      <c r="CLM131" s="388"/>
      <c r="CLN131" s="389"/>
      <c r="CLO131" s="387"/>
      <c r="CLP131" s="213"/>
      <c r="CLQ131" s="388"/>
      <c r="CLR131" s="389"/>
      <c r="CLS131" s="387"/>
      <c r="CLT131" s="213"/>
      <c r="CLU131" s="388"/>
      <c r="CLV131" s="389"/>
      <c r="CLW131" s="387"/>
      <c r="CLX131" s="213"/>
      <c r="CLY131" s="388"/>
      <c r="CLZ131" s="389"/>
      <c r="CMA131" s="387"/>
      <c r="CMB131" s="213"/>
      <c r="CMC131" s="388"/>
      <c r="CMD131" s="389"/>
      <c r="CME131" s="387"/>
      <c r="CMF131" s="213"/>
      <c r="CMG131" s="388"/>
      <c r="CMH131" s="389"/>
      <c r="CMI131" s="387"/>
      <c r="CMJ131" s="213"/>
      <c r="CMK131" s="388"/>
      <c r="CML131" s="389"/>
      <c r="CMM131" s="387"/>
      <c r="CMN131" s="213"/>
      <c r="CMO131" s="388"/>
      <c r="CMP131" s="389"/>
      <c r="CMQ131" s="387"/>
      <c r="CMR131" s="213"/>
      <c r="CMS131" s="388"/>
      <c r="CMT131" s="389"/>
      <c r="CMU131" s="387"/>
      <c r="CMV131" s="213"/>
      <c r="CMW131" s="388"/>
      <c r="CMX131" s="389"/>
      <c r="CMY131" s="387"/>
      <c r="CMZ131" s="213"/>
      <c r="CNA131" s="388"/>
      <c r="CNB131" s="389"/>
      <c r="CNC131" s="387"/>
      <c r="CND131" s="213"/>
      <c r="CNE131" s="388"/>
      <c r="CNF131" s="389"/>
      <c r="CNG131" s="387"/>
      <c r="CNH131" s="213"/>
      <c r="CNI131" s="388"/>
      <c r="CNJ131" s="389"/>
      <c r="CNK131" s="387"/>
      <c r="CNL131" s="213"/>
      <c r="CNM131" s="388"/>
      <c r="CNN131" s="389"/>
      <c r="CNO131" s="387"/>
      <c r="CNP131" s="213"/>
      <c r="CNQ131" s="388"/>
      <c r="CNR131" s="389"/>
      <c r="CNS131" s="387"/>
      <c r="CNT131" s="213"/>
      <c r="CNU131" s="388"/>
      <c r="CNV131" s="389"/>
      <c r="CNW131" s="387"/>
      <c r="CNX131" s="213"/>
      <c r="CNY131" s="388"/>
      <c r="CNZ131" s="389"/>
      <c r="COA131" s="387"/>
      <c r="COB131" s="213"/>
      <c r="COC131" s="388"/>
      <c r="COD131" s="389"/>
      <c r="COE131" s="387"/>
      <c r="COF131" s="213"/>
      <c r="COG131" s="388"/>
      <c r="COH131" s="389"/>
      <c r="COI131" s="387"/>
      <c r="COJ131" s="213"/>
      <c r="COK131" s="388"/>
      <c r="COL131" s="389"/>
      <c r="COM131" s="387"/>
      <c r="CON131" s="213"/>
      <c r="COO131" s="388"/>
      <c r="COP131" s="389"/>
      <c r="COQ131" s="387"/>
      <c r="COR131" s="213"/>
      <c r="COS131" s="388"/>
      <c r="COT131" s="389"/>
      <c r="COU131" s="387"/>
      <c r="COV131" s="213"/>
      <c r="COW131" s="388"/>
      <c r="COX131" s="389"/>
      <c r="COY131" s="387"/>
      <c r="COZ131" s="213"/>
      <c r="CPA131" s="388"/>
      <c r="CPB131" s="389"/>
      <c r="CPC131" s="387"/>
      <c r="CPD131" s="213"/>
      <c r="CPE131" s="388"/>
      <c r="CPF131" s="389"/>
      <c r="CPG131" s="387"/>
      <c r="CPH131" s="213"/>
      <c r="CPI131" s="388"/>
      <c r="CPJ131" s="389"/>
      <c r="CPK131" s="387"/>
      <c r="CPL131" s="213"/>
      <c r="CPM131" s="388"/>
      <c r="CPN131" s="389"/>
      <c r="CPO131" s="387"/>
      <c r="CPP131" s="213"/>
      <c r="CPQ131" s="388"/>
      <c r="CPR131" s="389"/>
      <c r="CPS131" s="387"/>
      <c r="CPT131" s="213"/>
      <c r="CPU131" s="388"/>
      <c r="CPV131" s="389"/>
      <c r="CPW131" s="387"/>
      <c r="CPX131" s="213"/>
      <c r="CPY131" s="388"/>
      <c r="CPZ131" s="389"/>
      <c r="CQA131" s="387"/>
      <c r="CQB131" s="213"/>
      <c r="CQC131" s="388"/>
      <c r="CQD131" s="389"/>
      <c r="CQE131" s="387"/>
      <c r="CQF131" s="213"/>
      <c r="CQG131" s="388"/>
      <c r="CQH131" s="389"/>
      <c r="CQI131" s="387"/>
      <c r="CQJ131" s="213"/>
      <c r="CQK131" s="388"/>
      <c r="CQL131" s="389"/>
      <c r="CQM131" s="387"/>
      <c r="CQN131" s="213"/>
      <c r="CQO131" s="388"/>
      <c r="CQP131" s="389"/>
      <c r="CQQ131" s="387"/>
      <c r="CQR131" s="213"/>
      <c r="CQS131" s="388"/>
      <c r="CQT131" s="389"/>
      <c r="CQU131" s="387"/>
      <c r="CQV131" s="213"/>
      <c r="CQW131" s="388"/>
      <c r="CQX131" s="389"/>
      <c r="CQY131" s="387"/>
      <c r="CQZ131" s="213"/>
      <c r="CRA131" s="388"/>
      <c r="CRB131" s="389"/>
      <c r="CRC131" s="387"/>
      <c r="CRD131" s="213"/>
      <c r="CRE131" s="388"/>
      <c r="CRF131" s="389"/>
      <c r="CRG131" s="387"/>
      <c r="CRH131" s="213"/>
      <c r="CRI131" s="388"/>
      <c r="CRJ131" s="389"/>
      <c r="CRK131" s="387"/>
      <c r="CRL131" s="213"/>
      <c r="CRM131" s="388"/>
      <c r="CRN131" s="389"/>
      <c r="CRO131" s="387"/>
      <c r="CRP131" s="213"/>
      <c r="CRQ131" s="388"/>
      <c r="CRR131" s="389"/>
      <c r="CRS131" s="387"/>
      <c r="CRT131" s="213"/>
      <c r="CRU131" s="388"/>
      <c r="CRV131" s="389"/>
      <c r="CRW131" s="387"/>
      <c r="CRX131" s="213"/>
      <c r="CRY131" s="388"/>
      <c r="CRZ131" s="389"/>
      <c r="CSA131" s="387"/>
      <c r="CSB131" s="213"/>
      <c r="CSC131" s="388"/>
      <c r="CSD131" s="389"/>
      <c r="CSE131" s="387"/>
      <c r="CSF131" s="213"/>
      <c r="CSG131" s="388"/>
      <c r="CSH131" s="389"/>
      <c r="CSI131" s="387"/>
      <c r="CSJ131" s="213"/>
      <c r="CSK131" s="388"/>
      <c r="CSL131" s="389"/>
      <c r="CSM131" s="387"/>
      <c r="CSN131" s="213"/>
      <c r="CSO131" s="388"/>
      <c r="CSP131" s="389"/>
      <c r="CSQ131" s="387"/>
      <c r="CSR131" s="213"/>
      <c r="CSS131" s="388"/>
      <c r="CST131" s="389"/>
      <c r="CSU131" s="387"/>
      <c r="CSV131" s="213"/>
      <c r="CSW131" s="388"/>
      <c r="CSX131" s="389"/>
      <c r="CSY131" s="387"/>
      <c r="CSZ131" s="213"/>
      <c r="CTA131" s="388"/>
      <c r="CTB131" s="389"/>
      <c r="CTC131" s="387"/>
      <c r="CTD131" s="213"/>
      <c r="CTE131" s="388"/>
      <c r="CTF131" s="389"/>
      <c r="CTG131" s="387"/>
      <c r="CTH131" s="213"/>
      <c r="CTI131" s="388"/>
      <c r="CTJ131" s="389"/>
      <c r="CTK131" s="387"/>
      <c r="CTL131" s="213"/>
      <c r="CTM131" s="388"/>
      <c r="CTN131" s="389"/>
      <c r="CTO131" s="387"/>
      <c r="CTP131" s="213"/>
      <c r="CTQ131" s="388"/>
      <c r="CTR131" s="389"/>
      <c r="CTS131" s="387"/>
      <c r="CTT131" s="213"/>
      <c r="CTU131" s="388"/>
      <c r="CTV131" s="389"/>
      <c r="CTW131" s="387"/>
      <c r="CTX131" s="213"/>
      <c r="CTY131" s="388"/>
      <c r="CTZ131" s="389"/>
      <c r="CUA131" s="387"/>
      <c r="CUB131" s="213"/>
      <c r="CUC131" s="388"/>
      <c r="CUD131" s="389"/>
      <c r="CUE131" s="387"/>
      <c r="CUF131" s="213"/>
      <c r="CUG131" s="388"/>
      <c r="CUH131" s="389"/>
      <c r="CUI131" s="387"/>
      <c r="CUJ131" s="213"/>
      <c r="CUK131" s="388"/>
      <c r="CUL131" s="389"/>
      <c r="CUM131" s="387"/>
      <c r="CUN131" s="213"/>
      <c r="CUO131" s="388"/>
      <c r="CUP131" s="389"/>
      <c r="CUQ131" s="387"/>
      <c r="CUR131" s="213"/>
      <c r="CUS131" s="388"/>
      <c r="CUT131" s="389"/>
      <c r="CUU131" s="387"/>
      <c r="CUV131" s="213"/>
      <c r="CUW131" s="388"/>
      <c r="CUX131" s="389"/>
      <c r="CUY131" s="387"/>
      <c r="CUZ131" s="213"/>
      <c r="CVA131" s="388"/>
      <c r="CVB131" s="389"/>
      <c r="CVC131" s="387"/>
      <c r="CVD131" s="213"/>
      <c r="CVE131" s="388"/>
      <c r="CVF131" s="389"/>
      <c r="CVG131" s="387"/>
      <c r="CVH131" s="213"/>
      <c r="CVI131" s="388"/>
      <c r="CVJ131" s="389"/>
      <c r="CVK131" s="387"/>
      <c r="CVL131" s="213"/>
      <c r="CVM131" s="388"/>
      <c r="CVN131" s="389"/>
      <c r="CVO131" s="387"/>
      <c r="CVP131" s="213"/>
      <c r="CVQ131" s="388"/>
      <c r="CVR131" s="389"/>
      <c r="CVS131" s="387"/>
      <c r="CVT131" s="213"/>
      <c r="CVU131" s="388"/>
      <c r="CVV131" s="389"/>
      <c r="CVW131" s="387"/>
      <c r="CVX131" s="213"/>
      <c r="CVY131" s="388"/>
      <c r="CVZ131" s="389"/>
      <c r="CWA131" s="387"/>
      <c r="CWB131" s="213"/>
      <c r="CWC131" s="388"/>
      <c r="CWD131" s="389"/>
      <c r="CWE131" s="387"/>
      <c r="CWF131" s="213"/>
      <c r="CWG131" s="388"/>
      <c r="CWH131" s="389"/>
      <c r="CWI131" s="387"/>
      <c r="CWJ131" s="213"/>
      <c r="CWK131" s="388"/>
      <c r="CWL131" s="389"/>
      <c r="CWM131" s="387"/>
      <c r="CWN131" s="213"/>
      <c r="CWO131" s="388"/>
      <c r="CWP131" s="389"/>
      <c r="CWQ131" s="387"/>
      <c r="CWR131" s="213"/>
      <c r="CWS131" s="388"/>
      <c r="CWT131" s="389"/>
      <c r="CWU131" s="387"/>
      <c r="CWV131" s="213"/>
      <c r="CWW131" s="388"/>
      <c r="CWX131" s="389"/>
      <c r="CWY131" s="387"/>
      <c r="CWZ131" s="213"/>
      <c r="CXA131" s="388"/>
      <c r="CXB131" s="389"/>
      <c r="CXC131" s="387"/>
      <c r="CXD131" s="213"/>
      <c r="CXE131" s="388"/>
      <c r="CXF131" s="389"/>
      <c r="CXG131" s="387"/>
      <c r="CXH131" s="213"/>
      <c r="CXI131" s="388"/>
      <c r="CXJ131" s="389"/>
      <c r="CXK131" s="387"/>
      <c r="CXL131" s="213"/>
      <c r="CXM131" s="388"/>
      <c r="CXN131" s="389"/>
      <c r="CXO131" s="387"/>
      <c r="CXP131" s="213"/>
      <c r="CXQ131" s="388"/>
      <c r="CXR131" s="389"/>
      <c r="CXS131" s="387"/>
      <c r="CXT131" s="213"/>
      <c r="CXU131" s="388"/>
      <c r="CXV131" s="389"/>
      <c r="CXW131" s="387"/>
      <c r="CXX131" s="213"/>
      <c r="CXY131" s="388"/>
      <c r="CXZ131" s="389"/>
      <c r="CYA131" s="387"/>
      <c r="CYB131" s="213"/>
      <c r="CYC131" s="388"/>
      <c r="CYD131" s="389"/>
      <c r="CYE131" s="387"/>
      <c r="CYF131" s="213"/>
      <c r="CYG131" s="388"/>
      <c r="CYH131" s="389"/>
      <c r="CYI131" s="387"/>
      <c r="CYJ131" s="213"/>
      <c r="CYK131" s="388"/>
      <c r="CYL131" s="389"/>
      <c r="CYM131" s="387"/>
      <c r="CYN131" s="213"/>
      <c r="CYO131" s="388"/>
      <c r="CYP131" s="389"/>
      <c r="CYQ131" s="387"/>
      <c r="CYR131" s="213"/>
      <c r="CYS131" s="388"/>
      <c r="CYT131" s="389"/>
      <c r="CYU131" s="387"/>
      <c r="CYV131" s="213"/>
      <c r="CYW131" s="388"/>
      <c r="CYX131" s="389"/>
      <c r="CYY131" s="387"/>
      <c r="CYZ131" s="213"/>
      <c r="CZA131" s="388"/>
      <c r="CZB131" s="389"/>
      <c r="CZC131" s="387"/>
      <c r="CZD131" s="213"/>
      <c r="CZE131" s="388"/>
      <c r="CZF131" s="389"/>
      <c r="CZG131" s="387"/>
      <c r="CZH131" s="213"/>
      <c r="CZI131" s="388"/>
      <c r="CZJ131" s="389"/>
      <c r="CZK131" s="387"/>
      <c r="CZL131" s="213"/>
      <c r="CZM131" s="388"/>
      <c r="CZN131" s="389"/>
      <c r="CZO131" s="387"/>
      <c r="CZP131" s="213"/>
      <c r="CZQ131" s="388"/>
      <c r="CZR131" s="389"/>
      <c r="CZS131" s="387"/>
      <c r="CZT131" s="213"/>
      <c r="CZU131" s="388"/>
      <c r="CZV131" s="389"/>
      <c r="CZW131" s="387"/>
      <c r="CZX131" s="213"/>
      <c r="CZY131" s="388"/>
      <c r="CZZ131" s="389"/>
      <c r="DAA131" s="387"/>
      <c r="DAB131" s="213"/>
      <c r="DAC131" s="388"/>
      <c r="DAD131" s="389"/>
      <c r="DAE131" s="387"/>
      <c r="DAF131" s="213"/>
      <c r="DAG131" s="388"/>
      <c r="DAH131" s="389"/>
      <c r="DAI131" s="387"/>
      <c r="DAJ131" s="213"/>
      <c r="DAK131" s="388"/>
      <c r="DAL131" s="389"/>
      <c r="DAM131" s="387"/>
      <c r="DAN131" s="213"/>
      <c r="DAO131" s="388"/>
      <c r="DAP131" s="389"/>
      <c r="DAQ131" s="387"/>
      <c r="DAR131" s="213"/>
      <c r="DAS131" s="388"/>
      <c r="DAT131" s="389"/>
      <c r="DAU131" s="387"/>
      <c r="DAV131" s="213"/>
      <c r="DAW131" s="388"/>
      <c r="DAX131" s="389"/>
      <c r="DAY131" s="387"/>
      <c r="DAZ131" s="213"/>
      <c r="DBA131" s="388"/>
      <c r="DBB131" s="389"/>
      <c r="DBC131" s="387"/>
      <c r="DBD131" s="213"/>
      <c r="DBE131" s="388"/>
      <c r="DBF131" s="389"/>
      <c r="DBG131" s="387"/>
      <c r="DBH131" s="213"/>
      <c r="DBI131" s="388"/>
      <c r="DBJ131" s="389"/>
      <c r="DBK131" s="387"/>
      <c r="DBL131" s="213"/>
      <c r="DBM131" s="388"/>
      <c r="DBN131" s="389"/>
      <c r="DBO131" s="387"/>
      <c r="DBP131" s="213"/>
      <c r="DBQ131" s="388"/>
      <c r="DBR131" s="389"/>
      <c r="DBS131" s="387"/>
      <c r="DBT131" s="213"/>
      <c r="DBU131" s="388"/>
      <c r="DBV131" s="389"/>
      <c r="DBW131" s="387"/>
      <c r="DBX131" s="213"/>
      <c r="DBY131" s="388"/>
      <c r="DBZ131" s="389"/>
      <c r="DCA131" s="387"/>
      <c r="DCB131" s="213"/>
      <c r="DCC131" s="388"/>
      <c r="DCD131" s="389"/>
      <c r="DCE131" s="387"/>
      <c r="DCF131" s="213"/>
      <c r="DCG131" s="388"/>
      <c r="DCH131" s="389"/>
      <c r="DCI131" s="387"/>
      <c r="DCJ131" s="213"/>
      <c r="DCK131" s="388"/>
      <c r="DCL131" s="389"/>
      <c r="DCM131" s="387"/>
      <c r="DCN131" s="213"/>
      <c r="DCO131" s="388"/>
      <c r="DCP131" s="389"/>
      <c r="DCQ131" s="387"/>
      <c r="DCR131" s="213"/>
      <c r="DCS131" s="388"/>
      <c r="DCT131" s="389"/>
      <c r="DCU131" s="387"/>
      <c r="DCV131" s="213"/>
      <c r="DCW131" s="388"/>
      <c r="DCX131" s="389"/>
      <c r="DCY131" s="387"/>
      <c r="DCZ131" s="213"/>
      <c r="DDA131" s="388"/>
      <c r="DDB131" s="389"/>
      <c r="DDC131" s="387"/>
      <c r="DDD131" s="213"/>
      <c r="DDE131" s="388"/>
      <c r="DDF131" s="389"/>
      <c r="DDG131" s="387"/>
      <c r="DDH131" s="213"/>
      <c r="DDI131" s="388"/>
      <c r="DDJ131" s="389"/>
      <c r="DDK131" s="387"/>
      <c r="DDL131" s="213"/>
      <c r="DDM131" s="388"/>
      <c r="DDN131" s="389"/>
      <c r="DDO131" s="387"/>
      <c r="DDP131" s="213"/>
      <c r="DDQ131" s="388"/>
      <c r="DDR131" s="389"/>
      <c r="DDS131" s="387"/>
      <c r="DDT131" s="213"/>
      <c r="DDU131" s="388"/>
      <c r="DDV131" s="389"/>
      <c r="DDW131" s="387"/>
      <c r="DDX131" s="213"/>
      <c r="DDY131" s="388"/>
      <c r="DDZ131" s="389"/>
      <c r="DEA131" s="387"/>
      <c r="DEB131" s="213"/>
      <c r="DEC131" s="388"/>
      <c r="DED131" s="389"/>
      <c r="DEE131" s="387"/>
      <c r="DEF131" s="213"/>
      <c r="DEG131" s="388"/>
      <c r="DEH131" s="389"/>
      <c r="DEI131" s="387"/>
      <c r="DEJ131" s="213"/>
      <c r="DEK131" s="388"/>
      <c r="DEL131" s="389"/>
      <c r="DEM131" s="387"/>
      <c r="DEN131" s="213"/>
      <c r="DEO131" s="388"/>
      <c r="DEP131" s="389"/>
      <c r="DEQ131" s="387"/>
      <c r="DER131" s="213"/>
      <c r="DES131" s="388"/>
      <c r="DET131" s="389"/>
      <c r="DEU131" s="387"/>
      <c r="DEV131" s="213"/>
      <c r="DEW131" s="388"/>
      <c r="DEX131" s="389"/>
      <c r="DEY131" s="387"/>
      <c r="DEZ131" s="213"/>
      <c r="DFA131" s="388"/>
      <c r="DFB131" s="389"/>
      <c r="DFC131" s="387"/>
      <c r="DFD131" s="213"/>
      <c r="DFE131" s="388"/>
      <c r="DFF131" s="389"/>
      <c r="DFG131" s="387"/>
      <c r="DFH131" s="213"/>
      <c r="DFI131" s="388"/>
      <c r="DFJ131" s="389"/>
      <c r="DFK131" s="387"/>
      <c r="DFL131" s="213"/>
      <c r="DFM131" s="388"/>
      <c r="DFN131" s="389"/>
      <c r="DFO131" s="387"/>
      <c r="DFP131" s="213"/>
      <c r="DFQ131" s="388"/>
      <c r="DFR131" s="389"/>
      <c r="DFS131" s="387"/>
      <c r="DFT131" s="213"/>
      <c r="DFU131" s="388"/>
      <c r="DFV131" s="389"/>
      <c r="DFW131" s="387"/>
      <c r="DFX131" s="213"/>
      <c r="DFY131" s="388"/>
      <c r="DFZ131" s="389"/>
      <c r="DGA131" s="387"/>
      <c r="DGB131" s="213"/>
      <c r="DGC131" s="388"/>
      <c r="DGD131" s="389"/>
      <c r="DGE131" s="387"/>
      <c r="DGF131" s="213"/>
      <c r="DGG131" s="388"/>
      <c r="DGH131" s="389"/>
      <c r="DGI131" s="387"/>
      <c r="DGJ131" s="213"/>
      <c r="DGK131" s="388"/>
      <c r="DGL131" s="389"/>
      <c r="DGM131" s="387"/>
      <c r="DGN131" s="213"/>
      <c r="DGO131" s="388"/>
      <c r="DGP131" s="389"/>
      <c r="DGQ131" s="387"/>
      <c r="DGR131" s="213"/>
      <c r="DGS131" s="388"/>
      <c r="DGT131" s="389"/>
      <c r="DGU131" s="387"/>
      <c r="DGV131" s="213"/>
      <c r="DGW131" s="388"/>
      <c r="DGX131" s="389"/>
      <c r="DGY131" s="387"/>
      <c r="DGZ131" s="213"/>
      <c r="DHA131" s="388"/>
      <c r="DHB131" s="389"/>
      <c r="DHC131" s="387"/>
      <c r="DHD131" s="213"/>
      <c r="DHE131" s="388"/>
      <c r="DHF131" s="389"/>
      <c r="DHG131" s="387"/>
      <c r="DHH131" s="213"/>
      <c r="DHI131" s="388"/>
      <c r="DHJ131" s="389"/>
      <c r="DHK131" s="387"/>
      <c r="DHL131" s="213"/>
      <c r="DHM131" s="388"/>
      <c r="DHN131" s="389"/>
      <c r="DHO131" s="387"/>
      <c r="DHP131" s="213"/>
      <c r="DHQ131" s="388"/>
      <c r="DHR131" s="389"/>
      <c r="DHS131" s="387"/>
      <c r="DHT131" s="213"/>
      <c r="DHU131" s="388"/>
      <c r="DHV131" s="389"/>
      <c r="DHW131" s="387"/>
      <c r="DHX131" s="213"/>
      <c r="DHY131" s="388"/>
      <c r="DHZ131" s="389"/>
      <c r="DIA131" s="387"/>
      <c r="DIB131" s="213"/>
      <c r="DIC131" s="388"/>
      <c r="DID131" s="389"/>
      <c r="DIE131" s="387"/>
      <c r="DIF131" s="213"/>
      <c r="DIG131" s="388"/>
      <c r="DIH131" s="389"/>
      <c r="DII131" s="387"/>
      <c r="DIJ131" s="213"/>
      <c r="DIK131" s="388"/>
      <c r="DIL131" s="389"/>
      <c r="DIM131" s="387"/>
      <c r="DIN131" s="213"/>
      <c r="DIO131" s="388"/>
      <c r="DIP131" s="389"/>
      <c r="DIQ131" s="387"/>
      <c r="DIR131" s="213"/>
      <c r="DIS131" s="388"/>
      <c r="DIT131" s="389"/>
      <c r="DIU131" s="387"/>
      <c r="DIV131" s="213"/>
      <c r="DIW131" s="388"/>
      <c r="DIX131" s="389"/>
      <c r="DIY131" s="387"/>
      <c r="DIZ131" s="213"/>
      <c r="DJA131" s="388"/>
      <c r="DJB131" s="389"/>
      <c r="DJC131" s="387"/>
      <c r="DJD131" s="213"/>
      <c r="DJE131" s="388"/>
      <c r="DJF131" s="389"/>
      <c r="DJG131" s="387"/>
      <c r="DJH131" s="213"/>
      <c r="DJI131" s="388"/>
      <c r="DJJ131" s="389"/>
      <c r="DJK131" s="387"/>
      <c r="DJL131" s="213"/>
      <c r="DJM131" s="388"/>
      <c r="DJN131" s="389"/>
      <c r="DJO131" s="387"/>
      <c r="DJP131" s="213"/>
      <c r="DJQ131" s="388"/>
      <c r="DJR131" s="389"/>
      <c r="DJS131" s="387"/>
      <c r="DJT131" s="213"/>
      <c r="DJU131" s="388"/>
      <c r="DJV131" s="389"/>
      <c r="DJW131" s="387"/>
      <c r="DJX131" s="213"/>
      <c r="DJY131" s="388"/>
      <c r="DJZ131" s="389"/>
      <c r="DKA131" s="387"/>
      <c r="DKB131" s="213"/>
      <c r="DKC131" s="388"/>
      <c r="DKD131" s="389"/>
      <c r="DKE131" s="387"/>
      <c r="DKF131" s="213"/>
      <c r="DKG131" s="388"/>
      <c r="DKH131" s="389"/>
      <c r="DKI131" s="387"/>
      <c r="DKJ131" s="213"/>
      <c r="DKK131" s="388"/>
      <c r="DKL131" s="389"/>
      <c r="DKM131" s="387"/>
      <c r="DKN131" s="213"/>
      <c r="DKO131" s="388"/>
      <c r="DKP131" s="389"/>
      <c r="DKQ131" s="387"/>
      <c r="DKR131" s="213"/>
      <c r="DKS131" s="388"/>
      <c r="DKT131" s="389"/>
      <c r="DKU131" s="387"/>
      <c r="DKV131" s="213"/>
      <c r="DKW131" s="388"/>
      <c r="DKX131" s="389"/>
      <c r="DKY131" s="387"/>
      <c r="DKZ131" s="213"/>
      <c r="DLA131" s="388"/>
      <c r="DLB131" s="389"/>
      <c r="DLC131" s="387"/>
      <c r="DLD131" s="213"/>
      <c r="DLE131" s="388"/>
      <c r="DLF131" s="389"/>
      <c r="DLG131" s="387"/>
      <c r="DLH131" s="213"/>
      <c r="DLI131" s="388"/>
      <c r="DLJ131" s="389"/>
      <c r="DLK131" s="387"/>
      <c r="DLL131" s="213"/>
      <c r="DLM131" s="388"/>
      <c r="DLN131" s="389"/>
      <c r="DLO131" s="387"/>
      <c r="DLP131" s="213"/>
      <c r="DLQ131" s="388"/>
      <c r="DLR131" s="389"/>
      <c r="DLS131" s="387"/>
      <c r="DLT131" s="213"/>
      <c r="DLU131" s="388"/>
      <c r="DLV131" s="389"/>
      <c r="DLW131" s="387"/>
      <c r="DLX131" s="213"/>
      <c r="DLY131" s="388"/>
      <c r="DLZ131" s="389"/>
      <c r="DMA131" s="387"/>
      <c r="DMB131" s="213"/>
      <c r="DMC131" s="388"/>
      <c r="DMD131" s="389"/>
      <c r="DME131" s="387"/>
      <c r="DMF131" s="213"/>
      <c r="DMG131" s="388"/>
      <c r="DMH131" s="389"/>
      <c r="DMI131" s="387"/>
      <c r="DMJ131" s="213"/>
      <c r="DMK131" s="388"/>
      <c r="DML131" s="389"/>
      <c r="DMM131" s="387"/>
      <c r="DMN131" s="213"/>
      <c r="DMO131" s="388"/>
      <c r="DMP131" s="389"/>
      <c r="DMQ131" s="387"/>
      <c r="DMR131" s="213"/>
      <c r="DMS131" s="388"/>
      <c r="DMT131" s="389"/>
      <c r="DMU131" s="387"/>
      <c r="DMV131" s="213"/>
      <c r="DMW131" s="388"/>
      <c r="DMX131" s="389"/>
      <c r="DMY131" s="387"/>
      <c r="DMZ131" s="213"/>
      <c r="DNA131" s="388"/>
      <c r="DNB131" s="389"/>
      <c r="DNC131" s="387"/>
      <c r="DND131" s="213"/>
      <c r="DNE131" s="388"/>
      <c r="DNF131" s="389"/>
      <c r="DNG131" s="387"/>
      <c r="DNH131" s="213"/>
      <c r="DNI131" s="388"/>
      <c r="DNJ131" s="389"/>
      <c r="DNK131" s="387"/>
      <c r="DNL131" s="213"/>
      <c r="DNM131" s="388"/>
      <c r="DNN131" s="389"/>
      <c r="DNO131" s="387"/>
      <c r="DNP131" s="213"/>
      <c r="DNQ131" s="388"/>
      <c r="DNR131" s="389"/>
      <c r="DNS131" s="387"/>
      <c r="DNT131" s="213"/>
      <c r="DNU131" s="388"/>
      <c r="DNV131" s="389"/>
      <c r="DNW131" s="387"/>
      <c r="DNX131" s="213"/>
      <c r="DNY131" s="388"/>
      <c r="DNZ131" s="389"/>
      <c r="DOA131" s="387"/>
      <c r="DOB131" s="213"/>
      <c r="DOC131" s="388"/>
      <c r="DOD131" s="389"/>
      <c r="DOE131" s="387"/>
      <c r="DOF131" s="213"/>
      <c r="DOG131" s="388"/>
      <c r="DOH131" s="389"/>
      <c r="DOI131" s="387"/>
      <c r="DOJ131" s="213"/>
      <c r="DOK131" s="388"/>
      <c r="DOL131" s="389"/>
      <c r="DOM131" s="387"/>
      <c r="DON131" s="213"/>
      <c r="DOO131" s="388"/>
      <c r="DOP131" s="389"/>
      <c r="DOQ131" s="387"/>
      <c r="DOR131" s="213"/>
      <c r="DOS131" s="388"/>
      <c r="DOT131" s="389"/>
      <c r="DOU131" s="387"/>
      <c r="DOV131" s="213"/>
      <c r="DOW131" s="388"/>
      <c r="DOX131" s="389"/>
      <c r="DOY131" s="387"/>
      <c r="DOZ131" s="213"/>
      <c r="DPA131" s="388"/>
      <c r="DPB131" s="389"/>
      <c r="DPC131" s="387"/>
      <c r="DPD131" s="213"/>
      <c r="DPE131" s="388"/>
      <c r="DPF131" s="389"/>
      <c r="DPG131" s="387"/>
      <c r="DPH131" s="213"/>
      <c r="DPI131" s="388"/>
      <c r="DPJ131" s="389"/>
      <c r="DPK131" s="387"/>
      <c r="DPL131" s="213"/>
      <c r="DPM131" s="388"/>
      <c r="DPN131" s="389"/>
      <c r="DPO131" s="387"/>
      <c r="DPP131" s="213"/>
      <c r="DPQ131" s="388"/>
      <c r="DPR131" s="389"/>
      <c r="DPS131" s="387"/>
      <c r="DPT131" s="213"/>
      <c r="DPU131" s="388"/>
      <c r="DPV131" s="389"/>
      <c r="DPW131" s="387"/>
      <c r="DPX131" s="213"/>
      <c r="DPY131" s="388"/>
      <c r="DPZ131" s="389"/>
      <c r="DQA131" s="387"/>
      <c r="DQB131" s="213"/>
      <c r="DQC131" s="388"/>
      <c r="DQD131" s="389"/>
      <c r="DQE131" s="387"/>
      <c r="DQF131" s="213"/>
      <c r="DQG131" s="388"/>
      <c r="DQH131" s="389"/>
      <c r="DQI131" s="387"/>
      <c r="DQJ131" s="213"/>
      <c r="DQK131" s="388"/>
      <c r="DQL131" s="389"/>
      <c r="DQM131" s="387"/>
      <c r="DQN131" s="213"/>
      <c r="DQO131" s="388"/>
      <c r="DQP131" s="389"/>
      <c r="DQQ131" s="387"/>
      <c r="DQR131" s="213"/>
      <c r="DQS131" s="388"/>
      <c r="DQT131" s="389"/>
      <c r="DQU131" s="387"/>
      <c r="DQV131" s="213"/>
      <c r="DQW131" s="388"/>
      <c r="DQX131" s="389"/>
      <c r="DQY131" s="387"/>
      <c r="DQZ131" s="213"/>
      <c r="DRA131" s="388"/>
      <c r="DRB131" s="389"/>
      <c r="DRC131" s="387"/>
      <c r="DRD131" s="213"/>
      <c r="DRE131" s="388"/>
      <c r="DRF131" s="389"/>
      <c r="DRG131" s="387"/>
      <c r="DRH131" s="213"/>
      <c r="DRI131" s="388"/>
      <c r="DRJ131" s="389"/>
      <c r="DRK131" s="387"/>
      <c r="DRL131" s="213"/>
      <c r="DRM131" s="388"/>
      <c r="DRN131" s="389"/>
      <c r="DRO131" s="387"/>
      <c r="DRP131" s="213"/>
      <c r="DRQ131" s="388"/>
      <c r="DRR131" s="389"/>
      <c r="DRS131" s="387"/>
      <c r="DRT131" s="213"/>
      <c r="DRU131" s="388"/>
      <c r="DRV131" s="389"/>
      <c r="DRW131" s="387"/>
      <c r="DRX131" s="213"/>
      <c r="DRY131" s="388"/>
      <c r="DRZ131" s="389"/>
      <c r="DSA131" s="387"/>
      <c r="DSB131" s="213"/>
      <c r="DSC131" s="388"/>
      <c r="DSD131" s="389"/>
      <c r="DSE131" s="387"/>
      <c r="DSF131" s="213"/>
      <c r="DSG131" s="388"/>
      <c r="DSH131" s="389"/>
      <c r="DSI131" s="387"/>
      <c r="DSJ131" s="213"/>
      <c r="DSK131" s="388"/>
      <c r="DSL131" s="389"/>
      <c r="DSM131" s="387"/>
      <c r="DSN131" s="213"/>
      <c r="DSO131" s="388"/>
      <c r="DSP131" s="389"/>
      <c r="DSQ131" s="387"/>
      <c r="DSR131" s="213"/>
      <c r="DSS131" s="388"/>
      <c r="DST131" s="389"/>
      <c r="DSU131" s="387"/>
      <c r="DSV131" s="213"/>
      <c r="DSW131" s="388"/>
      <c r="DSX131" s="389"/>
      <c r="DSY131" s="387"/>
      <c r="DSZ131" s="213"/>
      <c r="DTA131" s="388"/>
      <c r="DTB131" s="389"/>
      <c r="DTC131" s="387"/>
      <c r="DTD131" s="213"/>
      <c r="DTE131" s="388"/>
      <c r="DTF131" s="389"/>
      <c r="DTG131" s="387"/>
      <c r="DTH131" s="213"/>
      <c r="DTI131" s="388"/>
      <c r="DTJ131" s="389"/>
      <c r="DTK131" s="387"/>
      <c r="DTL131" s="213"/>
      <c r="DTM131" s="388"/>
      <c r="DTN131" s="389"/>
      <c r="DTO131" s="387"/>
      <c r="DTP131" s="213"/>
      <c r="DTQ131" s="388"/>
      <c r="DTR131" s="389"/>
      <c r="DTS131" s="387"/>
      <c r="DTT131" s="213"/>
      <c r="DTU131" s="388"/>
      <c r="DTV131" s="389"/>
      <c r="DTW131" s="387"/>
      <c r="DTX131" s="213"/>
      <c r="DTY131" s="388"/>
      <c r="DTZ131" s="389"/>
      <c r="DUA131" s="387"/>
      <c r="DUB131" s="213"/>
      <c r="DUC131" s="388"/>
      <c r="DUD131" s="389"/>
      <c r="DUE131" s="387"/>
      <c r="DUF131" s="213"/>
      <c r="DUG131" s="388"/>
      <c r="DUH131" s="389"/>
      <c r="DUI131" s="387"/>
      <c r="DUJ131" s="213"/>
      <c r="DUK131" s="388"/>
      <c r="DUL131" s="389"/>
      <c r="DUM131" s="387"/>
      <c r="DUN131" s="213"/>
      <c r="DUO131" s="388"/>
      <c r="DUP131" s="389"/>
      <c r="DUQ131" s="387"/>
      <c r="DUR131" s="213"/>
      <c r="DUS131" s="388"/>
      <c r="DUT131" s="389"/>
      <c r="DUU131" s="387"/>
      <c r="DUV131" s="213"/>
      <c r="DUW131" s="388"/>
      <c r="DUX131" s="389"/>
      <c r="DUY131" s="387"/>
      <c r="DUZ131" s="213"/>
      <c r="DVA131" s="388"/>
      <c r="DVB131" s="389"/>
      <c r="DVC131" s="387"/>
      <c r="DVD131" s="213"/>
      <c r="DVE131" s="388"/>
      <c r="DVF131" s="389"/>
      <c r="DVG131" s="387"/>
      <c r="DVH131" s="213"/>
      <c r="DVI131" s="388"/>
      <c r="DVJ131" s="389"/>
      <c r="DVK131" s="387"/>
      <c r="DVL131" s="213"/>
      <c r="DVM131" s="388"/>
      <c r="DVN131" s="389"/>
      <c r="DVO131" s="387"/>
      <c r="DVP131" s="213"/>
      <c r="DVQ131" s="388"/>
      <c r="DVR131" s="389"/>
      <c r="DVS131" s="387"/>
      <c r="DVT131" s="213"/>
      <c r="DVU131" s="388"/>
      <c r="DVV131" s="389"/>
      <c r="DVW131" s="387"/>
      <c r="DVX131" s="213"/>
      <c r="DVY131" s="388"/>
      <c r="DVZ131" s="389"/>
      <c r="DWA131" s="387"/>
      <c r="DWB131" s="213"/>
      <c r="DWC131" s="388"/>
      <c r="DWD131" s="389"/>
      <c r="DWE131" s="387"/>
      <c r="DWF131" s="213"/>
      <c r="DWG131" s="388"/>
      <c r="DWH131" s="389"/>
      <c r="DWI131" s="387"/>
      <c r="DWJ131" s="213"/>
      <c r="DWK131" s="388"/>
      <c r="DWL131" s="389"/>
      <c r="DWM131" s="387"/>
      <c r="DWN131" s="213"/>
      <c r="DWO131" s="388"/>
      <c r="DWP131" s="389"/>
      <c r="DWQ131" s="387"/>
      <c r="DWR131" s="213"/>
      <c r="DWS131" s="388"/>
      <c r="DWT131" s="389"/>
      <c r="DWU131" s="387"/>
      <c r="DWV131" s="213"/>
      <c r="DWW131" s="388"/>
      <c r="DWX131" s="389"/>
      <c r="DWY131" s="387"/>
      <c r="DWZ131" s="213"/>
      <c r="DXA131" s="388"/>
      <c r="DXB131" s="389"/>
      <c r="DXC131" s="387"/>
      <c r="DXD131" s="213"/>
      <c r="DXE131" s="388"/>
      <c r="DXF131" s="389"/>
      <c r="DXG131" s="387"/>
      <c r="DXH131" s="213"/>
      <c r="DXI131" s="388"/>
      <c r="DXJ131" s="389"/>
      <c r="DXK131" s="387"/>
      <c r="DXL131" s="213"/>
      <c r="DXM131" s="388"/>
      <c r="DXN131" s="389"/>
      <c r="DXO131" s="387"/>
      <c r="DXP131" s="213"/>
      <c r="DXQ131" s="388"/>
      <c r="DXR131" s="389"/>
      <c r="DXS131" s="387"/>
      <c r="DXT131" s="213"/>
      <c r="DXU131" s="388"/>
      <c r="DXV131" s="389"/>
      <c r="DXW131" s="387"/>
      <c r="DXX131" s="213"/>
      <c r="DXY131" s="388"/>
      <c r="DXZ131" s="389"/>
      <c r="DYA131" s="387"/>
      <c r="DYB131" s="213"/>
      <c r="DYC131" s="388"/>
      <c r="DYD131" s="389"/>
      <c r="DYE131" s="387"/>
      <c r="DYF131" s="213"/>
      <c r="DYG131" s="388"/>
      <c r="DYH131" s="389"/>
      <c r="DYI131" s="387"/>
      <c r="DYJ131" s="213"/>
      <c r="DYK131" s="388"/>
      <c r="DYL131" s="389"/>
      <c r="DYM131" s="387"/>
      <c r="DYN131" s="213"/>
      <c r="DYO131" s="388"/>
      <c r="DYP131" s="389"/>
      <c r="DYQ131" s="387"/>
      <c r="DYR131" s="213"/>
      <c r="DYS131" s="388"/>
      <c r="DYT131" s="389"/>
      <c r="DYU131" s="387"/>
      <c r="DYV131" s="213"/>
      <c r="DYW131" s="388"/>
      <c r="DYX131" s="389"/>
      <c r="DYY131" s="387"/>
      <c r="DYZ131" s="213"/>
      <c r="DZA131" s="388"/>
      <c r="DZB131" s="389"/>
      <c r="DZC131" s="387"/>
      <c r="DZD131" s="213"/>
      <c r="DZE131" s="388"/>
      <c r="DZF131" s="389"/>
      <c r="DZG131" s="387"/>
      <c r="DZH131" s="213"/>
      <c r="DZI131" s="388"/>
      <c r="DZJ131" s="389"/>
      <c r="DZK131" s="387"/>
      <c r="DZL131" s="213"/>
      <c r="DZM131" s="388"/>
      <c r="DZN131" s="389"/>
      <c r="DZO131" s="387"/>
      <c r="DZP131" s="213"/>
      <c r="DZQ131" s="388"/>
      <c r="DZR131" s="389"/>
      <c r="DZS131" s="387"/>
      <c r="DZT131" s="213"/>
      <c r="DZU131" s="388"/>
      <c r="DZV131" s="389"/>
      <c r="DZW131" s="387"/>
      <c r="DZX131" s="213"/>
      <c r="DZY131" s="388"/>
      <c r="DZZ131" s="389"/>
      <c r="EAA131" s="387"/>
      <c r="EAB131" s="213"/>
      <c r="EAC131" s="388"/>
      <c r="EAD131" s="389"/>
      <c r="EAE131" s="387"/>
      <c r="EAF131" s="213"/>
      <c r="EAG131" s="388"/>
      <c r="EAH131" s="389"/>
      <c r="EAI131" s="387"/>
      <c r="EAJ131" s="213"/>
      <c r="EAK131" s="388"/>
      <c r="EAL131" s="389"/>
      <c r="EAM131" s="387"/>
      <c r="EAN131" s="213"/>
      <c r="EAO131" s="388"/>
      <c r="EAP131" s="389"/>
      <c r="EAQ131" s="387"/>
      <c r="EAR131" s="213"/>
      <c r="EAS131" s="388"/>
      <c r="EAT131" s="389"/>
      <c r="EAU131" s="387"/>
      <c r="EAV131" s="213"/>
      <c r="EAW131" s="388"/>
      <c r="EAX131" s="389"/>
      <c r="EAY131" s="387"/>
      <c r="EAZ131" s="213"/>
      <c r="EBA131" s="388"/>
      <c r="EBB131" s="389"/>
      <c r="EBC131" s="387"/>
      <c r="EBD131" s="213"/>
      <c r="EBE131" s="388"/>
      <c r="EBF131" s="389"/>
      <c r="EBG131" s="387"/>
      <c r="EBH131" s="213"/>
      <c r="EBI131" s="388"/>
      <c r="EBJ131" s="389"/>
      <c r="EBK131" s="387"/>
      <c r="EBL131" s="213"/>
      <c r="EBM131" s="388"/>
      <c r="EBN131" s="389"/>
      <c r="EBO131" s="387"/>
      <c r="EBP131" s="213"/>
      <c r="EBQ131" s="388"/>
      <c r="EBR131" s="389"/>
      <c r="EBS131" s="387"/>
      <c r="EBT131" s="213"/>
      <c r="EBU131" s="388"/>
      <c r="EBV131" s="389"/>
      <c r="EBW131" s="387"/>
      <c r="EBX131" s="213"/>
      <c r="EBY131" s="388"/>
      <c r="EBZ131" s="389"/>
      <c r="ECA131" s="387"/>
      <c r="ECB131" s="213"/>
      <c r="ECC131" s="388"/>
      <c r="ECD131" s="389"/>
      <c r="ECE131" s="387"/>
      <c r="ECF131" s="213"/>
      <c r="ECG131" s="388"/>
      <c r="ECH131" s="389"/>
      <c r="ECI131" s="387"/>
      <c r="ECJ131" s="213"/>
      <c r="ECK131" s="388"/>
      <c r="ECL131" s="389"/>
      <c r="ECM131" s="387"/>
      <c r="ECN131" s="213"/>
      <c r="ECO131" s="388"/>
      <c r="ECP131" s="389"/>
      <c r="ECQ131" s="387"/>
      <c r="ECR131" s="213"/>
      <c r="ECS131" s="388"/>
      <c r="ECT131" s="389"/>
      <c r="ECU131" s="387"/>
      <c r="ECV131" s="213"/>
      <c r="ECW131" s="388"/>
      <c r="ECX131" s="389"/>
      <c r="ECY131" s="387"/>
      <c r="ECZ131" s="213"/>
      <c r="EDA131" s="388"/>
      <c r="EDB131" s="389"/>
      <c r="EDC131" s="387"/>
      <c r="EDD131" s="213"/>
      <c r="EDE131" s="388"/>
      <c r="EDF131" s="389"/>
      <c r="EDG131" s="387"/>
      <c r="EDH131" s="213"/>
      <c r="EDI131" s="388"/>
      <c r="EDJ131" s="389"/>
      <c r="EDK131" s="387"/>
      <c r="EDL131" s="213"/>
      <c r="EDM131" s="388"/>
      <c r="EDN131" s="389"/>
      <c r="EDO131" s="387"/>
      <c r="EDP131" s="213"/>
      <c r="EDQ131" s="388"/>
      <c r="EDR131" s="389"/>
      <c r="EDS131" s="387"/>
      <c r="EDT131" s="213"/>
      <c r="EDU131" s="388"/>
      <c r="EDV131" s="389"/>
      <c r="EDW131" s="387"/>
      <c r="EDX131" s="213"/>
      <c r="EDY131" s="388"/>
      <c r="EDZ131" s="389"/>
      <c r="EEA131" s="387"/>
      <c r="EEB131" s="213"/>
      <c r="EEC131" s="388"/>
      <c r="EED131" s="389"/>
      <c r="EEE131" s="387"/>
      <c r="EEF131" s="213"/>
      <c r="EEG131" s="388"/>
      <c r="EEH131" s="389"/>
      <c r="EEI131" s="387"/>
      <c r="EEJ131" s="213"/>
      <c r="EEK131" s="388"/>
      <c r="EEL131" s="389"/>
      <c r="EEM131" s="387"/>
      <c r="EEN131" s="213"/>
      <c r="EEO131" s="388"/>
      <c r="EEP131" s="389"/>
      <c r="EEQ131" s="387"/>
      <c r="EER131" s="213"/>
      <c r="EES131" s="388"/>
      <c r="EET131" s="389"/>
      <c r="EEU131" s="387"/>
      <c r="EEV131" s="213"/>
      <c r="EEW131" s="388"/>
      <c r="EEX131" s="389"/>
      <c r="EEY131" s="387"/>
      <c r="EEZ131" s="213"/>
      <c r="EFA131" s="388"/>
      <c r="EFB131" s="389"/>
      <c r="EFC131" s="387"/>
      <c r="EFD131" s="213"/>
      <c r="EFE131" s="388"/>
      <c r="EFF131" s="389"/>
      <c r="EFG131" s="387"/>
      <c r="EFH131" s="213"/>
      <c r="EFI131" s="388"/>
      <c r="EFJ131" s="389"/>
      <c r="EFK131" s="387"/>
      <c r="EFL131" s="213"/>
      <c r="EFM131" s="388"/>
      <c r="EFN131" s="389"/>
      <c r="EFO131" s="387"/>
      <c r="EFP131" s="213"/>
      <c r="EFQ131" s="388"/>
      <c r="EFR131" s="389"/>
      <c r="EFS131" s="387"/>
      <c r="EFT131" s="213"/>
      <c r="EFU131" s="388"/>
      <c r="EFV131" s="389"/>
      <c r="EFW131" s="387"/>
      <c r="EFX131" s="213"/>
      <c r="EFY131" s="388"/>
      <c r="EFZ131" s="389"/>
      <c r="EGA131" s="387"/>
      <c r="EGB131" s="213"/>
      <c r="EGC131" s="388"/>
      <c r="EGD131" s="389"/>
      <c r="EGE131" s="387"/>
      <c r="EGF131" s="213"/>
      <c r="EGG131" s="388"/>
      <c r="EGH131" s="389"/>
      <c r="EGI131" s="387"/>
      <c r="EGJ131" s="213"/>
      <c r="EGK131" s="388"/>
      <c r="EGL131" s="389"/>
      <c r="EGM131" s="387"/>
      <c r="EGN131" s="213"/>
      <c r="EGO131" s="388"/>
      <c r="EGP131" s="389"/>
      <c r="EGQ131" s="387"/>
      <c r="EGR131" s="213"/>
      <c r="EGS131" s="388"/>
      <c r="EGT131" s="389"/>
      <c r="EGU131" s="387"/>
      <c r="EGV131" s="213"/>
      <c r="EGW131" s="388"/>
      <c r="EGX131" s="389"/>
      <c r="EGY131" s="387"/>
      <c r="EGZ131" s="213"/>
      <c r="EHA131" s="388"/>
      <c r="EHB131" s="389"/>
      <c r="EHC131" s="387"/>
      <c r="EHD131" s="213"/>
      <c r="EHE131" s="388"/>
      <c r="EHF131" s="389"/>
      <c r="EHG131" s="387"/>
      <c r="EHH131" s="213"/>
      <c r="EHI131" s="388"/>
      <c r="EHJ131" s="389"/>
      <c r="EHK131" s="387"/>
      <c r="EHL131" s="213"/>
      <c r="EHM131" s="388"/>
      <c r="EHN131" s="389"/>
      <c r="EHO131" s="387"/>
      <c r="EHP131" s="213"/>
      <c r="EHQ131" s="388"/>
      <c r="EHR131" s="389"/>
      <c r="EHS131" s="387"/>
      <c r="EHT131" s="213"/>
      <c r="EHU131" s="388"/>
      <c r="EHV131" s="389"/>
      <c r="EHW131" s="387"/>
      <c r="EHX131" s="213"/>
      <c r="EHY131" s="388"/>
      <c r="EHZ131" s="389"/>
      <c r="EIA131" s="387"/>
      <c r="EIB131" s="213"/>
      <c r="EIC131" s="388"/>
      <c r="EID131" s="389"/>
      <c r="EIE131" s="387"/>
      <c r="EIF131" s="213"/>
      <c r="EIG131" s="388"/>
      <c r="EIH131" s="389"/>
      <c r="EII131" s="387"/>
      <c r="EIJ131" s="213"/>
      <c r="EIK131" s="388"/>
      <c r="EIL131" s="389"/>
      <c r="EIM131" s="387"/>
      <c r="EIN131" s="213"/>
      <c r="EIO131" s="388"/>
      <c r="EIP131" s="389"/>
      <c r="EIQ131" s="387"/>
      <c r="EIR131" s="213"/>
      <c r="EIS131" s="388"/>
      <c r="EIT131" s="389"/>
      <c r="EIU131" s="387"/>
      <c r="EIV131" s="213"/>
      <c r="EIW131" s="388"/>
      <c r="EIX131" s="389"/>
      <c r="EIY131" s="387"/>
      <c r="EIZ131" s="213"/>
      <c r="EJA131" s="388"/>
      <c r="EJB131" s="389"/>
      <c r="EJC131" s="387"/>
      <c r="EJD131" s="213"/>
      <c r="EJE131" s="388"/>
      <c r="EJF131" s="389"/>
      <c r="EJG131" s="387"/>
      <c r="EJH131" s="213"/>
      <c r="EJI131" s="388"/>
      <c r="EJJ131" s="389"/>
      <c r="EJK131" s="387"/>
      <c r="EJL131" s="213"/>
      <c r="EJM131" s="388"/>
      <c r="EJN131" s="389"/>
      <c r="EJO131" s="387"/>
      <c r="EJP131" s="213"/>
      <c r="EJQ131" s="388"/>
      <c r="EJR131" s="389"/>
      <c r="EJS131" s="387"/>
      <c r="EJT131" s="213"/>
      <c r="EJU131" s="388"/>
      <c r="EJV131" s="389"/>
      <c r="EJW131" s="387"/>
      <c r="EJX131" s="213"/>
      <c r="EJY131" s="388"/>
      <c r="EJZ131" s="389"/>
      <c r="EKA131" s="387"/>
      <c r="EKB131" s="213"/>
      <c r="EKC131" s="388"/>
      <c r="EKD131" s="389"/>
      <c r="EKE131" s="387"/>
      <c r="EKF131" s="213"/>
      <c r="EKG131" s="388"/>
      <c r="EKH131" s="389"/>
      <c r="EKI131" s="387"/>
      <c r="EKJ131" s="213"/>
      <c r="EKK131" s="388"/>
      <c r="EKL131" s="389"/>
      <c r="EKM131" s="387"/>
      <c r="EKN131" s="213"/>
      <c r="EKO131" s="388"/>
      <c r="EKP131" s="389"/>
      <c r="EKQ131" s="387"/>
      <c r="EKR131" s="213"/>
      <c r="EKS131" s="388"/>
      <c r="EKT131" s="389"/>
      <c r="EKU131" s="387"/>
      <c r="EKV131" s="213"/>
      <c r="EKW131" s="388"/>
      <c r="EKX131" s="389"/>
      <c r="EKY131" s="387"/>
      <c r="EKZ131" s="213"/>
      <c r="ELA131" s="388"/>
      <c r="ELB131" s="389"/>
      <c r="ELC131" s="387"/>
      <c r="ELD131" s="213"/>
      <c r="ELE131" s="388"/>
      <c r="ELF131" s="389"/>
      <c r="ELG131" s="387"/>
      <c r="ELH131" s="213"/>
      <c r="ELI131" s="388"/>
      <c r="ELJ131" s="389"/>
      <c r="ELK131" s="387"/>
      <c r="ELL131" s="213"/>
      <c r="ELM131" s="388"/>
      <c r="ELN131" s="389"/>
      <c r="ELO131" s="387"/>
      <c r="ELP131" s="213"/>
      <c r="ELQ131" s="388"/>
      <c r="ELR131" s="389"/>
      <c r="ELS131" s="387"/>
      <c r="ELT131" s="213"/>
      <c r="ELU131" s="388"/>
      <c r="ELV131" s="389"/>
      <c r="ELW131" s="387"/>
      <c r="ELX131" s="213"/>
      <c r="ELY131" s="388"/>
      <c r="ELZ131" s="389"/>
      <c r="EMA131" s="387"/>
      <c r="EMB131" s="213"/>
      <c r="EMC131" s="388"/>
      <c r="EMD131" s="389"/>
      <c r="EME131" s="387"/>
      <c r="EMF131" s="213"/>
      <c r="EMG131" s="388"/>
      <c r="EMH131" s="389"/>
      <c r="EMI131" s="387"/>
      <c r="EMJ131" s="213"/>
      <c r="EMK131" s="388"/>
      <c r="EML131" s="389"/>
      <c r="EMM131" s="387"/>
      <c r="EMN131" s="213"/>
      <c r="EMO131" s="388"/>
      <c r="EMP131" s="389"/>
      <c r="EMQ131" s="387"/>
      <c r="EMR131" s="213"/>
      <c r="EMS131" s="388"/>
      <c r="EMT131" s="389"/>
      <c r="EMU131" s="387"/>
      <c r="EMV131" s="213"/>
      <c r="EMW131" s="388"/>
      <c r="EMX131" s="389"/>
      <c r="EMY131" s="387"/>
      <c r="EMZ131" s="213"/>
      <c r="ENA131" s="388"/>
      <c r="ENB131" s="389"/>
      <c r="ENC131" s="387"/>
      <c r="END131" s="213"/>
      <c r="ENE131" s="388"/>
      <c r="ENF131" s="389"/>
      <c r="ENG131" s="387"/>
      <c r="ENH131" s="213"/>
      <c r="ENI131" s="388"/>
      <c r="ENJ131" s="389"/>
      <c r="ENK131" s="387"/>
      <c r="ENL131" s="213"/>
      <c r="ENM131" s="388"/>
      <c r="ENN131" s="389"/>
      <c r="ENO131" s="387"/>
      <c r="ENP131" s="213"/>
      <c r="ENQ131" s="388"/>
      <c r="ENR131" s="389"/>
      <c r="ENS131" s="387"/>
      <c r="ENT131" s="213"/>
      <c r="ENU131" s="388"/>
      <c r="ENV131" s="389"/>
      <c r="ENW131" s="387"/>
      <c r="ENX131" s="213"/>
      <c r="ENY131" s="388"/>
      <c r="ENZ131" s="389"/>
      <c r="EOA131" s="387"/>
      <c r="EOB131" s="213"/>
      <c r="EOC131" s="388"/>
      <c r="EOD131" s="389"/>
      <c r="EOE131" s="387"/>
      <c r="EOF131" s="213"/>
      <c r="EOG131" s="388"/>
      <c r="EOH131" s="389"/>
      <c r="EOI131" s="387"/>
      <c r="EOJ131" s="213"/>
      <c r="EOK131" s="388"/>
      <c r="EOL131" s="389"/>
      <c r="EOM131" s="387"/>
      <c r="EON131" s="213"/>
      <c r="EOO131" s="388"/>
      <c r="EOP131" s="389"/>
      <c r="EOQ131" s="387"/>
      <c r="EOR131" s="213"/>
      <c r="EOS131" s="388"/>
      <c r="EOT131" s="389"/>
      <c r="EOU131" s="387"/>
      <c r="EOV131" s="213"/>
      <c r="EOW131" s="388"/>
      <c r="EOX131" s="389"/>
      <c r="EOY131" s="387"/>
      <c r="EOZ131" s="213"/>
      <c r="EPA131" s="388"/>
      <c r="EPB131" s="389"/>
      <c r="EPC131" s="387"/>
      <c r="EPD131" s="213"/>
      <c r="EPE131" s="388"/>
      <c r="EPF131" s="389"/>
      <c r="EPG131" s="387"/>
      <c r="EPH131" s="213"/>
      <c r="EPI131" s="388"/>
      <c r="EPJ131" s="389"/>
      <c r="EPK131" s="387"/>
      <c r="EPL131" s="213"/>
      <c r="EPM131" s="388"/>
      <c r="EPN131" s="389"/>
      <c r="EPO131" s="387"/>
      <c r="EPP131" s="213"/>
      <c r="EPQ131" s="388"/>
      <c r="EPR131" s="389"/>
      <c r="EPS131" s="387"/>
      <c r="EPT131" s="213"/>
      <c r="EPU131" s="388"/>
      <c r="EPV131" s="389"/>
      <c r="EPW131" s="387"/>
      <c r="EPX131" s="213"/>
      <c r="EPY131" s="388"/>
      <c r="EPZ131" s="389"/>
      <c r="EQA131" s="387"/>
      <c r="EQB131" s="213"/>
      <c r="EQC131" s="388"/>
      <c r="EQD131" s="389"/>
      <c r="EQE131" s="387"/>
      <c r="EQF131" s="213"/>
      <c r="EQG131" s="388"/>
      <c r="EQH131" s="389"/>
      <c r="EQI131" s="387"/>
      <c r="EQJ131" s="213"/>
      <c r="EQK131" s="388"/>
      <c r="EQL131" s="389"/>
      <c r="EQM131" s="387"/>
      <c r="EQN131" s="213"/>
      <c r="EQO131" s="388"/>
      <c r="EQP131" s="389"/>
      <c r="EQQ131" s="387"/>
      <c r="EQR131" s="213"/>
      <c r="EQS131" s="388"/>
      <c r="EQT131" s="389"/>
      <c r="EQU131" s="387"/>
      <c r="EQV131" s="213"/>
      <c r="EQW131" s="388"/>
      <c r="EQX131" s="389"/>
      <c r="EQY131" s="387"/>
      <c r="EQZ131" s="213"/>
      <c r="ERA131" s="388"/>
      <c r="ERB131" s="389"/>
      <c r="ERC131" s="387"/>
      <c r="ERD131" s="213"/>
      <c r="ERE131" s="388"/>
      <c r="ERF131" s="389"/>
      <c r="ERG131" s="387"/>
      <c r="ERH131" s="213"/>
      <c r="ERI131" s="388"/>
      <c r="ERJ131" s="389"/>
      <c r="ERK131" s="387"/>
      <c r="ERL131" s="213"/>
      <c r="ERM131" s="388"/>
      <c r="ERN131" s="389"/>
      <c r="ERO131" s="387"/>
      <c r="ERP131" s="213"/>
      <c r="ERQ131" s="388"/>
      <c r="ERR131" s="389"/>
      <c r="ERS131" s="387"/>
      <c r="ERT131" s="213"/>
      <c r="ERU131" s="388"/>
      <c r="ERV131" s="389"/>
      <c r="ERW131" s="387"/>
      <c r="ERX131" s="213"/>
      <c r="ERY131" s="388"/>
      <c r="ERZ131" s="389"/>
      <c r="ESA131" s="387"/>
      <c r="ESB131" s="213"/>
      <c r="ESC131" s="388"/>
      <c r="ESD131" s="389"/>
      <c r="ESE131" s="387"/>
      <c r="ESF131" s="213"/>
      <c r="ESG131" s="388"/>
      <c r="ESH131" s="389"/>
      <c r="ESI131" s="387"/>
      <c r="ESJ131" s="213"/>
      <c r="ESK131" s="388"/>
      <c r="ESL131" s="389"/>
      <c r="ESM131" s="387"/>
      <c r="ESN131" s="213"/>
      <c r="ESO131" s="388"/>
      <c r="ESP131" s="389"/>
      <c r="ESQ131" s="387"/>
      <c r="ESR131" s="213"/>
      <c r="ESS131" s="388"/>
      <c r="EST131" s="389"/>
      <c r="ESU131" s="387"/>
      <c r="ESV131" s="213"/>
      <c r="ESW131" s="388"/>
      <c r="ESX131" s="389"/>
      <c r="ESY131" s="387"/>
      <c r="ESZ131" s="213"/>
      <c r="ETA131" s="388"/>
      <c r="ETB131" s="389"/>
      <c r="ETC131" s="387"/>
      <c r="ETD131" s="213"/>
      <c r="ETE131" s="388"/>
      <c r="ETF131" s="389"/>
      <c r="ETG131" s="387"/>
      <c r="ETH131" s="213"/>
      <c r="ETI131" s="388"/>
      <c r="ETJ131" s="389"/>
      <c r="ETK131" s="387"/>
      <c r="ETL131" s="213"/>
      <c r="ETM131" s="388"/>
      <c r="ETN131" s="389"/>
      <c r="ETO131" s="387"/>
      <c r="ETP131" s="213"/>
      <c r="ETQ131" s="388"/>
      <c r="ETR131" s="389"/>
      <c r="ETS131" s="387"/>
      <c r="ETT131" s="213"/>
      <c r="ETU131" s="388"/>
      <c r="ETV131" s="389"/>
      <c r="ETW131" s="387"/>
      <c r="ETX131" s="213"/>
      <c r="ETY131" s="388"/>
      <c r="ETZ131" s="389"/>
      <c r="EUA131" s="387"/>
      <c r="EUB131" s="213"/>
      <c r="EUC131" s="388"/>
      <c r="EUD131" s="389"/>
      <c r="EUE131" s="387"/>
      <c r="EUF131" s="213"/>
      <c r="EUG131" s="388"/>
      <c r="EUH131" s="389"/>
      <c r="EUI131" s="387"/>
      <c r="EUJ131" s="213"/>
      <c r="EUK131" s="388"/>
      <c r="EUL131" s="389"/>
      <c r="EUM131" s="387"/>
      <c r="EUN131" s="213"/>
      <c r="EUO131" s="388"/>
      <c r="EUP131" s="389"/>
      <c r="EUQ131" s="387"/>
      <c r="EUR131" s="213"/>
      <c r="EUS131" s="388"/>
      <c r="EUT131" s="389"/>
      <c r="EUU131" s="387"/>
      <c r="EUV131" s="213"/>
      <c r="EUW131" s="388"/>
      <c r="EUX131" s="389"/>
      <c r="EUY131" s="387"/>
      <c r="EUZ131" s="213"/>
      <c r="EVA131" s="388"/>
      <c r="EVB131" s="389"/>
      <c r="EVC131" s="387"/>
      <c r="EVD131" s="213"/>
      <c r="EVE131" s="388"/>
      <c r="EVF131" s="389"/>
      <c r="EVG131" s="387"/>
      <c r="EVH131" s="213"/>
      <c r="EVI131" s="388"/>
      <c r="EVJ131" s="389"/>
      <c r="EVK131" s="387"/>
      <c r="EVL131" s="213"/>
      <c r="EVM131" s="388"/>
      <c r="EVN131" s="389"/>
      <c r="EVO131" s="387"/>
      <c r="EVP131" s="213"/>
      <c r="EVQ131" s="388"/>
      <c r="EVR131" s="389"/>
      <c r="EVS131" s="387"/>
      <c r="EVT131" s="213"/>
      <c r="EVU131" s="388"/>
      <c r="EVV131" s="389"/>
      <c r="EVW131" s="387"/>
      <c r="EVX131" s="213"/>
      <c r="EVY131" s="388"/>
      <c r="EVZ131" s="389"/>
      <c r="EWA131" s="387"/>
      <c r="EWB131" s="213"/>
      <c r="EWC131" s="388"/>
      <c r="EWD131" s="389"/>
      <c r="EWE131" s="387"/>
      <c r="EWF131" s="213"/>
      <c r="EWG131" s="388"/>
      <c r="EWH131" s="389"/>
      <c r="EWI131" s="387"/>
      <c r="EWJ131" s="213"/>
      <c r="EWK131" s="388"/>
      <c r="EWL131" s="389"/>
      <c r="EWM131" s="387"/>
      <c r="EWN131" s="213"/>
      <c r="EWO131" s="388"/>
      <c r="EWP131" s="389"/>
      <c r="EWQ131" s="387"/>
      <c r="EWR131" s="213"/>
      <c r="EWS131" s="388"/>
      <c r="EWT131" s="389"/>
      <c r="EWU131" s="387"/>
      <c r="EWV131" s="213"/>
      <c r="EWW131" s="388"/>
      <c r="EWX131" s="389"/>
      <c r="EWY131" s="387"/>
      <c r="EWZ131" s="213"/>
      <c r="EXA131" s="388"/>
      <c r="EXB131" s="389"/>
      <c r="EXC131" s="387"/>
      <c r="EXD131" s="213"/>
      <c r="EXE131" s="388"/>
      <c r="EXF131" s="389"/>
      <c r="EXG131" s="387"/>
      <c r="EXH131" s="213"/>
      <c r="EXI131" s="388"/>
      <c r="EXJ131" s="389"/>
      <c r="EXK131" s="387"/>
      <c r="EXL131" s="213"/>
      <c r="EXM131" s="388"/>
      <c r="EXN131" s="389"/>
      <c r="EXO131" s="387"/>
      <c r="EXP131" s="213"/>
      <c r="EXQ131" s="388"/>
      <c r="EXR131" s="389"/>
      <c r="EXS131" s="387"/>
      <c r="EXT131" s="213"/>
      <c r="EXU131" s="388"/>
      <c r="EXV131" s="389"/>
      <c r="EXW131" s="387"/>
      <c r="EXX131" s="213"/>
      <c r="EXY131" s="388"/>
      <c r="EXZ131" s="389"/>
      <c r="EYA131" s="387"/>
      <c r="EYB131" s="213"/>
      <c r="EYC131" s="388"/>
      <c r="EYD131" s="389"/>
      <c r="EYE131" s="387"/>
      <c r="EYF131" s="213"/>
      <c r="EYG131" s="388"/>
      <c r="EYH131" s="389"/>
      <c r="EYI131" s="387"/>
      <c r="EYJ131" s="213"/>
      <c r="EYK131" s="388"/>
      <c r="EYL131" s="389"/>
      <c r="EYM131" s="387"/>
      <c r="EYN131" s="213"/>
      <c r="EYO131" s="388"/>
      <c r="EYP131" s="389"/>
      <c r="EYQ131" s="387"/>
      <c r="EYR131" s="213"/>
      <c r="EYS131" s="388"/>
      <c r="EYT131" s="389"/>
      <c r="EYU131" s="387"/>
      <c r="EYV131" s="213"/>
      <c r="EYW131" s="388"/>
      <c r="EYX131" s="389"/>
      <c r="EYY131" s="387"/>
      <c r="EYZ131" s="213"/>
      <c r="EZA131" s="388"/>
      <c r="EZB131" s="389"/>
      <c r="EZC131" s="387"/>
      <c r="EZD131" s="213"/>
      <c r="EZE131" s="388"/>
      <c r="EZF131" s="389"/>
      <c r="EZG131" s="387"/>
      <c r="EZH131" s="213"/>
      <c r="EZI131" s="388"/>
      <c r="EZJ131" s="389"/>
      <c r="EZK131" s="387"/>
      <c r="EZL131" s="213"/>
      <c r="EZM131" s="388"/>
      <c r="EZN131" s="389"/>
      <c r="EZO131" s="387"/>
      <c r="EZP131" s="213"/>
      <c r="EZQ131" s="388"/>
      <c r="EZR131" s="389"/>
      <c r="EZS131" s="387"/>
      <c r="EZT131" s="213"/>
      <c r="EZU131" s="388"/>
      <c r="EZV131" s="389"/>
      <c r="EZW131" s="387"/>
      <c r="EZX131" s="213"/>
      <c r="EZY131" s="388"/>
      <c r="EZZ131" s="389"/>
      <c r="FAA131" s="387"/>
      <c r="FAB131" s="213"/>
      <c r="FAC131" s="388"/>
      <c r="FAD131" s="389"/>
      <c r="FAE131" s="387"/>
      <c r="FAF131" s="213"/>
      <c r="FAG131" s="388"/>
      <c r="FAH131" s="389"/>
      <c r="FAI131" s="387"/>
      <c r="FAJ131" s="213"/>
      <c r="FAK131" s="388"/>
      <c r="FAL131" s="389"/>
      <c r="FAM131" s="387"/>
      <c r="FAN131" s="213"/>
      <c r="FAO131" s="388"/>
      <c r="FAP131" s="389"/>
      <c r="FAQ131" s="387"/>
      <c r="FAR131" s="213"/>
      <c r="FAS131" s="388"/>
      <c r="FAT131" s="389"/>
      <c r="FAU131" s="387"/>
      <c r="FAV131" s="213"/>
      <c r="FAW131" s="388"/>
      <c r="FAX131" s="389"/>
      <c r="FAY131" s="387"/>
      <c r="FAZ131" s="213"/>
      <c r="FBA131" s="388"/>
      <c r="FBB131" s="389"/>
      <c r="FBC131" s="387"/>
      <c r="FBD131" s="213"/>
      <c r="FBE131" s="388"/>
      <c r="FBF131" s="389"/>
      <c r="FBG131" s="387"/>
      <c r="FBH131" s="213"/>
      <c r="FBI131" s="388"/>
      <c r="FBJ131" s="389"/>
      <c r="FBK131" s="387"/>
      <c r="FBL131" s="213"/>
      <c r="FBM131" s="388"/>
      <c r="FBN131" s="389"/>
      <c r="FBO131" s="387"/>
      <c r="FBP131" s="213"/>
      <c r="FBQ131" s="388"/>
      <c r="FBR131" s="389"/>
      <c r="FBS131" s="387"/>
      <c r="FBT131" s="213"/>
      <c r="FBU131" s="388"/>
      <c r="FBV131" s="389"/>
      <c r="FBW131" s="387"/>
      <c r="FBX131" s="213"/>
      <c r="FBY131" s="388"/>
      <c r="FBZ131" s="389"/>
      <c r="FCA131" s="387"/>
      <c r="FCB131" s="213"/>
      <c r="FCC131" s="388"/>
      <c r="FCD131" s="389"/>
      <c r="FCE131" s="387"/>
      <c r="FCF131" s="213"/>
      <c r="FCG131" s="388"/>
      <c r="FCH131" s="389"/>
      <c r="FCI131" s="387"/>
      <c r="FCJ131" s="213"/>
      <c r="FCK131" s="388"/>
      <c r="FCL131" s="389"/>
      <c r="FCM131" s="387"/>
      <c r="FCN131" s="213"/>
      <c r="FCO131" s="388"/>
      <c r="FCP131" s="389"/>
      <c r="FCQ131" s="387"/>
      <c r="FCR131" s="213"/>
      <c r="FCS131" s="388"/>
      <c r="FCT131" s="389"/>
      <c r="FCU131" s="387"/>
      <c r="FCV131" s="213"/>
      <c r="FCW131" s="388"/>
      <c r="FCX131" s="389"/>
      <c r="FCY131" s="387"/>
      <c r="FCZ131" s="213"/>
      <c r="FDA131" s="388"/>
      <c r="FDB131" s="389"/>
      <c r="FDC131" s="387"/>
      <c r="FDD131" s="213"/>
      <c r="FDE131" s="388"/>
      <c r="FDF131" s="389"/>
      <c r="FDG131" s="387"/>
      <c r="FDH131" s="213"/>
      <c r="FDI131" s="388"/>
      <c r="FDJ131" s="389"/>
      <c r="FDK131" s="387"/>
      <c r="FDL131" s="213"/>
      <c r="FDM131" s="388"/>
      <c r="FDN131" s="389"/>
      <c r="FDO131" s="387"/>
      <c r="FDP131" s="213"/>
      <c r="FDQ131" s="388"/>
      <c r="FDR131" s="389"/>
      <c r="FDS131" s="387"/>
      <c r="FDT131" s="213"/>
      <c r="FDU131" s="388"/>
      <c r="FDV131" s="389"/>
      <c r="FDW131" s="387"/>
      <c r="FDX131" s="213"/>
      <c r="FDY131" s="388"/>
      <c r="FDZ131" s="389"/>
      <c r="FEA131" s="387"/>
      <c r="FEB131" s="213"/>
      <c r="FEC131" s="388"/>
      <c r="FED131" s="389"/>
      <c r="FEE131" s="387"/>
      <c r="FEF131" s="213"/>
      <c r="FEG131" s="388"/>
      <c r="FEH131" s="389"/>
      <c r="FEI131" s="387"/>
      <c r="FEJ131" s="213"/>
      <c r="FEK131" s="388"/>
      <c r="FEL131" s="389"/>
      <c r="FEM131" s="387"/>
      <c r="FEN131" s="213"/>
      <c r="FEO131" s="388"/>
      <c r="FEP131" s="389"/>
      <c r="FEQ131" s="387"/>
      <c r="FER131" s="213"/>
      <c r="FES131" s="388"/>
      <c r="FET131" s="389"/>
      <c r="FEU131" s="387"/>
      <c r="FEV131" s="213"/>
      <c r="FEW131" s="388"/>
      <c r="FEX131" s="389"/>
      <c r="FEY131" s="387"/>
      <c r="FEZ131" s="213"/>
      <c r="FFA131" s="388"/>
      <c r="FFB131" s="389"/>
      <c r="FFC131" s="387"/>
      <c r="FFD131" s="213"/>
      <c r="FFE131" s="388"/>
      <c r="FFF131" s="389"/>
      <c r="FFG131" s="387"/>
      <c r="FFH131" s="213"/>
      <c r="FFI131" s="388"/>
      <c r="FFJ131" s="389"/>
      <c r="FFK131" s="387"/>
      <c r="FFL131" s="213"/>
      <c r="FFM131" s="388"/>
      <c r="FFN131" s="389"/>
      <c r="FFO131" s="387"/>
      <c r="FFP131" s="213"/>
      <c r="FFQ131" s="388"/>
      <c r="FFR131" s="389"/>
      <c r="FFS131" s="387"/>
      <c r="FFT131" s="213"/>
      <c r="FFU131" s="388"/>
      <c r="FFV131" s="389"/>
      <c r="FFW131" s="387"/>
      <c r="FFX131" s="213"/>
      <c r="FFY131" s="388"/>
      <c r="FFZ131" s="389"/>
      <c r="FGA131" s="387"/>
      <c r="FGB131" s="213"/>
      <c r="FGC131" s="388"/>
      <c r="FGD131" s="389"/>
      <c r="FGE131" s="387"/>
      <c r="FGF131" s="213"/>
      <c r="FGG131" s="388"/>
      <c r="FGH131" s="389"/>
      <c r="FGI131" s="387"/>
      <c r="FGJ131" s="213"/>
      <c r="FGK131" s="388"/>
      <c r="FGL131" s="389"/>
      <c r="FGM131" s="387"/>
      <c r="FGN131" s="213"/>
      <c r="FGO131" s="388"/>
      <c r="FGP131" s="389"/>
      <c r="FGQ131" s="387"/>
      <c r="FGR131" s="213"/>
      <c r="FGS131" s="388"/>
      <c r="FGT131" s="389"/>
      <c r="FGU131" s="387"/>
      <c r="FGV131" s="213"/>
      <c r="FGW131" s="388"/>
      <c r="FGX131" s="389"/>
      <c r="FGY131" s="387"/>
      <c r="FGZ131" s="213"/>
      <c r="FHA131" s="388"/>
      <c r="FHB131" s="389"/>
      <c r="FHC131" s="387"/>
      <c r="FHD131" s="213"/>
      <c r="FHE131" s="388"/>
      <c r="FHF131" s="389"/>
      <c r="FHG131" s="387"/>
      <c r="FHH131" s="213"/>
      <c r="FHI131" s="388"/>
      <c r="FHJ131" s="389"/>
      <c r="FHK131" s="387"/>
      <c r="FHL131" s="213"/>
      <c r="FHM131" s="388"/>
      <c r="FHN131" s="389"/>
      <c r="FHO131" s="387"/>
      <c r="FHP131" s="213"/>
      <c r="FHQ131" s="388"/>
      <c r="FHR131" s="389"/>
      <c r="FHS131" s="387"/>
      <c r="FHT131" s="213"/>
      <c r="FHU131" s="388"/>
      <c r="FHV131" s="389"/>
      <c r="FHW131" s="387"/>
      <c r="FHX131" s="213"/>
      <c r="FHY131" s="388"/>
      <c r="FHZ131" s="389"/>
      <c r="FIA131" s="387"/>
      <c r="FIB131" s="213"/>
      <c r="FIC131" s="388"/>
      <c r="FID131" s="389"/>
      <c r="FIE131" s="387"/>
      <c r="FIF131" s="213"/>
      <c r="FIG131" s="388"/>
      <c r="FIH131" s="389"/>
      <c r="FII131" s="387"/>
      <c r="FIJ131" s="213"/>
      <c r="FIK131" s="388"/>
      <c r="FIL131" s="389"/>
      <c r="FIM131" s="387"/>
      <c r="FIN131" s="213"/>
      <c r="FIO131" s="388"/>
      <c r="FIP131" s="389"/>
      <c r="FIQ131" s="387"/>
      <c r="FIR131" s="213"/>
      <c r="FIS131" s="388"/>
      <c r="FIT131" s="389"/>
      <c r="FIU131" s="387"/>
      <c r="FIV131" s="213"/>
      <c r="FIW131" s="388"/>
      <c r="FIX131" s="389"/>
      <c r="FIY131" s="387"/>
      <c r="FIZ131" s="213"/>
      <c r="FJA131" s="388"/>
      <c r="FJB131" s="389"/>
      <c r="FJC131" s="387"/>
      <c r="FJD131" s="213"/>
      <c r="FJE131" s="388"/>
      <c r="FJF131" s="389"/>
      <c r="FJG131" s="387"/>
      <c r="FJH131" s="213"/>
      <c r="FJI131" s="388"/>
      <c r="FJJ131" s="389"/>
      <c r="FJK131" s="387"/>
      <c r="FJL131" s="213"/>
      <c r="FJM131" s="388"/>
      <c r="FJN131" s="389"/>
      <c r="FJO131" s="387"/>
      <c r="FJP131" s="213"/>
      <c r="FJQ131" s="388"/>
      <c r="FJR131" s="389"/>
      <c r="FJS131" s="387"/>
      <c r="FJT131" s="213"/>
      <c r="FJU131" s="388"/>
      <c r="FJV131" s="389"/>
      <c r="FJW131" s="387"/>
      <c r="FJX131" s="213"/>
      <c r="FJY131" s="388"/>
      <c r="FJZ131" s="389"/>
      <c r="FKA131" s="387"/>
      <c r="FKB131" s="213"/>
      <c r="FKC131" s="388"/>
      <c r="FKD131" s="389"/>
      <c r="FKE131" s="387"/>
      <c r="FKF131" s="213"/>
      <c r="FKG131" s="388"/>
      <c r="FKH131" s="389"/>
      <c r="FKI131" s="387"/>
      <c r="FKJ131" s="213"/>
      <c r="FKK131" s="388"/>
      <c r="FKL131" s="389"/>
      <c r="FKM131" s="387"/>
      <c r="FKN131" s="213"/>
      <c r="FKO131" s="388"/>
      <c r="FKP131" s="389"/>
      <c r="FKQ131" s="387"/>
      <c r="FKR131" s="213"/>
      <c r="FKS131" s="388"/>
      <c r="FKT131" s="389"/>
      <c r="FKU131" s="387"/>
      <c r="FKV131" s="213"/>
      <c r="FKW131" s="388"/>
      <c r="FKX131" s="389"/>
      <c r="FKY131" s="387"/>
      <c r="FKZ131" s="213"/>
      <c r="FLA131" s="388"/>
      <c r="FLB131" s="389"/>
      <c r="FLC131" s="387"/>
      <c r="FLD131" s="213"/>
      <c r="FLE131" s="388"/>
      <c r="FLF131" s="389"/>
      <c r="FLG131" s="387"/>
      <c r="FLH131" s="213"/>
      <c r="FLI131" s="388"/>
      <c r="FLJ131" s="389"/>
      <c r="FLK131" s="387"/>
      <c r="FLL131" s="213"/>
      <c r="FLM131" s="388"/>
      <c r="FLN131" s="389"/>
      <c r="FLO131" s="387"/>
      <c r="FLP131" s="213"/>
      <c r="FLQ131" s="388"/>
      <c r="FLR131" s="389"/>
      <c r="FLS131" s="387"/>
      <c r="FLT131" s="213"/>
      <c r="FLU131" s="388"/>
      <c r="FLV131" s="389"/>
      <c r="FLW131" s="387"/>
      <c r="FLX131" s="213"/>
      <c r="FLY131" s="388"/>
      <c r="FLZ131" s="389"/>
      <c r="FMA131" s="387"/>
      <c r="FMB131" s="213"/>
      <c r="FMC131" s="388"/>
      <c r="FMD131" s="389"/>
      <c r="FME131" s="387"/>
      <c r="FMF131" s="213"/>
      <c r="FMG131" s="388"/>
      <c r="FMH131" s="389"/>
      <c r="FMI131" s="387"/>
      <c r="FMJ131" s="213"/>
      <c r="FMK131" s="388"/>
      <c r="FML131" s="389"/>
      <c r="FMM131" s="387"/>
      <c r="FMN131" s="213"/>
      <c r="FMO131" s="388"/>
      <c r="FMP131" s="389"/>
      <c r="FMQ131" s="387"/>
      <c r="FMR131" s="213"/>
      <c r="FMS131" s="388"/>
      <c r="FMT131" s="389"/>
      <c r="FMU131" s="387"/>
      <c r="FMV131" s="213"/>
      <c r="FMW131" s="388"/>
      <c r="FMX131" s="389"/>
      <c r="FMY131" s="387"/>
      <c r="FMZ131" s="213"/>
      <c r="FNA131" s="388"/>
      <c r="FNB131" s="389"/>
      <c r="FNC131" s="387"/>
      <c r="FND131" s="213"/>
      <c r="FNE131" s="388"/>
      <c r="FNF131" s="389"/>
      <c r="FNG131" s="387"/>
      <c r="FNH131" s="213"/>
      <c r="FNI131" s="388"/>
      <c r="FNJ131" s="389"/>
      <c r="FNK131" s="387"/>
      <c r="FNL131" s="213"/>
      <c r="FNM131" s="388"/>
      <c r="FNN131" s="389"/>
      <c r="FNO131" s="387"/>
      <c r="FNP131" s="213"/>
      <c r="FNQ131" s="388"/>
      <c r="FNR131" s="389"/>
      <c r="FNS131" s="387"/>
      <c r="FNT131" s="213"/>
      <c r="FNU131" s="388"/>
      <c r="FNV131" s="389"/>
      <c r="FNW131" s="387"/>
      <c r="FNX131" s="213"/>
      <c r="FNY131" s="388"/>
      <c r="FNZ131" s="389"/>
      <c r="FOA131" s="387"/>
      <c r="FOB131" s="213"/>
      <c r="FOC131" s="388"/>
      <c r="FOD131" s="389"/>
      <c r="FOE131" s="387"/>
      <c r="FOF131" s="213"/>
      <c r="FOG131" s="388"/>
      <c r="FOH131" s="389"/>
      <c r="FOI131" s="387"/>
      <c r="FOJ131" s="213"/>
      <c r="FOK131" s="388"/>
      <c r="FOL131" s="389"/>
      <c r="FOM131" s="387"/>
      <c r="FON131" s="213"/>
      <c r="FOO131" s="388"/>
      <c r="FOP131" s="389"/>
      <c r="FOQ131" s="387"/>
      <c r="FOR131" s="213"/>
      <c r="FOS131" s="388"/>
      <c r="FOT131" s="389"/>
      <c r="FOU131" s="387"/>
      <c r="FOV131" s="213"/>
      <c r="FOW131" s="388"/>
      <c r="FOX131" s="389"/>
      <c r="FOY131" s="387"/>
      <c r="FOZ131" s="213"/>
      <c r="FPA131" s="388"/>
      <c r="FPB131" s="389"/>
      <c r="FPC131" s="387"/>
      <c r="FPD131" s="213"/>
      <c r="FPE131" s="388"/>
      <c r="FPF131" s="389"/>
      <c r="FPG131" s="387"/>
      <c r="FPH131" s="213"/>
      <c r="FPI131" s="388"/>
      <c r="FPJ131" s="389"/>
      <c r="FPK131" s="387"/>
      <c r="FPL131" s="213"/>
      <c r="FPM131" s="388"/>
      <c r="FPN131" s="389"/>
      <c r="FPO131" s="387"/>
      <c r="FPP131" s="213"/>
      <c r="FPQ131" s="388"/>
      <c r="FPR131" s="389"/>
      <c r="FPS131" s="387"/>
      <c r="FPT131" s="213"/>
      <c r="FPU131" s="388"/>
      <c r="FPV131" s="389"/>
      <c r="FPW131" s="387"/>
      <c r="FPX131" s="213"/>
      <c r="FPY131" s="388"/>
      <c r="FPZ131" s="389"/>
      <c r="FQA131" s="387"/>
      <c r="FQB131" s="213"/>
      <c r="FQC131" s="388"/>
      <c r="FQD131" s="389"/>
      <c r="FQE131" s="387"/>
      <c r="FQF131" s="213"/>
      <c r="FQG131" s="388"/>
      <c r="FQH131" s="389"/>
      <c r="FQI131" s="387"/>
      <c r="FQJ131" s="213"/>
      <c r="FQK131" s="388"/>
      <c r="FQL131" s="389"/>
      <c r="FQM131" s="387"/>
      <c r="FQN131" s="213"/>
      <c r="FQO131" s="388"/>
      <c r="FQP131" s="389"/>
      <c r="FQQ131" s="387"/>
      <c r="FQR131" s="213"/>
      <c r="FQS131" s="388"/>
      <c r="FQT131" s="389"/>
      <c r="FQU131" s="387"/>
      <c r="FQV131" s="213"/>
      <c r="FQW131" s="388"/>
      <c r="FQX131" s="389"/>
      <c r="FQY131" s="387"/>
      <c r="FQZ131" s="213"/>
      <c r="FRA131" s="388"/>
      <c r="FRB131" s="389"/>
      <c r="FRC131" s="387"/>
      <c r="FRD131" s="213"/>
      <c r="FRE131" s="388"/>
      <c r="FRF131" s="389"/>
      <c r="FRG131" s="387"/>
      <c r="FRH131" s="213"/>
      <c r="FRI131" s="388"/>
      <c r="FRJ131" s="389"/>
      <c r="FRK131" s="387"/>
      <c r="FRL131" s="213"/>
      <c r="FRM131" s="388"/>
      <c r="FRN131" s="389"/>
      <c r="FRO131" s="387"/>
      <c r="FRP131" s="213"/>
      <c r="FRQ131" s="388"/>
      <c r="FRR131" s="389"/>
      <c r="FRS131" s="387"/>
      <c r="FRT131" s="213"/>
      <c r="FRU131" s="388"/>
      <c r="FRV131" s="389"/>
      <c r="FRW131" s="387"/>
      <c r="FRX131" s="213"/>
      <c r="FRY131" s="388"/>
      <c r="FRZ131" s="389"/>
      <c r="FSA131" s="387"/>
      <c r="FSB131" s="213"/>
      <c r="FSC131" s="388"/>
      <c r="FSD131" s="389"/>
      <c r="FSE131" s="387"/>
      <c r="FSF131" s="213"/>
      <c r="FSG131" s="388"/>
      <c r="FSH131" s="389"/>
      <c r="FSI131" s="387"/>
      <c r="FSJ131" s="213"/>
      <c r="FSK131" s="388"/>
      <c r="FSL131" s="389"/>
      <c r="FSM131" s="387"/>
      <c r="FSN131" s="213"/>
      <c r="FSO131" s="388"/>
      <c r="FSP131" s="389"/>
      <c r="FSQ131" s="387"/>
      <c r="FSR131" s="213"/>
      <c r="FSS131" s="388"/>
      <c r="FST131" s="389"/>
      <c r="FSU131" s="387"/>
      <c r="FSV131" s="213"/>
      <c r="FSW131" s="388"/>
      <c r="FSX131" s="389"/>
      <c r="FSY131" s="387"/>
      <c r="FSZ131" s="213"/>
      <c r="FTA131" s="388"/>
      <c r="FTB131" s="389"/>
      <c r="FTC131" s="387"/>
      <c r="FTD131" s="213"/>
      <c r="FTE131" s="388"/>
      <c r="FTF131" s="389"/>
      <c r="FTG131" s="387"/>
      <c r="FTH131" s="213"/>
      <c r="FTI131" s="388"/>
      <c r="FTJ131" s="389"/>
      <c r="FTK131" s="387"/>
      <c r="FTL131" s="213"/>
      <c r="FTM131" s="388"/>
      <c r="FTN131" s="389"/>
      <c r="FTO131" s="387"/>
      <c r="FTP131" s="213"/>
      <c r="FTQ131" s="388"/>
      <c r="FTR131" s="389"/>
      <c r="FTS131" s="387"/>
      <c r="FTT131" s="213"/>
      <c r="FTU131" s="388"/>
      <c r="FTV131" s="389"/>
      <c r="FTW131" s="387"/>
      <c r="FTX131" s="213"/>
      <c r="FTY131" s="388"/>
      <c r="FTZ131" s="389"/>
      <c r="FUA131" s="387"/>
      <c r="FUB131" s="213"/>
      <c r="FUC131" s="388"/>
      <c r="FUD131" s="389"/>
      <c r="FUE131" s="387"/>
      <c r="FUF131" s="213"/>
      <c r="FUG131" s="388"/>
      <c r="FUH131" s="389"/>
      <c r="FUI131" s="387"/>
      <c r="FUJ131" s="213"/>
      <c r="FUK131" s="388"/>
      <c r="FUL131" s="389"/>
      <c r="FUM131" s="387"/>
      <c r="FUN131" s="213"/>
      <c r="FUO131" s="388"/>
      <c r="FUP131" s="389"/>
      <c r="FUQ131" s="387"/>
      <c r="FUR131" s="213"/>
      <c r="FUS131" s="388"/>
      <c r="FUT131" s="389"/>
      <c r="FUU131" s="387"/>
      <c r="FUV131" s="213"/>
      <c r="FUW131" s="388"/>
      <c r="FUX131" s="389"/>
      <c r="FUY131" s="387"/>
      <c r="FUZ131" s="213"/>
      <c r="FVA131" s="388"/>
      <c r="FVB131" s="389"/>
      <c r="FVC131" s="387"/>
      <c r="FVD131" s="213"/>
      <c r="FVE131" s="388"/>
      <c r="FVF131" s="389"/>
      <c r="FVG131" s="387"/>
      <c r="FVH131" s="213"/>
      <c r="FVI131" s="388"/>
      <c r="FVJ131" s="389"/>
      <c r="FVK131" s="387"/>
      <c r="FVL131" s="213"/>
      <c r="FVM131" s="388"/>
      <c r="FVN131" s="389"/>
      <c r="FVO131" s="387"/>
      <c r="FVP131" s="213"/>
      <c r="FVQ131" s="388"/>
      <c r="FVR131" s="389"/>
      <c r="FVS131" s="387"/>
      <c r="FVT131" s="213"/>
      <c r="FVU131" s="388"/>
      <c r="FVV131" s="389"/>
      <c r="FVW131" s="387"/>
      <c r="FVX131" s="213"/>
      <c r="FVY131" s="388"/>
      <c r="FVZ131" s="389"/>
      <c r="FWA131" s="387"/>
      <c r="FWB131" s="213"/>
      <c r="FWC131" s="388"/>
      <c r="FWD131" s="389"/>
      <c r="FWE131" s="387"/>
      <c r="FWF131" s="213"/>
      <c r="FWG131" s="388"/>
      <c r="FWH131" s="389"/>
      <c r="FWI131" s="387"/>
      <c r="FWJ131" s="213"/>
      <c r="FWK131" s="388"/>
      <c r="FWL131" s="389"/>
      <c r="FWM131" s="387"/>
      <c r="FWN131" s="213"/>
      <c r="FWO131" s="388"/>
      <c r="FWP131" s="389"/>
      <c r="FWQ131" s="387"/>
      <c r="FWR131" s="213"/>
      <c r="FWS131" s="388"/>
      <c r="FWT131" s="389"/>
      <c r="FWU131" s="387"/>
      <c r="FWV131" s="213"/>
      <c r="FWW131" s="388"/>
      <c r="FWX131" s="389"/>
      <c r="FWY131" s="387"/>
      <c r="FWZ131" s="213"/>
      <c r="FXA131" s="388"/>
      <c r="FXB131" s="389"/>
      <c r="FXC131" s="387"/>
      <c r="FXD131" s="213"/>
      <c r="FXE131" s="388"/>
      <c r="FXF131" s="389"/>
      <c r="FXG131" s="387"/>
      <c r="FXH131" s="213"/>
      <c r="FXI131" s="388"/>
      <c r="FXJ131" s="389"/>
      <c r="FXK131" s="387"/>
      <c r="FXL131" s="213"/>
      <c r="FXM131" s="388"/>
      <c r="FXN131" s="389"/>
      <c r="FXO131" s="387"/>
      <c r="FXP131" s="213"/>
      <c r="FXQ131" s="388"/>
      <c r="FXR131" s="389"/>
      <c r="FXS131" s="387"/>
      <c r="FXT131" s="213"/>
      <c r="FXU131" s="388"/>
      <c r="FXV131" s="389"/>
      <c r="FXW131" s="387"/>
      <c r="FXX131" s="213"/>
      <c r="FXY131" s="388"/>
      <c r="FXZ131" s="389"/>
      <c r="FYA131" s="387"/>
      <c r="FYB131" s="213"/>
      <c r="FYC131" s="388"/>
      <c r="FYD131" s="389"/>
      <c r="FYE131" s="387"/>
      <c r="FYF131" s="213"/>
      <c r="FYG131" s="388"/>
      <c r="FYH131" s="389"/>
      <c r="FYI131" s="387"/>
      <c r="FYJ131" s="213"/>
      <c r="FYK131" s="388"/>
      <c r="FYL131" s="389"/>
      <c r="FYM131" s="387"/>
      <c r="FYN131" s="213"/>
      <c r="FYO131" s="388"/>
      <c r="FYP131" s="389"/>
      <c r="FYQ131" s="387"/>
      <c r="FYR131" s="213"/>
      <c r="FYS131" s="388"/>
      <c r="FYT131" s="389"/>
      <c r="FYU131" s="387"/>
      <c r="FYV131" s="213"/>
      <c r="FYW131" s="388"/>
      <c r="FYX131" s="389"/>
      <c r="FYY131" s="387"/>
      <c r="FYZ131" s="213"/>
      <c r="FZA131" s="388"/>
      <c r="FZB131" s="389"/>
      <c r="FZC131" s="387"/>
      <c r="FZD131" s="213"/>
      <c r="FZE131" s="388"/>
      <c r="FZF131" s="389"/>
      <c r="FZG131" s="387"/>
      <c r="FZH131" s="213"/>
      <c r="FZI131" s="388"/>
      <c r="FZJ131" s="389"/>
      <c r="FZK131" s="387"/>
      <c r="FZL131" s="213"/>
      <c r="FZM131" s="388"/>
      <c r="FZN131" s="389"/>
      <c r="FZO131" s="387"/>
      <c r="FZP131" s="213"/>
      <c r="FZQ131" s="388"/>
      <c r="FZR131" s="389"/>
      <c r="FZS131" s="387"/>
      <c r="FZT131" s="213"/>
      <c r="FZU131" s="388"/>
      <c r="FZV131" s="389"/>
      <c r="FZW131" s="387"/>
      <c r="FZX131" s="213"/>
      <c r="FZY131" s="388"/>
      <c r="FZZ131" s="389"/>
      <c r="GAA131" s="387"/>
      <c r="GAB131" s="213"/>
      <c r="GAC131" s="388"/>
      <c r="GAD131" s="389"/>
      <c r="GAE131" s="387"/>
      <c r="GAF131" s="213"/>
      <c r="GAG131" s="388"/>
      <c r="GAH131" s="389"/>
      <c r="GAI131" s="387"/>
      <c r="GAJ131" s="213"/>
      <c r="GAK131" s="388"/>
      <c r="GAL131" s="389"/>
      <c r="GAM131" s="387"/>
      <c r="GAN131" s="213"/>
      <c r="GAO131" s="388"/>
      <c r="GAP131" s="389"/>
      <c r="GAQ131" s="387"/>
      <c r="GAR131" s="213"/>
      <c r="GAS131" s="388"/>
      <c r="GAT131" s="389"/>
      <c r="GAU131" s="387"/>
      <c r="GAV131" s="213"/>
      <c r="GAW131" s="388"/>
      <c r="GAX131" s="389"/>
      <c r="GAY131" s="387"/>
      <c r="GAZ131" s="213"/>
      <c r="GBA131" s="388"/>
      <c r="GBB131" s="389"/>
      <c r="GBC131" s="387"/>
      <c r="GBD131" s="213"/>
      <c r="GBE131" s="388"/>
      <c r="GBF131" s="389"/>
      <c r="GBG131" s="387"/>
      <c r="GBH131" s="213"/>
      <c r="GBI131" s="388"/>
      <c r="GBJ131" s="389"/>
      <c r="GBK131" s="387"/>
      <c r="GBL131" s="213"/>
      <c r="GBM131" s="388"/>
      <c r="GBN131" s="389"/>
      <c r="GBO131" s="387"/>
      <c r="GBP131" s="213"/>
      <c r="GBQ131" s="388"/>
      <c r="GBR131" s="389"/>
      <c r="GBS131" s="387"/>
      <c r="GBT131" s="213"/>
      <c r="GBU131" s="388"/>
      <c r="GBV131" s="389"/>
      <c r="GBW131" s="387"/>
      <c r="GBX131" s="213"/>
      <c r="GBY131" s="388"/>
      <c r="GBZ131" s="389"/>
      <c r="GCA131" s="387"/>
      <c r="GCB131" s="213"/>
      <c r="GCC131" s="388"/>
      <c r="GCD131" s="389"/>
      <c r="GCE131" s="387"/>
      <c r="GCF131" s="213"/>
      <c r="GCG131" s="388"/>
      <c r="GCH131" s="389"/>
      <c r="GCI131" s="387"/>
      <c r="GCJ131" s="213"/>
      <c r="GCK131" s="388"/>
      <c r="GCL131" s="389"/>
      <c r="GCM131" s="387"/>
      <c r="GCN131" s="213"/>
      <c r="GCO131" s="388"/>
      <c r="GCP131" s="389"/>
      <c r="GCQ131" s="387"/>
      <c r="GCR131" s="213"/>
      <c r="GCS131" s="388"/>
      <c r="GCT131" s="389"/>
      <c r="GCU131" s="387"/>
      <c r="GCV131" s="213"/>
      <c r="GCW131" s="388"/>
      <c r="GCX131" s="389"/>
      <c r="GCY131" s="387"/>
      <c r="GCZ131" s="213"/>
      <c r="GDA131" s="388"/>
      <c r="GDB131" s="389"/>
      <c r="GDC131" s="387"/>
      <c r="GDD131" s="213"/>
      <c r="GDE131" s="388"/>
      <c r="GDF131" s="389"/>
      <c r="GDG131" s="387"/>
      <c r="GDH131" s="213"/>
      <c r="GDI131" s="388"/>
      <c r="GDJ131" s="389"/>
      <c r="GDK131" s="387"/>
      <c r="GDL131" s="213"/>
      <c r="GDM131" s="388"/>
      <c r="GDN131" s="389"/>
      <c r="GDO131" s="387"/>
      <c r="GDP131" s="213"/>
      <c r="GDQ131" s="388"/>
      <c r="GDR131" s="389"/>
      <c r="GDS131" s="387"/>
      <c r="GDT131" s="213"/>
      <c r="GDU131" s="388"/>
      <c r="GDV131" s="389"/>
      <c r="GDW131" s="387"/>
      <c r="GDX131" s="213"/>
      <c r="GDY131" s="388"/>
      <c r="GDZ131" s="389"/>
      <c r="GEA131" s="387"/>
      <c r="GEB131" s="213"/>
      <c r="GEC131" s="388"/>
      <c r="GED131" s="389"/>
      <c r="GEE131" s="387"/>
      <c r="GEF131" s="213"/>
      <c r="GEG131" s="388"/>
      <c r="GEH131" s="389"/>
      <c r="GEI131" s="387"/>
      <c r="GEJ131" s="213"/>
      <c r="GEK131" s="388"/>
      <c r="GEL131" s="389"/>
      <c r="GEM131" s="387"/>
      <c r="GEN131" s="213"/>
      <c r="GEO131" s="388"/>
      <c r="GEP131" s="389"/>
      <c r="GEQ131" s="387"/>
      <c r="GER131" s="213"/>
      <c r="GES131" s="388"/>
      <c r="GET131" s="389"/>
      <c r="GEU131" s="387"/>
      <c r="GEV131" s="213"/>
      <c r="GEW131" s="388"/>
      <c r="GEX131" s="389"/>
      <c r="GEY131" s="387"/>
      <c r="GEZ131" s="213"/>
      <c r="GFA131" s="388"/>
      <c r="GFB131" s="389"/>
      <c r="GFC131" s="387"/>
      <c r="GFD131" s="213"/>
      <c r="GFE131" s="388"/>
      <c r="GFF131" s="389"/>
      <c r="GFG131" s="387"/>
      <c r="GFH131" s="213"/>
      <c r="GFI131" s="388"/>
      <c r="GFJ131" s="389"/>
      <c r="GFK131" s="387"/>
      <c r="GFL131" s="213"/>
      <c r="GFM131" s="388"/>
      <c r="GFN131" s="389"/>
      <c r="GFO131" s="387"/>
      <c r="GFP131" s="213"/>
      <c r="GFQ131" s="388"/>
      <c r="GFR131" s="389"/>
      <c r="GFS131" s="387"/>
      <c r="GFT131" s="213"/>
      <c r="GFU131" s="388"/>
      <c r="GFV131" s="389"/>
      <c r="GFW131" s="387"/>
      <c r="GFX131" s="213"/>
      <c r="GFY131" s="388"/>
      <c r="GFZ131" s="389"/>
      <c r="GGA131" s="387"/>
      <c r="GGB131" s="213"/>
      <c r="GGC131" s="388"/>
      <c r="GGD131" s="389"/>
      <c r="GGE131" s="387"/>
      <c r="GGF131" s="213"/>
      <c r="GGG131" s="388"/>
      <c r="GGH131" s="389"/>
      <c r="GGI131" s="387"/>
      <c r="GGJ131" s="213"/>
      <c r="GGK131" s="388"/>
      <c r="GGL131" s="389"/>
      <c r="GGM131" s="387"/>
      <c r="GGN131" s="213"/>
      <c r="GGO131" s="388"/>
      <c r="GGP131" s="389"/>
      <c r="GGQ131" s="387"/>
      <c r="GGR131" s="213"/>
      <c r="GGS131" s="388"/>
      <c r="GGT131" s="389"/>
      <c r="GGU131" s="387"/>
      <c r="GGV131" s="213"/>
      <c r="GGW131" s="388"/>
      <c r="GGX131" s="389"/>
      <c r="GGY131" s="387"/>
      <c r="GGZ131" s="213"/>
      <c r="GHA131" s="388"/>
      <c r="GHB131" s="389"/>
      <c r="GHC131" s="387"/>
      <c r="GHD131" s="213"/>
      <c r="GHE131" s="388"/>
      <c r="GHF131" s="389"/>
      <c r="GHG131" s="387"/>
      <c r="GHH131" s="213"/>
      <c r="GHI131" s="388"/>
      <c r="GHJ131" s="389"/>
      <c r="GHK131" s="387"/>
      <c r="GHL131" s="213"/>
      <c r="GHM131" s="388"/>
      <c r="GHN131" s="389"/>
      <c r="GHO131" s="387"/>
      <c r="GHP131" s="213"/>
      <c r="GHQ131" s="388"/>
      <c r="GHR131" s="389"/>
      <c r="GHS131" s="387"/>
      <c r="GHT131" s="213"/>
      <c r="GHU131" s="388"/>
      <c r="GHV131" s="389"/>
      <c r="GHW131" s="387"/>
      <c r="GHX131" s="213"/>
      <c r="GHY131" s="388"/>
      <c r="GHZ131" s="389"/>
      <c r="GIA131" s="387"/>
      <c r="GIB131" s="213"/>
      <c r="GIC131" s="388"/>
      <c r="GID131" s="389"/>
      <c r="GIE131" s="387"/>
      <c r="GIF131" s="213"/>
      <c r="GIG131" s="388"/>
      <c r="GIH131" s="389"/>
      <c r="GII131" s="387"/>
      <c r="GIJ131" s="213"/>
      <c r="GIK131" s="388"/>
      <c r="GIL131" s="389"/>
      <c r="GIM131" s="387"/>
      <c r="GIN131" s="213"/>
      <c r="GIO131" s="388"/>
      <c r="GIP131" s="389"/>
      <c r="GIQ131" s="387"/>
      <c r="GIR131" s="213"/>
      <c r="GIS131" s="388"/>
      <c r="GIT131" s="389"/>
      <c r="GIU131" s="387"/>
      <c r="GIV131" s="213"/>
      <c r="GIW131" s="388"/>
      <c r="GIX131" s="389"/>
      <c r="GIY131" s="387"/>
      <c r="GIZ131" s="213"/>
      <c r="GJA131" s="388"/>
      <c r="GJB131" s="389"/>
      <c r="GJC131" s="387"/>
      <c r="GJD131" s="213"/>
      <c r="GJE131" s="388"/>
      <c r="GJF131" s="389"/>
      <c r="GJG131" s="387"/>
      <c r="GJH131" s="213"/>
      <c r="GJI131" s="388"/>
      <c r="GJJ131" s="389"/>
      <c r="GJK131" s="387"/>
      <c r="GJL131" s="213"/>
      <c r="GJM131" s="388"/>
      <c r="GJN131" s="389"/>
      <c r="GJO131" s="387"/>
      <c r="GJP131" s="213"/>
      <c r="GJQ131" s="388"/>
      <c r="GJR131" s="389"/>
      <c r="GJS131" s="387"/>
      <c r="GJT131" s="213"/>
      <c r="GJU131" s="388"/>
      <c r="GJV131" s="389"/>
      <c r="GJW131" s="387"/>
      <c r="GJX131" s="213"/>
      <c r="GJY131" s="388"/>
      <c r="GJZ131" s="389"/>
      <c r="GKA131" s="387"/>
      <c r="GKB131" s="213"/>
      <c r="GKC131" s="388"/>
      <c r="GKD131" s="389"/>
      <c r="GKE131" s="387"/>
      <c r="GKF131" s="213"/>
      <c r="GKG131" s="388"/>
      <c r="GKH131" s="389"/>
      <c r="GKI131" s="387"/>
      <c r="GKJ131" s="213"/>
      <c r="GKK131" s="388"/>
      <c r="GKL131" s="389"/>
      <c r="GKM131" s="387"/>
      <c r="GKN131" s="213"/>
      <c r="GKO131" s="388"/>
      <c r="GKP131" s="389"/>
      <c r="GKQ131" s="387"/>
      <c r="GKR131" s="213"/>
      <c r="GKS131" s="388"/>
      <c r="GKT131" s="389"/>
      <c r="GKU131" s="387"/>
      <c r="GKV131" s="213"/>
      <c r="GKW131" s="388"/>
      <c r="GKX131" s="389"/>
      <c r="GKY131" s="387"/>
      <c r="GKZ131" s="213"/>
      <c r="GLA131" s="388"/>
      <c r="GLB131" s="389"/>
      <c r="GLC131" s="387"/>
      <c r="GLD131" s="213"/>
      <c r="GLE131" s="388"/>
      <c r="GLF131" s="389"/>
      <c r="GLG131" s="387"/>
      <c r="GLH131" s="213"/>
      <c r="GLI131" s="388"/>
      <c r="GLJ131" s="389"/>
      <c r="GLK131" s="387"/>
      <c r="GLL131" s="213"/>
      <c r="GLM131" s="388"/>
      <c r="GLN131" s="389"/>
      <c r="GLO131" s="387"/>
      <c r="GLP131" s="213"/>
      <c r="GLQ131" s="388"/>
      <c r="GLR131" s="389"/>
      <c r="GLS131" s="387"/>
      <c r="GLT131" s="213"/>
      <c r="GLU131" s="388"/>
      <c r="GLV131" s="389"/>
      <c r="GLW131" s="387"/>
      <c r="GLX131" s="213"/>
      <c r="GLY131" s="388"/>
      <c r="GLZ131" s="389"/>
      <c r="GMA131" s="387"/>
      <c r="GMB131" s="213"/>
      <c r="GMC131" s="388"/>
      <c r="GMD131" s="389"/>
      <c r="GME131" s="387"/>
      <c r="GMF131" s="213"/>
      <c r="GMG131" s="388"/>
      <c r="GMH131" s="389"/>
      <c r="GMI131" s="387"/>
      <c r="GMJ131" s="213"/>
      <c r="GMK131" s="388"/>
      <c r="GML131" s="389"/>
      <c r="GMM131" s="387"/>
      <c r="GMN131" s="213"/>
      <c r="GMO131" s="388"/>
      <c r="GMP131" s="389"/>
      <c r="GMQ131" s="387"/>
      <c r="GMR131" s="213"/>
      <c r="GMS131" s="388"/>
      <c r="GMT131" s="389"/>
      <c r="GMU131" s="387"/>
      <c r="GMV131" s="213"/>
      <c r="GMW131" s="388"/>
      <c r="GMX131" s="389"/>
      <c r="GMY131" s="387"/>
      <c r="GMZ131" s="213"/>
      <c r="GNA131" s="388"/>
      <c r="GNB131" s="389"/>
      <c r="GNC131" s="387"/>
      <c r="GND131" s="213"/>
      <c r="GNE131" s="388"/>
      <c r="GNF131" s="389"/>
      <c r="GNG131" s="387"/>
      <c r="GNH131" s="213"/>
      <c r="GNI131" s="388"/>
      <c r="GNJ131" s="389"/>
      <c r="GNK131" s="387"/>
      <c r="GNL131" s="213"/>
      <c r="GNM131" s="388"/>
      <c r="GNN131" s="389"/>
      <c r="GNO131" s="387"/>
      <c r="GNP131" s="213"/>
      <c r="GNQ131" s="388"/>
      <c r="GNR131" s="389"/>
      <c r="GNS131" s="387"/>
      <c r="GNT131" s="213"/>
      <c r="GNU131" s="388"/>
      <c r="GNV131" s="389"/>
      <c r="GNW131" s="387"/>
      <c r="GNX131" s="213"/>
      <c r="GNY131" s="388"/>
      <c r="GNZ131" s="389"/>
      <c r="GOA131" s="387"/>
      <c r="GOB131" s="213"/>
      <c r="GOC131" s="388"/>
      <c r="GOD131" s="389"/>
      <c r="GOE131" s="387"/>
      <c r="GOF131" s="213"/>
      <c r="GOG131" s="388"/>
      <c r="GOH131" s="389"/>
      <c r="GOI131" s="387"/>
      <c r="GOJ131" s="213"/>
      <c r="GOK131" s="388"/>
      <c r="GOL131" s="389"/>
      <c r="GOM131" s="387"/>
      <c r="GON131" s="213"/>
      <c r="GOO131" s="388"/>
      <c r="GOP131" s="389"/>
      <c r="GOQ131" s="387"/>
      <c r="GOR131" s="213"/>
      <c r="GOS131" s="388"/>
      <c r="GOT131" s="389"/>
      <c r="GOU131" s="387"/>
      <c r="GOV131" s="213"/>
      <c r="GOW131" s="388"/>
      <c r="GOX131" s="389"/>
      <c r="GOY131" s="387"/>
      <c r="GOZ131" s="213"/>
      <c r="GPA131" s="388"/>
      <c r="GPB131" s="389"/>
      <c r="GPC131" s="387"/>
      <c r="GPD131" s="213"/>
      <c r="GPE131" s="388"/>
      <c r="GPF131" s="389"/>
      <c r="GPG131" s="387"/>
      <c r="GPH131" s="213"/>
      <c r="GPI131" s="388"/>
      <c r="GPJ131" s="389"/>
      <c r="GPK131" s="387"/>
      <c r="GPL131" s="213"/>
      <c r="GPM131" s="388"/>
      <c r="GPN131" s="389"/>
      <c r="GPO131" s="387"/>
      <c r="GPP131" s="213"/>
      <c r="GPQ131" s="388"/>
      <c r="GPR131" s="389"/>
      <c r="GPS131" s="387"/>
      <c r="GPT131" s="213"/>
      <c r="GPU131" s="388"/>
      <c r="GPV131" s="389"/>
      <c r="GPW131" s="387"/>
      <c r="GPX131" s="213"/>
      <c r="GPY131" s="388"/>
      <c r="GPZ131" s="389"/>
      <c r="GQA131" s="387"/>
      <c r="GQB131" s="213"/>
      <c r="GQC131" s="388"/>
      <c r="GQD131" s="389"/>
      <c r="GQE131" s="387"/>
      <c r="GQF131" s="213"/>
      <c r="GQG131" s="388"/>
      <c r="GQH131" s="389"/>
      <c r="GQI131" s="387"/>
      <c r="GQJ131" s="213"/>
      <c r="GQK131" s="388"/>
      <c r="GQL131" s="389"/>
      <c r="GQM131" s="387"/>
      <c r="GQN131" s="213"/>
      <c r="GQO131" s="388"/>
      <c r="GQP131" s="389"/>
      <c r="GQQ131" s="387"/>
      <c r="GQR131" s="213"/>
      <c r="GQS131" s="388"/>
      <c r="GQT131" s="389"/>
      <c r="GQU131" s="387"/>
      <c r="GQV131" s="213"/>
      <c r="GQW131" s="388"/>
      <c r="GQX131" s="389"/>
      <c r="GQY131" s="387"/>
      <c r="GQZ131" s="213"/>
      <c r="GRA131" s="388"/>
      <c r="GRB131" s="389"/>
      <c r="GRC131" s="387"/>
      <c r="GRD131" s="213"/>
      <c r="GRE131" s="388"/>
      <c r="GRF131" s="389"/>
      <c r="GRG131" s="387"/>
      <c r="GRH131" s="213"/>
      <c r="GRI131" s="388"/>
      <c r="GRJ131" s="389"/>
      <c r="GRK131" s="387"/>
      <c r="GRL131" s="213"/>
      <c r="GRM131" s="388"/>
      <c r="GRN131" s="389"/>
      <c r="GRO131" s="387"/>
      <c r="GRP131" s="213"/>
      <c r="GRQ131" s="388"/>
      <c r="GRR131" s="389"/>
      <c r="GRS131" s="387"/>
      <c r="GRT131" s="213"/>
      <c r="GRU131" s="388"/>
      <c r="GRV131" s="389"/>
      <c r="GRW131" s="387"/>
      <c r="GRX131" s="213"/>
      <c r="GRY131" s="388"/>
      <c r="GRZ131" s="389"/>
      <c r="GSA131" s="387"/>
      <c r="GSB131" s="213"/>
      <c r="GSC131" s="388"/>
      <c r="GSD131" s="389"/>
      <c r="GSE131" s="387"/>
      <c r="GSF131" s="213"/>
      <c r="GSG131" s="388"/>
      <c r="GSH131" s="389"/>
      <c r="GSI131" s="387"/>
      <c r="GSJ131" s="213"/>
      <c r="GSK131" s="388"/>
      <c r="GSL131" s="389"/>
      <c r="GSM131" s="387"/>
      <c r="GSN131" s="213"/>
      <c r="GSO131" s="388"/>
      <c r="GSP131" s="389"/>
      <c r="GSQ131" s="387"/>
      <c r="GSR131" s="213"/>
      <c r="GSS131" s="388"/>
      <c r="GST131" s="389"/>
      <c r="GSU131" s="387"/>
      <c r="GSV131" s="213"/>
      <c r="GSW131" s="388"/>
      <c r="GSX131" s="389"/>
      <c r="GSY131" s="387"/>
      <c r="GSZ131" s="213"/>
      <c r="GTA131" s="388"/>
      <c r="GTB131" s="389"/>
      <c r="GTC131" s="387"/>
      <c r="GTD131" s="213"/>
      <c r="GTE131" s="388"/>
      <c r="GTF131" s="389"/>
      <c r="GTG131" s="387"/>
      <c r="GTH131" s="213"/>
      <c r="GTI131" s="388"/>
      <c r="GTJ131" s="389"/>
      <c r="GTK131" s="387"/>
      <c r="GTL131" s="213"/>
      <c r="GTM131" s="388"/>
      <c r="GTN131" s="389"/>
      <c r="GTO131" s="387"/>
      <c r="GTP131" s="213"/>
      <c r="GTQ131" s="388"/>
      <c r="GTR131" s="389"/>
      <c r="GTS131" s="387"/>
      <c r="GTT131" s="213"/>
      <c r="GTU131" s="388"/>
      <c r="GTV131" s="389"/>
      <c r="GTW131" s="387"/>
      <c r="GTX131" s="213"/>
      <c r="GTY131" s="388"/>
      <c r="GTZ131" s="389"/>
      <c r="GUA131" s="387"/>
      <c r="GUB131" s="213"/>
      <c r="GUC131" s="388"/>
      <c r="GUD131" s="389"/>
      <c r="GUE131" s="387"/>
      <c r="GUF131" s="213"/>
      <c r="GUG131" s="388"/>
      <c r="GUH131" s="389"/>
      <c r="GUI131" s="387"/>
      <c r="GUJ131" s="213"/>
      <c r="GUK131" s="388"/>
      <c r="GUL131" s="389"/>
      <c r="GUM131" s="387"/>
      <c r="GUN131" s="213"/>
      <c r="GUO131" s="388"/>
      <c r="GUP131" s="389"/>
      <c r="GUQ131" s="387"/>
      <c r="GUR131" s="213"/>
      <c r="GUS131" s="388"/>
      <c r="GUT131" s="389"/>
      <c r="GUU131" s="387"/>
      <c r="GUV131" s="213"/>
      <c r="GUW131" s="388"/>
      <c r="GUX131" s="389"/>
      <c r="GUY131" s="387"/>
      <c r="GUZ131" s="213"/>
      <c r="GVA131" s="388"/>
      <c r="GVB131" s="389"/>
      <c r="GVC131" s="387"/>
      <c r="GVD131" s="213"/>
      <c r="GVE131" s="388"/>
      <c r="GVF131" s="389"/>
      <c r="GVG131" s="387"/>
      <c r="GVH131" s="213"/>
      <c r="GVI131" s="388"/>
      <c r="GVJ131" s="389"/>
      <c r="GVK131" s="387"/>
      <c r="GVL131" s="213"/>
      <c r="GVM131" s="388"/>
      <c r="GVN131" s="389"/>
      <c r="GVO131" s="387"/>
      <c r="GVP131" s="213"/>
      <c r="GVQ131" s="388"/>
      <c r="GVR131" s="389"/>
      <c r="GVS131" s="387"/>
      <c r="GVT131" s="213"/>
      <c r="GVU131" s="388"/>
      <c r="GVV131" s="389"/>
      <c r="GVW131" s="387"/>
      <c r="GVX131" s="213"/>
      <c r="GVY131" s="388"/>
      <c r="GVZ131" s="389"/>
      <c r="GWA131" s="387"/>
      <c r="GWB131" s="213"/>
      <c r="GWC131" s="388"/>
      <c r="GWD131" s="389"/>
      <c r="GWE131" s="387"/>
      <c r="GWF131" s="213"/>
      <c r="GWG131" s="388"/>
      <c r="GWH131" s="389"/>
      <c r="GWI131" s="387"/>
      <c r="GWJ131" s="213"/>
      <c r="GWK131" s="388"/>
      <c r="GWL131" s="389"/>
      <c r="GWM131" s="387"/>
      <c r="GWN131" s="213"/>
      <c r="GWO131" s="388"/>
      <c r="GWP131" s="389"/>
      <c r="GWQ131" s="387"/>
      <c r="GWR131" s="213"/>
      <c r="GWS131" s="388"/>
      <c r="GWT131" s="389"/>
      <c r="GWU131" s="387"/>
      <c r="GWV131" s="213"/>
      <c r="GWW131" s="388"/>
      <c r="GWX131" s="389"/>
      <c r="GWY131" s="387"/>
      <c r="GWZ131" s="213"/>
      <c r="GXA131" s="388"/>
      <c r="GXB131" s="389"/>
      <c r="GXC131" s="387"/>
      <c r="GXD131" s="213"/>
      <c r="GXE131" s="388"/>
      <c r="GXF131" s="389"/>
      <c r="GXG131" s="387"/>
      <c r="GXH131" s="213"/>
      <c r="GXI131" s="388"/>
      <c r="GXJ131" s="389"/>
      <c r="GXK131" s="387"/>
      <c r="GXL131" s="213"/>
      <c r="GXM131" s="388"/>
      <c r="GXN131" s="389"/>
      <c r="GXO131" s="387"/>
      <c r="GXP131" s="213"/>
      <c r="GXQ131" s="388"/>
      <c r="GXR131" s="389"/>
      <c r="GXS131" s="387"/>
      <c r="GXT131" s="213"/>
      <c r="GXU131" s="388"/>
      <c r="GXV131" s="389"/>
      <c r="GXW131" s="387"/>
      <c r="GXX131" s="213"/>
      <c r="GXY131" s="388"/>
      <c r="GXZ131" s="389"/>
      <c r="GYA131" s="387"/>
      <c r="GYB131" s="213"/>
      <c r="GYC131" s="388"/>
      <c r="GYD131" s="389"/>
      <c r="GYE131" s="387"/>
      <c r="GYF131" s="213"/>
      <c r="GYG131" s="388"/>
      <c r="GYH131" s="389"/>
      <c r="GYI131" s="387"/>
      <c r="GYJ131" s="213"/>
      <c r="GYK131" s="388"/>
      <c r="GYL131" s="389"/>
      <c r="GYM131" s="387"/>
      <c r="GYN131" s="213"/>
      <c r="GYO131" s="388"/>
      <c r="GYP131" s="389"/>
      <c r="GYQ131" s="387"/>
      <c r="GYR131" s="213"/>
      <c r="GYS131" s="388"/>
      <c r="GYT131" s="389"/>
      <c r="GYU131" s="387"/>
      <c r="GYV131" s="213"/>
      <c r="GYW131" s="388"/>
      <c r="GYX131" s="389"/>
      <c r="GYY131" s="387"/>
      <c r="GYZ131" s="213"/>
      <c r="GZA131" s="388"/>
      <c r="GZB131" s="389"/>
      <c r="GZC131" s="387"/>
      <c r="GZD131" s="213"/>
      <c r="GZE131" s="388"/>
      <c r="GZF131" s="389"/>
      <c r="GZG131" s="387"/>
      <c r="GZH131" s="213"/>
      <c r="GZI131" s="388"/>
      <c r="GZJ131" s="389"/>
      <c r="GZK131" s="387"/>
      <c r="GZL131" s="213"/>
      <c r="GZM131" s="388"/>
      <c r="GZN131" s="389"/>
      <c r="GZO131" s="387"/>
      <c r="GZP131" s="213"/>
      <c r="GZQ131" s="388"/>
      <c r="GZR131" s="389"/>
      <c r="GZS131" s="387"/>
      <c r="GZT131" s="213"/>
      <c r="GZU131" s="388"/>
      <c r="GZV131" s="389"/>
      <c r="GZW131" s="387"/>
      <c r="GZX131" s="213"/>
      <c r="GZY131" s="388"/>
      <c r="GZZ131" s="389"/>
      <c r="HAA131" s="387"/>
      <c r="HAB131" s="213"/>
      <c r="HAC131" s="388"/>
      <c r="HAD131" s="389"/>
      <c r="HAE131" s="387"/>
      <c r="HAF131" s="213"/>
      <c r="HAG131" s="388"/>
      <c r="HAH131" s="389"/>
      <c r="HAI131" s="387"/>
      <c r="HAJ131" s="213"/>
      <c r="HAK131" s="388"/>
      <c r="HAL131" s="389"/>
      <c r="HAM131" s="387"/>
      <c r="HAN131" s="213"/>
      <c r="HAO131" s="388"/>
      <c r="HAP131" s="389"/>
      <c r="HAQ131" s="387"/>
      <c r="HAR131" s="213"/>
      <c r="HAS131" s="388"/>
      <c r="HAT131" s="389"/>
      <c r="HAU131" s="387"/>
      <c r="HAV131" s="213"/>
      <c r="HAW131" s="388"/>
      <c r="HAX131" s="389"/>
      <c r="HAY131" s="387"/>
      <c r="HAZ131" s="213"/>
      <c r="HBA131" s="388"/>
      <c r="HBB131" s="389"/>
      <c r="HBC131" s="387"/>
      <c r="HBD131" s="213"/>
      <c r="HBE131" s="388"/>
      <c r="HBF131" s="389"/>
      <c r="HBG131" s="387"/>
      <c r="HBH131" s="213"/>
      <c r="HBI131" s="388"/>
      <c r="HBJ131" s="389"/>
      <c r="HBK131" s="387"/>
      <c r="HBL131" s="213"/>
      <c r="HBM131" s="388"/>
      <c r="HBN131" s="389"/>
      <c r="HBO131" s="387"/>
      <c r="HBP131" s="213"/>
      <c r="HBQ131" s="388"/>
      <c r="HBR131" s="389"/>
      <c r="HBS131" s="387"/>
      <c r="HBT131" s="213"/>
      <c r="HBU131" s="388"/>
      <c r="HBV131" s="389"/>
      <c r="HBW131" s="387"/>
      <c r="HBX131" s="213"/>
      <c r="HBY131" s="388"/>
      <c r="HBZ131" s="389"/>
      <c r="HCA131" s="387"/>
      <c r="HCB131" s="213"/>
      <c r="HCC131" s="388"/>
      <c r="HCD131" s="389"/>
      <c r="HCE131" s="387"/>
      <c r="HCF131" s="213"/>
      <c r="HCG131" s="388"/>
      <c r="HCH131" s="389"/>
      <c r="HCI131" s="387"/>
      <c r="HCJ131" s="213"/>
      <c r="HCK131" s="388"/>
      <c r="HCL131" s="389"/>
      <c r="HCM131" s="387"/>
      <c r="HCN131" s="213"/>
      <c r="HCO131" s="388"/>
      <c r="HCP131" s="389"/>
      <c r="HCQ131" s="387"/>
      <c r="HCR131" s="213"/>
      <c r="HCS131" s="388"/>
      <c r="HCT131" s="389"/>
      <c r="HCU131" s="387"/>
      <c r="HCV131" s="213"/>
      <c r="HCW131" s="388"/>
      <c r="HCX131" s="389"/>
      <c r="HCY131" s="387"/>
      <c r="HCZ131" s="213"/>
      <c r="HDA131" s="388"/>
      <c r="HDB131" s="389"/>
      <c r="HDC131" s="387"/>
      <c r="HDD131" s="213"/>
      <c r="HDE131" s="388"/>
      <c r="HDF131" s="389"/>
      <c r="HDG131" s="387"/>
      <c r="HDH131" s="213"/>
      <c r="HDI131" s="388"/>
      <c r="HDJ131" s="389"/>
      <c r="HDK131" s="387"/>
      <c r="HDL131" s="213"/>
      <c r="HDM131" s="388"/>
      <c r="HDN131" s="389"/>
      <c r="HDO131" s="387"/>
      <c r="HDP131" s="213"/>
      <c r="HDQ131" s="388"/>
      <c r="HDR131" s="389"/>
      <c r="HDS131" s="387"/>
      <c r="HDT131" s="213"/>
      <c r="HDU131" s="388"/>
      <c r="HDV131" s="389"/>
      <c r="HDW131" s="387"/>
      <c r="HDX131" s="213"/>
      <c r="HDY131" s="388"/>
      <c r="HDZ131" s="389"/>
      <c r="HEA131" s="387"/>
      <c r="HEB131" s="213"/>
      <c r="HEC131" s="388"/>
      <c r="HED131" s="389"/>
      <c r="HEE131" s="387"/>
      <c r="HEF131" s="213"/>
      <c r="HEG131" s="388"/>
      <c r="HEH131" s="389"/>
      <c r="HEI131" s="387"/>
      <c r="HEJ131" s="213"/>
      <c r="HEK131" s="388"/>
      <c r="HEL131" s="389"/>
      <c r="HEM131" s="387"/>
      <c r="HEN131" s="213"/>
      <c r="HEO131" s="388"/>
      <c r="HEP131" s="389"/>
      <c r="HEQ131" s="387"/>
      <c r="HER131" s="213"/>
      <c r="HES131" s="388"/>
      <c r="HET131" s="389"/>
      <c r="HEU131" s="387"/>
      <c r="HEV131" s="213"/>
      <c r="HEW131" s="388"/>
      <c r="HEX131" s="389"/>
      <c r="HEY131" s="387"/>
      <c r="HEZ131" s="213"/>
      <c r="HFA131" s="388"/>
      <c r="HFB131" s="389"/>
      <c r="HFC131" s="387"/>
      <c r="HFD131" s="213"/>
      <c r="HFE131" s="388"/>
      <c r="HFF131" s="389"/>
      <c r="HFG131" s="387"/>
      <c r="HFH131" s="213"/>
      <c r="HFI131" s="388"/>
      <c r="HFJ131" s="389"/>
      <c r="HFK131" s="387"/>
      <c r="HFL131" s="213"/>
      <c r="HFM131" s="388"/>
      <c r="HFN131" s="389"/>
      <c r="HFO131" s="387"/>
      <c r="HFP131" s="213"/>
      <c r="HFQ131" s="388"/>
      <c r="HFR131" s="389"/>
      <c r="HFS131" s="387"/>
      <c r="HFT131" s="213"/>
      <c r="HFU131" s="388"/>
      <c r="HFV131" s="389"/>
      <c r="HFW131" s="387"/>
      <c r="HFX131" s="213"/>
      <c r="HFY131" s="388"/>
      <c r="HFZ131" s="389"/>
      <c r="HGA131" s="387"/>
      <c r="HGB131" s="213"/>
      <c r="HGC131" s="388"/>
      <c r="HGD131" s="389"/>
      <c r="HGE131" s="387"/>
      <c r="HGF131" s="213"/>
      <c r="HGG131" s="388"/>
      <c r="HGH131" s="389"/>
      <c r="HGI131" s="387"/>
      <c r="HGJ131" s="213"/>
      <c r="HGK131" s="388"/>
      <c r="HGL131" s="389"/>
      <c r="HGM131" s="387"/>
      <c r="HGN131" s="213"/>
      <c r="HGO131" s="388"/>
      <c r="HGP131" s="389"/>
      <c r="HGQ131" s="387"/>
      <c r="HGR131" s="213"/>
      <c r="HGS131" s="388"/>
      <c r="HGT131" s="389"/>
      <c r="HGU131" s="387"/>
      <c r="HGV131" s="213"/>
      <c r="HGW131" s="388"/>
      <c r="HGX131" s="389"/>
      <c r="HGY131" s="387"/>
      <c r="HGZ131" s="213"/>
      <c r="HHA131" s="388"/>
      <c r="HHB131" s="389"/>
      <c r="HHC131" s="387"/>
      <c r="HHD131" s="213"/>
      <c r="HHE131" s="388"/>
      <c r="HHF131" s="389"/>
      <c r="HHG131" s="387"/>
      <c r="HHH131" s="213"/>
      <c r="HHI131" s="388"/>
      <c r="HHJ131" s="389"/>
      <c r="HHK131" s="387"/>
      <c r="HHL131" s="213"/>
      <c r="HHM131" s="388"/>
      <c r="HHN131" s="389"/>
      <c r="HHO131" s="387"/>
      <c r="HHP131" s="213"/>
      <c r="HHQ131" s="388"/>
      <c r="HHR131" s="389"/>
      <c r="HHS131" s="387"/>
      <c r="HHT131" s="213"/>
      <c r="HHU131" s="388"/>
      <c r="HHV131" s="389"/>
      <c r="HHW131" s="387"/>
      <c r="HHX131" s="213"/>
      <c r="HHY131" s="388"/>
      <c r="HHZ131" s="389"/>
      <c r="HIA131" s="387"/>
      <c r="HIB131" s="213"/>
      <c r="HIC131" s="388"/>
      <c r="HID131" s="389"/>
      <c r="HIE131" s="387"/>
      <c r="HIF131" s="213"/>
      <c r="HIG131" s="388"/>
      <c r="HIH131" s="389"/>
      <c r="HII131" s="387"/>
      <c r="HIJ131" s="213"/>
      <c r="HIK131" s="388"/>
      <c r="HIL131" s="389"/>
      <c r="HIM131" s="387"/>
      <c r="HIN131" s="213"/>
      <c r="HIO131" s="388"/>
      <c r="HIP131" s="389"/>
      <c r="HIQ131" s="387"/>
      <c r="HIR131" s="213"/>
      <c r="HIS131" s="388"/>
      <c r="HIT131" s="389"/>
      <c r="HIU131" s="387"/>
      <c r="HIV131" s="213"/>
      <c r="HIW131" s="388"/>
      <c r="HIX131" s="389"/>
      <c r="HIY131" s="387"/>
      <c r="HIZ131" s="213"/>
      <c r="HJA131" s="388"/>
      <c r="HJB131" s="389"/>
      <c r="HJC131" s="387"/>
      <c r="HJD131" s="213"/>
      <c r="HJE131" s="388"/>
      <c r="HJF131" s="389"/>
      <c r="HJG131" s="387"/>
      <c r="HJH131" s="213"/>
      <c r="HJI131" s="388"/>
      <c r="HJJ131" s="389"/>
      <c r="HJK131" s="387"/>
      <c r="HJL131" s="213"/>
      <c r="HJM131" s="388"/>
      <c r="HJN131" s="389"/>
      <c r="HJO131" s="387"/>
      <c r="HJP131" s="213"/>
      <c r="HJQ131" s="388"/>
      <c r="HJR131" s="389"/>
      <c r="HJS131" s="387"/>
      <c r="HJT131" s="213"/>
      <c r="HJU131" s="388"/>
      <c r="HJV131" s="389"/>
      <c r="HJW131" s="387"/>
      <c r="HJX131" s="213"/>
      <c r="HJY131" s="388"/>
      <c r="HJZ131" s="389"/>
      <c r="HKA131" s="387"/>
      <c r="HKB131" s="213"/>
      <c r="HKC131" s="388"/>
      <c r="HKD131" s="389"/>
      <c r="HKE131" s="387"/>
      <c r="HKF131" s="213"/>
      <c r="HKG131" s="388"/>
      <c r="HKH131" s="389"/>
      <c r="HKI131" s="387"/>
      <c r="HKJ131" s="213"/>
      <c r="HKK131" s="388"/>
      <c r="HKL131" s="389"/>
      <c r="HKM131" s="387"/>
      <c r="HKN131" s="213"/>
      <c r="HKO131" s="388"/>
      <c r="HKP131" s="389"/>
      <c r="HKQ131" s="387"/>
      <c r="HKR131" s="213"/>
      <c r="HKS131" s="388"/>
      <c r="HKT131" s="389"/>
      <c r="HKU131" s="387"/>
      <c r="HKV131" s="213"/>
      <c r="HKW131" s="388"/>
      <c r="HKX131" s="389"/>
      <c r="HKY131" s="387"/>
      <c r="HKZ131" s="213"/>
      <c r="HLA131" s="388"/>
      <c r="HLB131" s="389"/>
      <c r="HLC131" s="387"/>
      <c r="HLD131" s="213"/>
      <c r="HLE131" s="388"/>
      <c r="HLF131" s="389"/>
      <c r="HLG131" s="387"/>
      <c r="HLH131" s="213"/>
      <c r="HLI131" s="388"/>
      <c r="HLJ131" s="389"/>
      <c r="HLK131" s="387"/>
      <c r="HLL131" s="213"/>
      <c r="HLM131" s="388"/>
      <c r="HLN131" s="389"/>
      <c r="HLO131" s="387"/>
      <c r="HLP131" s="213"/>
      <c r="HLQ131" s="388"/>
      <c r="HLR131" s="389"/>
      <c r="HLS131" s="387"/>
      <c r="HLT131" s="213"/>
      <c r="HLU131" s="388"/>
      <c r="HLV131" s="389"/>
      <c r="HLW131" s="387"/>
      <c r="HLX131" s="213"/>
      <c r="HLY131" s="388"/>
      <c r="HLZ131" s="389"/>
      <c r="HMA131" s="387"/>
      <c r="HMB131" s="213"/>
      <c r="HMC131" s="388"/>
      <c r="HMD131" s="389"/>
      <c r="HME131" s="387"/>
      <c r="HMF131" s="213"/>
      <c r="HMG131" s="388"/>
      <c r="HMH131" s="389"/>
      <c r="HMI131" s="387"/>
      <c r="HMJ131" s="213"/>
      <c r="HMK131" s="388"/>
      <c r="HML131" s="389"/>
      <c r="HMM131" s="387"/>
      <c r="HMN131" s="213"/>
      <c r="HMO131" s="388"/>
      <c r="HMP131" s="389"/>
      <c r="HMQ131" s="387"/>
      <c r="HMR131" s="213"/>
      <c r="HMS131" s="388"/>
      <c r="HMT131" s="389"/>
      <c r="HMU131" s="387"/>
      <c r="HMV131" s="213"/>
      <c r="HMW131" s="388"/>
      <c r="HMX131" s="389"/>
      <c r="HMY131" s="387"/>
      <c r="HMZ131" s="213"/>
      <c r="HNA131" s="388"/>
      <c r="HNB131" s="389"/>
      <c r="HNC131" s="387"/>
      <c r="HND131" s="213"/>
      <c r="HNE131" s="388"/>
      <c r="HNF131" s="389"/>
      <c r="HNG131" s="387"/>
      <c r="HNH131" s="213"/>
      <c r="HNI131" s="388"/>
      <c r="HNJ131" s="389"/>
      <c r="HNK131" s="387"/>
      <c r="HNL131" s="213"/>
      <c r="HNM131" s="388"/>
      <c r="HNN131" s="389"/>
      <c r="HNO131" s="387"/>
      <c r="HNP131" s="213"/>
      <c r="HNQ131" s="388"/>
      <c r="HNR131" s="389"/>
      <c r="HNS131" s="387"/>
      <c r="HNT131" s="213"/>
      <c r="HNU131" s="388"/>
      <c r="HNV131" s="389"/>
      <c r="HNW131" s="387"/>
      <c r="HNX131" s="213"/>
      <c r="HNY131" s="388"/>
      <c r="HNZ131" s="389"/>
      <c r="HOA131" s="387"/>
      <c r="HOB131" s="213"/>
      <c r="HOC131" s="388"/>
      <c r="HOD131" s="389"/>
      <c r="HOE131" s="387"/>
      <c r="HOF131" s="213"/>
      <c r="HOG131" s="388"/>
      <c r="HOH131" s="389"/>
      <c r="HOI131" s="387"/>
      <c r="HOJ131" s="213"/>
      <c r="HOK131" s="388"/>
      <c r="HOL131" s="389"/>
      <c r="HOM131" s="387"/>
      <c r="HON131" s="213"/>
      <c r="HOO131" s="388"/>
      <c r="HOP131" s="389"/>
      <c r="HOQ131" s="387"/>
      <c r="HOR131" s="213"/>
      <c r="HOS131" s="388"/>
      <c r="HOT131" s="389"/>
      <c r="HOU131" s="387"/>
      <c r="HOV131" s="213"/>
      <c r="HOW131" s="388"/>
      <c r="HOX131" s="389"/>
      <c r="HOY131" s="387"/>
      <c r="HOZ131" s="213"/>
      <c r="HPA131" s="388"/>
      <c r="HPB131" s="389"/>
      <c r="HPC131" s="387"/>
      <c r="HPD131" s="213"/>
      <c r="HPE131" s="388"/>
      <c r="HPF131" s="389"/>
      <c r="HPG131" s="387"/>
      <c r="HPH131" s="213"/>
      <c r="HPI131" s="388"/>
      <c r="HPJ131" s="389"/>
      <c r="HPK131" s="387"/>
      <c r="HPL131" s="213"/>
      <c r="HPM131" s="388"/>
      <c r="HPN131" s="389"/>
      <c r="HPO131" s="387"/>
      <c r="HPP131" s="213"/>
      <c r="HPQ131" s="388"/>
      <c r="HPR131" s="389"/>
      <c r="HPS131" s="387"/>
      <c r="HPT131" s="213"/>
      <c r="HPU131" s="388"/>
      <c r="HPV131" s="389"/>
      <c r="HPW131" s="387"/>
      <c r="HPX131" s="213"/>
      <c r="HPY131" s="388"/>
      <c r="HPZ131" s="389"/>
      <c r="HQA131" s="387"/>
      <c r="HQB131" s="213"/>
      <c r="HQC131" s="388"/>
      <c r="HQD131" s="389"/>
      <c r="HQE131" s="387"/>
      <c r="HQF131" s="213"/>
      <c r="HQG131" s="388"/>
      <c r="HQH131" s="389"/>
      <c r="HQI131" s="387"/>
      <c r="HQJ131" s="213"/>
      <c r="HQK131" s="388"/>
      <c r="HQL131" s="389"/>
      <c r="HQM131" s="387"/>
      <c r="HQN131" s="213"/>
      <c r="HQO131" s="388"/>
      <c r="HQP131" s="389"/>
      <c r="HQQ131" s="387"/>
      <c r="HQR131" s="213"/>
      <c r="HQS131" s="388"/>
      <c r="HQT131" s="389"/>
      <c r="HQU131" s="387"/>
      <c r="HQV131" s="213"/>
      <c r="HQW131" s="388"/>
      <c r="HQX131" s="389"/>
      <c r="HQY131" s="387"/>
      <c r="HQZ131" s="213"/>
      <c r="HRA131" s="388"/>
      <c r="HRB131" s="389"/>
      <c r="HRC131" s="387"/>
      <c r="HRD131" s="213"/>
      <c r="HRE131" s="388"/>
      <c r="HRF131" s="389"/>
      <c r="HRG131" s="387"/>
      <c r="HRH131" s="213"/>
      <c r="HRI131" s="388"/>
      <c r="HRJ131" s="389"/>
      <c r="HRK131" s="387"/>
      <c r="HRL131" s="213"/>
      <c r="HRM131" s="388"/>
      <c r="HRN131" s="389"/>
      <c r="HRO131" s="387"/>
      <c r="HRP131" s="213"/>
      <c r="HRQ131" s="388"/>
      <c r="HRR131" s="389"/>
      <c r="HRS131" s="387"/>
      <c r="HRT131" s="213"/>
      <c r="HRU131" s="388"/>
      <c r="HRV131" s="389"/>
      <c r="HRW131" s="387"/>
      <c r="HRX131" s="213"/>
      <c r="HRY131" s="388"/>
      <c r="HRZ131" s="389"/>
      <c r="HSA131" s="387"/>
      <c r="HSB131" s="213"/>
      <c r="HSC131" s="388"/>
      <c r="HSD131" s="389"/>
      <c r="HSE131" s="387"/>
      <c r="HSF131" s="213"/>
      <c r="HSG131" s="388"/>
      <c r="HSH131" s="389"/>
      <c r="HSI131" s="387"/>
      <c r="HSJ131" s="213"/>
      <c r="HSK131" s="388"/>
      <c r="HSL131" s="389"/>
      <c r="HSM131" s="387"/>
      <c r="HSN131" s="213"/>
      <c r="HSO131" s="388"/>
      <c r="HSP131" s="389"/>
      <c r="HSQ131" s="387"/>
      <c r="HSR131" s="213"/>
      <c r="HSS131" s="388"/>
      <c r="HST131" s="389"/>
      <c r="HSU131" s="387"/>
      <c r="HSV131" s="213"/>
      <c r="HSW131" s="388"/>
      <c r="HSX131" s="389"/>
      <c r="HSY131" s="387"/>
      <c r="HSZ131" s="213"/>
      <c r="HTA131" s="388"/>
      <c r="HTB131" s="389"/>
      <c r="HTC131" s="387"/>
      <c r="HTD131" s="213"/>
      <c r="HTE131" s="388"/>
      <c r="HTF131" s="389"/>
      <c r="HTG131" s="387"/>
      <c r="HTH131" s="213"/>
      <c r="HTI131" s="388"/>
      <c r="HTJ131" s="389"/>
      <c r="HTK131" s="387"/>
      <c r="HTL131" s="213"/>
      <c r="HTM131" s="388"/>
      <c r="HTN131" s="389"/>
      <c r="HTO131" s="387"/>
      <c r="HTP131" s="213"/>
      <c r="HTQ131" s="388"/>
      <c r="HTR131" s="389"/>
      <c r="HTS131" s="387"/>
      <c r="HTT131" s="213"/>
      <c r="HTU131" s="388"/>
      <c r="HTV131" s="389"/>
      <c r="HTW131" s="387"/>
      <c r="HTX131" s="213"/>
      <c r="HTY131" s="388"/>
      <c r="HTZ131" s="389"/>
      <c r="HUA131" s="387"/>
      <c r="HUB131" s="213"/>
      <c r="HUC131" s="388"/>
      <c r="HUD131" s="389"/>
      <c r="HUE131" s="387"/>
      <c r="HUF131" s="213"/>
      <c r="HUG131" s="388"/>
      <c r="HUH131" s="389"/>
      <c r="HUI131" s="387"/>
      <c r="HUJ131" s="213"/>
      <c r="HUK131" s="388"/>
      <c r="HUL131" s="389"/>
      <c r="HUM131" s="387"/>
      <c r="HUN131" s="213"/>
      <c r="HUO131" s="388"/>
      <c r="HUP131" s="389"/>
      <c r="HUQ131" s="387"/>
      <c r="HUR131" s="213"/>
      <c r="HUS131" s="388"/>
      <c r="HUT131" s="389"/>
      <c r="HUU131" s="387"/>
      <c r="HUV131" s="213"/>
      <c r="HUW131" s="388"/>
      <c r="HUX131" s="389"/>
      <c r="HUY131" s="387"/>
      <c r="HUZ131" s="213"/>
      <c r="HVA131" s="388"/>
      <c r="HVB131" s="389"/>
      <c r="HVC131" s="387"/>
      <c r="HVD131" s="213"/>
      <c r="HVE131" s="388"/>
      <c r="HVF131" s="389"/>
      <c r="HVG131" s="387"/>
      <c r="HVH131" s="213"/>
      <c r="HVI131" s="388"/>
      <c r="HVJ131" s="389"/>
      <c r="HVK131" s="387"/>
      <c r="HVL131" s="213"/>
      <c r="HVM131" s="388"/>
      <c r="HVN131" s="389"/>
      <c r="HVO131" s="387"/>
      <c r="HVP131" s="213"/>
      <c r="HVQ131" s="388"/>
      <c r="HVR131" s="389"/>
      <c r="HVS131" s="387"/>
      <c r="HVT131" s="213"/>
      <c r="HVU131" s="388"/>
      <c r="HVV131" s="389"/>
      <c r="HVW131" s="387"/>
      <c r="HVX131" s="213"/>
      <c r="HVY131" s="388"/>
      <c r="HVZ131" s="389"/>
      <c r="HWA131" s="387"/>
      <c r="HWB131" s="213"/>
      <c r="HWC131" s="388"/>
      <c r="HWD131" s="389"/>
      <c r="HWE131" s="387"/>
      <c r="HWF131" s="213"/>
      <c r="HWG131" s="388"/>
      <c r="HWH131" s="389"/>
      <c r="HWI131" s="387"/>
      <c r="HWJ131" s="213"/>
      <c r="HWK131" s="388"/>
      <c r="HWL131" s="389"/>
      <c r="HWM131" s="387"/>
      <c r="HWN131" s="213"/>
      <c r="HWO131" s="388"/>
      <c r="HWP131" s="389"/>
      <c r="HWQ131" s="387"/>
      <c r="HWR131" s="213"/>
      <c r="HWS131" s="388"/>
      <c r="HWT131" s="389"/>
      <c r="HWU131" s="387"/>
      <c r="HWV131" s="213"/>
      <c r="HWW131" s="388"/>
      <c r="HWX131" s="389"/>
      <c r="HWY131" s="387"/>
      <c r="HWZ131" s="213"/>
      <c r="HXA131" s="388"/>
      <c r="HXB131" s="389"/>
      <c r="HXC131" s="387"/>
      <c r="HXD131" s="213"/>
      <c r="HXE131" s="388"/>
      <c r="HXF131" s="389"/>
      <c r="HXG131" s="387"/>
      <c r="HXH131" s="213"/>
      <c r="HXI131" s="388"/>
      <c r="HXJ131" s="389"/>
      <c r="HXK131" s="387"/>
      <c r="HXL131" s="213"/>
      <c r="HXM131" s="388"/>
      <c r="HXN131" s="389"/>
      <c r="HXO131" s="387"/>
      <c r="HXP131" s="213"/>
      <c r="HXQ131" s="388"/>
      <c r="HXR131" s="389"/>
      <c r="HXS131" s="387"/>
      <c r="HXT131" s="213"/>
      <c r="HXU131" s="388"/>
      <c r="HXV131" s="389"/>
      <c r="HXW131" s="387"/>
      <c r="HXX131" s="213"/>
      <c r="HXY131" s="388"/>
      <c r="HXZ131" s="389"/>
      <c r="HYA131" s="387"/>
      <c r="HYB131" s="213"/>
      <c r="HYC131" s="388"/>
      <c r="HYD131" s="389"/>
      <c r="HYE131" s="387"/>
      <c r="HYF131" s="213"/>
      <c r="HYG131" s="388"/>
      <c r="HYH131" s="389"/>
      <c r="HYI131" s="387"/>
      <c r="HYJ131" s="213"/>
      <c r="HYK131" s="388"/>
      <c r="HYL131" s="389"/>
      <c r="HYM131" s="387"/>
      <c r="HYN131" s="213"/>
      <c r="HYO131" s="388"/>
      <c r="HYP131" s="389"/>
      <c r="HYQ131" s="387"/>
      <c r="HYR131" s="213"/>
      <c r="HYS131" s="388"/>
      <c r="HYT131" s="389"/>
      <c r="HYU131" s="387"/>
      <c r="HYV131" s="213"/>
      <c r="HYW131" s="388"/>
      <c r="HYX131" s="389"/>
      <c r="HYY131" s="387"/>
      <c r="HYZ131" s="213"/>
      <c r="HZA131" s="388"/>
      <c r="HZB131" s="389"/>
      <c r="HZC131" s="387"/>
      <c r="HZD131" s="213"/>
      <c r="HZE131" s="388"/>
      <c r="HZF131" s="389"/>
      <c r="HZG131" s="387"/>
      <c r="HZH131" s="213"/>
      <c r="HZI131" s="388"/>
      <c r="HZJ131" s="389"/>
      <c r="HZK131" s="387"/>
      <c r="HZL131" s="213"/>
      <c r="HZM131" s="388"/>
      <c r="HZN131" s="389"/>
      <c r="HZO131" s="387"/>
      <c r="HZP131" s="213"/>
      <c r="HZQ131" s="388"/>
      <c r="HZR131" s="389"/>
      <c r="HZS131" s="387"/>
      <c r="HZT131" s="213"/>
      <c r="HZU131" s="388"/>
      <c r="HZV131" s="389"/>
      <c r="HZW131" s="387"/>
      <c r="HZX131" s="213"/>
      <c r="HZY131" s="388"/>
      <c r="HZZ131" s="389"/>
      <c r="IAA131" s="387"/>
      <c r="IAB131" s="213"/>
      <c r="IAC131" s="388"/>
      <c r="IAD131" s="389"/>
      <c r="IAE131" s="387"/>
      <c r="IAF131" s="213"/>
      <c r="IAG131" s="388"/>
      <c r="IAH131" s="389"/>
      <c r="IAI131" s="387"/>
      <c r="IAJ131" s="213"/>
      <c r="IAK131" s="388"/>
      <c r="IAL131" s="389"/>
      <c r="IAM131" s="387"/>
      <c r="IAN131" s="213"/>
      <c r="IAO131" s="388"/>
      <c r="IAP131" s="389"/>
      <c r="IAQ131" s="387"/>
      <c r="IAR131" s="213"/>
      <c r="IAS131" s="388"/>
      <c r="IAT131" s="389"/>
      <c r="IAU131" s="387"/>
      <c r="IAV131" s="213"/>
      <c r="IAW131" s="388"/>
      <c r="IAX131" s="389"/>
      <c r="IAY131" s="387"/>
      <c r="IAZ131" s="213"/>
      <c r="IBA131" s="388"/>
      <c r="IBB131" s="389"/>
      <c r="IBC131" s="387"/>
      <c r="IBD131" s="213"/>
      <c r="IBE131" s="388"/>
      <c r="IBF131" s="389"/>
      <c r="IBG131" s="387"/>
      <c r="IBH131" s="213"/>
      <c r="IBI131" s="388"/>
      <c r="IBJ131" s="389"/>
      <c r="IBK131" s="387"/>
      <c r="IBL131" s="213"/>
      <c r="IBM131" s="388"/>
      <c r="IBN131" s="389"/>
      <c r="IBO131" s="387"/>
      <c r="IBP131" s="213"/>
      <c r="IBQ131" s="388"/>
      <c r="IBR131" s="389"/>
      <c r="IBS131" s="387"/>
      <c r="IBT131" s="213"/>
      <c r="IBU131" s="388"/>
      <c r="IBV131" s="389"/>
      <c r="IBW131" s="387"/>
      <c r="IBX131" s="213"/>
      <c r="IBY131" s="388"/>
      <c r="IBZ131" s="389"/>
      <c r="ICA131" s="387"/>
      <c r="ICB131" s="213"/>
      <c r="ICC131" s="388"/>
      <c r="ICD131" s="389"/>
      <c r="ICE131" s="387"/>
      <c r="ICF131" s="213"/>
      <c r="ICG131" s="388"/>
      <c r="ICH131" s="389"/>
      <c r="ICI131" s="387"/>
      <c r="ICJ131" s="213"/>
      <c r="ICK131" s="388"/>
      <c r="ICL131" s="389"/>
      <c r="ICM131" s="387"/>
      <c r="ICN131" s="213"/>
      <c r="ICO131" s="388"/>
      <c r="ICP131" s="389"/>
      <c r="ICQ131" s="387"/>
      <c r="ICR131" s="213"/>
      <c r="ICS131" s="388"/>
      <c r="ICT131" s="389"/>
      <c r="ICU131" s="387"/>
      <c r="ICV131" s="213"/>
      <c r="ICW131" s="388"/>
      <c r="ICX131" s="389"/>
      <c r="ICY131" s="387"/>
      <c r="ICZ131" s="213"/>
      <c r="IDA131" s="388"/>
      <c r="IDB131" s="389"/>
      <c r="IDC131" s="387"/>
      <c r="IDD131" s="213"/>
      <c r="IDE131" s="388"/>
      <c r="IDF131" s="389"/>
      <c r="IDG131" s="387"/>
      <c r="IDH131" s="213"/>
      <c r="IDI131" s="388"/>
      <c r="IDJ131" s="389"/>
      <c r="IDK131" s="387"/>
      <c r="IDL131" s="213"/>
      <c r="IDM131" s="388"/>
      <c r="IDN131" s="389"/>
      <c r="IDO131" s="387"/>
      <c r="IDP131" s="213"/>
      <c r="IDQ131" s="388"/>
      <c r="IDR131" s="389"/>
      <c r="IDS131" s="387"/>
      <c r="IDT131" s="213"/>
      <c r="IDU131" s="388"/>
      <c r="IDV131" s="389"/>
      <c r="IDW131" s="387"/>
      <c r="IDX131" s="213"/>
      <c r="IDY131" s="388"/>
      <c r="IDZ131" s="389"/>
      <c r="IEA131" s="387"/>
      <c r="IEB131" s="213"/>
      <c r="IEC131" s="388"/>
      <c r="IED131" s="389"/>
      <c r="IEE131" s="387"/>
      <c r="IEF131" s="213"/>
      <c r="IEG131" s="388"/>
      <c r="IEH131" s="389"/>
      <c r="IEI131" s="387"/>
      <c r="IEJ131" s="213"/>
      <c r="IEK131" s="388"/>
      <c r="IEL131" s="389"/>
      <c r="IEM131" s="387"/>
      <c r="IEN131" s="213"/>
      <c r="IEO131" s="388"/>
      <c r="IEP131" s="389"/>
      <c r="IEQ131" s="387"/>
      <c r="IER131" s="213"/>
      <c r="IES131" s="388"/>
      <c r="IET131" s="389"/>
      <c r="IEU131" s="387"/>
      <c r="IEV131" s="213"/>
      <c r="IEW131" s="388"/>
      <c r="IEX131" s="389"/>
      <c r="IEY131" s="387"/>
      <c r="IEZ131" s="213"/>
      <c r="IFA131" s="388"/>
      <c r="IFB131" s="389"/>
      <c r="IFC131" s="387"/>
      <c r="IFD131" s="213"/>
      <c r="IFE131" s="388"/>
      <c r="IFF131" s="389"/>
      <c r="IFG131" s="387"/>
      <c r="IFH131" s="213"/>
      <c r="IFI131" s="388"/>
      <c r="IFJ131" s="389"/>
      <c r="IFK131" s="387"/>
      <c r="IFL131" s="213"/>
      <c r="IFM131" s="388"/>
      <c r="IFN131" s="389"/>
      <c r="IFO131" s="387"/>
      <c r="IFP131" s="213"/>
      <c r="IFQ131" s="388"/>
      <c r="IFR131" s="389"/>
      <c r="IFS131" s="387"/>
      <c r="IFT131" s="213"/>
      <c r="IFU131" s="388"/>
      <c r="IFV131" s="389"/>
      <c r="IFW131" s="387"/>
      <c r="IFX131" s="213"/>
      <c r="IFY131" s="388"/>
      <c r="IFZ131" s="389"/>
      <c r="IGA131" s="387"/>
      <c r="IGB131" s="213"/>
      <c r="IGC131" s="388"/>
      <c r="IGD131" s="389"/>
      <c r="IGE131" s="387"/>
      <c r="IGF131" s="213"/>
      <c r="IGG131" s="388"/>
      <c r="IGH131" s="389"/>
      <c r="IGI131" s="387"/>
      <c r="IGJ131" s="213"/>
      <c r="IGK131" s="388"/>
      <c r="IGL131" s="389"/>
      <c r="IGM131" s="387"/>
      <c r="IGN131" s="213"/>
      <c r="IGO131" s="388"/>
      <c r="IGP131" s="389"/>
      <c r="IGQ131" s="387"/>
      <c r="IGR131" s="213"/>
      <c r="IGS131" s="388"/>
      <c r="IGT131" s="389"/>
      <c r="IGU131" s="387"/>
      <c r="IGV131" s="213"/>
      <c r="IGW131" s="388"/>
      <c r="IGX131" s="389"/>
      <c r="IGY131" s="387"/>
      <c r="IGZ131" s="213"/>
      <c r="IHA131" s="388"/>
      <c r="IHB131" s="389"/>
      <c r="IHC131" s="387"/>
      <c r="IHD131" s="213"/>
      <c r="IHE131" s="388"/>
      <c r="IHF131" s="389"/>
      <c r="IHG131" s="387"/>
      <c r="IHH131" s="213"/>
      <c r="IHI131" s="388"/>
      <c r="IHJ131" s="389"/>
      <c r="IHK131" s="387"/>
      <c r="IHL131" s="213"/>
      <c r="IHM131" s="388"/>
      <c r="IHN131" s="389"/>
      <c r="IHO131" s="387"/>
      <c r="IHP131" s="213"/>
      <c r="IHQ131" s="388"/>
      <c r="IHR131" s="389"/>
      <c r="IHS131" s="387"/>
      <c r="IHT131" s="213"/>
      <c r="IHU131" s="388"/>
      <c r="IHV131" s="389"/>
      <c r="IHW131" s="387"/>
      <c r="IHX131" s="213"/>
      <c r="IHY131" s="388"/>
      <c r="IHZ131" s="389"/>
      <c r="IIA131" s="387"/>
      <c r="IIB131" s="213"/>
      <c r="IIC131" s="388"/>
      <c r="IID131" s="389"/>
      <c r="IIE131" s="387"/>
      <c r="IIF131" s="213"/>
      <c r="IIG131" s="388"/>
      <c r="IIH131" s="389"/>
      <c r="III131" s="387"/>
      <c r="IIJ131" s="213"/>
      <c r="IIK131" s="388"/>
      <c r="IIL131" s="389"/>
      <c r="IIM131" s="387"/>
      <c r="IIN131" s="213"/>
      <c r="IIO131" s="388"/>
      <c r="IIP131" s="389"/>
      <c r="IIQ131" s="387"/>
      <c r="IIR131" s="213"/>
      <c r="IIS131" s="388"/>
      <c r="IIT131" s="389"/>
      <c r="IIU131" s="387"/>
      <c r="IIV131" s="213"/>
      <c r="IIW131" s="388"/>
      <c r="IIX131" s="389"/>
      <c r="IIY131" s="387"/>
      <c r="IIZ131" s="213"/>
      <c r="IJA131" s="388"/>
      <c r="IJB131" s="389"/>
      <c r="IJC131" s="387"/>
      <c r="IJD131" s="213"/>
      <c r="IJE131" s="388"/>
      <c r="IJF131" s="389"/>
      <c r="IJG131" s="387"/>
      <c r="IJH131" s="213"/>
      <c r="IJI131" s="388"/>
      <c r="IJJ131" s="389"/>
      <c r="IJK131" s="387"/>
      <c r="IJL131" s="213"/>
      <c r="IJM131" s="388"/>
      <c r="IJN131" s="389"/>
      <c r="IJO131" s="387"/>
      <c r="IJP131" s="213"/>
      <c r="IJQ131" s="388"/>
      <c r="IJR131" s="389"/>
      <c r="IJS131" s="387"/>
      <c r="IJT131" s="213"/>
      <c r="IJU131" s="388"/>
      <c r="IJV131" s="389"/>
      <c r="IJW131" s="387"/>
      <c r="IJX131" s="213"/>
      <c r="IJY131" s="388"/>
      <c r="IJZ131" s="389"/>
      <c r="IKA131" s="387"/>
      <c r="IKB131" s="213"/>
      <c r="IKC131" s="388"/>
      <c r="IKD131" s="389"/>
      <c r="IKE131" s="387"/>
      <c r="IKF131" s="213"/>
      <c r="IKG131" s="388"/>
      <c r="IKH131" s="389"/>
      <c r="IKI131" s="387"/>
      <c r="IKJ131" s="213"/>
      <c r="IKK131" s="388"/>
      <c r="IKL131" s="389"/>
      <c r="IKM131" s="387"/>
      <c r="IKN131" s="213"/>
      <c r="IKO131" s="388"/>
      <c r="IKP131" s="389"/>
      <c r="IKQ131" s="387"/>
      <c r="IKR131" s="213"/>
      <c r="IKS131" s="388"/>
      <c r="IKT131" s="389"/>
      <c r="IKU131" s="387"/>
      <c r="IKV131" s="213"/>
      <c r="IKW131" s="388"/>
      <c r="IKX131" s="389"/>
      <c r="IKY131" s="387"/>
      <c r="IKZ131" s="213"/>
      <c r="ILA131" s="388"/>
      <c r="ILB131" s="389"/>
      <c r="ILC131" s="387"/>
      <c r="ILD131" s="213"/>
      <c r="ILE131" s="388"/>
      <c r="ILF131" s="389"/>
      <c r="ILG131" s="387"/>
      <c r="ILH131" s="213"/>
      <c r="ILI131" s="388"/>
      <c r="ILJ131" s="389"/>
      <c r="ILK131" s="387"/>
      <c r="ILL131" s="213"/>
      <c r="ILM131" s="388"/>
      <c r="ILN131" s="389"/>
      <c r="ILO131" s="387"/>
      <c r="ILP131" s="213"/>
      <c r="ILQ131" s="388"/>
      <c r="ILR131" s="389"/>
      <c r="ILS131" s="387"/>
      <c r="ILT131" s="213"/>
      <c r="ILU131" s="388"/>
      <c r="ILV131" s="389"/>
      <c r="ILW131" s="387"/>
      <c r="ILX131" s="213"/>
      <c r="ILY131" s="388"/>
      <c r="ILZ131" s="389"/>
      <c r="IMA131" s="387"/>
      <c r="IMB131" s="213"/>
      <c r="IMC131" s="388"/>
      <c r="IMD131" s="389"/>
      <c r="IME131" s="387"/>
      <c r="IMF131" s="213"/>
      <c r="IMG131" s="388"/>
      <c r="IMH131" s="389"/>
      <c r="IMI131" s="387"/>
      <c r="IMJ131" s="213"/>
      <c r="IMK131" s="388"/>
      <c r="IML131" s="389"/>
      <c r="IMM131" s="387"/>
      <c r="IMN131" s="213"/>
      <c r="IMO131" s="388"/>
      <c r="IMP131" s="389"/>
      <c r="IMQ131" s="387"/>
      <c r="IMR131" s="213"/>
      <c r="IMS131" s="388"/>
      <c r="IMT131" s="389"/>
      <c r="IMU131" s="387"/>
      <c r="IMV131" s="213"/>
      <c r="IMW131" s="388"/>
      <c r="IMX131" s="389"/>
      <c r="IMY131" s="387"/>
      <c r="IMZ131" s="213"/>
      <c r="INA131" s="388"/>
      <c r="INB131" s="389"/>
      <c r="INC131" s="387"/>
      <c r="IND131" s="213"/>
      <c r="INE131" s="388"/>
      <c r="INF131" s="389"/>
      <c r="ING131" s="387"/>
      <c r="INH131" s="213"/>
      <c r="INI131" s="388"/>
      <c r="INJ131" s="389"/>
      <c r="INK131" s="387"/>
      <c r="INL131" s="213"/>
      <c r="INM131" s="388"/>
      <c r="INN131" s="389"/>
      <c r="INO131" s="387"/>
      <c r="INP131" s="213"/>
      <c r="INQ131" s="388"/>
      <c r="INR131" s="389"/>
      <c r="INS131" s="387"/>
      <c r="INT131" s="213"/>
      <c r="INU131" s="388"/>
      <c r="INV131" s="389"/>
      <c r="INW131" s="387"/>
      <c r="INX131" s="213"/>
      <c r="INY131" s="388"/>
      <c r="INZ131" s="389"/>
      <c r="IOA131" s="387"/>
      <c r="IOB131" s="213"/>
      <c r="IOC131" s="388"/>
      <c r="IOD131" s="389"/>
      <c r="IOE131" s="387"/>
      <c r="IOF131" s="213"/>
      <c r="IOG131" s="388"/>
      <c r="IOH131" s="389"/>
      <c r="IOI131" s="387"/>
      <c r="IOJ131" s="213"/>
      <c r="IOK131" s="388"/>
      <c r="IOL131" s="389"/>
      <c r="IOM131" s="387"/>
      <c r="ION131" s="213"/>
      <c r="IOO131" s="388"/>
      <c r="IOP131" s="389"/>
      <c r="IOQ131" s="387"/>
      <c r="IOR131" s="213"/>
      <c r="IOS131" s="388"/>
      <c r="IOT131" s="389"/>
      <c r="IOU131" s="387"/>
      <c r="IOV131" s="213"/>
      <c r="IOW131" s="388"/>
      <c r="IOX131" s="389"/>
      <c r="IOY131" s="387"/>
      <c r="IOZ131" s="213"/>
      <c r="IPA131" s="388"/>
      <c r="IPB131" s="389"/>
      <c r="IPC131" s="387"/>
      <c r="IPD131" s="213"/>
      <c r="IPE131" s="388"/>
      <c r="IPF131" s="389"/>
      <c r="IPG131" s="387"/>
      <c r="IPH131" s="213"/>
      <c r="IPI131" s="388"/>
      <c r="IPJ131" s="389"/>
      <c r="IPK131" s="387"/>
      <c r="IPL131" s="213"/>
      <c r="IPM131" s="388"/>
      <c r="IPN131" s="389"/>
      <c r="IPO131" s="387"/>
      <c r="IPP131" s="213"/>
      <c r="IPQ131" s="388"/>
      <c r="IPR131" s="389"/>
      <c r="IPS131" s="387"/>
      <c r="IPT131" s="213"/>
      <c r="IPU131" s="388"/>
      <c r="IPV131" s="389"/>
      <c r="IPW131" s="387"/>
      <c r="IPX131" s="213"/>
      <c r="IPY131" s="388"/>
      <c r="IPZ131" s="389"/>
      <c r="IQA131" s="387"/>
      <c r="IQB131" s="213"/>
      <c r="IQC131" s="388"/>
      <c r="IQD131" s="389"/>
      <c r="IQE131" s="387"/>
      <c r="IQF131" s="213"/>
      <c r="IQG131" s="388"/>
      <c r="IQH131" s="389"/>
      <c r="IQI131" s="387"/>
      <c r="IQJ131" s="213"/>
      <c r="IQK131" s="388"/>
      <c r="IQL131" s="389"/>
      <c r="IQM131" s="387"/>
      <c r="IQN131" s="213"/>
      <c r="IQO131" s="388"/>
      <c r="IQP131" s="389"/>
      <c r="IQQ131" s="387"/>
      <c r="IQR131" s="213"/>
      <c r="IQS131" s="388"/>
      <c r="IQT131" s="389"/>
      <c r="IQU131" s="387"/>
      <c r="IQV131" s="213"/>
      <c r="IQW131" s="388"/>
      <c r="IQX131" s="389"/>
      <c r="IQY131" s="387"/>
      <c r="IQZ131" s="213"/>
      <c r="IRA131" s="388"/>
      <c r="IRB131" s="389"/>
      <c r="IRC131" s="387"/>
      <c r="IRD131" s="213"/>
      <c r="IRE131" s="388"/>
      <c r="IRF131" s="389"/>
      <c r="IRG131" s="387"/>
      <c r="IRH131" s="213"/>
      <c r="IRI131" s="388"/>
      <c r="IRJ131" s="389"/>
      <c r="IRK131" s="387"/>
      <c r="IRL131" s="213"/>
      <c r="IRM131" s="388"/>
      <c r="IRN131" s="389"/>
      <c r="IRO131" s="387"/>
      <c r="IRP131" s="213"/>
      <c r="IRQ131" s="388"/>
      <c r="IRR131" s="389"/>
      <c r="IRS131" s="387"/>
      <c r="IRT131" s="213"/>
      <c r="IRU131" s="388"/>
      <c r="IRV131" s="389"/>
      <c r="IRW131" s="387"/>
      <c r="IRX131" s="213"/>
      <c r="IRY131" s="388"/>
      <c r="IRZ131" s="389"/>
      <c r="ISA131" s="387"/>
      <c r="ISB131" s="213"/>
      <c r="ISC131" s="388"/>
      <c r="ISD131" s="389"/>
      <c r="ISE131" s="387"/>
      <c r="ISF131" s="213"/>
      <c r="ISG131" s="388"/>
      <c r="ISH131" s="389"/>
      <c r="ISI131" s="387"/>
      <c r="ISJ131" s="213"/>
      <c r="ISK131" s="388"/>
      <c r="ISL131" s="389"/>
      <c r="ISM131" s="387"/>
      <c r="ISN131" s="213"/>
      <c r="ISO131" s="388"/>
      <c r="ISP131" s="389"/>
      <c r="ISQ131" s="387"/>
      <c r="ISR131" s="213"/>
      <c r="ISS131" s="388"/>
      <c r="IST131" s="389"/>
      <c r="ISU131" s="387"/>
      <c r="ISV131" s="213"/>
      <c r="ISW131" s="388"/>
      <c r="ISX131" s="389"/>
      <c r="ISY131" s="387"/>
      <c r="ISZ131" s="213"/>
      <c r="ITA131" s="388"/>
      <c r="ITB131" s="389"/>
      <c r="ITC131" s="387"/>
      <c r="ITD131" s="213"/>
      <c r="ITE131" s="388"/>
      <c r="ITF131" s="389"/>
      <c r="ITG131" s="387"/>
      <c r="ITH131" s="213"/>
      <c r="ITI131" s="388"/>
      <c r="ITJ131" s="389"/>
      <c r="ITK131" s="387"/>
      <c r="ITL131" s="213"/>
      <c r="ITM131" s="388"/>
      <c r="ITN131" s="389"/>
      <c r="ITO131" s="387"/>
      <c r="ITP131" s="213"/>
      <c r="ITQ131" s="388"/>
      <c r="ITR131" s="389"/>
      <c r="ITS131" s="387"/>
      <c r="ITT131" s="213"/>
      <c r="ITU131" s="388"/>
      <c r="ITV131" s="389"/>
      <c r="ITW131" s="387"/>
      <c r="ITX131" s="213"/>
      <c r="ITY131" s="388"/>
      <c r="ITZ131" s="389"/>
      <c r="IUA131" s="387"/>
      <c r="IUB131" s="213"/>
      <c r="IUC131" s="388"/>
      <c r="IUD131" s="389"/>
      <c r="IUE131" s="387"/>
      <c r="IUF131" s="213"/>
      <c r="IUG131" s="388"/>
      <c r="IUH131" s="389"/>
      <c r="IUI131" s="387"/>
      <c r="IUJ131" s="213"/>
      <c r="IUK131" s="388"/>
      <c r="IUL131" s="389"/>
      <c r="IUM131" s="387"/>
      <c r="IUN131" s="213"/>
      <c r="IUO131" s="388"/>
      <c r="IUP131" s="389"/>
      <c r="IUQ131" s="387"/>
      <c r="IUR131" s="213"/>
      <c r="IUS131" s="388"/>
      <c r="IUT131" s="389"/>
      <c r="IUU131" s="387"/>
      <c r="IUV131" s="213"/>
      <c r="IUW131" s="388"/>
      <c r="IUX131" s="389"/>
      <c r="IUY131" s="387"/>
      <c r="IUZ131" s="213"/>
      <c r="IVA131" s="388"/>
      <c r="IVB131" s="389"/>
      <c r="IVC131" s="387"/>
      <c r="IVD131" s="213"/>
      <c r="IVE131" s="388"/>
      <c r="IVF131" s="389"/>
      <c r="IVG131" s="387"/>
      <c r="IVH131" s="213"/>
      <c r="IVI131" s="388"/>
      <c r="IVJ131" s="389"/>
      <c r="IVK131" s="387"/>
      <c r="IVL131" s="213"/>
      <c r="IVM131" s="388"/>
      <c r="IVN131" s="389"/>
      <c r="IVO131" s="387"/>
      <c r="IVP131" s="213"/>
      <c r="IVQ131" s="388"/>
      <c r="IVR131" s="389"/>
      <c r="IVS131" s="387"/>
      <c r="IVT131" s="213"/>
      <c r="IVU131" s="388"/>
      <c r="IVV131" s="389"/>
      <c r="IVW131" s="387"/>
      <c r="IVX131" s="213"/>
      <c r="IVY131" s="388"/>
      <c r="IVZ131" s="389"/>
      <c r="IWA131" s="387"/>
      <c r="IWB131" s="213"/>
      <c r="IWC131" s="388"/>
      <c r="IWD131" s="389"/>
      <c r="IWE131" s="387"/>
      <c r="IWF131" s="213"/>
      <c r="IWG131" s="388"/>
      <c r="IWH131" s="389"/>
      <c r="IWI131" s="387"/>
      <c r="IWJ131" s="213"/>
      <c r="IWK131" s="388"/>
      <c r="IWL131" s="389"/>
      <c r="IWM131" s="387"/>
      <c r="IWN131" s="213"/>
      <c r="IWO131" s="388"/>
      <c r="IWP131" s="389"/>
      <c r="IWQ131" s="387"/>
      <c r="IWR131" s="213"/>
      <c r="IWS131" s="388"/>
      <c r="IWT131" s="389"/>
      <c r="IWU131" s="387"/>
      <c r="IWV131" s="213"/>
      <c r="IWW131" s="388"/>
      <c r="IWX131" s="389"/>
      <c r="IWY131" s="387"/>
      <c r="IWZ131" s="213"/>
      <c r="IXA131" s="388"/>
      <c r="IXB131" s="389"/>
      <c r="IXC131" s="387"/>
      <c r="IXD131" s="213"/>
      <c r="IXE131" s="388"/>
      <c r="IXF131" s="389"/>
      <c r="IXG131" s="387"/>
      <c r="IXH131" s="213"/>
      <c r="IXI131" s="388"/>
      <c r="IXJ131" s="389"/>
      <c r="IXK131" s="387"/>
      <c r="IXL131" s="213"/>
      <c r="IXM131" s="388"/>
      <c r="IXN131" s="389"/>
      <c r="IXO131" s="387"/>
      <c r="IXP131" s="213"/>
      <c r="IXQ131" s="388"/>
      <c r="IXR131" s="389"/>
      <c r="IXS131" s="387"/>
      <c r="IXT131" s="213"/>
      <c r="IXU131" s="388"/>
      <c r="IXV131" s="389"/>
      <c r="IXW131" s="387"/>
      <c r="IXX131" s="213"/>
      <c r="IXY131" s="388"/>
      <c r="IXZ131" s="389"/>
      <c r="IYA131" s="387"/>
      <c r="IYB131" s="213"/>
      <c r="IYC131" s="388"/>
      <c r="IYD131" s="389"/>
      <c r="IYE131" s="387"/>
      <c r="IYF131" s="213"/>
      <c r="IYG131" s="388"/>
      <c r="IYH131" s="389"/>
      <c r="IYI131" s="387"/>
      <c r="IYJ131" s="213"/>
      <c r="IYK131" s="388"/>
      <c r="IYL131" s="389"/>
      <c r="IYM131" s="387"/>
      <c r="IYN131" s="213"/>
      <c r="IYO131" s="388"/>
      <c r="IYP131" s="389"/>
      <c r="IYQ131" s="387"/>
      <c r="IYR131" s="213"/>
      <c r="IYS131" s="388"/>
      <c r="IYT131" s="389"/>
      <c r="IYU131" s="387"/>
      <c r="IYV131" s="213"/>
      <c r="IYW131" s="388"/>
      <c r="IYX131" s="389"/>
      <c r="IYY131" s="387"/>
      <c r="IYZ131" s="213"/>
      <c r="IZA131" s="388"/>
      <c r="IZB131" s="389"/>
      <c r="IZC131" s="387"/>
      <c r="IZD131" s="213"/>
      <c r="IZE131" s="388"/>
      <c r="IZF131" s="389"/>
      <c r="IZG131" s="387"/>
      <c r="IZH131" s="213"/>
      <c r="IZI131" s="388"/>
      <c r="IZJ131" s="389"/>
      <c r="IZK131" s="387"/>
      <c r="IZL131" s="213"/>
      <c r="IZM131" s="388"/>
      <c r="IZN131" s="389"/>
      <c r="IZO131" s="387"/>
      <c r="IZP131" s="213"/>
      <c r="IZQ131" s="388"/>
      <c r="IZR131" s="389"/>
      <c r="IZS131" s="387"/>
      <c r="IZT131" s="213"/>
      <c r="IZU131" s="388"/>
      <c r="IZV131" s="389"/>
      <c r="IZW131" s="387"/>
      <c r="IZX131" s="213"/>
      <c r="IZY131" s="388"/>
      <c r="IZZ131" s="389"/>
      <c r="JAA131" s="387"/>
      <c r="JAB131" s="213"/>
      <c r="JAC131" s="388"/>
      <c r="JAD131" s="389"/>
      <c r="JAE131" s="387"/>
      <c r="JAF131" s="213"/>
      <c r="JAG131" s="388"/>
      <c r="JAH131" s="389"/>
      <c r="JAI131" s="387"/>
      <c r="JAJ131" s="213"/>
      <c r="JAK131" s="388"/>
      <c r="JAL131" s="389"/>
      <c r="JAM131" s="387"/>
      <c r="JAN131" s="213"/>
      <c r="JAO131" s="388"/>
      <c r="JAP131" s="389"/>
      <c r="JAQ131" s="387"/>
      <c r="JAR131" s="213"/>
      <c r="JAS131" s="388"/>
      <c r="JAT131" s="389"/>
      <c r="JAU131" s="387"/>
      <c r="JAV131" s="213"/>
      <c r="JAW131" s="388"/>
      <c r="JAX131" s="389"/>
      <c r="JAY131" s="387"/>
      <c r="JAZ131" s="213"/>
      <c r="JBA131" s="388"/>
      <c r="JBB131" s="389"/>
      <c r="JBC131" s="387"/>
      <c r="JBD131" s="213"/>
      <c r="JBE131" s="388"/>
      <c r="JBF131" s="389"/>
      <c r="JBG131" s="387"/>
      <c r="JBH131" s="213"/>
      <c r="JBI131" s="388"/>
      <c r="JBJ131" s="389"/>
      <c r="JBK131" s="387"/>
      <c r="JBL131" s="213"/>
      <c r="JBM131" s="388"/>
      <c r="JBN131" s="389"/>
      <c r="JBO131" s="387"/>
      <c r="JBP131" s="213"/>
      <c r="JBQ131" s="388"/>
      <c r="JBR131" s="389"/>
      <c r="JBS131" s="387"/>
      <c r="JBT131" s="213"/>
      <c r="JBU131" s="388"/>
      <c r="JBV131" s="389"/>
      <c r="JBW131" s="387"/>
      <c r="JBX131" s="213"/>
      <c r="JBY131" s="388"/>
      <c r="JBZ131" s="389"/>
      <c r="JCA131" s="387"/>
      <c r="JCB131" s="213"/>
      <c r="JCC131" s="388"/>
      <c r="JCD131" s="389"/>
      <c r="JCE131" s="387"/>
      <c r="JCF131" s="213"/>
      <c r="JCG131" s="388"/>
      <c r="JCH131" s="389"/>
      <c r="JCI131" s="387"/>
      <c r="JCJ131" s="213"/>
      <c r="JCK131" s="388"/>
      <c r="JCL131" s="389"/>
      <c r="JCM131" s="387"/>
      <c r="JCN131" s="213"/>
      <c r="JCO131" s="388"/>
      <c r="JCP131" s="389"/>
      <c r="JCQ131" s="387"/>
      <c r="JCR131" s="213"/>
      <c r="JCS131" s="388"/>
      <c r="JCT131" s="389"/>
      <c r="JCU131" s="387"/>
      <c r="JCV131" s="213"/>
      <c r="JCW131" s="388"/>
      <c r="JCX131" s="389"/>
      <c r="JCY131" s="387"/>
      <c r="JCZ131" s="213"/>
      <c r="JDA131" s="388"/>
      <c r="JDB131" s="389"/>
      <c r="JDC131" s="387"/>
      <c r="JDD131" s="213"/>
      <c r="JDE131" s="388"/>
      <c r="JDF131" s="389"/>
      <c r="JDG131" s="387"/>
      <c r="JDH131" s="213"/>
      <c r="JDI131" s="388"/>
      <c r="JDJ131" s="389"/>
      <c r="JDK131" s="387"/>
      <c r="JDL131" s="213"/>
      <c r="JDM131" s="388"/>
      <c r="JDN131" s="389"/>
      <c r="JDO131" s="387"/>
      <c r="JDP131" s="213"/>
      <c r="JDQ131" s="388"/>
      <c r="JDR131" s="389"/>
      <c r="JDS131" s="387"/>
      <c r="JDT131" s="213"/>
      <c r="JDU131" s="388"/>
      <c r="JDV131" s="389"/>
      <c r="JDW131" s="387"/>
      <c r="JDX131" s="213"/>
      <c r="JDY131" s="388"/>
      <c r="JDZ131" s="389"/>
      <c r="JEA131" s="387"/>
      <c r="JEB131" s="213"/>
      <c r="JEC131" s="388"/>
      <c r="JED131" s="389"/>
      <c r="JEE131" s="387"/>
      <c r="JEF131" s="213"/>
      <c r="JEG131" s="388"/>
      <c r="JEH131" s="389"/>
      <c r="JEI131" s="387"/>
      <c r="JEJ131" s="213"/>
      <c r="JEK131" s="388"/>
      <c r="JEL131" s="389"/>
      <c r="JEM131" s="387"/>
      <c r="JEN131" s="213"/>
      <c r="JEO131" s="388"/>
      <c r="JEP131" s="389"/>
      <c r="JEQ131" s="387"/>
      <c r="JER131" s="213"/>
      <c r="JES131" s="388"/>
      <c r="JET131" s="389"/>
      <c r="JEU131" s="387"/>
      <c r="JEV131" s="213"/>
      <c r="JEW131" s="388"/>
      <c r="JEX131" s="389"/>
      <c r="JEY131" s="387"/>
      <c r="JEZ131" s="213"/>
      <c r="JFA131" s="388"/>
      <c r="JFB131" s="389"/>
      <c r="JFC131" s="387"/>
      <c r="JFD131" s="213"/>
      <c r="JFE131" s="388"/>
      <c r="JFF131" s="389"/>
      <c r="JFG131" s="387"/>
      <c r="JFH131" s="213"/>
      <c r="JFI131" s="388"/>
      <c r="JFJ131" s="389"/>
      <c r="JFK131" s="387"/>
      <c r="JFL131" s="213"/>
      <c r="JFM131" s="388"/>
      <c r="JFN131" s="389"/>
      <c r="JFO131" s="387"/>
      <c r="JFP131" s="213"/>
      <c r="JFQ131" s="388"/>
      <c r="JFR131" s="389"/>
      <c r="JFS131" s="387"/>
      <c r="JFT131" s="213"/>
      <c r="JFU131" s="388"/>
      <c r="JFV131" s="389"/>
      <c r="JFW131" s="387"/>
      <c r="JFX131" s="213"/>
      <c r="JFY131" s="388"/>
      <c r="JFZ131" s="389"/>
      <c r="JGA131" s="387"/>
      <c r="JGB131" s="213"/>
      <c r="JGC131" s="388"/>
      <c r="JGD131" s="389"/>
      <c r="JGE131" s="387"/>
      <c r="JGF131" s="213"/>
      <c r="JGG131" s="388"/>
      <c r="JGH131" s="389"/>
      <c r="JGI131" s="387"/>
      <c r="JGJ131" s="213"/>
      <c r="JGK131" s="388"/>
      <c r="JGL131" s="389"/>
      <c r="JGM131" s="387"/>
      <c r="JGN131" s="213"/>
      <c r="JGO131" s="388"/>
      <c r="JGP131" s="389"/>
      <c r="JGQ131" s="387"/>
      <c r="JGR131" s="213"/>
      <c r="JGS131" s="388"/>
      <c r="JGT131" s="389"/>
      <c r="JGU131" s="387"/>
      <c r="JGV131" s="213"/>
      <c r="JGW131" s="388"/>
      <c r="JGX131" s="389"/>
      <c r="JGY131" s="387"/>
      <c r="JGZ131" s="213"/>
      <c r="JHA131" s="388"/>
      <c r="JHB131" s="389"/>
      <c r="JHC131" s="387"/>
      <c r="JHD131" s="213"/>
      <c r="JHE131" s="388"/>
      <c r="JHF131" s="389"/>
      <c r="JHG131" s="387"/>
      <c r="JHH131" s="213"/>
      <c r="JHI131" s="388"/>
      <c r="JHJ131" s="389"/>
      <c r="JHK131" s="387"/>
      <c r="JHL131" s="213"/>
      <c r="JHM131" s="388"/>
      <c r="JHN131" s="389"/>
      <c r="JHO131" s="387"/>
      <c r="JHP131" s="213"/>
      <c r="JHQ131" s="388"/>
      <c r="JHR131" s="389"/>
      <c r="JHS131" s="387"/>
      <c r="JHT131" s="213"/>
      <c r="JHU131" s="388"/>
      <c r="JHV131" s="389"/>
      <c r="JHW131" s="387"/>
      <c r="JHX131" s="213"/>
      <c r="JHY131" s="388"/>
      <c r="JHZ131" s="389"/>
      <c r="JIA131" s="387"/>
      <c r="JIB131" s="213"/>
      <c r="JIC131" s="388"/>
      <c r="JID131" s="389"/>
      <c r="JIE131" s="387"/>
      <c r="JIF131" s="213"/>
      <c r="JIG131" s="388"/>
      <c r="JIH131" s="389"/>
      <c r="JII131" s="387"/>
      <c r="JIJ131" s="213"/>
      <c r="JIK131" s="388"/>
      <c r="JIL131" s="389"/>
      <c r="JIM131" s="387"/>
      <c r="JIN131" s="213"/>
      <c r="JIO131" s="388"/>
      <c r="JIP131" s="389"/>
      <c r="JIQ131" s="387"/>
      <c r="JIR131" s="213"/>
      <c r="JIS131" s="388"/>
      <c r="JIT131" s="389"/>
      <c r="JIU131" s="387"/>
      <c r="JIV131" s="213"/>
      <c r="JIW131" s="388"/>
      <c r="JIX131" s="389"/>
      <c r="JIY131" s="387"/>
      <c r="JIZ131" s="213"/>
      <c r="JJA131" s="388"/>
      <c r="JJB131" s="389"/>
      <c r="JJC131" s="387"/>
      <c r="JJD131" s="213"/>
      <c r="JJE131" s="388"/>
      <c r="JJF131" s="389"/>
      <c r="JJG131" s="387"/>
      <c r="JJH131" s="213"/>
      <c r="JJI131" s="388"/>
      <c r="JJJ131" s="389"/>
      <c r="JJK131" s="387"/>
      <c r="JJL131" s="213"/>
      <c r="JJM131" s="388"/>
      <c r="JJN131" s="389"/>
      <c r="JJO131" s="387"/>
      <c r="JJP131" s="213"/>
      <c r="JJQ131" s="388"/>
      <c r="JJR131" s="389"/>
      <c r="JJS131" s="387"/>
      <c r="JJT131" s="213"/>
      <c r="JJU131" s="388"/>
      <c r="JJV131" s="389"/>
      <c r="JJW131" s="387"/>
      <c r="JJX131" s="213"/>
      <c r="JJY131" s="388"/>
      <c r="JJZ131" s="389"/>
      <c r="JKA131" s="387"/>
      <c r="JKB131" s="213"/>
      <c r="JKC131" s="388"/>
      <c r="JKD131" s="389"/>
      <c r="JKE131" s="387"/>
      <c r="JKF131" s="213"/>
      <c r="JKG131" s="388"/>
      <c r="JKH131" s="389"/>
      <c r="JKI131" s="387"/>
      <c r="JKJ131" s="213"/>
      <c r="JKK131" s="388"/>
      <c r="JKL131" s="389"/>
      <c r="JKM131" s="387"/>
      <c r="JKN131" s="213"/>
      <c r="JKO131" s="388"/>
      <c r="JKP131" s="389"/>
      <c r="JKQ131" s="387"/>
      <c r="JKR131" s="213"/>
      <c r="JKS131" s="388"/>
      <c r="JKT131" s="389"/>
      <c r="JKU131" s="387"/>
      <c r="JKV131" s="213"/>
      <c r="JKW131" s="388"/>
      <c r="JKX131" s="389"/>
      <c r="JKY131" s="387"/>
      <c r="JKZ131" s="213"/>
      <c r="JLA131" s="388"/>
      <c r="JLB131" s="389"/>
      <c r="JLC131" s="387"/>
      <c r="JLD131" s="213"/>
      <c r="JLE131" s="388"/>
      <c r="JLF131" s="389"/>
      <c r="JLG131" s="387"/>
      <c r="JLH131" s="213"/>
      <c r="JLI131" s="388"/>
      <c r="JLJ131" s="389"/>
      <c r="JLK131" s="387"/>
      <c r="JLL131" s="213"/>
      <c r="JLM131" s="388"/>
      <c r="JLN131" s="389"/>
      <c r="JLO131" s="387"/>
      <c r="JLP131" s="213"/>
      <c r="JLQ131" s="388"/>
      <c r="JLR131" s="389"/>
      <c r="JLS131" s="387"/>
      <c r="JLT131" s="213"/>
      <c r="JLU131" s="388"/>
      <c r="JLV131" s="389"/>
      <c r="JLW131" s="387"/>
      <c r="JLX131" s="213"/>
      <c r="JLY131" s="388"/>
      <c r="JLZ131" s="389"/>
      <c r="JMA131" s="387"/>
      <c r="JMB131" s="213"/>
      <c r="JMC131" s="388"/>
      <c r="JMD131" s="389"/>
      <c r="JME131" s="387"/>
      <c r="JMF131" s="213"/>
      <c r="JMG131" s="388"/>
      <c r="JMH131" s="389"/>
      <c r="JMI131" s="387"/>
      <c r="JMJ131" s="213"/>
      <c r="JMK131" s="388"/>
      <c r="JML131" s="389"/>
      <c r="JMM131" s="387"/>
      <c r="JMN131" s="213"/>
      <c r="JMO131" s="388"/>
      <c r="JMP131" s="389"/>
      <c r="JMQ131" s="387"/>
      <c r="JMR131" s="213"/>
      <c r="JMS131" s="388"/>
      <c r="JMT131" s="389"/>
      <c r="JMU131" s="387"/>
      <c r="JMV131" s="213"/>
      <c r="JMW131" s="388"/>
      <c r="JMX131" s="389"/>
      <c r="JMY131" s="387"/>
      <c r="JMZ131" s="213"/>
      <c r="JNA131" s="388"/>
      <c r="JNB131" s="389"/>
      <c r="JNC131" s="387"/>
      <c r="JND131" s="213"/>
      <c r="JNE131" s="388"/>
      <c r="JNF131" s="389"/>
      <c r="JNG131" s="387"/>
      <c r="JNH131" s="213"/>
      <c r="JNI131" s="388"/>
      <c r="JNJ131" s="389"/>
      <c r="JNK131" s="387"/>
      <c r="JNL131" s="213"/>
      <c r="JNM131" s="388"/>
      <c r="JNN131" s="389"/>
      <c r="JNO131" s="387"/>
      <c r="JNP131" s="213"/>
      <c r="JNQ131" s="388"/>
      <c r="JNR131" s="389"/>
      <c r="JNS131" s="387"/>
      <c r="JNT131" s="213"/>
      <c r="JNU131" s="388"/>
      <c r="JNV131" s="389"/>
      <c r="JNW131" s="387"/>
      <c r="JNX131" s="213"/>
      <c r="JNY131" s="388"/>
      <c r="JNZ131" s="389"/>
      <c r="JOA131" s="387"/>
      <c r="JOB131" s="213"/>
      <c r="JOC131" s="388"/>
      <c r="JOD131" s="389"/>
      <c r="JOE131" s="387"/>
      <c r="JOF131" s="213"/>
      <c r="JOG131" s="388"/>
      <c r="JOH131" s="389"/>
      <c r="JOI131" s="387"/>
      <c r="JOJ131" s="213"/>
      <c r="JOK131" s="388"/>
      <c r="JOL131" s="389"/>
      <c r="JOM131" s="387"/>
      <c r="JON131" s="213"/>
      <c r="JOO131" s="388"/>
      <c r="JOP131" s="389"/>
      <c r="JOQ131" s="387"/>
      <c r="JOR131" s="213"/>
      <c r="JOS131" s="388"/>
      <c r="JOT131" s="389"/>
      <c r="JOU131" s="387"/>
      <c r="JOV131" s="213"/>
      <c r="JOW131" s="388"/>
      <c r="JOX131" s="389"/>
      <c r="JOY131" s="387"/>
      <c r="JOZ131" s="213"/>
      <c r="JPA131" s="388"/>
      <c r="JPB131" s="389"/>
      <c r="JPC131" s="387"/>
      <c r="JPD131" s="213"/>
      <c r="JPE131" s="388"/>
      <c r="JPF131" s="389"/>
      <c r="JPG131" s="387"/>
      <c r="JPH131" s="213"/>
      <c r="JPI131" s="388"/>
      <c r="JPJ131" s="389"/>
      <c r="JPK131" s="387"/>
      <c r="JPL131" s="213"/>
      <c r="JPM131" s="388"/>
      <c r="JPN131" s="389"/>
      <c r="JPO131" s="387"/>
      <c r="JPP131" s="213"/>
      <c r="JPQ131" s="388"/>
      <c r="JPR131" s="389"/>
      <c r="JPS131" s="387"/>
      <c r="JPT131" s="213"/>
      <c r="JPU131" s="388"/>
      <c r="JPV131" s="389"/>
      <c r="JPW131" s="387"/>
      <c r="JPX131" s="213"/>
      <c r="JPY131" s="388"/>
      <c r="JPZ131" s="389"/>
      <c r="JQA131" s="387"/>
      <c r="JQB131" s="213"/>
      <c r="JQC131" s="388"/>
      <c r="JQD131" s="389"/>
      <c r="JQE131" s="387"/>
      <c r="JQF131" s="213"/>
      <c r="JQG131" s="388"/>
      <c r="JQH131" s="389"/>
      <c r="JQI131" s="387"/>
      <c r="JQJ131" s="213"/>
      <c r="JQK131" s="388"/>
      <c r="JQL131" s="389"/>
      <c r="JQM131" s="387"/>
      <c r="JQN131" s="213"/>
      <c r="JQO131" s="388"/>
      <c r="JQP131" s="389"/>
      <c r="JQQ131" s="387"/>
      <c r="JQR131" s="213"/>
      <c r="JQS131" s="388"/>
      <c r="JQT131" s="389"/>
      <c r="JQU131" s="387"/>
      <c r="JQV131" s="213"/>
      <c r="JQW131" s="388"/>
      <c r="JQX131" s="389"/>
      <c r="JQY131" s="387"/>
      <c r="JQZ131" s="213"/>
      <c r="JRA131" s="388"/>
      <c r="JRB131" s="389"/>
      <c r="JRC131" s="387"/>
      <c r="JRD131" s="213"/>
      <c r="JRE131" s="388"/>
      <c r="JRF131" s="389"/>
      <c r="JRG131" s="387"/>
      <c r="JRH131" s="213"/>
      <c r="JRI131" s="388"/>
      <c r="JRJ131" s="389"/>
      <c r="JRK131" s="387"/>
      <c r="JRL131" s="213"/>
      <c r="JRM131" s="388"/>
      <c r="JRN131" s="389"/>
      <c r="JRO131" s="387"/>
      <c r="JRP131" s="213"/>
      <c r="JRQ131" s="388"/>
      <c r="JRR131" s="389"/>
      <c r="JRS131" s="387"/>
      <c r="JRT131" s="213"/>
      <c r="JRU131" s="388"/>
      <c r="JRV131" s="389"/>
      <c r="JRW131" s="387"/>
      <c r="JRX131" s="213"/>
      <c r="JRY131" s="388"/>
      <c r="JRZ131" s="389"/>
      <c r="JSA131" s="387"/>
      <c r="JSB131" s="213"/>
      <c r="JSC131" s="388"/>
      <c r="JSD131" s="389"/>
      <c r="JSE131" s="387"/>
      <c r="JSF131" s="213"/>
      <c r="JSG131" s="388"/>
      <c r="JSH131" s="389"/>
      <c r="JSI131" s="387"/>
      <c r="JSJ131" s="213"/>
      <c r="JSK131" s="388"/>
      <c r="JSL131" s="389"/>
      <c r="JSM131" s="387"/>
      <c r="JSN131" s="213"/>
      <c r="JSO131" s="388"/>
      <c r="JSP131" s="389"/>
      <c r="JSQ131" s="387"/>
      <c r="JSR131" s="213"/>
      <c r="JSS131" s="388"/>
      <c r="JST131" s="389"/>
      <c r="JSU131" s="387"/>
      <c r="JSV131" s="213"/>
      <c r="JSW131" s="388"/>
      <c r="JSX131" s="389"/>
      <c r="JSY131" s="387"/>
      <c r="JSZ131" s="213"/>
      <c r="JTA131" s="388"/>
      <c r="JTB131" s="389"/>
      <c r="JTC131" s="387"/>
      <c r="JTD131" s="213"/>
      <c r="JTE131" s="388"/>
      <c r="JTF131" s="389"/>
      <c r="JTG131" s="387"/>
      <c r="JTH131" s="213"/>
      <c r="JTI131" s="388"/>
      <c r="JTJ131" s="389"/>
      <c r="JTK131" s="387"/>
      <c r="JTL131" s="213"/>
      <c r="JTM131" s="388"/>
      <c r="JTN131" s="389"/>
      <c r="JTO131" s="387"/>
      <c r="JTP131" s="213"/>
      <c r="JTQ131" s="388"/>
      <c r="JTR131" s="389"/>
      <c r="JTS131" s="387"/>
      <c r="JTT131" s="213"/>
      <c r="JTU131" s="388"/>
      <c r="JTV131" s="389"/>
      <c r="JTW131" s="387"/>
      <c r="JTX131" s="213"/>
      <c r="JTY131" s="388"/>
      <c r="JTZ131" s="389"/>
      <c r="JUA131" s="387"/>
      <c r="JUB131" s="213"/>
      <c r="JUC131" s="388"/>
      <c r="JUD131" s="389"/>
      <c r="JUE131" s="387"/>
      <c r="JUF131" s="213"/>
      <c r="JUG131" s="388"/>
      <c r="JUH131" s="389"/>
      <c r="JUI131" s="387"/>
      <c r="JUJ131" s="213"/>
      <c r="JUK131" s="388"/>
      <c r="JUL131" s="389"/>
      <c r="JUM131" s="387"/>
      <c r="JUN131" s="213"/>
      <c r="JUO131" s="388"/>
      <c r="JUP131" s="389"/>
      <c r="JUQ131" s="387"/>
      <c r="JUR131" s="213"/>
      <c r="JUS131" s="388"/>
      <c r="JUT131" s="389"/>
      <c r="JUU131" s="387"/>
      <c r="JUV131" s="213"/>
      <c r="JUW131" s="388"/>
      <c r="JUX131" s="389"/>
      <c r="JUY131" s="387"/>
      <c r="JUZ131" s="213"/>
      <c r="JVA131" s="388"/>
      <c r="JVB131" s="389"/>
      <c r="JVC131" s="387"/>
      <c r="JVD131" s="213"/>
      <c r="JVE131" s="388"/>
      <c r="JVF131" s="389"/>
      <c r="JVG131" s="387"/>
      <c r="JVH131" s="213"/>
      <c r="JVI131" s="388"/>
      <c r="JVJ131" s="389"/>
      <c r="JVK131" s="387"/>
      <c r="JVL131" s="213"/>
      <c r="JVM131" s="388"/>
      <c r="JVN131" s="389"/>
      <c r="JVO131" s="387"/>
      <c r="JVP131" s="213"/>
      <c r="JVQ131" s="388"/>
      <c r="JVR131" s="389"/>
      <c r="JVS131" s="387"/>
      <c r="JVT131" s="213"/>
      <c r="JVU131" s="388"/>
      <c r="JVV131" s="389"/>
      <c r="JVW131" s="387"/>
      <c r="JVX131" s="213"/>
      <c r="JVY131" s="388"/>
      <c r="JVZ131" s="389"/>
      <c r="JWA131" s="387"/>
      <c r="JWB131" s="213"/>
      <c r="JWC131" s="388"/>
      <c r="JWD131" s="389"/>
      <c r="JWE131" s="387"/>
      <c r="JWF131" s="213"/>
      <c r="JWG131" s="388"/>
      <c r="JWH131" s="389"/>
      <c r="JWI131" s="387"/>
      <c r="JWJ131" s="213"/>
      <c r="JWK131" s="388"/>
      <c r="JWL131" s="389"/>
      <c r="JWM131" s="387"/>
      <c r="JWN131" s="213"/>
      <c r="JWO131" s="388"/>
      <c r="JWP131" s="389"/>
      <c r="JWQ131" s="387"/>
      <c r="JWR131" s="213"/>
      <c r="JWS131" s="388"/>
      <c r="JWT131" s="389"/>
      <c r="JWU131" s="387"/>
      <c r="JWV131" s="213"/>
      <c r="JWW131" s="388"/>
      <c r="JWX131" s="389"/>
      <c r="JWY131" s="387"/>
      <c r="JWZ131" s="213"/>
      <c r="JXA131" s="388"/>
      <c r="JXB131" s="389"/>
      <c r="JXC131" s="387"/>
      <c r="JXD131" s="213"/>
      <c r="JXE131" s="388"/>
      <c r="JXF131" s="389"/>
      <c r="JXG131" s="387"/>
      <c r="JXH131" s="213"/>
      <c r="JXI131" s="388"/>
      <c r="JXJ131" s="389"/>
      <c r="JXK131" s="387"/>
      <c r="JXL131" s="213"/>
      <c r="JXM131" s="388"/>
      <c r="JXN131" s="389"/>
      <c r="JXO131" s="387"/>
      <c r="JXP131" s="213"/>
      <c r="JXQ131" s="388"/>
      <c r="JXR131" s="389"/>
      <c r="JXS131" s="387"/>
      <c r="JXT131" s="213"/>
      <c r="JXU131" s="388"/>
      <c r="JXV131" s="389"/>
      <c r="JXW131" s="387"/>
      <c r="JXX131" s="213"/>
      <c r="JXY131" s="388"/>
      <c r="JXZ131" s="389"/>
      <c r="JYA131" s="387"/>
      <c r="JYB131" s="213"/>
      <c r="JYC131" s="388"/>
      <c r="JYD131" s="389"/>
      <c r="JYE131" s="387"/>
      <c r="JYF131" s="213"/>
      <c r="JYG131" s="388"/>
      <c r="JYH131" s="389"/>
      <c r="JYI131" s="387"/>
      <c r="JYJ131" s="213"/>
      <c r="JYK131" s="388"/>
      <c r="JYL131" s="389"/>
      <c r="JYM131" s="387"/>
      <c r="JYN131" s="213"/>
      <c r="JYO131" s="388"/>
      <c r="JYP131" s="389"/>
      <c r="JYQ131" s="387"/>
      <c r="JYR131" s="213"/>
      <c r="JYS131" s="388"/>
      <c r="JYT131" s="389"/>
      <c r="JYU131" s="387"/>
      <c r="JYV131" s="213"/>
      <c r="JYW131" s="388"/>
      <c r="JYX131" s="389"/>
      <c r="JYY131" s="387"/>
      <c r="JYZ131" s="213"/>
      <c r="JZA131" s="388"/>
      <c r="JZB131" s="389"/>
      <c r="JZC131" s="387"/>
      <c r="JZD131" s="213"/>
      <c r="JZE131" s="388"/>
      <c r="JZF131" s="389"/>
      <c r="JZG131" s="387"/>
      <c r="JZH131" s="213"/>
      <c r="JZI131" s="388"/>
      <c r="JZJ131" s="389"/>
      <c r="JZK131" s="387"/>
      <c r="JZL131" s="213"/>
      <c r="JZM131" s="388"/>
      <c r="JZN131" s="389"/>
      <c r="JZO131" s="387"/>
      <c r="JZP131" s="213"/>
      <c r="JZQ131" s="388"/>
      <c r="JZR131" s="389"/>
      <c r="JZS131" s="387"/>
      <c r="JZT131" s="213"/>
      <c r="JZU131" s="388"/>
      <c r="JZV131" s="389"/>
      <c r="JZW131" s="387"/>
      <c r="JZX131" s="213"/>
      <c r="JZY131" s="388"/>
      <c r="JZZ131" s="389"/>
      <c r="KAA131" s="387"/>
      <c r="KAB131" s="213"/>
      <c r="KAC131" s="388"/>
      <c r="KAD131" s="389"/>
      <c r="KAE131" s="387"/>
      <c r="KAF131" s="213"/>
      <c r="KAG131" s="388"/>
      <c r="KAH131" s="389"/>
      <c r="KAI131" s="387"/>
      <c r="KAJ131" s="213"/>
      <c r="KAK131" s="388"/>
      <c r="KAL131" s="389"/>
      <c r="KAM131" s="387"/>
      <c r="KAN131" s="213"/>
      <c r="KAO131" s="388"/>
      <c r="KAP131" s="389"/>
      <c r="KAQ131" s="387"/>
      <c r="KAR131" s="213"/>
      <c r="KAS131" s="388"/>
      <c r="KAT131" s="389"/>
      <c r="KAU131" s="387"/>
      <c r="KAV131" s="213"/>
      <c r="KAW131" s="388"/>
      <c r="KAX131" s="389"/>
      <c r="KAY131" s="387"/>
      <c r="KAZ131" s="213"/>
      <c r="KBA131" s="388"/>
      <c r="KBB131" s="389"/>
      <c r="KBC131" s="387"/>
      <c r="KBD131" s="213"/>
      <c r="KBE131" s="388"/>
      <c r="KBF131" s="389"/>
      <c r="KBG131" s="387"/>
      <c r="KBH131" s="213"/>
      <c r="KBI131" s="388"/>
      <c r="KBJ131" s="389"/>
      <c r="KBK131" s="387"/>
      <c r="KBL131" s="213"/>
      <c r="KBM131" s="388"/>
      <c r="KBN131" s="389"/>
      <c r="KBO131" s="387"/>
      <c r="KBP131" s="213"/>
      <c r="KBQ131" s="388"/>
      <c r="KBR131" s="389"/>
      <c r="KBS131" s="387"/>
      <c r="KBT131" s="213"/>
      <c r="KBU131" s="388"/>
      <c r="KBV131" s="389"/>
      <c r="KBW131" s="387"/>
      <c r="KBX131" s="213"/>
      <c r="KBY131" s="388"/>
      <c r="KBZ131" s="389"/>
      <c r="KCA131" s="387"/>
      <c r="KCB131" s="213"/>
      <c r="KCC131" s="388"/>
      <c r="KCD131" s="389"/>
      <c r="KCE131" s="387"/>
      <c r="KCF131" s="213"/>
      <c r="KCG131" s="388"/>
      <c r="KCH131" s="389"/>
      <c r="KCI131" s="387"/>
      <c r="KCJ131" s="213"/>
      <c r="KCK131" s="388"/>
      <c r="KCL131" s="389"/>
      <c r="KCM131" s="387"/>
      <c r="KCN131" s="213"/>
      <c r="KCO131" s="388"/>
      <c r="KCP131" s="389"/>
      <c r="KCQ131" s="387"/>
      <c r="KCR131" s="213"/>
      <c r="KCS131" s="388"/>
      <c r="KCT131" s="389"/>
      <c r="KCU131" s="387"/>
      <c r="KCV131" s="213"/>
      <c r="KCW131" s="388"/>
      <c r="KCX131" s="389"/>
      <c r="KCY131" s="387"/>
      <c r="KCZ131" s="213"/>
      <c r="KDA131" s="388"/>
      <c r="KDB131" s="389"/>
      <c r="KDC131" s="387"/>
      <c r="KDD131" s="213"/>
      <c r="KDE131" s="388"/>
      <c r="KDF131" s="389"/>
      <c r="KDG131" s="387"/>
      <c r="KDH131" s="213"/>
      <c r="KDI131" s="388"/>
      <c r="KDJ131" s="389"/>
      <c r="KDK131" s="387"/>
      <c r="KDL131" s="213"/>
      <c r="KDM131" s="388"/>
      <c r="KDN131" s="389"/>
      <c r="KDO131" s="387"/>
      <c r="KDP131" s="213"/>
      <c r="KDQ131" s="388"/>
      <c r="KDR131" s="389"/>
      <c r="KDS131" s="387"/>
      <c r="KDT131" s="213"/>
      <c r="KDU131" s="388"/>
      <c r="KDV131" s="389"/>
      <c r="KDW131" s="387"/>
      <c r="KDX131" s="213"/>
      <c r="KDY131" s="388"/>
      <c r="KDZ131" s="389"/>
      <c r="KEA131" s="387"/>
      <c r="KEB131" s="213"/>
      <c r="KEC131" s="388"/>
      <c r="KED131" s="389"/>
      <c r="KEE131" s="387"/>
      <c r="KEF131" s="213"/>
      <c r="KEG131" s="388"/>
      <c r="KEH131" s="389"/>
      <c r="KEI131" s="387"/>
      <c r="KEJ131" s="213"/>
      <c r="KEK131" s="388"/>
      <c r="KEL131" s="389"/>
      <c r="KEM131" s="387"/>
      <c r="KEN131" s="213"/>
      <c r="KEO131" s="388"/>
      <c r="KEP131" s="389"/>
      <c r="KEQ131" s="387"/>
      <c r="KER131" s="213"/>
      <c r="KES131" s="388"/>
      <c r="KET131" s="389"/>
      <c r="KEU131" s="387"/>
      <c r="KEV131" s="213"/>
      <c r="KEW131" s="388"/>
      <c r="KEX131" s="389"/>
      <c r="KEY131" s="387"/>
      <c r="KEZ131" s="213"/>
      <c r="KFA131" s="388"/>
      <c r="KFB131" s="389"/>
      <c r="KFC131" s="387"/>
      <c r="KFD131" s="213"/>
      <c r="KFE131" s="388"/>
      <c r="KFF131" s="389"/>
      <c r="KFG131" s="387"/>
      <c r="KFH131" s="213"/>
      <c r="KFI131" s="388"/>
      <c r="KFJ131" s="389"/>
      <c r="KFK131" s="387"/>
      <c r="KFL131" s="213"/>
      <c r="KFM131" s="388"/>
      <c r="KFN131" s="389"/>
      <c r="KFO131" s="387"/>
      <c r="KFP131" s="213"/>
      <c r="KFQ131" s="388"/>
      <c r="KFR131" s="389"/>
      <c r="KFS131" s="387"/>
      <c r="KFT131" s="213"/>
      <c r="KFU131" s="388"/>
      <c r="KFV131" s="389"/>
      <c r="KFW131" s="387"/>
      <c r="KFX131" s="213"/>
      <c r="KFY131" s="388"/>
      <c r="KFZ131" s="389"/>
      <c r="KGA131" s="387"/>
      <c r="KGB131" s="213"/>
      <c r="KGC131" s="388"/>
      <c r="KGD131" s="389"/>
      <c r="KGE131" s="387"/>
      <c r="KGF131" s="213"/>
      <c r="KGG131" s="388"/>
      <c r="KGH131" s="389"/>
      <c r="KGI131" s="387"/>
      <c r="KGJ131" s="213"/>
      <c r="KGK131" s="388"/>
      <c r="KGL131" s="389"/>
      <c r="KGM131" s="387"/>
      <c r="KGN131" s="213"/>
      <c r="KGO131" s="388"/>
      <c r="KGP131" s="389"/>
      <c r="KGQ131" s="387"/>
      <c r="KGR131" s="213"/>
      <c r="KGS131" s="388"/>
      <c r="KGT131" s="389"/>
      <c r="KGU131" s="387"/>
      <c r="KGV131" s="213"/>
      <c r="KGW131" s="388"/>
      <c r="KGX131" s="389"/>
      <c r="KGY131" s="387"/>
      <c r="KGZ131" s="213"/>
      <c r="KHA131" s="388"/>
      <c r="KHB131" s="389"/>
      <c r="KHC131" s="387"/>
      <c r="KHD131" s="213"/>
      <c r="KHE131" s="388"/>
      <c r="KHF131" s="389"/>
      <c r="KHG131" s="387"/>
      <c r="KHH131" s="213"/>
      <c r="KHI131" s="388"/>
      <c r="KHJ131" s="389"/>
      <c r="KHK131" s="387"/>
      <c r="KHL131" s="213"/>
      <c r="KHM131" s="388"/>
      <c r="KHN131" s="389"/>
      <c r="KHO131" s="387"/>
      <c r="KHP131" s="213"/>
      <c r="KHQ131" s="388"/>
      <c r="KHR131" s="389"/>
      <c r="KHS131" s="387"/>
      <c r="KHT131" s="213"/>
      <c r="KHU131" s="388"/>
      <c r="KHV131" s="389"/>
      <c r="KHW131" s="387"/>
      <c r="KHX131" s="213"/>
      <c r="KHY131" s="388"/>
      <c r="KHZ131" s="389"/>
      <c r="KIA131" s="387"/>
      <c r="KIB131" s="213"/>
      <c r="KIC131" s="388"/>
      <c r="KID131" s="389"/>
      <c r="KIE131" s="387"/>
      <c r="KIF131" s="213"/>
      <c r="KIG131" s="388"/>
      <c r="KIH131" s="389"/>
      <c r="KII131" s="387"/>
      <c r="KIJ131" s="213"/>
      <c r="KIK131" s="388"/>
      <c r="KIL131" s="389"/>
      <c r="KIM131" s="387"/>
      <c r="KIN131" s="213"/>
      <c r="KIO131" s="388"/>
      <c r="KIP131" s="389"/>
      <c r="KIQ131" s="387"/>
      <c r="KIR131" s="213"/>
      <c r="KIS131" s="388"/>
      <c r="KIT131" s="389"/>
      <c r="KIU131" s="387"/>
      <c r="KIV131" s="213"/>
      <c r="KIW131" s="388"/>
      <c r="KIX131" s="389"/>
      <c r="KIY131" s="387"/>
      <c r="KIZ131" s="213"/>
      <c r="KJA131" s="388"/>
      <c r="KJB131" s="389"/>
      <c r="KJC131" s="387"/>
      <c r="KJD131" s="213"/>
      <c r="KJE131" s="388"/>
      <c r="KJF131" s="389"/>
      <c r="KJG131" s="387"/>
      <c r="KJH131" s="213"/>
      <c r="KJI131" s="388"/>
      <c r="KJJ131" s="389"/>
      <c r="KJK131" s="387"/>
      <c r="KJL131" s="213"/>
      <c r="KJM131" s="388"/>
      <c r="KJN131" s="389"/>
      <c r="KJO131" s="387"/>
      <c r="KJP131" s="213"/>
      <c r="KJQ131" s="388"/>
      <c r="KJR131" s="389"/>
      <c r="KJS131" s="387"/>
      <c r="KJT131" s="213"/>
      <c r="KJU131" s="388"/>
      <c r="KJV131" s="389"/>
      <c r="KJW131" s="387"/>
      <c r="KJX131" s="213"/>
      <c r="KJY131" s="388"/>
      <c r="KJZ131" s="389"/>
      <c r="KKA131" s="387"/>
      <c r="KKB131" s="213"/>
      <c r="KKC131" s="388"/>
      <c r="KKD131" s="389"/>
      <c r="KKE131" s="387"/>
      <c r="KKF131" s="213"/>
      <c r="KKG131" s="388"/>
      <c r="KKH131" s="389"/>
      <c r="KKI131" s="387"/>
      <c r="KKJ131" s="213"/>
      <c r="KKK131" s="388"/>
      <c r="KKL131" s="389"/>
      <c r="KKM131" s="387"/>
      <c r="KKN131" s="213"/>
      <c r="KKO131" s="388"/>
      <c r="KKP131" s="389"/>
      <c r="KKQ131" s="387"/>
      <c r="KKR131" s="213"/>
      <c r="KKS131" s="388"/>
      <c r="KKT131" s="389"/>
      <c r="KKU131" s="387"/>
      <c r="KKV131" s="213"/>
      <c r="KKW131" s="388"/>
      <c r="KKX131" s="389"/>
      <c r="KKY131" s="387"/>
      <c r="KKZ131" s="213"/>
      <c r="KLA131" s="388"/>
      <c r="KLB131" s="389"/>
      <c r="KLC131" s="387"/>
      <c r="KLD131" s="213"/>
      <c r="KLE131" s="388"/>
      <c r="KLF131" s="389"/>
      <c r="KLG131" s="387"/>
      <c r="KLH131" s="213"/>
      <c r="KLI131" s="388"/>
      <c r="KLJ131" s="389"/>
      <c r="KLK131" s="387"/>
      <c r="KLL131" s="213"/>
      <c r="KLM131" s="388"/>
      <c r="KLN131" s="389"/>
      <c r="KLO131" s="387"/>
      <c r="KLP131" s="213"/>
      <c r="KLQ131" s="388"/>
      <c r="KLR131" s="389"/>
      <c r="KLS131" s="387"/>
      <c r="KLT131" s="213"/>
      <c r="KLU131" s="388"/>
      <c r="KLV131" s="389"/>
      <c r="KLW131" s="387"/>
      <c r="KLX131" s="213"/>
      <c r="KLY131" s="388"/>
      <c r="KLZ131" s="389"/>
      <c r="KMA131" s="387"/>
      <c r="KMB131" s="213"/>
      <c r="KMC131" s="388"/>
      <c r="KMD131" s="389"/>
      <c r="KME131" s="387"/>
      <c r="KMF131" s="213"/>
      <c r="KMG131" s="388"/>
      <c r="KMH131" s="389"/>
      <c r="KMI131" s="387"/>
      <c r="KMJ131" s="213"/>
      <c r="KMK131" s="388"/>
      <c r="KML131" s="389"/>
      <c r="KMM131" s="387"/>
      <c r="KMN131" s="213"/>
      <c r="KMO131" s="388"/>
      <c r="KMP131" s="389"/>
      <c r="KMQ131" s="387"/>
      <c r="KMR131" s="213"/>
      <c r="KMS131" s="388"/>
      <c r="KMT131" s="389"/>
      <c r="KMU131" s="387"/>
      <c r="KMV131" s="213"/>
      <c r="KMW131" s="388"/>
      <c r="KMX131" s="389"/>
      <c r="KMY131" s="387"/>
      <c r="KMZ131" s="213"/>
      <c r="KNA131" s="388"/>
      <c r="KNB131" s="389"/>
      <c r="KNC131" s="387"/>
      <c r="KND131" s="213"/>
      <c r="KNE131" s="388"/>
      <c r="KNF131" s="389"/>
      <c r="KNG131" s="387"/>
      <c r="KNH131" s="213"/>
      <c r="KNI131" s="388"/>
      <c r="KNJ131" s="389"/>
      <c r="KNK131" s="387"/>
      <c r="KNL131" s="213"/>
      <c r="KNM131" s="388"/>
      <c r="KNN131" s="389"/>
      <c r="KNO131" s="387"/>
      <c r="KNP131" s="213"/>
      <c r="KNQ131" s="388"/>
      <c r="KNR131" s="389"/>
      <c r="KNS131" s="387"/>
      <c r="KNT131" s="213"/>
      <c r="KNU131" s="388"/>
      <c r="KNV131" s="389"/>
      <c r="KNW131" s="387"/>
      <c r="KNX131" s="213"/>
      <c r="KNY131" s="388"/>
      <c r="KNZ131" s="389"/>
      <c r="KOA131" s="387"/>
      <c r="KOB131" s="213"/>
      <c r="KOC131" s="388"/>
      <c r="KOD131" s="389"/>
      <c r="KOE131" s="387"/>
      <c r="KOF131" s="213"/>
      <c r="KOG131" s="388"/>
      <c r="KOH131" s="389"/>
      <c r="KOI131" s="387"/>
      <c r="KOJ131" s="213"/>
      <c r="KOK131" s="388"/>
      <c r="KOL131" s="389"/>
      <c r="KOM131" s="387"/>
      <c r="KON131" s="213"/>
      <c r="KOO131" s="388"/>
      <c r="KOP131" s="389"/>
      <c r="KOQ131" s="387"/>
      <c r="KOR131" s="213"/>
      <c r="KOS131" s="388"/>
      <c r="KOT131" s="389"/>
      <c r="KOU131" s="387"/>
      <c r="KOV131" s="213"/>
      <c r="KOW131" s="388"/>
      <c r="KOX131" s="389"/>
      <c r="KOY131" s="387"/>
      <c r="KOZ131" s="213"/>
      <c r="KPA131" s="388"/>
      <c r="KPB131" s="389"/>
      <c r="KPC131" s="387"/>
      <c r="KPD131" s="213"/>
      <c r="KPE131" s="388"/>
      <c r="KPF131" s="389"/>
      <c r="KPG131" s="387"/>
      <c r="KPH131" s="213"/>
      <c r="KPI131" s="388"/>
      <c r="KPJ131" s="389"/>
      <c r="KPK131" s="387"/>
      <c r="KPL131" s="213"/>
      <c r="KPM131" s="388"/>
      <c r="KPN131" s="389"/>
      <c r="KPO131" s="387"/>
      <c r="KPP131" s="213"/>
      <c r="KPQ131" s="388"/>
      <c r="KPR131" s="389"/>
      <c r="KPS131" s="387"/>
      <c r="KPT131" s="213"/>
      <c r="KPU131" s="388"/>
      <c r="KPV131" s="389"/>
      <c r="KPW131" s="387"/>
      <c r="KPX131" s="213"/>
      <c r="KPY131" s="388"/>
      <c r="KPZ131" s="389"/>
      <c r="KQA131" s="387"/>
      <c r="KQB131" s="213"/>
      <c r="KQC131" s="388"/>
      <c r="KQD131" s="389"/>
      <c r="KQE131" s="387"/>
      <c r="KQF131" s="213"/>
      <c r="KQG131" s="388"/>
      <c r="KQH131" s="389"/>
      <c r="KQI131" s="387"/>
      <c r="KQJ131" s="213"/>
      <c r="KQK131" s="388"/>
      <c r="KQL131" s="389"/>
      <c r="KQM131" s="387"/>
      <c r="KQN131" s="213"/>
      <c r="KQO131" s="388"/>
      <c r="KQP131" s="389"/>
      <c r="KQQ131" s="387"/>
      <c r="KQR131" s="213"/>
      <c r="KQS131" s="388"/>
      <c r="KQT131" s="389"/>
      <c r="KQU131" s="387"/>
      <c r="KQV131" s="213"/>
      <c r="KQW131" s="388"/>
      <c r="KQX131" s="389"/>
      <c r="KQY131" s="387"/>
      <c r="KQZ131" s="213"/>
      <c r="KRA131" s="388"/>
      <c r="KRB131" s="389"/>
      <c r="KRC131" s="387"/>
      <c r="KRD131" s="213"/>
      <c r="KRE131" s="388"/>
      <c r="KRF131" s="389"/>
      <c r="KRG131" s="387"/>
      <c r="KRH131" s="213"/>
      <c r="KRI131" s="388"/>
      <c r="KRJ131" s="389"/>
      <c r="KRK131" s="387"/>
      <c r="KRL131" s="213"/>
      <c r="KRM131" s="388"/>
      <c r="KRN131" s="389"/>
      <c r="KRO131" s="387"/>
      <c r="KRP131" s="213"/>
      <c r="KRQ131" s="388"/>
      <c r="KRR131" s="389"/>
      <c r="KRS131" s="387"/>
      <c r="KRT131" s="213"/>
      <c r="KRU131" s="388"/>
      <c r="KRV131" s="389"/>
      <c r="KRW131" s="387"/>
      <c r="KRX131" s="213"/>
      <c r="KRY131" s="388"/>
      <c r="KRZ131" s="389"/>
      <c r="KSA131" s="387"/>
      <c r="KSB131" s="213"/>
      <c r="KSC131" s="388"/>
      <c r="KSD131" s="389"/>
      <c r="KSE131" s="387"/>
      <c r="KSF131" s="213"/>
      <c r="KSG131" s="388"/>
      <c r="KSH131" s="389"/>
      <c r="KSI131" s="387"/>
      <c r="KSJ131" s="213"/>
      <c r="KSK131" s="388"/>
      <c r="KSL131" s="389"/>
      <c r="KSM131" s="387"/>
      <c r="KSN131" s="213"/>
      <c r="KSO131" s="388"/>
      <c r="KSP131" s="389"/>
      <c r="KSQ131" s="387"/>
      <c r="KSR131" s="213"/>
      <c r="KSS131" s="388"/>
      <c r="KST131" s="389"/>
      <c r="KSU131" s="387"/>
      <c r="KSV131" s="213"/>
      <c r="KSW131" s="388"/>
      <c r="KSX131" s="389"/>
      <c r="KSY131" s="387"/>
      <c r="KSZ131" s="213"/>
      <c r="KTA131" s="388"/>
      <c r="KTB131" s="389"/>
      <c r="KTC131" s="387"/>
      <c r="KTD131" s="213"/>
      <c r="KTE131" s="388"/>
      <c r="KTF131" s="389"/>
      <c r="KTG131" s="387"/>
      <c r="KTH131" s="213"/>
      <c r="KTI131" s="388"/>
      <c r="KTJ131" s="389"/>
      <c r="KTK131" s="387"/>
      <c r="KTL131" s="213"/>
      <c r="KTM131" s="388"/>
      <c r="KTN131" s="389"/>
      <c r="KTO131" s="387"/>
      <c r="KTP131" s="213"/>
      <c r="KTQ131" s="388"/>
      <c r="KTR131" s="389"/>
      <c r="KTS131" s="387"/>
      <c r="KTT131" s="213"/>
      <c r="KTU131" s="388"/>
      <c r="KTV131" s="389"/>
      <c r="KTW131" s="387"/>
      <c r="KTX131" s="213"/>
      <c r="KTY131" s="388"/>
      <c r="KTZ131" s="389"/>
      <c r="KUA131" s="387"/>
      <c r="KUB131" s="213"/>
      <c r="KUC131" s="388"/>
      <c r="KUD131" s="389"/>
      <c r="KUE131" s="387"/>
      <c r="KUF131" s="213"/>
      <c r="KUG131" s="388"/>
      <c r="KUH131" s="389"/>
      <c r="KUI131" s="387"/>
      <c r="KUJ131" s="213"/>
      <c r="KUK131" s="388"/>
      <c r="KUL131" s="389"/>
      <c r="KUM131" s="387"/>
      <c r="KUN131" s="213"/>
      <c r="KUO131" s="388"/>
      <c r="KUP131" s="389"/>
      <c r="KUQ131" s="387"/>
      <c r="KUR131" s="213"/>
      <c r="KUS131" s="388"/>
      <c r="KUT131" s="389"/>
      <c r="KUU131" s="387"/>
      <c r="KUV131" s="213"/>
      <c r="KUW131" s="388"/>
      <c r="KUX131" s="389"/>
      <c r="KUY131" s="387"/>
      <c r="KUZ131" s="213"/>
      <c r="KVA131" s="388"/>
      <c r="KVB131" s="389"/>
      <c r="KVC131" s="387"/>
      <c r="KVD131" s="213"/>
      <c r="KVE131" s="388"/>
      <c r="KVF131" s="389"/>
      <c r="KVG131" s="387"/>
      <c r="KVH131" s="213"/>
      <c r="KVI131" s="388"/>
      <c r="KVJ131" s="389"/>
      <c r="KVK131" s="387"/>
      <c r="KVL131" s="213"/>
      <c r="KVM131" s="388"/>
      <c r="KVN131" s="389"/>
      <c r="KVO131" s="387"/>
      <c r="KVP131" s="213"/>
      <c r="KVQ131" s="388"/>
      <c r="KVR131" s="389"/>
      <c r="KVS131" s="387"/>
      <c r="KVT131" s="213"/>
      <c r="KVU131" s="388"/>
      <c r="KVV131" s="389"/>
      <c r="KVW131" s="387"/>
      <c r="KVX131" s="213"/>
      <c r="KVY131" s="388"/>
      <c r="KVZ131" s="389"/>
      <c r="KWA131" s="387"/>
      <c r="KWB131" s="213"/>
      <c r="KWC131" s="388"/>
      <c r="KWD131" s="389"/>
      <c r="KWE131" s="387"/>
      <c r="KWF131" s="213"/>
      <c r="KWG131" s="388"/>
      <c r="KWH131" s="389"/>
      <c r="KWI131" s="387"/>
      <c r="KWJ131" s="213"/>
      <c r="KWK131" s="388"/>
      <c r="KWL131" s="389"/>
      <c r="KWM131" s="387"/>
      <c r="KWN131" s="213"/>
      <c r="KWO131" s="388"/>
      <c r="KWP131" s="389"/>
      <c r="KWQ131" s="387"/>
      <c r="KWR131" s="213"/>
      <c r="KWS131" s="388"/>
      <c r="KWT131" s="389"/>
      <c r="KWU131" s="387"/>
      <c r="KWV131" s="213"/>
      <c r="KWW131" s="388"/>
      <c r="KWX131" s="389"/>
      <c r="KWY131" s="387"/>
      <c r="KWZ131" s="213"/>
      <c r="KXA131" s="388"/>
      <c r="KXB131" s="389"/>
      <c r="KXC131" s="387"/>
      <c r="KXD131" s="213"/>
      <c r="KXE131" s="388"/>
      <c r="KXF131" s="389"/>
      <c r="KXG131" s="387"/>
      <c r="KXH131" s="213"/>
      <c r="KXI131" s="388"/>
      <c r="KXJ131" s="389"/>
      <c r="KXK131" s="387"/>
      <c r="KXL131" s="213"/>
      <c r="KXM131" s="388"/>
      <c r="KXN131" s="389"/>
      <c r="KXO131" s="387"/>
      <c r="KXP131" s="213"/>
      <c r="KXQ131" s="388"/>
      <c r="KXR131" s="389"/>
      <c r="KXS131" s="387"/>
      <c r="KXT131" s="213"/>
      <c r="KXU131" s="388"/>
      <c r="KXV131" s="389"/>
      <c r="KXW131" s="387"/>
      <c r="KXX131" s="213"/>
      <c r="KXY131" s="388"/>
      <c r="KXZ131" s="389"/>
      <c r="KYA131" s="387"/>
      <c r="KYB131" s="213"/>
      <c r="KYC131" s="388"/>
      <c r="KYD131" s="389"/>
      <c r="KYE131" s="387"/>
      <c r="KYF131" s="213"/>
      <c r="KYG131" s="388"/>
      <c r="KYH131" s="389"/>
      <c r="KYI131" s="387"/>
      <c r="KYJ131" s="213"/>
      <c r="KYK131" s="388"/>
      <c r="KYL131" s="389"/>
      <c r="KYM131" s="387"/>
      <c r="KYN131" s="213"/>
      <c r="KYO131" s="388"/>
      <c r="KYP131" s="389"/>
      <c r="KYQ131" s="387"/>
      <c r="KYR131" s="213"/>
      <c r="KYS131" s="388"/>
      <c r="KYT131" s="389"/>
      <c r="KYU131" s="387"/>
      <c r="KYV131" s="213"/>
      <c r="KYW131" s="388"/>
      <c r="KYX131" s="389"/>
      <c r="KYY131" s="387"/>
      <c r="KYZ131" s="213"/>
      <c r="KZA131" s="388"/>
      <c r="KZB131" s="389"/>
      <c r="KZC131" s="387"/>
      <c r="KZD131" s="213"/>
      <c r="KZE131" s="388"/>
      <c r="KZF131" s="389"/>
      <c r="KZG131" s="387"/>
      <c r="KZH131" s="213"/>
      <c r="KZI131" s="388"/>
      <c r="KZJ131" s="389"/>
      <c r="KZK131" s="387"/>
      <c r="KZL131" s="213"/>
      <c r="KZM131" s="388"/>
      <c r="KZN131" s="389"/>
      <c r="KZO131" s="387"/>
      <c r="KZP131" s="213"/>
      <c r="KZQ131" s="388"/>
      <c r="KZR131" s="389"/>
      <c r="KZS131" s="387"/>
      <c r="KZT131" s="213"/>
      <c r="KZU131" s="388"/>
      <c r="KZV131" s="389"/>
      <c r="KZW131" s="387"/>
      <c r="KZX131" s="213"/>
      <c r="KZY131" s="388"/>
      <c r="KZZ131" s="389"/>
      <c r="LAA131" s="387"/>
      <c r="LAB131" s="213"/>
      <c r="LAC131" s="388"/>
      <c r="LAD131" s="389"/>
      <c r="LAE131" s="387"/>
      <c r="LAF131" s="213"/>
      <c r="LAG131" s="388"/>
      <c r="LAH131" s="389"/>
      <c r="LAI131" s="387"/>
      <c r="LAJ131" s="213"/>
      <c r="LAK131" s="388"/>
      <c r="LAL131" s="389"/>
      <c r="LAM131" s="387"/>
      <c r="LAN131" s="213"/>
      <c r="LAO131" s="388"/>
      <c r="LAP131" s="389"/>
      <c r="LAQ131" s="387"/>
      <c r="LAR131" s="213"/>
      <c r="LAS131" s="388"/>
      <c r="LAT131" s="389"/>
      <c r="LAU131" s="387"/>
      <c r="LAV131" s="213"/>
      <c r="LAW131" s="388"/>
      <c r="LAX131" s="389"/>
      <c r="LAY131" s="387"/>
      <c r="LAZ131" s="213"/>
      <c r="LBA131" s="388"/>
      <c r="LBB131" s="389"/>
      <c r="LBC131" s="387"/>
      <c r="LBD131" s="213"/>
      <c r="LBE131" s="388"/>
      <c r="LBF131" s="389"/>
      <c r="LBG131" s="387"/>
      <c r="LBH131" s="213"/>
      <c r="LBI131" s="388"/>
      <c r="LBJ131" s="389"/>
      <c r="LBK131" s="387"/>
      <c r="LBL131" s="213"/>
      <c r="LBM131" s="388"/>
      <c r="LBN131" s="389"/>
      <c r="LBO131" s="387"/>
      <c r="LBP131" s="213"/>
      <c r="LBQ131" s="388"/>
      <c r="LBR131" s="389"/>
      <c r="LBS131" s="387"/>
      <c r="LBT131" s="213"/>
      <c r="LBU131" s="388"/>
      <c r="LBV131" s="389"/>
      <c r="LBW131" s="387"/>
      <c r="LBX131" s="213"/>
      <c r="LBY131" s="388"/>
      <c r="LBZ131" s="389"/>
      <c r="LCA131" s="387"/>
      <c r="LCB131" s="213"/>
      <c r="LCC131" s="388"/>
      <c r="LCD131" s="389"/>
      <c r="LCE131" s="387"/>
      <c r="LCF131" s="213"/>
      <c r="LCG131" s="388"/>
      <c r="LCH131" s="389"/>
      <c r="LCI131" s="387"/>
      <c r="LCJ131" s="213"/>
      <c r="LCK131" s="388"/>
      <c r="LCL131" s="389"/>
      <c r="LCM131" s="387"/>
      <c r="LCN131" s="213"/>
      <c r="LCO131" s="388"/>
      <c r="LCP131" s="389"/>
      <c r="LCQ131" s="387"/>
      <c r="LCR131" s="213"/>
      <c r="LCS131" s="388"/>
      <c r="LCT131" s="389"/>
      <c r="LCU131" s="387"/>
      <c r="LCV131" s="213"/>
      <c r="LCW131" s="388"/>
      <c r="LCX131" s="389"/>
      <c r="LCY131" s="387"/>
      <c r="LCZ131" s="213"/>
      <c r="LDA131" s="388"/>
      <c r="LDB131" s="389"/>
      <c r="LDC131" s="387"/>
      <c r="LDD131" s="213"/>
      <c r="LDE131" s="388"/>
      <c r="LDF131" s="389"/>
      <c r="LDG131" s="387"/>
      <c r="LDH131" s="213"/>
      <c r="LDI131" s="388"/>
      <c r="LDJ131" s="389"/>
      <c r="LDK131" s="387"/>
      <c r="LDL131" s="213"/>
      <c r="LDM131" s="388"/>
      <c r="LDN131" s="389"/>
      <c r="LDO131" s="387"/>
      <c r="LDP131" s="213"/>
      <c r="LDQ131" s="388"/>
      <c r="LDR131" s="389"/>
      <c r="LDS131" s="387"/>
      <c r="LDT131" s="213"/>
      <c r="LDU131" s="388"/>
      <c r="LDV131" s="389"/>
      <c r="LDW131" s="387"/>
      <c r="LDX131" s="213"/>
      <c r="LDY131" s="388"/>
      <c r="LDZ131" s="389"/>
      <c r="LEA131" s="387"/>
      <c r="LEB131" s="213"/>
      <c r="LEC131" s="388"/>
      <c r="LED131" s="389"/>
      <c r="LEE131" s="387"/>
      <c r="LEF131" s="213"/>
      <c r="LEG131" s="388"/>
      <c r="LEH131" s="389"/>
      <c r="LEI131" s="387"/>
      <c r="LEJ131" s="213"/>
      <c r="LEK131" s="388"/>
      <c r="LEL131" s="389"/>
      <c r="LEM131" s="387"/>
      <c r="LEN131" s="213"/>
      <c r="LEO131" s="388"/>
      <c r="LEP131" s="389"/>
      <c r="LEQ131" s="387"/>
      <c r="LER131" s="213"/>
      <c r="LES131" s="388"/>
      <c r="LET131" s="389"/>
      <c r="LEU131" s="387"/>
      <c r="LEV131" s="213"/>
      <c r="LEW131" s="388"/>
      <c r="LEX131" s="389"/>
      <c r="LEY131" s="387"/>
      <c r="LEZ131" s="213"/>
      <c r="LFA131" s="388"/>
      <c r="LFB131" s="389"/>
      <c r="LFC131" s="387"/>
      <c r="LFD131" s="213"/>
      <c r="LFE131" s="388"/>
      <c r="LFF131" s="389"/>
      <c r="LFG131" s="387"/>
      <c r="LFH131" s="213"/>
      <c r="LFI131" s="388"/>
      <c r="LFJ131" s="389"/>
      <c r="LFK131" s="387"/>
      <c r="LFL131" s="213"/>
      <c r="LFM131" s="388"/>
      <c r="LFN131" s="389"/>
      <c r="LFO131" s="387"/>
      <c r="LFP131" s="213"/>
      <c r="LFQ131" s="388"/>
      <c r="LFR131" s="389"/>
      <c r="LFS131" s="387"/>
      <c r="LFT131" s="213"/>
      <c r="LFU131" s="388"/>
      <c r="LFV131" s="389"/>
      <c r="LFW131" s="387"/>
      <c r="LFX131" s="213"/>
      <c r="LFY131" s="388"/>
      <c r="LFZ131" s="389"/>
      <c r="LGA131" s="387"/>
      <c r="LGB131" s="213"/>
      <c r="LGC131" s="388"/>
      <c r="LGD131" s="389"/>
      <c r="LGE131" s="387"/>
      <c r="LGF131" s="213"/>
      <c r="LGG131" s="388"/>
      <c r="LGH131" s="389"/>
      <c r="LGI131" s="387"/>
      <c r="LGJ131" s="213"/>
      <c r="LGK131" s="388"/>
      <c r="LGL131" s="389"/>
      <c r="LGM131" s="387"/>
      <c r="LGN131" s="213"/>
      <c r="LGO131" s="388"/>
      <c r="LGP131" s="389"/>
      <c r="LGQ131" s="387"/>
      <c r="LGR131" s="213"/>
      <c r="LGS131" s="388"/>
      <c r="LGT131" s="389"/>
      <c r="LGU131" s="387"/>
      <c r="LGV131" s="213"/>
      <c r="LGW131" s="388"/>
      <c r="LGX131" s="389"/>
      <c r="LGY131" s="387"/>
      <c r="LGZ131" s="213"/>
      <c r="LHA131" s="388"/>
      <c r="LHB131" s="389"/>
      <c r="LHC131" s="387"/>
      <c r="LHD131" s="213"/>
      <c r="LHE131" s="388"/>
      <c r="LHF131" s="389"/>
      <c r="LHG131" s="387"/>
      <c r="LHH131" s="213"/>
      <c r="LHI131" s="388"/>
      <c r="LHJ131" s="389"/>
      <c r="LHK131" s="387"/>
      <c r="LHL131" s="213"/>
      <c r="LHM131" s="388"/>
      <c r="LHN131" s="389"/>
      <c r="LHO131" s="387"/>
      <c r="LHP131" s="213"/>
      <c r="LHQ131" s="388"/>
      <c r="LHR131" s="389"/>
      <c r="LHS131" s="387"/>
      <c r="LHT131" s="213"/>
      <c r="LHU131" s="388"/>
      <c r="LHV131" s="389"/>
      <c r="LHW131" s="387"/>
      <c r="LHX131" s="213"/>
      <c r="LHY131" s="388"/>
      <c r="LHZ131" s="389"/>
      <c r="LIA131" s="387"/>
      <c r="LIB131" s="213"/>
      <c r="LIC131" s="388"/>
      <c r="LID131" s="389"/>
      <c r="LIE131" s="387"/>
      <c r="LIF131" s="213"/>
      <c r="LIG131" s="388"/>
      <c r="LIH131" s="389"/>
      <c r="LII131" s="387"/>
      <c r="LIJ131" s="213"/>
      <c r="LIK131" s="388"/>
      <c r="LIL131" s="389"/>
      <c r="LIM131" s="387"/>
      <c r="LIN131" s="213"/>
      <c r="LIO131" s="388"/>
      <c r="LIP131" s="389"/>
      <c r="LIQ131" s="387"/>
      <c r="LIR131" s="213"/>
      <c r="LIS131" s="388"/>
      <c r="LIT131" s="389"/>
      <c r="LIU131" s="387"/>
      <c r="LIV131" s="213"/>
      <c r="LIW131" s="388"/>
      <c r="LIX131" s="389"/>
      <c r="LIY131" s="387"/>
      <c r="LIZ131" s="213"/>
      <c r="LJA131" s="388"/>
      <c r="LJB131" s="389"/>
      <c r="LJC131" s="387"/>
      <c r="LJD131" s="213"/>
      <c r="LJE131" s="388"/>
      <c r="LJF131" s="389"/>
      <c r="LJG131" s="387"/>
      <c r="LJH131" s="213"/>
      <c r="LJI131" s="388"/>
      <c r="LJJ131" s="389"/>
      <c r="LJK131" s="387"/>
      <c r="LJL131" s="213"/>
      <c r="LJM131" s="388"/>
      <c r="LJN131" s="389"/>
      <c r="LJO131" s="387"/>
      <c r="LJP131" s="213"/>
      <c r="LJQ131" s="388"/>
      <c r="LJR131" s="389"/>
      <c r="LJS131" s="387"/>
      <c r="LJT131" s="213"/>
      <c r="LJU131" s="388"/>
      <c r="LJV131" s="389"/>
      <c r="LJW131" s="387"/>
      <c r="LJX131" s="213"/>
      <c r="LJY131" s="388"/>
      <c r="LJZ131" s="389"/>
      <c r="LKA131" s="387"/>
      <c r="LKB131" s="213"/>
      <c r="LKC131" s="388"/>
      <c r="LKD131" s="389"/>
      <c r="LKE131" s="387"/>
      <c r="LKF131" s="213"/>
      <c r="LKG131" s="388"/>
      <c r="LKH131" s="389"/>
      <c r="LKI131" s="387"/>
      <c r="LKJ131" s="213"/>
      <c r="LKK131" s="388"/>
      <c r="LKL131" s="389"/>
      <c r="LKM131" s="387"/>
      <c r="LKN131" s="213"/>
      <c r="LKO131" s="388"/>
      <c r="LKP131" s="389"/>
      <c r="LKQ131" s="387"/>
      <c r="LKR131" s="213"/>
      <c r="LKS131" s="388"/>
      <c r="LKT131" s="389"/>
      <c r="LKU131" s="387"/>
      <c r="LKV131" s="213"/>
      <c r="LKW131" s="388"/>
      <c r="LKX131" s="389"/>
      <c r="LKY131" s="387"/>
      <c r="LKZ131" s="213"/>
      <c r="LLA131" s="388"/>
      <c r="LLB131" s="389"/>
      <c r="LLC131" s="387"/>
      <c r="LLD131" s="213"/>
      <c r="LLE131" s="388"/>
      <c r="LLF131" s="389"/>
      <c r="LLG131" s="387"/>
      <c r="LLH131" s="213"/>
      <c r="LLI131" s="388"/>
      <c r="LLJ131" s="389"/>
      <c r="LLK131" s="387"/>
      <c r="LLL131" s="213"/>
      <c r="LLM131" s="388"/>
      <c r="LLN131" s="389"/>
      <c r="LLO131" s="387"/>
      <c r="LLP131" s="213"/>
      <c r="LLQ131" s="388"/>
      <c r="LLR131" s="389"/>
      <c r="LLS131" s="387"/>
      <c r="LLT131" s="213"/>
      <c r="LLU131" s="388"/>
      <c r="LLV131" s="389"/>
      <c r="LLW131" s="387"/>
      <c r="LLX131" s="213"/>
      <c r="LLY131" s="388"/>
      <c r="LLZ131" s="389"/>
      <c r="LMA131" s="387"/>
      <c r="LMB131" s="213"/>
      <c r="LMC131" s="388"/>
      <c r="LMD131" s="389"/>
      <c r="LME131" s="387"/>
      <c r="LMF131" s="213"/>
      <c r="LMG131" s="388"/>
      <c r="LMH131" s="389"/>
      <c r="LMI131" s="387"/>
      <c r="LMJ131" s="213"/>
      <c r="LMK131" s="388"/>
      <c r="LML131" s="389"/>
      <c r="LMM131" s="387"/>
      <c r="LMN131" s="213"/>
      <c r="LMO131" s="388"/>
      <c r="LMP131" s="389"/>
      <c r="LMQ131" s="387"/>
      <c r="LMR131" s="213"/>
      <c r="LMS131" s="388"/>
      <c r="LMT131" s="389"/>
      <c r="LMU131" s="387"/>
      <c r="LMV131" s="213"/>
      <c r="LMW131" s="388"/>
      <c r="LMX131" s="389"/>
      <c r="LMY131" s="387"/>
      <c r="LMZ131" s="213"/>
      <c r="LNA131" s="388"/>
      <c r="LNB131" s="389"/>
      <c r="LNC131" s="387"/>
      <c r="LND131" s="213"/>
      <c r="LNE131" s="388"/>
      <c r="LNF131" s="389"/>
      <c r="LNG131" s="387"/>
      <c r="LNH131" s="213"/>
      <c r="LNI131" s="388"/>
      <c r="LNJ131" s="389"/>
      <c r="LNK131" s="387"/>
      <c r="LNL131" s="213"/>
      <c r="LNM131" s="388"/>
      <c r="LNN131" s="389"/>
      <c r="LNO131" s="387"/>
      <c r="LNP131" s="213"/>
      <c r="LNQ131" s="388"/>
      <c r="LNR131" s="389"/>
      <c r="LNS131" s="387"/>
      <c r="LNT131" s="213"/>
      <c r="LNU131" s="388"/>
      <c r="LNV131" s="389"/>
      <c r="LNW131" s="387"/>
      <c r="LNX131" s="213"/>
      <c r="LNY131" s="388"/>
      <c r="LNZ131" s="389"/>
      <c r="LOA131" s="387"/>
      <c r="LOB131" s="213"/>
      <c r="LOC131" s="388"/>
      <c r="LOD131" s="389"/>
      <c r="LOE131" s="387"/>
      <c r="LOF131" s="213"/>
      <c r="LOG131" s="388"/>
      <c r="LOH131" s="389"/>
      <c r="LOI131" s="387"/>
      <c r="LOJ131" s="213"/>
      <c r="LOK131" s="388"/>
      <c r="LOL131" s="389"/>
      <c r="LOM131" s="387"/>
      <c r="LON131" s="213"/>
      <c r="LOO131" s="388"/>
      <c r="LOP131" s="389"/>
      <c r="LOQ131" s="387"/>
      <c r="LOR131" s="213"/>
      <c r="LOS131" s="388"/>
      <c r="LOT131" s="389"/>
      <c r="LOU131" s="387"/>
      <c r="LOV131" s="213"/>
      <c r="LOW131" s="388"/>
      <c r="LOX131" s="389"/>
      <c r="LOY131" s="387"/>
      <c r="LOZ131" s="213"/>
      <c r="LPA131" s="388"/>
      <c r="LPB131" s="389"/>
      <c r="LPC131" s="387"/>
      <c r="LPD131" s="213"/>
      <c r="LPE131" s="388"/>
      <c r="LPF131" s="389"/>
      <c r="LPG131" s="387"/>
      <c r="LPH131" s="213"/>
      <c r="LPI131" s="388"/>
      <c r="LPJ131" s="389"/>
      <c r="LPK131" s="387"/>
      <c r="LPL131" s="213"/>
      <c r="LPM131" s="388"/>
      <c r="LPN131" s="389"/>
      <c r="LPO131" s="387"/>
      <c r="LPP131" s="213"/>
      <c r="LPQ131" s="388"/>
      <c r="LPR131" s="389"/>
      <c r="LPS131" s="387"/>
      <c r="LPT131" s="213"/>
      <c r="LPU131" s="388"/>
      <c r="LPV131" s="389"/>
      <c r="LPW131" s="387"/>
      <c r="LPX131" s="213"/>
      <c r="LPY131" s="388"/>
      <c r="LPZ131" s="389"/>
      <c r="LQA131" s="387"/>
      <c r="LQB131" s="213"/>
      <c r="LQC131" s="388"/>
      <c r="LQD131" s="389"/>
      <c r="LQE131" s="387"/>
      <c r="LQF131" s="213"/>
      <c r="LQG131" s="388"/>
      <c r="LQH131" s="389"/>
      <c r="LQI131" s="387"/>
      <c r="LQJ131" s="213"/>
      <c r="LQK131" s="388"/>
      <c r="LQL131" s="389"/>
      <c r="LQM131" s="387"/>
      <c r="LQN131" s="213"/>
      <c r="LQO131" s="388"/>
      <c r="LQP131" s="389"/>
      <c r="LQQ131" s="387"/>
      <c r="LQR131" s="213"/>
      <c r="LQS131" s="388"/>
      <c r="LQT131" s="389"/>
      <c r="LQU131" s="387"/>
      <c r="LQV131" s="213"/>
      <c r="LQW131" s="388"/>
      <c r="LQX131" s="389"/>
      <c r="LQY131" s="387"/>
      <c r="LQZ131" s="213"/>
      <c r="LRA131" s="388"/>
      <c r="LRB131" s="389"/>
      <c r="LRC131" s="387"/>
      <c r="LRD131" s="213"/>
      <c r="LRE131" s="388"/>
      <c r="LRF131" s="389"/>
      <c r="LRG131" s="387"/>
      <c r="LRH131" s="213"/>
      <c r="LRI131" s="388"/>
      <c r="LRJ131" s="389"/>
      <c r="LRK131" s="387"/>
      <c r="LRL131" s="213"/>
      <c r="LRM131" s="388"/>
      <c r="LRN131" s="389"/>
      <c r="LRO131" s="387"/>
      <c r="LRP131" s="213"/>
      <c r="LRQ131" s="388"/>
      <c r="LRR131" s="389"/>
      <c r="LRS131" s="387"/>
      <c r="LRT131" s="213"/>
      <c r="LRU131" s="388"/>
      <c r="LRV131" s="389"/>
      <c r="LRW131" s="387"/>
      <c r="LRX131" s="213"/>
      <c r="LRY131" s="388"/>
      <c r="LRZ131" s="389"/>
      <c r="LSA131" s="387"/>
      <c r="LSB131" s="213"/>
      <c r="LSC131" s="388"/>
      <c r="LSD131" s="389"/>
      <c r="LSE131" s="387"/>
      <c r="LSF131" s="213"/>
      <c r="LSG131" s="388"/>
      <c r="LSH131" s="389"/>
      <c r="LSI131" s="387"/>
      <c r="LSJ131" s="213"/>
      <c r="LSK131" s="388"/>
      <c r="LSL131" s="389"/>
      <c r="LSM131" s="387"/>
      <c r="LSN131" s="213"/>
      <c r="LSO131" s="388"/>
      <c r="LSP131" s="389"/>
      <c r="LSQ131" s="387"/>
      <c r="LSR131" s="213"/>
      <c r="LSS131" s="388"/>
      <c r="LST131" s="389"/>
      <c r="LSU131" s="387"/>
      <c r="LSV131" s="213"/>
      <c r="LSW131" s="388"/>
      <c r="LSX131" s="389"/>
      <c r="LSY131" s="387"/>
      <c r="LSZ131" s="213"/>
      <c r="LTA131" s="388"/>
      <c r="LTB131" s="389"/>
      <c r="LTC131" s="387"/>
      <c r="LTD131" s="213"/>
      <c r="LTE131" s="388"/>
      <c r="LTF131" s="389"/>
      <c r="LTG131" s="387"/>
      <c r="LTH131" s="213"/>
      <c r="LTI131" s="388"/>
      <c r="LTJ131" s="389"/>
      <c r="LTK131" s="387"/>
      <c r="LTL131" s="213"/>
      <c r="LTM131" s="388"/>
      <c r="LTN131" s="389"/>
      <c r="LTO131" s="387"/>
      <c r="LTP131" s="213"/>
      <c r="LTQ131" s="388"/>
      <c r="LTR131" s="389"/>
      <c r="LTS131" s="387"/>
      <c r="LTT131" s="213"/>
      <c r="LTU131" s="388"/>
      <c r="LTV131" s="389"/>
      <c r="LTW131" s="387"/>
      <c r="LTX131" s="213"/>
      <c r="LTY131" s="388"/>
      <c r="LTZ131" s="389"/>
      <c r="LUA131" s="387"/>
      <c r="LUB131" s="213"/>
      <c r="LUC131" s="388"/>
      <c r="LUD131" s="389"/>
      <c r="LUE131" s="387"/>
      <c r="LUF131" s="213"/>
      <c r="LUG131" s="388"/>
      <c r="LUH131" s="389"/>
      <c r="LUI131" s="387"/>
      <c r="LUJ131" s="213"/>
      <c r="LUK131" s="388"/>
      <c r="LUL131" s="389"/>
      <c r="LUM131" s="387"/>
      <c r="LUN131" s="213"/>
      <c r="LUO131" s="388"/>
      <c r="LUP131" s="389"/>
      <c r="LUQ131" s="387"/>
      <c r="LUR131" s="213"/>
      <c r="LUS131" s="388"/>
      <c r="LUT131" s="389"/>
      <c r="LUU131" s="387"/>
      <c r="LUV131" s="213"/>
      <c r="LUW131" s="388"/>
      <c r="LUX131" s="389"/>
      <c r="LUY131" s="387"/>
      <c r="LUZ131" s="213"/>
      <c r="LVA131" s="388"/>
      <c r="LVB131" s="389"/>
      <c r="LVC131" s="387"/>
      <c r="LVD131" s="213"/>
      <c r="LVE131" s="388"/>
      <c r="LVF131" s="389"/>
      <c r="LVG131" s="387"/>
      <c r="LVH131" s="213"/>
      <c r="LVI131" s="388"/>
      <c r="LVJ131" s="389"/>
      <c r="LVK131" s="387"/>
      <c r="LVL131" s="213"/>
      <c r="LVM131" s="388"/>
      <c r="LVN131" s="389"/>
      <c r="LVO131" s="387"/>
      <c r="LVP131" s="213"/>
      <c r="LVQ131" s="388"/>
      <c r="LVR131" s="389"/>
      <c r="LVS131" s="387"/>
      <c r="LVT131" s="213"/>
      <c r="LVU131" s="388"/>
      <c r="LVV131" s="389"/>
      <c r="LVW131" s="387"/>
      <c r="LVX131" s="213"/>
      <c r="LVY131" s="388"/>
      <c r="LVZ131" s="389"/>
      <c r="LWA131" s="387"/>
      <c r="LWB131" s="213"/>
      <c r="LWC131" s="388"/>
      <c r="LWD131" s="389"/>
      <c r="LWE131" s="387"/>
      <c r="LWF131" s="213"/>
      <c r="LWG131" s="388"/>
      <c r="LWH131" s="389"/>
      <c r="LWI131" s="387"/>
      <c r="LWJ131" s="213"/>
      <c r="LWK131" s="388"/>
      <c r="LWL131" s="389"/>
      <c r="LWM131" s="387"/>
      <c r="LWN131" s="213"/>
      <c r="LWO131" s="388"/>
      <c r="LWP131" s="389"/>
      <c r="LWQ131" s="387"/>
      <c r="LWR131" s="213"/>
      <c r="LWS131" s="388"/>
      <c r="LWT131" s="389"/>
      <c r="LWU131" s="387"/>
      <c r="LWV131" s="213"/>
      <c r="LWW131" s="388"/>
      <c r="LWX131" s="389"/>
      <c r="LWY131" s="387"/>
      <c r="LWZ131" s="213"/>
      <c r="LXA131" s="388"/>
      <c r="LXB131" s="389"/>
      <c r="LXC131" s="387"/>
      <c r="LXD131" s="213"/>
      <c r="LXE131" s="388"/>
      <c r="LXF131" s="389"/>
      <c r="LXG131" s="387"/>
      <c r="LXH131" s="213"/>
      <c r="LXI131" s="388"/>
      <c r="LXJ131" s="389"/>
      <c r="LXK131" s="387"/>
      <c r="LXL131" s="213"/>
      <c r="LXM131" s="388"/>
      <c r="LXN131" s="389"/>
      <c r="LXO131" s="387"/>
      <c r="LXP131" s="213"/>
      <c r="LXQ131" s="388"/>
      <c r="LXR131" s="389"/>
      <c r="LXS131" s="387"/>
      <c r="LXT131" s="213"/>
      <c r="LXU131" s="388"/>
      <c r="LXV131" s="389"/>
      <c r="LXW131" s="387"/>
      <c r="LXX131" s="213"/>
      <c r="LXY131" s="388"/>
      <c r="LXZ131" s="389"/>
      <c r="LYA131" s="387"/>
      <c r="LYB131" s="213"/>
      <c r="LYC131" s="388"/>
      <c r="LYD131" s="389"/>
      <c r="LYE131" s="387"/>
      <c r="LYF131" s="213"/>
      <c r="LYG131" s="388"/>
      <c r="LYH131" s="389"/>
      <c r="LYI131" s="387"/>
      <c r="LYJ131" s="213"/>
      <c r="LYK131" s="388"/>
      <c r="LYL131" s="389"/>
      <c r="LYM131" s="387"/>
      <c r="LYN131" s="213"/>
      <c r="LYO131" s="388"/>
      <c r="LYP131" s="389"/>
      <c r="LYQ131" s="387"/>
      <c r="LYR131" s="213"/>
      <c r="LYS131" s="388"/>
      <c r="LYT131" s="389"/>
      <c r="LYU131" s="387"/>
      <c r="LYV131" s="213"/>
      <c r="LYW131" s="388"/>
      <c r="LYX131" s="389"/>
      <c r="LYY131" s="387"/>
      <c r="LYZ131" s="213"/>
      <c r="LZA131" s="388"/>
      <c r="LZB131" s="389"/>
      <c r="LZC131" s="387"/>
      <c r="LZD131" s="213"/>
      <c r="LZE131" s="388"/>
      <c r="LZF131" s="389"/>
      <c r="LZG131" s="387"/>
      <c r="LZH131" s="213"/>
      <c r="LZI131" s="388"/>
      <c r="LZJ131" s="389"/>
      <c r="LZK131" s="387"/>
      <c r="LZL131" s="213"/>
      <c r="LZM131" s="388"/>
      <c r="LZN131" s="389"/>
      <c r="LZO131" s="387"/>
      <c r="LZP131" s="213"/>
      <c r="LZQ131" s="388"/>
      <c r="LZR131" s="389"/>
      <c r="LZS131" s="387"/>
      <c r="LZT131" s="213"/>
      <c r="LZU131" s="388"/>
      <c r="LZV131" s="389"/>
      <c r="LZW131" s="387"/>
      <c r="LZX131" s="213"/>
      <c r="LZY131" s="388"/>
      <c r="LZZ131" s="389"/>
      <c r="MAA131" s="387"/>
      <c r="MAB131" s="213"/>
      <c r="MAC131" s="388"/>
      <c r="MAD131" s="389"/>
      <c r="MAE131" s="387"/>
      <c r="MAF131" s="213"/>
      <c r="MAG131" s="388"/>
      <c r="MAH131" s="389"/>
      <c r="MAI131" s="387"/>
      <c r="MAJ131" s="213"/>
      <c r="MAK131" s="388"/>
      <c r="MAL131" s="389"/>
      <c r="MAM131" s="387"/>
      <c r="MAN131" s="213"/>
      <c r="MAO131" s="388"/>
      <c r="MAP131" s="389"/>
      <c r="MAQ131" s="387"/>
      <c r="MAR131" s="213"/>
      <c r="MAS131" s="388"/>
      <c r="MAT131" s="389"/>
      <c r="MAU131" s="387"/>
      <c r="MAV131" s="213"/>
      <c r="MAW131" s="388"/>
      <c r="MAX131" s="389"/>
      <c r="MAY131" s="387"/>
      <c r="MAZ131" s="213"/>
      <c r="MBA131" s="388"/>
      <c r="MBB131" s="389"/>
      <c r="MBC131" s="387"/>
      <c r="MBD131" s="213"/>
      <c r="MBE131" s="388"/>
      <c r="MBF131" s="389"/>
      <c r="MBG131" s="387"/>
      <c r="MBH131" s="213"/>
      <c r="MBI131" s="388"/>
      <c r="MBJ131" s="389"/>
      <c r="MBK131" s="387"/>
      <c r="MBL131" s="213"/>
      <c r="MBM131" s="388"/>
      <c r="MBN131" s="389"/>
      <c r="MBO131" s="387"/>
      <c r="MBP131" s="213"/>
      <c r="MBQ131" s="388"/>
      <c r="MBR131" s="389"/>
      <c r="MBS131" s="387"/>
      <c r="MBT131" s="213"/>
      <c r="MBU131" s="388"/>
      <c r="MBV131" s="389"/>
      <c r="MBW131" s="387"/>
      <c r="MBX131" s="213"/>
      <c r="MBY131" s="388"/>
      <c r="MBZ131" s="389"/>
      <c r="MCA131" s="387"/>
      <c r="MCB131" s="213"/>
      <c r="MCC131" s="388"/>
      <c r="MCD131" s="389"/>
      <c r="MCE131" s="387"/>
      <c r="MCF131" s="213"/>
      <c r="MCG131" s="388"/>
      <c r="MCH131" s="389"/>
      <c r="MCI131" s="387"/>
      <c r="MCJ131" s="213"/>
      <c r="MCK131" s="388"/>
      <c r="MCL131" s="389"/>
      <c r="MCM131" s="387"/>
      <c r="MCN131" s="213"/>
      <c r="MCO131" s="388"/>
      <c r="MCP131" s="389"/>
      <c r="MCQ131" s="387"/>
      <c r="MCR131" s="213"/>
      <c r="MCS131" s="388"/>
      <c r="MCT131" s="389"/>
      <c r="MCU131" s="387"/>
      <c r="MCV131" s="213"/>
      <c r="MCW131" s="388"/>
      <c r="MCX131" s="389"/>
      <c r="MCY131" s="387"/>
      <c r="MCZ131" s="213"/>
      <c r="MDA131" s="388"/>
      <c r="MDB131" s="389"/>
      <c r="MDC131" s="387"/>
      <c r="MDD131" s="213"/>
      <c r="MDE131" s="388"/>
      <c r="MDF131" s="389"/>
      <c r="MDG131" s="387"/>
      <c r="MDH131" s="213"/>
      <c r="MDI131" s="388"/>
      <c r="MDJ131" s="389"/>
      <c r="MDK131" s="387"/>
      <c r="MDL131" s="213"/>
      <c r="MDM131" s="388"/>
      <c r="MDN131" s="389"/>
      <c r="MDO131" s="387"/>
      <c r="MDP131" s="213"/>
      <c r="MDQ131" s="388"/>
      <c r="MDR131" s="389"/>
      <c r="MDS131" s="387"/>
      <c r="MDT131" s="213"/>
      <c r="MDU131" s="388"/>
      <c r="MDV131" s="389"/>
      <c r="MDW131" s="387"/>
      <c r="MDX131" s="213"/>
      <c r="MDY131" s="388"/>
      <c r="MDZ131" s="389"/>
      <c r="MEA131" s="387"/>
      <c r="MEB131" s="213"/>
      <c r="MEC131" s="388"/>
      <c r="MED131" s="389"/>
      <c r="MEE131" s="387"/>
      <c r="MEF131" s="213"/>
      <c r="MEG131" s="388"/>
      <c r="MEH131" s="389"/>
      <c r="MEI131" s="387"/>
      <c r="MEJ131" s="213"/>
      <c r="MEK131" s="388"/>
      <c r="MEL131" s="389"/>
      <c r="MEM131" s="387"/>
      <c r="MEN131" s="213"/>
      <c r="MEO131" s="388"/>
      <c r="MEP131" s="389"/>
      <c r="MEQ131" s="387"/>
      <c r="MER131" s="213"/>
      <c r="MES131" s="388"/>
      <c r="MET131" s="389"/>
      <c r="MEU131" s="387"/>
      <c r="MEV131" s="213"/>
      <c r="MEW131" s="388"/>
      <c r="MEX131" s="389"/>
      <c r="MEY131" s="387"/>
      <c r="MEZ131" s="213"/>
      <c r="MFA131" s="388"/>
      <c r="MFB131" s="389"/>
      <c r="MFC131" s="387"/>
      <c r="MFD131" s="213"/>
      <c r="MFE131" s="388"/>
      <c r="MFF131" s="389"/>
      <c r="MFG131" s="387"/>
      <c r="MFH131" s="213"/>
      <c r="MFI131" s="388"/>
      <c r="MFJ131" s="389"/>
      <c r="MFK131" s="387"/>
      <c r="MFL131" s="213"/>
      <c r="MFM131" s="388"/>
      <c r="MFN131" s="389"/>
      <c r="MFO131" s="387"/>
      <c r="MFP131" s="213"/>
      <c r="MFQ131" s="388"/>
      <c r="MFR131" s="389"/>
      <c r="MFS131" s="387"/>
      <c r="MFT131" s="213"/>
      <c r="MFU131" s="388"/>
      <c r="MFV131" s="389"/>
      <c r="MFW131" s="387"/>
      <c r="MFX131" s="213"/>
      <c r="MFY131" s="388"/>
      <c r="MFZ131" s="389"/>
      <c r="MGA131" s="387"/>
      <c r="MGB131" s="213"/>
      <c r="MGC131" s="388"/>
      <c r="MGD131" s="389"/>
      <c r="MGE131" s="387"/>
      <c r="MGF131" s="213"/>
      <c r="MGG131" s="388"/>
      <c r="MGH131" s="389"/>
      <c r="MGI131" s="387"/>
      <c r="MGJ131" s="213"/>
      <c r="MGK131" s="388"/>
      <c r="MGL131" s="389"/>
      <c r="MGM131" s="387"/>
      <c r="MGN131" s="213"/>
      <c r="MGO131" s="388"/>
      <c r="MGP131" s="389"/>
      <c r="MGQ131" s="387"/>
      <c r="MGR131" s="213"/>
      <c r="MGS131" s="388"/>
      <c r="MGT131" s="389"/>
      <c r="MGU131" s="387"/>
      <c r="MGV131" s="213"/>
      <c r="MGW131" s="388"/>
      <c r="MGX131" s="389"/>
      <c r="MGY131" s="387"/>
      <c r="MGZ131" s="213"/>
      <c r="MHA131" s="388"/>
      <c r="MHB131" s="389"/>
      <c r="MHC131" s="387"/>
      <c r="MHD131" s="213"/>
      <c r="MHE131" s="388"/>
      <c r="MHF131" s="389"/>
      <c r="MHG131" s="387"/>
      <c r="MHH131" s="213"/>
      <c r="MHI131" s="388"/>
      <c r="MHJ131" s="389"/>
      <c r="MHK131" s="387"/>
      <c r="MHL131" s="213"/>
      <c r="MHM131" s="388"/>
      <c r="MHN131" s="389"/>
      <c r="MHO131" s="387"/>
      <c r="MHP131" s="213"/>
      <c r="MHQ131" s="388"/>
      <c r="MHR131" s="389"/>
      <c r="MHS131" s="387"/>
      <c r="MHT131" s="213"/>
      <c r="MHU131" s="388"/>
      <c r="MHV131" s="389"/>
      <c r="MHW131" s="387"/>
      <c r="MHX131" s="213"/>
      <c r="MHY131" s="388"/>
      <c r="MHZ131" s="389"/>
      <c r="MIA131" s="387"/>
      <c r="MIB131" s="213"/>
      <c r="MIC131" s="388"/>
      <c r="MID131" s="389"/>
      <c r="MIE131" s="387"/>
      <c r="MIF131" s="213"/>
      <c r="MIG131" s="388"/>
      <c r="MIH131" s="389"/>
      <c r="MII131" s="387"/>
      <c r="MIJ131" s="213"/>
      <c r="MIK131" s="388"/>
      <c r="MIL131" s="389"/>
      <c r="MIM131" s="387"/>
      <c r="MIN131" s="213"/>
      <c r="MIO131" s="388"/>
      <c r="MIP131" s="389"/>
      <c r="MIQ131" s="387"/>
      <c r="MIR131" s="213"/>
      <c r="MIS131" s="388"/>
      <c r="MIT131" s="389"/>
      <c r="MIU131" s="387"/>
      <c r="MIV131" s="213"/>
      <c r="MIW131" s="388"/>
      <c r="MIX131" s="389"/>
      <c r="MIY131" s="387"/>
      <c r="MIZ131" s="213"/>
      <c r="MJA131" s="388"/>
      <c r="MJB131" s="389"/>
      <c r="MJC131" s="387"/>
      <c r="MJD131" s="213"/>
      <c r="MJE131" s="388"/>
      <c r="MJF131" s="389"/>
      <c r="MJG131" s="387"/>
      <c r="MJH131" s="213"/>
      <c r="MJI131" s="388"/>
      <c r="MJJ131" s="389"/>
      <c r="MJK131" s="387"/>
      <c r="MJL131" s="213"/>
      <c r="MJM131" s="388"/>
      <c r="MJN131" s="389"/>
      <c r="MJO131" s="387"/>
      <c r="MJP131" s="213"/>
      <c r="MJQ131" s="388"/>
      <c r="MJR131" s="389"/>
      <c r="MJS131" s="387"/>
      <c r="MJT131" s="213"/>
      <c r="MJU131" s="388"/>
      <c r="MJV131" s="389"/>
      <c r="MJW131" s="387"/>
      <c r="MJX131" s="213"/>
      <c r="MJY131" s="388"/>
      <c r="MJZ131" s="389"/>
      <c r="MKA131" s="387"/>
      <c r="MKB131" s="213"/>
      <c r="MKC131" s="388"/>
      <c r="MKD131" s="389"/>
      <c r="MKE131" s="387"/>
      <c r="MKF131" s="213"/>
      <c r="MKG131" s="388"/>
      <c r="MKH131" s="389"/>
      <c r="MKI131" s="387"/>
      <c r="MKJ131" s="213"/>
      <c r="MKK131" s="388"/>
      <c r="MKL131" s="389"/>
      <c r="MKM131" s="387"/>
      <c r="MKN131" s="213"/>
      <c r="MKO131" s="388"/>
      <c r="MKP131" s="389"/>
      <c r="MKQ131" s="387"/>
      <c r="MKR131" s="213"/>
      <c r="MKS131" s="388"/>
      <c r="MKT131" s="389"/>
      <c r="MKU131" s="387"/>
      <c r="MKV131" s="213"/>
      <c r="MKW131" s="388"/>
      <c r="MKX131" s="389"/>
      <c r="MKY131" s="387"/>
      <c r="MKZ131" s="213"/>
      <c r="MLA131" s="388"/>
      <c r="MLB131" s="389"/>
      <c r="MLC131" s="387"/>
      <c r="MLD131" s="213"/>
      <c r="MLE131" s="388"/>
      <c r="MLF131" s="389"/>
      <c r="MLG131" s="387"/>
      <c r="MLH131" s="213"/>
      <c r="MLI131" s="388"/>
      <c r="MLJ131" s="389"/>
      <c r="MLK131" s="387"/>
      <c r="MLL131" s="213"/>
      <c r="MLM131" s="388"/>
      <c r="MLN131" s="389"/>
      <c r="MLO131" s="387"/>
      <c r="MLP131" s="213"/>
      <c r="MLQ131" s="388"/>
      <c r="MLR131" s="389"/>
      <c r="MLS131" s="387"/>
      <c r="MLT131" s="213"/>
      <c r="MLU131" s="388"/>
      <c r="MLV131" s="389"/>
      <c r="MLW131" s="387"/>
      <c r="MLX131" s="213"/>
      <c r="MLY131" s="388"/>
      <c r="MLZ131" s="389"/>
      <c r="MMA131" s="387"/>
      <c r="MMB131" s="213"/>
      <c r="MMC131" s="388"/>
      <c r="MMD131" s="389"/>
      <c r="MME131" s="387"/>
      <c r="MMF131" s="213"/>
      <c r="MMG131" s="388"/>
      <c r="MMH131" s="389"/>
      <c r="MMI131" s="387"/>
      <c r="MMJ131" s="213"/>
      <c r="MMK131" s="388"/>
      <c r="MML131" s="389"/>
      <c r="MMM131" s="387"/>
      <c r="MMN131" s="213"/>
      <c r="MMO131" s="388"/>
      <c r="MMP131" s="389"/>
      <c r="MMQ131" s="387"/>
      <c r="MMR131" s="213"/>
      <c r="MMS131" s="388"/>
      <c r="MMT131" s="389"/>
      <c r="MMU131" s="387"/>
      <c r="MMV131" s="213"/>
      <c r="MMW131" s="388"/>
      <c r="MMX131" s="389"/>
      <c r="MMY131" s="387"/>
      <c r="MMZ131" s="213"/>
      <c r="MNA131" s="388"/>
      <c r="MNB131" s="389"/>
      <c r="MNC131" s="387"/>
      <c r="MND131" s="213"/>
      <c r="MNE131" s="388"/>
      <c r="MNF131" s="389"/>
      <c r="MNG131" s="387"/>
      <c r="MNH131" s="213"/>
      <c r="MNI131" s="388"/>
      <c r="MNJ131" s="389"/>
      <c r="MNK131" s="387"/>
      <c r="MNL131" s="213"/>
      <c r="MNM131" s="388"/>
      <c r="MNN131" s="389"/>
      <c r="MNO131" s="387"/>
      <c r="MNP131" s="213"/>
      <c r="MNQ131" s="388"/>
      <c r="MNR131" s="389"/>
      <c r="MNS131" s="387"/>
      <c r="MNT131" s="213"/>
      <c r="MNU131" s="388"/>
      <c r="MNV131" s="389"/>
      <c r="MNW131" s="387"/>
      <c r="MNX131" s="213"/>
      <c r="MNY131" s="388"/>
      <c r="MNZ131" s="389"/>
      <c r="MOA131" s="387"/>
      <c r="MOB131" s="213"/>
      <c r="MOC131" s="388"/>
      <c r="MOD131" s="389"/>
      <c r="MOE131" s="387"/>
      <c r="MOF131" s="213"/>
      <c r="MOG131" s="388"/>
      <c r="MOH131" s="389"/>
      <c r="MOI131" s="387"/>
      <c r="MOJ131" s="213"/>
      <c r="MOK131" s="388"/>
      <c r="MOL131" s="389"/>
      <c r="MOM131" s="387"/>
      <c r="MON131" s="213"/>
      <c r="MOO131" s="388"/>
      <c r="MOP131" s="389"/>
      <c r="MOQ131" s="387"/>
      <c r="MOR131" s="213"/>
      <c r="MOS131" s="388"/>
      <c r="MOT131" s="389"/>
      <c r="MOU131" s="387"/>
      <c r="MOV131" s="213"/>
      <c r="MOW131" s="388"/>
      <c r="MOX131" s="389"/>
      <c r="MOY131" s="387"/>
      <c r="MOZ131" s="213"/>
      <c r="MPA131" s="388"/>
      <c r="MPB131" s="389"/>
      <c r="MPC131" s="387"/>
      <c r="MPD131" s="213"/>
      <c r="MPE131" s="388"/>
      <c r="MPF131" s="389"/>
      <c r="MPG131" s="387"/>
      <c r="MPH131" s="213"/>
      <c r="MPI131" s="388"/>
      <c r="MPJ131" s="389"/>
      <c r="MPK131" s="387"/>
      <c r="MPL131" s="213"/>
      <c r="MPM131" s="388"/>
      <c r="MPN131" s="389"/>
      <c r="MPO131" s="387"/>
      <c r="MPP131" s="213"/>
      <c r="MPQ131" s="388"/>
      <c r="MPR131" s="389"/>
      <c r="MPS131" s="387"/>
      <c r="MPT131" s="213"/>
      <c r="MPU131" s="388"/>
      <c r="MPV131" s="389"/>
      <c r="MPW131" s="387"/>
      <c r="MPX131" s="213"/>
      <c r="MPY131" s="388"/>
      <c r="MPZ131" s="389"/>
      <c r="MQA131" s="387"/>
      <c r="MQB131" s="213"/>
      <c r="MQC131" s="388"/>
      <c r="MQD131" s="389"/>
      <c r="MQE131" s="387"/>
      <c r="MQF131" s="213"/>
      <c r="MQG131" s="388"/>
      <c r="MQH131" s="389"/>
      <c r="MQI131" s="387"/>
      <c r="MQJ131" s="213"/>
      <c r="MQK131" s="388"/>
      <c r="MQL131" s="389"/>
      <c r="MQM131" s="387"/>
      <c r="MQN131" s="213"/>
      <c r="MQO131" s="388"/>
      <c r="MQP131" s="389"/>
      <c r="MQQ131" s="387"/>
      <c r="MQR131" s="213"/>
      <c r="MQS131" s="388"/>
      <c r="MQT131" s="389"/>
      <c r="MQU131" s="387"/>
      <c r="MQV131" s="213"/>
      <c r="MQW131" s="388"/>
      <c r="MQX131" s="389"/>
      <c r="MQY131" s="387"/>
      <c r="MQZ131" s="213"/>
      <c r="MRA131" s="388"/>
      <c r="MRB131" s="389"/>
      <c r="MRC131" s="387"/>
      <c r="MRD131" s="213"/>
      <c r="MRE131" s="388"/>
      <c r="MRF131" s="389"/>
      <c r="MRG131" s="387"/>
      <c r="MRH131" s="213"/>
      <c r="MRI131" s="388"/>
      <c r="MRJ131" s="389"/>
      <c r="MRK131" s="387"/>
      <c r="MRL131" s="213"/>
      <c r="MRM131" s="388"/>
      <c r="MRN131" s="389"/>
      <c r="MRO131" s="387"/>
      <c r="MRP131" s="213"/>
      <c r="MRQ131" s="388"/>
      <c r="MRR131" s="389"/>
      <c r="MRS131" s="387"/>
      <c r="MRT131" s="213"/>
      <c r="MRU131" s="388"/>
      <c r="MRV131" s="389"/>
      <c r="MRW131" s="387"/>
      <c r="MRX131" s="213"/>
      <c r="MRY131" s="388"/>
      <c r="MRZ131" s="389"/>
      <c r="MSA131" s="387"/>
      <c r="MSB131" s="213"/>
      <c r="MSC131" s="388"/>
      <c r="MSD131" s="389"/>
      <c r="MSE131" s="387"/>
      <c r="MSF131" s="213"/>
      <c r="MSG131" s="388"/>
      <c r="MSH131" s="389"/>
      <c r="MSI131" s="387"/>
      <c r="MSJ131" s="213"/>
      <c r="MSK131" s="388"/>
      <c r="MSL131" s="389"/>
      <c r="MSM131" s="387"/>
      <c r="MSN131" s="213"/>
      <c r="MSO131" s="388"/>
      <c r="MSP131" s="389"/>
      <c r="MSQ131" s="387"/>
      <c r="MSR131" s="213"/>
      <c r="MSS131" s="388"/>
      <c r="MST131" s="389"/>
      <c r="MSU131" s="387"/>
      <c r="MSV131" s="213"/>
      <c r="MSW131" s="388"/>
      <c r="MSX131" s="389"/>
      <c r="MSY131" s="387"/>
      <c r="MSZ131" s="213"/>
      <c r="MTA131" s="388"/>
      <c r="MTB131" s="389"/>
      <c r="MTC131" s="387"/>
      <c r="MTD131" s="213"/>
      <c r="MTE131" s="388"/>
      <c r="MTF131" s="389"/>
      <c r="MTG131" s="387"/>
      <c r="MTH131" s="213"/>
      <c r="MTI131" s="388"/>
      <c r="MTJ131" s="389"/>
      <c r="MTK131" s="387"/>
      <c r="MTL131" s="213"/>
      <c r="MTM131" s="388"/>
      <c r="MTN131" s="389"/>
      <c r="MTO131" s="387"/>
      <c r="MTP131" s="213"/>
      <c r="MTQ131" s="388"/>
      <c r="MTR131" s="389"/>
      <c r="MTS131" s="387"/>
      <c r="MTT131" s="213"/>
      <c r="MTU131" s="388"/>
      <c r="MTV131" s="389"/>
      <c r="MTW131" s="387"/>
      <c r="MTX131" s="213"/>
      <c r="MTY131" s="388"/>
      <c r="MTZ131" s="389"/>
      <c r="MUA131" s="387"/>
      <c r="MUB131" s="213"/>
      <c r="MUC131" s="388"/>
      <c r="MUD131" s="389"/>
      <c r="MUE131" s="387"/>
      <c r="MUF131" s="213"/>
      <c r="MUG131" s="388"/>
      <c r="MUH131" s="389"/>
      <c r="MUI131" s="387"/>
      <c r="MUJ131" s="213"/>
      <c r="MUK131" s="388"/>
      <c r="MUL131" s="389"/>
      <c r="MUM131" s="387"/>
      <c r="MUN131" s="213"/>
      <c r="MUO131" s="388"/>
      <c r="MUP131" s="389"/>
      <c r="MUQ131" s="387"/>
      <c r="MUR131" s="213"/>
      <c r="MUS131" s="388"/>
      <c r="MUT131" s="389"/>
      <c r="MUU131" s="387"/>
      <c r="MUV131" s="213"/>
      <c r="MUW131" s="388"/>
      <c r="MUX131" s="389"/>
      <c r="MUY131" s="387"/>
      <c r="MUZ131" s="213"/>
      <c r="MVA131" s="388"/>
      <c r="MVB131" s="389"/>
      <c r="MVC131" s="387"/>
      <c r="MVD131" s="213"/>
      <c r="MVE131" s="388"/>
      <c r="MVF131" s="389"/>
      <c r="MVG131" s="387"/>
      <c r="MVH131" s="213"/>
      <c r="MVI131" s="388"/>
      <c r="MVJ131" s="389"/>
      <c r="MVK131" s="387"/>
      <c r="MVL131" s="213"/>
      <c r="MVM131" s="388"/>
      <c r="MVN131" s="389"/>
      <c r="MVO131" s="387"/>
      <c r="MVP131" s="213"/>
      <c r="MVQ131" s="388"/>
      <c r="MVR131" s="389"/>
      <c r="MVS131" s="387"/>
      <c r="MVT131" s="213"/>
      <c r="MVU131" s="388"/>
      <c r="MVV131" s="389"/>
      <c r="MVW131" s="387"/>
      <c r="MVX131" s="213"/>
      <c r="MVY131" s="388"/>
      <c r="MVZ131" s="389"/>
      <c r="MWA131" s="387"/>
      <c r="MWB131" s="213"/>
      <c r="MWC131" s="388"/>
      <c r="MWD131" s="389"/>
      <c r="MWE131" s="387"/>
      <c r="MWF131" s="213"/>
      <c r="MWG131" s="388"/>
      <c r="MWH131" s="389"/>
      <c r="MWI131" s="387"/>
      <c r="MWJ131" s="213"/>
      <c r="MWK131" s="388"/>
      <c r="MWL131" s="389"/>
      <c r="MWM131" s="387"/>
      <c r="MWN131" s="213"/>
      <c r="MWO131" s="388"/>
      <c r="MWP131" s="389"/>
      <c r="MWQ131" s="387"/>
      <c r="MWR131" s="213"/>
      <c r="MWS131" s="388"/>
      <c r="MWT131" s="389"/>
      <c r="MWU131" s="387"/>
      <c r="MWV131" s="213"/>
      <c r="MWW131" s="388"/>
      <c r="MWX131" s="389"/>
      <c r="MWY131" s="387"/>
      <c r="MWZ131" s="213"/>
      <c r="MXA131" s="388"/>
      <c r="MXB131" s="389"/>
      <c r="MXC131" s="387"/>
      <c r="MXD131" s="213"/>
      <c r="MXE131" s="388"/>
      <c r="MXF131" s="389"/>
      <c r="MXG131" s="387"/>
      <c r="MXH131" s="213"/>
      <c r="MXI131" s="388"/>
      <c r="MXJ131" s="389"/>
      <c r="MXK131" s="387"/>
      <c r="MXL131" s="213"/>
      <c r="MXM131" s="388"/>
      <c r="MXN131" s="389"/>
      <c r="MXO131" s="387"/>
      <c r="MXP131" s="213"/>
      <c r="MXQ131" s="388"/>
      <c r="MXR131" s="389"/>
      <c r="MXS131" s="387"/>
      <c r="MXT131" s="213"/>
      <c r="MXU131" s="388"/>
      <c r="MXV131" s="389"/>
      <c r="MXW131" s="387"/>
      <c r="MXX131" s="213"/>
      <c r="MXY131" s="388"/>
      <c r="MXZ131" s="389"/>
      <c r="MYA131" s="387"/>
      <c r="MYB131" s="213"/>
      <c r="MYC131" s="388"/>
      <c r="MYD131" s="389"/>
      <c r="MYE131" s="387"/>
      <c r="MYF131" s="213"/>
      <c r="MYG131" s="388"/>
      <c r="MYH131" s="389"/>
      <c r="MYI131" s="387"/>
      <c r="MYJ131" s="213"/>
      <c r="MYK131" s="388"/>
      <c r="MYL131" s="389"/>
      <c r="MYM131" s="387"/>
      <c r="MYN131" s="213"/>
      <c r="MYO131" s="388"/>
      <c r="MYP131" s="389"/>
      <c r="MYQ131" s="387"/>
      <c r="MYR131" s="213"/>
      <c r="MYS131" s="388"/>
      <c r="MYT131" s="389"/>
      <c r="MYU131" s="387"/>
      <c r="MYV131" s="213"/>
      <c r="MYW131" s="388"/>
      <c r="MYX131" s="389"/>
      <c r="MYY131" s="387"/>
      <c r="MYZ131" s="213"/>
      <c r="MZA131" s="388"/>
      <c r="MZB131" s="389"/>
      <c r="MZC131" s="387"/>
      <c r="MZD131" s="213"/>
      <c r="MZE131" s="388"/>
      <c r="MZF131" s="389"/>
      <c r="MZG131" s="387"/>
      <c r="MZH131" s="213"/>
      <c r="MZI131" s="388"/>
      <c r="MZJ131" s="389"/>
      <c r="MZK131" s="387"/>
      <c r="MZL131" s="213"/>
      <c r="MZM131" s="388"/>
      <c r="MZN131" s="389"/>
      <c r="MZO131" s="387"/>
      <c r="MZP131" s="213"/>
      <c r="MZQ131" s="388"/>
      <c r="MZR131" s="389"/>
      <c r="MZS131" s="387"/>
      <c r="MZT131" s="213"/>
      <c r="MZU131" s="388"/>
      <c r="MZV131" s="389"/>
      <c r="MZW131" s="387"/>
      <c r="MZX131" s="213"/>
      <c r="MZY131" s="388"/>
      <c r="MZZ131" s="389"/>
      <c r="NAA131" s="387"/>
      <c r="NAB131" s="213"/>
      <c r="NAC131" s="388"/>
      <c r="NAD131" s="389"/>
      <c r="NAE131" s="387"/>
      <c r="NAF131" s="213"/>
      <c r="NAG131" s="388"/>
      <c r="NAH131" s="389"/>
      <c r="NAI131" s="387"/>
      <c r="NAJ131" s="213"/>
      <c r="NAK131" s="388"/>
      <c r="NAL131" s="389"/>
      <c r="NAM131" s="387"/>
      <c r="NAN131" s="213"/>
      <c r="NAO131" s="388"/>
      <c r="NAP131" s="389"/>
      <c r="NAQ131" s="387"/>
      <c r="NAR131" s="213"/>
      <c r="NAS131" s="388"/>
      <c r="NAT131" s="389"/>
      <c r="NAU131" s="387"/>
      <c r="NAV131" s="213"/>
      <c r="NAW131" s="388"/>
      <c r="NAX131" s="389"/>
      <c r="NAY131" s="387"/>
      <c r="NAZ131" s="213"/>
      <c r="NBA131" s="388"/>
      <c r="NBB131" s="389"/>
      <c r="NBC131" s="387"/>
      <c r="NBD131" s="213"/>
      <c r="NBE131" s="388"/>
      <c r="NBF131" s="389"/>
      <c r="NBG131" s="387"/>
      <c r="NBH131" s="213"/>
      <c r="NBI131" s="388"/>
      <c r="NBJ131" s="389"/>
      <c r="NBK131" s="387"/>
      <c r="NBL131" s="213"/>
      <c r="NBM131" s="388"/>
      <c r="NBN131" s="389"/>
      <c r="NBO131" s="387"/>
      <c r="NBP131" s="213"/>
      <c r="NBQ131" s="388"/>
      <c r="NBR131" s="389"/>
      <c r="NBS131" s="387"/>
      <c r="NBT131" s="213"/>
      <c r="NBU131" s="388"/>
      <c r="NBV131" s="389"/>
      <c r="NBW131" s="387"/>
      <c r="NBX131" s="213"/>
      <c r="NBY131" s="388"/>
      <c r="NBZ131" s="389"/>
      <c r="NCA131" s="387"/>
      <c r="NCB131" s="213"/>
      <c r="NCC131" s="388"/>
      <c r="NCD131" s="389"/>
      <c r="NCE131" s="387"/>
      <c r="NCF131" s="213"/>
      <c r="NCG131" s="388"/>
      <c r="NCH131" s="389"/>
      <c r="NCI131" s="387"/>
      <c r="NCJ131" s="213"/>
      <c r="NCK131" s="388"/>
      <c r="NCL131" s="389"/>
      <c r="NCM131" s="387"/>
      <c r="NCN131" s="213"/>
      <c r="NCO131" s="388"/>
      <c r="NCP131" s="389"/>
      <c r="NCQ131" s="387"/>
      <c r="NCR131" s="213"/>
      <c r="NCS131" s="388"/>
      <c r="NCT131" s="389"/>
      <c r="NCU131" s="387"/>
      <c r="NCV131" s="213"/>
      <c r="NCW131" s="388"/>
      <c r="NCX131" s="389"/>
      <c r="NCY131" s="387"/>
      <c r="NCZ131" s="213"/>
      <c r="NDA131" s="388"/>
      <c r="NDB131" s="389"/>
      <c r="NDC131" s="387"/>
      <c r="NDD131" s="213"/>
      <c r="NDE131" s="388"/>
      <c r="NDF131" s="389"/>
      <c r="NDG131" s="387"/>
      <c r="NDH131" s="213"/>
      <c r="NDI131" s="388"/>
      <c r="NDJ131" s="389"/>
      <c r="NDK131" s="387"/>
      <c r="NDL131" s="213"/>
      <c r="NDM131" s="388"/>
      <c r="NDN131" s="389"/>
      <c r="NDO131" s="387"/>
      <c r="NDP131" s="213"/>
      <c r="NDQ131" s="388"/>
      <c r="NDR131" s="389"/>
      <c r="NDS131" s="387"/>
      <c r="NDT131" s="213"/>
      <c r="NDU131" s="388"/>
      <c r="NDV131" s="389"/>
      <c r="NDW131" s="387"/>
      <c r="NDX131" s="213"/>
      <c r="NDY131" s="388"/>
      <c r="NDZ131" s="389"/>
      <c r="NEA131" s="387"/>
      <c r="NEB131" s="213"/>
      <c r="NEC131" s="388"/>
      <c r="NED131" s="389"/>
      <c r="NEE131" s="387"/>
      <c r="NEF131" s="213"/>
      <c r="NEG131" s="388"/>
      <c r="NEH131" s="389"/>
      <c r="NEI131" s="387"/>
      <c r="NEJ131" s="213"/>
      <c r="NEK131" s="388"/>
      <c r="NEL131" s="389"/>
      <c r="NEM131" s="387"/>
      <c r="NEN131" s="213"/>
      <c r="NEO131" s="388"/>
      <c r="NEP131" s="389"/>
      <c r="NEQ131" s="387"/>
      <c r="NER131" s="213"/>
      <c r="NES131" s="388"/>
      <c r="NET131" s="389"/>
      <c r="NEU131" s="387"/>
      <c r="NEV131" s="213"/>
      <c r="NEW131" s="388"/>
      <c r="NEX131" s="389"/>
      <c r="NEY131" s="387"/>
      <c r="NEZ131" s="213"/>
      <c r="NFA131" s="388"/>
      <c r="NFB131" s="389"/>
      <c r="NFC131" s="387"/>
      <c r="NFD131" s="213"/>
      <c r="NFE131" s="388"/>
      <c r="NFF131" s="389"/>
      <c r="NFG131" s="387"/>
      <c r="NFH131" s="213"/>
      <c r="NFI131" s="388"/>
      <c r="NFJ131" s="389"/>
      <c r="NFK131" s="387"/>
      <c r="NFL131" s="213"/>
      <c r="NFM131" s="388"/>
      <c r="NFN131" s="389"/>
      <c r="NFO131" s="387"/>
      <c r="NFP131" s="213"/>
      <c r="NFQ131" s="388"/>
      <c r="NFR131" s="389"/>
      <c r="NFS131" s="387"/>
      <c r="NFT131" s="213"/>
      <c r="NFU131" s="388"/>
      <c r="NFV131" s="389"/>
      <c r="NFW131" s="387"/>
      <c r="NFX131" s="213"/>
      <c r="NFY131" s="388"/>
      <c r="NFZ131" s="389"/>
      <c r="NGA131" s="387"/>
      <c r="NGB131" s="213"/>
      <c r="NGC131" s="388"/>
      <c r="NGD131" s="389"/>
      <c r="NGE131" s="387"/>
      <c r="NGF131" s="213"/>
      <c r="NGG131" s="388"/>
      <c r="NGH131" s="389"/>
      <c r="NGI131" s="387"/>
      <c r="NGJ131" s="213"/>
      <c r="NGK131" s="388"/>
      <c r="NGL131" s="389"/>
      <c r="NGM131" s="387"/>
      <c r="NGN131" s="213"/>
      <c r="NGO131" s="388"/>
      <c r="NGP131" s="389"/>
      <c r="NGQ131" s="387"/>
      <c r="NGR131" s="213"/>
      <c r="NGS131" s="388"/>
      <c r="NGT131" s="389"/>
      <c r="NGU131" s="387"/>
      <c r="NGV131" s="213"/>
      <c r="NGW131" s="388"/>
      <c r="NGX131" s="389"/>
      <c r="NGY131" s="387"/>
      <c r="NGZ131" s="213"/>
      <c r="NHA131" s="388"/>
      <c r="NHB131" s="389"/>
      <c r="NHC131" s="387"/>
      <c r="NHD131" s="213"/>
      <c r="NHE131" s="388"/>
      <c r="NHF131" s="389"/>
      <c r="NHG131" s="387"/>
      <c r="NHH131" s="213"/>
      <c r="NHI131" s="388"/>
      <c r="NHJ131" s="389"/>
      <c r="NHK131" s="387"/>
      <c r="NHL131" s="213"/>
      <c r="NHM131" s="388"/>
      <c r="NHN131" s="389"/>
      <c r="NHO131" s="387"/>
      <c r="NHP131" s="213"/>
      <c r="NHQ131" s="388"/>
      <c r="NHR131" s="389"/>
      <c r="NHS131" s="387"/>
      <c r="NHT131" s="213"/>
      <c r="NHU131" s="388"/>
      <c r="NHV131" s="389"/>
      <c r="NHW131" s="387"/>
      <c r="NHX131" s="213"/>
      <c r="NHY131" s="388"/>
      <c r="NHZ131" s="389"/>
      <c r="NIA131" s="387"/>
      <c r="NIB131" s="213"/>
      <c r="NIC131" s="388"/>
      <c r="NID131" s="389"/>
      <c r="NIE131" s="387"/>
      <c r="NIF131" s="213"/>
      <c r="NIG131" s="388"/>
      <c r="NIH131" s="389"/>
      <c r="NII131" s="387"/>
      <c r="NIJ131" s="213"/>
      <c r="NIK131" s="388"/>
      <c r="NIL131" s="389"/>
      <c r="NIM131" s="387"/>
      <c r="NIN131" s="213"/>
      <c r="NIO131" s="388"/>
      <c r="NIP131" s="389"/>
      <c r="NIQ131" s="387"/>
      <c r="NIR131" s="213"/>
      <c r="NIS131" s="388"/>
      <c r="NIT131" s="389"/>
      <c r="NIU131" s="387"/>
      <c r="NIV131" s="213"/>
      <c r="NIW131" s="388"/>
      <c r="NIX131" s="389"/>
      <c r="NIY131" s="387"/>
      <c r="NIZ131" s="213"/>
      <c r="NJA131" s="388"/>
      <c r="NJB131" s="389"/>
      <c r="NJC131" s="387"/>
      <c r="NJD131" s="213"/>
      <c r="NJE131" s="388"/>
      <c r="NJF131" s="389"/>
      <c r="NJG131" s="387"/>
      <c r="NJH131" s="213"/>
      <c r="NJI131" s="388"/>
      <c r="NJJ131" s="389"/>
      <c r="NJK131" s="387"/>
      <c r="NJL131" s="213"/>
      <c r="NJM131" s="388"/>
      <c r="NJN131" s="389"/>
      <c r="NJO131" s="387"/>
      <c r="NJP131" s="213"/>
      <c r="NJQ131" s="388"/>
      <c r="NJR131" s="389"/>
      <c r="NJS131" s="387"/>
      <c r="NJT131" s="213"/>
      <c r="NJU131" s="388"/>
      <c r="NJV131" s="389"/>
      <c r="NJW131" s="387"/>
      <c r="NJX131" s="213"/>
      <c r="NJY131" s="388"/>
      <c r="NJZ131" s="389"/>
      <c r="NKA131" s="387"/>
      <c r="NKB131" s="213"/>
      <c r="NKC131" s="388"/>
      <c r="NKD131" s="389"/>
      <c r="NKE131" s="387"/>
      <c r="NKF131" s="213"/>
      <c r="NKG131" s="388"/>
      <c r="NKH131" s="389"/>
      <c r="NKI131" s="387"/>
      <c r="NKJ131" s="213"/>
      <c r="NKK131" s="388"/>
      <c r="NKL131" s="389"/>
      <c r="NKM131" s="387"/>
      <c r="NKN131" s="213"/>
      <c r="NKO131" s="388"/>
      <c r="NKP131" s="389"/>
      <c r="NKQ131" s="387"/>
      <c r="NKR131" s="213"/>
      <c r="NKS131" s="388"/>
      <c r="NKT131" s="389"/>
      <c r="NKU131" s="387"/>
      <c r="NKV131" s="213"/>
      <c r="NKW131" s="388"/>
      <c r="NKX131" s="389"/>
      <c r="NKY131" s="387"/>
      <c r="NKZ131" s="213"/>
      <c r="NLA131" s="388"/>
      <c r="NLB131" s="389"/>
      <c r="NLC131" s="387"/>
      <c r="NLD131" s="213"/>
      <c r="NLE131" s="388"/>
      <c r="NLF131" s="389"/>
      <c r="NLG131" s="387"/>
      <c r="NLH131" s="213"/>
      <c r="NLI131" s="388"/>
      <c r="NLJ131" s="389"/>
      <c r="NLK131" s="387"/>
      <c r="NLL131" s="213"/>
      <c r="NLM131" s="388"/>
      <c r="NLN131" s="389"/>
      <c r="NLO131" s="387"/>
      <c r="NLP131" s="213"/>
      <c r="NLQ131" s="388"/>
      <c r="NLR131" s="389"/>
      <c r="NLS131" s="387"/>
      <c r="NLT131" s="213"/>
      <c r="NLU131" s="388"/>
      <c r="NLV131" s="389"/>
      <c r="NLW131" s="387"/>
      <c r="NLX131" s="213"/>
      <c r="NLY131" s="388"/>
      <c r="NLZ131" s="389"/>
      <c r="NMA131" s="387"/>
      <c r="NMB131" s="213"/>
      <c r="NMC131" s="388"/>
      <c r="NMD131" s="389"/>
      <c r="NME131" s="387"/>
      <c r="NMF131" s="213"/>
      <c r="NMG131" s="388"/>
      <c r="NMH131" s="389"/>
      <c r="NMI131" s="387"/>
      <c r="NMJ131" s="213"/>
      <c r="NMK131" s="388"/>
      <c r="NML131" s="389"/>
      <c r="NMM131" s="387"/>
      <c r="NMN131" s="213"/>
      <c r="NMO131" s="388"/>
      <c r="NMP131" s="389"/>
      <c r="NMQ131" s="387"/>
      <c r="NMR131" s="213"/>
      <c r="NMS131" s="388"/>
      <c r="NMT131" s="389"/>
      <c r="NMU131" s="387"/>
      <c r="NMV131" s="213"/>
      <c r="NMW131" s="388"/>
      <c r="NMX131" s="389"/>
      <c r="NMY131" s="387"/>
      <c r="NMZ131" s="213"/>
      <c r="NNA131" s="388"/>
      <c r="NNB131" s="389"/>
      <c r="NNC131" s="387"/>
      <c r="NND131" s="213"/>
      <c r="NNE131" s="388"/>
      <c r="NNF131" s="389"/>
      <c r="NNG131" s="387"/>
      <c r="NNH131" s="213"/>
      <c r="NNI131" s="388"/>
      <c r="NNJ131" s="389"/>
      <c r="NNK131" s="387"/>
      <c r="NNL131" s="213"/>
      <c r="NNM131" s="388"/>
      <c r="NNN131" s="389"/>
      <c r="NNO131" s="387"/>
      <c r="NNP131" s="213"/>
      <c r="NNQ131" s="388"/>
      <c r="NNR131" s="389"/>
      <c r="NNS131" s="387"/>
      <c r="NNT131" s="213"/>
      <c r="NNU131" s="388"/>
      <c r="NNV131" s="389"/>
      <c r="NNW131" s="387"/>
      <c r="NNX131" s="213"/>
      <c r="NNY131" s="388"/>
      <c r="NNZ131" s="389"/>
      <c r="NOA131" s="387"/>
      <c r="NOB131" s="213"/>
      <c r="NOC131" s="388"/>
      <c r="NOD131" s="389"/>
      <c r="NOE131" s="387"/>
      <c r="NOF131" s="213"/>
      <c r="NOG131" s="388"/>
      <c r="NOH131" s="389"/>
      <c r="NOI131" s="387"/>
      <c r="NOJ131" s="213"/>
      <c r="NOK131" s="388"/>
      <c r="NOL131" s="389"/>
      <c r="NOM131" s="387"/>
      <c r="NON131" s="213"/>
      <c r="NOO131" s="388"/>
      <c r="NOP131" s="389"/>
      <c r="NOQ131" s="387"/>
      <c r="NOR131" s="213"/>
      <c r="NOS131" s="388"/>
      <c r="NOT131" s="389"/>
      <c r="NOU131" s="387"/>
      <c r="NOV131" s="213"/>
      <c r="NOW131" s="388"/>
      <c r="NOX131" s="389"/>
      <c r="NOY131" s="387"/>
      <c r="NOZ131" s="213"/>
      <c r="NPA131" s="388"/>
      <c r="NPB131" s="389"/>
      <c r="NPC131" s="387"/>
      <c r="NPD131" s="213"/>
      <c r="NPE131" s="388"/>
      <c r="NPF131" s="389"/>
      <c r="NPG131" s="387"/>
      <c r="NPH131" s="213"/>
      <c r="NPI131" s="388"/>
      <c r="NPJ131" s="389"/>
      <c r="NPK131" s="387"/>
      <c r="NPL131" s="213"/>
      <c r="NPM131" s="388"/>
      <c r="NPN131" s="389"/>
      <c r="NPO131" s="387"/>
      <c r="NPP131" s="213"/>
      <c r="NPQ131" s="388"/>
      <c r="NPR131" s="389"/>
      <c r="NPS131" s="387"/>
      <c r="NPT131" s="213"/>
      <c r="NPU131" s="388"/>
      <c r="NPV131" s="389"/>
      <c r="NPW131" s="387"/>
      <c r="NPX131" s="213"/>
      <c r="NPY131" s="388"/>
      <c r="NPZ131" s="389"/>
      <c r="NQA131" s="387"/>
      <c r="NQB131" s="213"/>
      <c r="NQC131" s="388"/>
      <c r="NQD131" s="389"/>
      <c r="NQE131" s="387"/>
      <c r="NQF131" s="213"/>
      <c r="NQG131" s="388"/>
      <c r="NQH131" s="389"/>
      <c r="NQI131" s="387"/>
      <c r="NQJ131" s="213"/>
      <c r="NQK131" s="388"/>
      <c r="NQL131" s="389"/>
      <c r="NQM131" s="387"/>
      <c r="NQN131" s="213"/>
      <c r="NQO131" s="388"/>
      <c r="NQP131" s="389"/>
      <c r="NQQ131" s="387"/>
      <c r="NQR131" s="213"/>
      <c r="NQS131" s="388"/>
      <c r="NQT131" s="389"/>
      <c r="NQU131" s="387"/>
      <c r="NQV131" s="213"/>
      <c r="NQW131" s="388"/>
      <c r="NQX131" s="389"/>
      <c r="NQY131" s="387"/>
      <c r="NQZ131" s="213"/>
      <c r="NRA131" s="388"/>
      <c r="NRB131" s="389"/>
      <c r="NRC131" s="387"/>
      <c r="NRD131" s="213"/>
      <c r="NRE131" s="388"/>
      <c r="NRF131" s="389"/>
      <c r="NRG131" s="387"/>
      <c r="NRH131" s="213"/>
      <c r="NRI131" s="388"/>
      <c r="NRJ131" s="389"/>
      <c r="NRK131" s="387"/>
      <c r="NRL131" s="213"/>
      <c r="NRM131" s="388"/>
      <c r="NRN131" s="389"/>
      <c r="NRO131" s="387"/>
      <c r="NRP131" s="213"/>
      <c r="NRQ131" s="388"/>
      <c r="NRR131" s="389"/>
      <c r="NRS131" s="387"/>
      <c r="NRT131" s="213"/>
      <c r="NRU131" s="388"/>
      <c r="NRV131" s="389"/>
      <c r="NRW131" s="387"/>
      <c r="NRX131" s="213"/>
      <c r="NRY131" s="388"/>
      <c r="NRZ131" s="389"/>
      <c r="NSA131" s="387"/>
      <c r="NSB131" s="213"/>
      <c r="NSC131" s="388"/>
      <c r="NSD131" s="389"/>
      <c r="NSE131" s="387"/>
      <c r="NSF131" s="213"/>
      <c r="NSG131" s="388"/>
      <c r="NSH131" s="389"/>
      <c r="NSI131" s="387"/>
      <c r="NSJ131" s="213"/>
      <c r="NSK131" s="388"/>
      <c r="NSL131" s="389"/>
      <c r="NSM131" s="387"/>
      <c r="NSN131" s="213"/>
      <c r="NSO131" s="388"/>
      <c r="NSP131" s="389"/>
      <c r="NSQ131" s="387"/>
      <c r="NSR131" s="213"/>
      <c r="NSS131" s="388"/>
      <c r="NST131" s="389"/>
      <c r="NSU131" s="387"/>
      <c r="NSV131" s="213"/>
      <c r="NSW131" s="388"/>
      <c r="NSX131" s="389"/>
      <c r="NSY131" s="387"/>
      <c r="NSZ131" s="213"/>
      <c r="NTA131" s="388"/>
      <c r="NTB131" s="389"/>
      <c r="NTC131" s="387"/>
      <c r="NTD131" s="213"/>
      <c r="NTE131" s="388"/>
      <c r="NTF131" s="389"/>
      <c r="NTG131" s="387"/>
      <c r="NTH131" s="213"/>
      <c r="NTI131" s="388"/>
      <c r="NTJ131" s="389"/>
      <c r="NTK131" s="387"/>
      <c r="NTL131" s="213"/>
      <c r="NTM131" s="388"/>
      <c r="NTN131" s="389"/>
      <c r="NTO131" s="387"/>
      <c r="NTP131" s="213"/>
      <c r="NTQ131" s="388"/>
      <c r="NTR131" s="389"/>
      <c r="NTS131" s="387"/>
      <c r="NTT131" s="213"/>
      <c r="NTU131" s="388"/>
      <c r="NTV131" s="389"/>
      <c r="NTW131" s="387"/>
      <c r="NTX131" s="213"/>
      <c r="NTY131" s="388"/>
      <c r="NTZ131" s="389"/>
      <c r="NUA131" s="387"/>
      <c r="NUB131" s="213"/>
      <c r="NUC131" s="388"/>
      <c r="NUD131" s="389"/>
      <c r="NUE131" s="387"/>
      <c r="NUF131" s="213"/>
      <c r="NUG131" s="388"/>
      <c r="NUH131" s="389"/>
      <c r="NUI131" s="387"/>
      <c r="NUJ131" s="213"/>
      <c r="NUK131" s="388"/>
      <c r="NUL131" s="389"/>
      <c r="NUM131" s="387"/>
      <c r="NUN131" s="213"/>
      <c r="NUO131" s="388"/>
      <c r="NUP131" s="389"/>
      <c r="NUQ131" s="387"/>
      <c r="NUR131" s="213"/>
      <c r="NUS131" s="388"/>
      <c r="NUT131" s="389"/>
      <c r="NUU131" s="387"/>
      <c r="NUV131" s="213"/>
      <c r="NUW131" s="388"/>
      <c r="NUX131" s="389"/>
      <c r="NUY131" s="387"/>
      <c r="NUZ131" s="213"/>
      <c r="NVA131" s="388"/>
      <c r="NVB131" s="389"/>
      <c r="NVC131" s="387"/>
      <c r="NVD131" s="213"/>
      <c r="NVE131" s="388"/>
      <c r="NVF131" s="389"/>
      <c r="NVG131" s="387"/>
      <c r="NVH131" s="213"/>
      <c r="NVI131" s="388"/>
      <c r="NVJ131" s="389"/>
      <c r="NVK131" s="387"/>
      <c r="NVL131" s="213"/>
      <c r="NVM131" s="388"/>
      <c r="NVN131" s="389"/>
      <c r="NVO131" s="387"/>
      <c r="NVP131" s="213"/>
      <c r="NVQ131" s="388"/>
      <c r="NVR131" s="389"/>
      <c r="NVS131" s="387"/>
      <c r="NVT131" s="213"/>
      <c r="NVU131" s="388"/>
      <c r="NVV131" s="389"/>
      <c r="NVW131" s="387"/>
      <c r="NVX131" s="213"/>
      <c r="NVY131" s="388"/>
      <c r="NVZ131" s="389"/>
      <c r="NWA131" s="387"/>
      <c r="NWB131" s="213"/>
      <c r="NWC131" s="388"/>
      <c r="NWD131" s="389"/>
      <c r="NWE131" s="387"/>
      <c r="NWF131" s="213"/>
      <c r="NWG131" s="388"/>
      <c r="NWH131" s="389"/>
      <c r="NWI131" s="387"/>
      <c r="NWJ131" s="213"/>
      <c r="NWK131" s="388"/>
      <c r="NWL131" s="389"/>
      <c r="NWM131" s="387"/>
      <c r="NWN131" s="213"/>
      <c r="NWO131" s="388"/>
      <c r="NWP131" s="389"/>
      <c r="NWQ131" s="387"/>
      <c r="NWR131" s="213"/>
      <c r="NWS131" s="388"/>
      <c r="NWT131" s="389"/>
      <c r="NWU131" s="387"/>
      <c r="NWV131" s="213"/>
      <c r="NWW131" s="388"/>
      <c r="NWX131" s="389"/>
      <c r="NWY131" s="387"/>
      <c r="NWZ131" s="213"/>
      <c r="NXA131" s="388"/>
      <c r="NXB131" s="389"/>
      <c r="NXC131" s="387"/>
      <c r="NXD131" s="213"/>
      <c r="NXE131" s="388"/>
      <c r="NXF131" s="389"/>
      <c r="NXG131" s="387"/>
      <c r="NXH131" s="213"/>
      <c r="NXI131" s="388"/>
      <c r="NXJ131" s="389"/>
      <c r="NXK131" s="387"/>
      <c r="NXL131" s="213"/>
      <c r="NXM131" s="388"/>
      <c r="NXN131" s="389"/>
      <c r="NXO131" s="387"/>
      <c r="NXP131" s="213"/>
      <c r="NXQ131" s="388"/>
      <c r="NXR131" s="389"/>
      <c r="NXS131" s="387"/>
      <c r="NXT131" s="213"/>
      <c r="NXU131" s="388"/>
      <c r="NXV131" s="389"/>
      <c r="NXW131" s="387"/>
      <c r="NXX131" s="213"/>
      <c r="NXY131" s="388"/>
      <c r="NXZ131" s="389"/>
      <c r="NYA131" s="387"/>
      <c r="NYB131" s="213"/>
      <c r="NYC131" s="388"/>
      <c r="NYD131" s="389"/>
      <c r="NYE131" s="387"/>
      <c r="NYF131" s="213"/>
      <c r="NYG131" s="388"/>
      <c r="NYH131" s="389"/>
      <c r="NYI131" s="387"/>
      <c r="NYJ131" s="213"/>
      <c r="NYK131" s="388"/>
      <c r="NYL131" s="389"/>
      <c r="NYM131" s="387"/>
      <c r="NYN131" s="213"/>
      <c r="NYO131" s="388"/>
      <c r="NYP131" s="389"/>
      <c r="NYQ131" s="387"/>
      <c r="NYR131" s="213"/>
      <c r="NYS131" s="388"/>
      <c r="NYT131" s="389"/>
      <c r="NYU131" s="387"/>
      <c r="NYV131" s="213"/>
      <c r="NYW131" s="388"/>
      <c r="NYX131" s="389"/>
      <c r="NYY131" s="387"/>
      <c r="NYZ131" s="213"/>
      <c r="NZA131" s="388"/>
      <c r="NZB131" s="389"/>
      <c r="NZC131" s="387"/>
      <c r="NZD131" s="213"/>
      <c r="NZE131" s="388"/>
      <c r="NZF131" s="389"/>
      <c r="NZG131" s="387"/>
      <c r="NZH131" s="213"/>
      <c r="NZI131" s="388"/>
      <c r="NZJ131" s="389"/>
      <c r="NZK131" s="387"/>
      <c r="NZL131" s="213"/>
      <c r="NZM131" s="388"/>
      <c r="NZN131" s="389"/>
      <c r="NZO131" s="387"/>
      <c r="NZP131" s="213"/>
      <c r="NZQ131" s="388"/>
      <c r="NZR131" s="389"/>
      <c r="NZS131" s="387"/>
      <c r="NZT131" s="213"/>
      <c r="NZU131" s="388"/>
      <c r="NZV131" s="389"/>
      <c r="NZW131" s="387"/>
      <c r="NZX131" s="213"/>
      <c r="NZY131" s="388"/>
      <c r="NZZ131" s="389"/>
      <c r="OAA131" s="387"/>
      <c r="OAB131" s="213"/>
      <c r="OAC131" s="388"/>
      <c r="OAD131" s="389"/>
      <c r="OAE131" s="387"/>
      <c r="OAF131" s="213"/>
      <c r="OAG131" s="388"/>
      <c r="OAH131" s="389"/>
      <c r="OAI131" s="387"/>
      <c r="OAJ131" s="213"/>
      <c r="OAK131" s="388"/>
      <c r="OAL131" s="389"/>
      <c r="OAM131" s="387"/>
      <c r="OAN131" s="213"/>
      <c r="OAO131" s="388"/>
      <c r="OAP131" s="389"/>
      <c r="OAQ131" s="387"/>
      <c r="OAR131" s="213"/>
      <c r="OAS131" s="388"/>
      <c r="OAT131" s="389"/>
      <c r="OAU131" s="387"/>
      <c r="OAV131" s="213"/>
      <c r="OAW131" s="388"/>
      <c r="OAX131" s="389"/>
      <c r="OAY131" s="387"/>
      <c r="OAZ131" s="213"/>
      <c r="OBA131" s="388"/>
      <c r="OBB131" s="389"/>
      <c r="OBC131" s="387"/>
      <c r="OBD131" s="213"/>
      <c r="OBE131" s="388"/>
      <c r="OBF131" s="389"/>
      <c r="OBG131" s="387"/>
      <c r="OBH131" s="213"/>
      <c r="OBI131" s="388"/>
      <c r="OBJ131" s="389"/>
      <c r="OBK131" s="387"/>
      <c r="OBL131" s="213"/>
      <c r="OBM131" s="388"/>
      <c r="OBN131" s="389"/>
      <c r="OBO131" s="387"/>
      <c r="OBP131" s="213"/>
      <c r="OBQ131" s="388"/>
      <c r="OBR131" s="389"/>
      <c r="OBS131" s="387"/>
      <c r="OBT131" s="213"/>
      <c r="OBU131" s="388"/>
      <c r="OBV131" s="389"/>
      <c r="OBW131" s="387"/>
      <c r="OBX131" s="213"/>
      <c r="OBY131" s="388"/>
      <c r="OBZ131" s="389"/>
      <c r="OCA131" s="387"/>
      <c r="OCB131" s="213"/>
      <c r="OCC131" s="388"/>
      <c r="OCD131" s="389"/>
      <c r="OCE131" s="387"/>
      <c r="OCF131" s="213"/>
      <c r="OCG131" s="388"/>
      <c r="OCH131" s="389"/>
      <c r="OCI131" s="387"/>
      <c r="OCJ131" s="213"/>
      <c r="OCK131" s="388"/>
      <c r="OCL131" s="389"/>
      <c r="OCM131" s="387"/>
      <c r="OCN131" s="213"/>
      <c r="OCO131" s="388"/>
      <c r="OCP131" s="389"/>
      <c r="OCQ131" s="387"/>
      <c r="OCR131" s="213"/>
      <c r="OCS131" s="388"/>
      <c r="OCT131" s="389"/>
      <c r="OCU131" s="387"/>
      <c r="OCV131" s="213"/>
      <c r="OCW131" s="388"/>
      <c r="OCX131" s="389"/>
      <c r="OCY131" s="387"/>
      <c r="OCZ131" s="213"/>
      <c r="ODA131" s="388"/>
      <c r="ODB131" s="389"/>
      <c r="ODC131" s="387"/>
      <c r="ODD131" s="213"/>
      <c r="ODE131" s="388"/>
      <c r="ODF131" s="389"/>
      <c r="ODG131" s="387"/>
      <c r="ODH131" s="213"/>
      <c r="ODI131" s="388"/>
      <c r="ODJ131" s="389"/>
      <c r="ODK131" s="387"/>
      <c r="ODL131" s="213"/>
      <c r="ODM131" s="388"/>
      <c r="ODN131" s="389"/>
      <c r="ODO131" s="387"/>
      <c r="ODP131" s="213"/>
      <c r="ODQ131" s="388"/>
      <c r="ODR131" s="389"/>
      <c r="ODS131" s="387"/>
      <c r="ODT131" s="213"/>
      <c r="ODU131" s="388"/>
      <c r="ODV131" s="389"/>
      <c r="ODW131" s="387"/>
      <c r="ODX131" s="213"/>
      <c r="ODY131" s="388"/>
      <c r="ODZ131" s="389"/>
      <c r="OEA131" s="387"/>
      <c r="OEB131" s="213"/>
      <c r="OEC131" s="388"/>
      <c r="OED131" s="389"/>
      <c r="OEE131" s="387"/>
      <c r="OEF131" s="213"/>
      <c r="OEG131" s="388"/>
      <c r="OEH131" s="389"/>
      <c r="OEI131" s="387"/>
      <c r="OEJ131" s="213"/>
      <c r="OEK131" s="388"/>
      <c r="OEL131" s="389"/>
      <c r="OEM131" s="387"/>
      <c r="OEN131" s="213"/>
      <c r="OEO131" s="388"/>
      <c r="OEP131" s="389"/>
      <c r="OEQ131" s="387"/>
      <c r="OER131" s="213"/>
      <c r="OES131" s="388"/>
      <c r="OET131" s="389"/>
      <c r="OEU131" s="387"/>
      <c r="OEV131" s="213"/>
      <c r="OEW131" s="388"/>
      <c r="OEX131" s="389"/>
      <c r="OEY131" s="387"/>
      <c r="OEZ131" s="213"/>
      <c r="OFA131" s="388"/>
      <c r="OFB131" s="389"/>
      <c r="OFC131" s="387"/>
      <c r="OFD131" s="213"/>
      <c r="OFE131" s="388"/>
      <c r="OFF131" s="389"/>
      <c r="OFG131" s="387"/>
      <c r="OFH131" s="213"/>
      <c r="OFI131" s="388"/>
      <c r="OFJ131" s="389"/>
      <c r="OFK131" s="387"/>
      <c r="OFL131" s="213"/>
      <c r="OFM131" s="388"/>
      <c r="OFN131" s="389"/>
      <c r="OFO131" s="387"/>
      <c r="OFP131" s="213"/>
      <c r="OFQ131" s="388"/>
      <c r="OFR131" s="389"/>
      <c r="OFS131" s="387"/>
      <c r="OFT131" s="213"/>
      <c r="OFU131" s="388"/>
      <c r="OFV131" s="389"/>
      <c r="OFW131" s="387"/>
      <c r="OFX131" s="213"/>
      <c r="OFY131" s="388"/>
      <c r="OFZ131" s="389"/>
      <c r="OGA131" s="387"/>
      <c r="OGB131" s="213"/>
      <c r="OGC131" s="388"/>
      <c r="OGD131" s="389"/>
      <c r="OGE131" s="387"/>
      <c r="OGF131" s="213"/>
      <c r="OGG131" s="388"/>
      <c r="OGH131" s="389"/>
      <c r="OGI131" s="387"/>
      <c r="OGJ131" s="213"/>
      <c r="OGK131" s="388"/>
      <c r="OGL131" s="389"/>
      <c r="OGM131" s="387"/>
      <c r="OGN131" s="213"/>
      <c r="OGO131" s="388"/>
      <c r="OGP131" s="389"/>
      <c r="OGQ131" s="387"/>
      <c r="OGR131" s="213"/>
      <c r="OGS131" s="388"/>
      <c r="OGT131" s="389"/>
      <c r="OGU131" s="387"/>
      <c r="OGV131" s="213"/>
      <c r="OGW131" s="388"/>
      <c r="OGX131" s="389"/>
      <c r="OGY131" s="387"/>
      <c r="OGZ131" s="213"/>
      <c r="OHA131" s="388"/>
      <c r="OHB131" s="389"/>
      <c r="OHC131" s="387"/>
      <c r="OHD131" s="213"/>
      <c r="OHE131" s="388"/>
      <c r="OHF131" s="389"/>
      <c r="OHG131" s="387"/>
      <c r="OHH131" s="213"/>
      <c r="OHI131" s="388"/>
      <c r="OHJ131" s="389"/>
      <c r="OHK131" s="387"/>
      <c r="OHL131" s="213"/>
      <c r="OHM131" s="388"/>
      <c r="OHN131" s="389"/>
      <c r="OHO131" s="387"/>
      <c r="OHP131" s="213"/>
      <c r="OHQ131" s="388"/>
      <c r="OHR131" s="389"/>
      <c r="OHS131" s="387"/>
      <c r="OHT131" s="213"/>
      <c r="OHU131" s="388"/>
      <c r="OHV131" s="389"/>
      <c r="OHW131" s="387"/>
      <c r="OHX131" s="213"/>
      <c r="OHY131" s="388"/>
      <c r="OHZ131" s="389"/>
      <c r="OIA131" s="387"/>
      <c r="OIB131" s="213"/>
      <c r="OIC131" s="388"/>
      <c r="OID131" s="389"/>
      <c r="OIE131" s="387"/>
      <c r="OIF131" s="213"/>
      <c r="OIG131" s="388"/>
      <c r="OIH131" s="389"/>
      <c r="OII131" s="387"/>
      <c r="OIJ131" s="213"/>
      <c r="OIK131" s="388"/>
      <c r="OIL131" s="389"/>
      <c r="OIM131" s="387"/>
      <c r="OIN131" s="213"/>
      <c r="OIO131" s="388"/>
      <c r="OIP131" s="389"/>
      <c r="OIQ131" s="387"/>
      <c r="OIR131" s="213"/>
      <c r="OIS131" s="388"/>
      <c r="OIT131" s="389"/>
      <c r="OIU131" s="387"/>
      <c r="OIV131" s="213"/>
      <c r="OIW131" s="388"/>
      <c r="OIX131" s="389"/>
      <c r="OIY131" s="387"/>
      <c r="OIZ131" s="213"/>
      <c r="OJA131" s="388"/>
      <c r="OJB131" s="389"/>
      <c r="OJC131" s="387"/>
      <c r="OJD131" s="213"/>
      <c r="OJE131" s="388"/>
      <c r="OJF131" s="389"/>
      <c r="OJG131" s="387"/>
      <c r="OJH131" s="213"/>
      <c r="OJI131" s="388"/>
      <c r="OJJ131" s="389"/>
      <c r="OJK131" s="387"/>
      <c r="OJL131" s="213"/>
      <c r="OJM131" s="388"/>
      <c r="OJN131" s="389"/>
      <c r="OJO131" s="387"/>
      <c r="OJP131" s="213"/>
      <c r="OJQ131" s="388"/>
      <c r="OJR131" s="389"/>
      <c r="OJS131" s="387"/>
      <c r="OJT131" s="213"/>
      <c r="OJU131" s="388"/>
      <c r="OJV131" s="389"/>
      <c r="OJW131" s="387"/>
      <c r="OJX131" s="213"/>
      <c r="OJY131" s="388"/>
      <c r="OJZ131" s="389"/>
      <c r="OKA131" s="387"/>
      <c r="OKB131" s="213"/>
      <c r="OKC131" s="388"/>
      <c r="OKD131" s="389"/>
      <c r="OKE131" s="387"/>
      <c r="OKF131" s="213"/>
      <c r="OKG131" s="388"/>
      <c r="OKH131" s="389"/>
      <c r="OKI131" s="387"/>
      <c r="OKJ131" s="213"/>
      <c r="OKK131" s="388"/>
      <c r="OKL131" s="389"/>
      <c r="OKM131" s="387"/>
      <c r="OKN131" s="213"/>
      <c r="OKO131" s="388"/>
      <c r="OKP131" s="389"/>
      <c r="OKQ131" s="387"/>
      <c r="OKR131" s="213"/>
      <c r="OKS131" s="388"/>
      <c r="OKT131" s="389"/>
      <c r="OKU131" s="387"/>
      <c r="OKV131" s="213"/>
      <c r="OKW131" s="388"/>
      <c r="OKX131" s="389"/>
      <c r="OKY131" s="387"/>
      <c r="OKZ131" s="213"/>
      <c r="OLA131" s="388"/>
      <c r="OLB131" s="389"/>
      <c r="OLC131" s="387"/>
      <c r="OLD131" s="213"/>
      <c r="OLE131" s="388"/>
      <c r="OLF131" s="389"/>
      <c r="OLG131" s="387"/>
      <c r="OLH131" s="213"/>
      <c r="OLI131" s="388"/>
      <c r="OLJ131" s="389"/>
      <c r="OLK131" s="387"/>
      <c r="OLL131" s="213"/>
      <c r="OLM131" s="388"/>
      <c r="OLN131" s="389"/>
      <c r="OLO131" s="387"/>
      <c r="OLP131" s="213"/>
      <c r="OLQ131" s="388"/>
      <c r="OLR131" s="389"/>
      <c r="OLS131" s="387"/>
      <c r="OLT131" s="213"/>
      <c r="OLU131" s="388"/>
      <c r="OLV131" s="389"/>
      <c r="OLW131" s="387"/>
      <c r="OLX131" s="213"/>
      <c r="OLY131" s="388"/>
      <c r="OLZ131" s="389"/>
      <c r="OMA131" s="387"/>
      <c r="OMB131" s="213"/>
      <c r="OMC131" s="388"/>
      <c r="OMD131" s="389"/>
      <c r="OME131" s="387"/>
      <c r="OMF131" s="213"/>
      <c r="OMG131" s="388"/>
      <c r="OMH131" s="389"/>
      <c r="OMI131" s="387"/>
      <c r="OMJ131" s="213"/>
      <c r="OMK131" s="388"/>
      <c r="OML131" s="389"/>
      <c r="OMM131" s="387"/>
      <c r="OMN131" s="213"/>
      <c r="OMO131" s="388"/>
      <c r="OMP131" s="389"/>
      <c r="OMQ131" s="387"/>
      <c r="OMR131" s="213"/>
      <c r="OMS131" s="388"/>
      <c r="OMT131" s="389"/>
      <c r="OMU131" s="387"/>
      <c r="OMV131" s="213"/>
      <c r="OMW131" s="388"/>
      <c r="OMX131" s="389"/>
      <c r="OMY131" s="387"/>
      <c r="OMZ131" s="213"/>
      <c r="ONA131" s="388"/>
      <c r="ONB131" s="389"/>
      <c r="ONC131" s="387"/>
      <c r="OND131" s="213"/>
      <c r="ONE131" s="388"/>
      <c r="ONF131" s="389"/>
      <c r="ONG131" s="387"/>
      <c r="ONH131" s="213"/>
      <c r="ONI131" s="388"/>
      <c r="ONJ131" s="389"/>
      <c r="ONK131" s="387"/>
      <c r="ONL131" s="213"/>
      <c r="ONM131" s="388"/>
      <c r="ONN131" s="389"/>
      <c r="ONO131" s="387"/>
      <c r="ONP131" s="213"/>
      <c r="ONQ131" s="388"/>
      <c r="ONR131" s="389"/>
      <c r="ONS131" s="387"/>
      <c r="ONT131" s="213"/>
      <c r="ONU131" s="388"/>
      <c r="ONV131" s="389"/>
      <c r="ONW131" s="387"/>
      <c r="ONX131" s="213"/>
      <c r="ONY131" s="388"/>
      <c r="ONZ131" s="389"/>
      <c r="OOA131" s="387"/>
      <c r="OOB131" s="213"/>
      <c r="OOC131" s="388"/>
      <c r="OOD131" s="389"/>
      <c r="OOE131" s="387"/>
      <c r="OOF131" s="213"/>
      <c r="OOG131" s="388"/>
      <c r="OOH131" s="389"/>
      <c r="OOI131" s="387"/>
      <c r="OOJ131" s="213"/>
      <c r="OOK131" s="388"/>
      <c r="OOL131" s="389"/>
      <c r="OOM131" s="387"/>
      <c r="OON131" s="213"/>
      <c r="OOO131" s="388"/>
      <c r="OOP131" s="389"/>
      <c r="OOQ131" s="387"/>
      <c r="OOR131" s="213"/>
      <c r="OOS131" s="388"/>
      <c r="OOT131" s="389"/>
      <c r="OOU131" s="387"/>
      <c r="OOV131" s="213"/>
      <c r="OOW131" s="388"/>
      <c r="OOX131" s="389"/>
      <c r="OOY131" s="387"/>
      <c r="OOZ131" s="213"/>
      <c r="OPA131" s="388"/>
      <c r="OPB131" s="389"/>
      <c r="OPC131" s="387"/>
      <c r="OPD131" s="213"/>
      <c r="OPE131" s="388"/>
      <c r="OPF131" s="389"/>
      <c r="OPG131" s="387"/>
      <c r="OPH131" s="213"/>
      <c r="OPI131" s="388"/>
      <c r="OPJ131" s="389"/>
      <c r="OPK131" s="387"/>
      <c r="OPL131" s="213"/>
      <c r="OPM131" s="388"/>
      <c r="OPN131" s="389"/>
      <c r="OPO131" s="387"/>
      <c r="OPP131" s="213"/>
      <c r="OPQ131" s="388"/>
      <c r="OPR131" s="389"/>
      <c r="OPS131" s="387"/>
      <c r="OPT131" s="213"/>
      <c r="OPU131" s="388"/>
      <c r="OPV131" s="389"/>
      <c r="OPW131" s="387"/>
      <c r="OPX131" s="213"/>
      <c r="OPY131" s="388"/>
      <c r="OPZ131" s="389"/>
      <c r="OQA131" s="387"/>
      <c r="OQB131" s="213"/>
      <c r="OQC131" s="388"/>
      <c r="OQD131" s="389"/>
      <c r="OQE131" s="387"/>
      <c r="OQF131" s="213"/>
      <c r="OQG131" s="388"/>
      <c r="OQH131" s="389"/>
      <c r="OQI131" s="387"/>
      <c r="OQJ131" s="213"/>
      <c r="OQK131" s="388"/>
      <c r="OQL131" s="389"/>
      <c r="OQM131" s="387"/>
      <c r="OQN131" s="213"/>
      <c r="OQO131" s="388"/>
      <c r="OQP131" s="389"/>
      <c r="OQQ131" s="387"/>
      <c r="OQR131" s="213"/>
      <c r="OQS131" s="388"/>
      <c r="OQT131" s="389"/>
      <c r="OQU131" s="387"/>
      <c r="OQV131" s="213"/>
      <c r="OQW131" s="388"/>
      <c r="OQX131" s="389"/>
      <c r="OQY131" s="387"/>
      <c r="OQZ131" s="213"/>
      <c r="ORA131" s="388"/>
      <c r="ORB131" s="389"/>
      <c r="ORC131" s="387"/>
      <c r="ORD131" s="213"/>
      <c r="ORE131" s="388"/>
      <c r="ORF131" s="389"/>
      <c r="ORG131" s="387"/>
      <c r="ORH131" s="213"/>
      <c r="ORI131" s="388"/>
      <c r="ORJ131" s="389"/>
      <c r="ORK131" s="387"/>
      <c r="ORL131" s="213"/>
      <c r="ORM131" s="388"/>
      <c r="ORN131" s="389"/>
      <c r="ORO131" s="387"/>
      <c r="ORP131" s="213"/>
      <c r="ORQ131" s="388"/>
      <c r="ORR131" s="389"/>
      <c r="ORS131" s="387"/>
      <c r="ORT131" s="213"/>
      <c r="ORU131" s="388"/>
      <c r="ORV131" s="389"/>
      <c r="ORW131" s="387"/>
      <c r="ORX131" s="213"/>
      <c r="ORY131" s="388"/>
      <c r="ORZ131" s="389"/>
      <c r="OSA131" s="387"/>
      <c r="OSB131" s="213"/>
      <c r="OSC131" s="388"/>
      <c r="OSD131" s="389"/>
      <c r="OSE131" s="387"/>
      <c r="OSF131" s="213"/>
      <c r="OSG131" s="388"/>
      <c r="OSH131" s="389"/>
      <c r="OSI131" s="387"/>
      <c r="OSJ131" s="213"/>
      <c r="OSK131" s="388"/>
      <c r="OSL131" s="389"/>
      <c r="OSM131" s="387"/>
      <c r="OSN131" s="213"/>
      <c r="OSO131" s="388"/>
      <c r="OSP131" s="389"/>
      <c r="OSQ131" s="387"/>
      <c r="OSR131" s="213"/>
      <c r="OSS131" s="388"/>
      <c r="OST131" s="389"/>
      <c r="OSU131" s="387"/>
      <c r="OSV131" s="213"/>
      <c r="OSW131" s="388"/>
      <c r="OSX131" s="389"/>
      <c r="OSY131" s="387"/>
      <c r="OSZ131" s="213"/>
      <c r="OTA131" s="388"/>
      <c r="OTB131" s="389"/>
      <c r="OTC131" s="387"/>
      <c r="OTD131" s="213"/>
      <c r="OTE131" s="388"/>
      <c r="OTF131" s="389"/>
      <c r="OTG131" s="387"/>
      <c r="OTH131" s="213"/>
      <c r="OTI131" s="388"/>
      <c r="OTJ131" s="389"/>
      <c r="OTK131" s="387"/>
      <c r="OTL131" s="213"/>
      <c r="OTM131" s="388"/>
      <c r="OTN131" s="389"/>
      <c r="OTO131" s="387"/>
      <c r="OTP131" s="213"/>
      <c r="OTQ131" s="388"/>
      <c r="OTR131" s="389"/>
      <c r="OTS131" s="387"/>
      <c r="OTT131" s="213"/>
      <c r="OTU131" s="388"/>
      <c r="OTV131" s="389"/>
      <c r="OTW131" s="387"/>
      <c r="OTX131" s="213"/>
      <c r="OTY131" s="388"/>
      <c r="OTZ131" s="389"/>
      <c r="OUA131" s="387"/>
      <c r="OUB131" s="213"/>
      <c r="OUC131" s="388"/>
      <c r="OUD131" s="389"/>
      <c r="OUE131" s="387"/>
      <c r="OUF131" s="213"/>
      <c r="OUG131" s="388"/>
      <c r="OUH131" s="389"/>
      <c r="OUI131" s="387"/>
      <c r="OUJ131" s="213"/>
      <c r="OUK131" s="388"/>
      <c r="OUL131" s="389"/>
      <c r="OUM131" s="387"/>
      <c r="OUN131" s="213"/>
      <c r="OUO131" s="388"/>
      <c r="OUP131" s="389"/>
      <c r="OUQ131" s="387"/>
      <c r="OUR131" s="213"/>
      <c r="OUS131" s="388"/>
      <c r="OUT131" s="389"/>
      <c r="OUU131" s="387"/>
      <c r="OUV131" s="213"/>
      <c r="OUW131" s="388"/>
      <c r="OUX131" s="389"/>
      <c r="OUY131" s="387"/>
      <c r="OUZ131" s="213"/>
      <c r="OVA131" s="388"/>
      <c r="OVB131" s="389"/>
      <c r="OVC131" s="387"/>
      <c r="OVD131" s="213"/>
      <c r="OVE131" s="388"/>
      <c r="OVF131" s="389"/>
      <c r="OVG131" s="387"/>
      <c r="OVH131" s="213"/>
      <c r="OVI131" s="388"/>
      <c r="OVJ131" s="389"/>
      <c r="OVK131" s="387"/>
      <c r="OVL131" s="213"/>
      <c r="OVM131" s="388"/>
      <c r="OVN131" s="389"/>
      <c r="OVO131" s="387"/>
      <c r="OVP131" s="213"/>
      <c r="OVQ131" s="388"/>
      <c r="OVR131" s="389"/>
      <c r="OVS131" s="387"/>
      <c r="OVT131" s="213"/>
      <c r="OVU131" s="388"/>
      <c r="OVV131" s="389"/>
      <c r="OVW131" s="387"/>
      <c r="OVX131" s="213"/>
      <c r="OVY131" s="388"/>
      <c r="OVZ131" s="389"/>
      <c r="OWA131" s="387"/>
      <c r="OWB131" s="213"/>
      <c r="OWC131" s="388"/>
      <c r="OWD131" s="389"/>
      <c r="OWE131" s="387"/>
      <c r="OWF131" s="213"/>
      <c r="OWG131" s="388"/>
      <c r="OWH131" s="389"/>
      <c r="OWI131" s="387"/>
      <c r="OWJ131" s="213"/>
      <c r="OWK131" s="388"/>
      <c r="OWL131" s="389"/>
      <c r="OWM131" s="387"/>
      <c r="OWN131" s="213"/>
      <c r="OWO131" s="388"/>
      <c r="OWP131" s="389"/>
      <c r="OWQ131" s="387"/>
      <c r="OWR131" s="213"/>
      <c r="OWS131" s="388"/>
      <c r="OWT131" s="389"/>
      <c r="OWU131" s="387"/>
      <c r="OWV131" s="213"/>
      <c r="OWW131" s="388"/>
      <c r="OWX131" s="389"/>
      <c r="OWY131" s="387"/>
      <c r="OWZ131" s="213"/>
      <c r="OXA131" s="388"/>
      <c r="OXB131" s="389"/>
      <c r="OXC131" s="387"/>
      <c r="OXD131" s="213"/>
      <c r="OXE131" s="388"/>
      <c r="OXF131" s="389"/>
      <c r="OXG131" s="387"/>
      <c r="OXH131" s="213"/>
      <c r="OXI131" s="388"/>
      <c r="OXJ131" s="389"/>
      <c r="OXK131" s="387"/>
      <c r="OXL131" s="213"/>
      <c r="OXM131" s="388"/>
      <c r="OXN131" s="389"/>
      <c r="OXO131" s="387"/>
      <c r="OXP131" s="213"/>
      <c r="OXQ131" s="388"/>
      <c r="OXR131" s="389"/>
      <c r="OXS131" s="387"/>
      <c r="OXT131" s="213"/>
      <c r="OXU131" s="388"/>
      <c r="OXV131" s="389"/>
      <c r="OXW131" s="387"/>
      <c r="OXX131" s="213"/>
      <c r="OXY131" s="388"/>
      <c r="OXZ131" s="389"/>
      <c r="OYA131" s="387"/>
      <c r="OYB131" s="213"/>
      <c r="OYC131" s="388"/>
      <c r="OYD131" s="389"/>
      <c r="OYE131" s="387"/>
      <c r="OYF131" s="213"/>
      <c r="OYG131" s="388"/>
      <c r="OYH131" s="389"/>
      <c r="OYI131" s="387"/>
      <c r="OYJ131" s="213"/>
      <c r="OYK131" s="388"/>
      <c r="OYL131" s="389"/>
      <c r="OYM131" s="387"/>
      <c r="OYN131" s="213"/>
      <c r="OYO131" s="388"/>
      <c r="OYP131" s="389"/>
      <c r="OYQ131" s="387"/>
      <c r="OYR131" s="213"/>
      <c r="OYS131" s="388"/>
      <c r="OYT131" s="389"/>
      <c r="OYU131" s="387"/>
      <c r="OYV131" s="213"/>
      <c r="OYW131" s="388"/>
      <c r="OYX131" s="389"/>
      <c r="OYY131" s="387"/>
      <c r="OYZ131" s="213"/>
      <c r="OZA131" s="388"/>
      <c r="OZB131" s="389"/>
      <c r="OZC131" s="387"/>
      <c r="OZD131" s="213"/>
      <c r="OZE131" s="388"/>
      <c r="OZF131" s="389"/>
      <c r="OZG131" s="387"/>
      <c r="OZH131" s="213"/>
      <c r="OZI131" s="388"/>
      <c r="OZJ131" s="389"/>
      <c r="OZK131" s="387"/>
      <c r="OZL131" s="213"/>
      <c r="OZM131" s="388"/>
      <c r="OZN131" s="389"/>
      <c r="OZO131" s="387"/>
      <c r="OZP131" s="213"/>
      <c r="OZQ131" s="388"/>
      <c r="OZR131" s="389"/>
      <c r="OZS131" s="387"/>
      <c r="OZT131" s="213"/>
      <c r="OZU131" s="388"/>
      <c r="OZV131" s="389"/>
      <c r="OZW131" s="387"/>
      <c r="OZX131" s="213"/>
      <c r="OZY131" s="388"/>
      <c r="OZZ131" s="389"/>
      <c r="PAA131" s="387"/>
      <c r="PAB131" s="213"/>
      <c r="PAC131" s="388"/>
      <c r="PAD131" s="389"/>
      <c r="PAE131" s="387"/>
      <c r="PAF131" s="213"/>
      <c r="PAG131" s="388"/>
      <c r="PAH131" s="389"/>
      <c r="PAI131" s="387"/>
      <c r="PAJ131" s="213"/>
      <c r="PAK131" s="388"/>
      <c r="PAL131" s="389"/>
      <c r="PAM131" s="387"/>
      <c r="PAN131" s="213"/>
      <c r="PAO131" s="388"/>
      <c r="PAP131" s="389"/>
      <c r="PAQ131" s="387"/>
      <c r="PAR131" s="213"/>
      <c r="PAS131" s="388"/>
      <c r="PAT131" s="389"/>
      <c r="PAU131" s="387"/>
      <c r="PAV131" s="213"/>
      <c r="PAW131" s="388"/>
      <c r="PAX131" s="389"/>
      <c r="PAY131" s="387"/>
      <c r="PAZ131" s="213"/>
      <c r="PBA131" s="388"/>
      <c r="PBB131" s="389"/>
      <c r="PBC131" s="387"/>
      <c r="PBD131" s="213"/>
      <c r="PBE131" s="388"/>
      <c r="PBF131" s="389"/>
      <c r="PBG131" s="387"/>
      <c r="PBH131" s="213"/>
      <c r="PBI131" s="388"/>
      <c r="PBJ131" s="389"/>
      <c r="PBK131" s="387"/>
      <c r="PBL131" s="213"/>
      <c r="PBM131" s="388"/>
      <c r="PBN131" s="389"/>
      <c r="PBO131" s="387"/>
      <c r="PBP131" s="213"/>
      <c r="PBQ131" s="388"/>
      <c r="PBR131" s="389"/>
      <c r="PBS131" s="387"/>
      <c r="PBT131" s="213"/>
      <c r="PBU131" s="388"/>
      <c r="PBV131" s="389"/>
      <c r="PBW131" s="387"/>
      <c r="PBX131" s="213"/>
      <c r="PBY131" s="388"/>
      <c r="PBZ131" s="389"/>
      <c r="PCA131" s="387"/>
      <c r="PCB131" s="213"/>
      <c r="PCC131" s="388"/>
      <c r="PCD131" s="389"/>
      <c r="PCE131" s="387"/>
      <c r="PCF131" s="213"/>
      <c r="PCG131" s="388"/>
      <c r="PCH131" s="389"/>
      <c r="PCI131" s="387"/>
      <c r="PCJ131" s="213"/>
      <c r="PCK131" s="388"/>
      <c r="PCL131" s="389"/>
      <c r="PCM131" s="387"/>
      <c r="PCN131" s="213"/>
      <c r="PCO131" s="388"/>
      <c r="PCP131" s="389"/>
      <c r="PCQ131" s="387"/>
      <c r="PCR131" s="213"/>
      <c r="PCS131" s="388"/>
      <c r="PCT131" s="389"/>
      <c r="PCU131" s="387"/>
      <c r="PCV131" s="213"/>
      <c r="PCW131" s="388"/>
      <c r="PCX131" s="389"/>
      <c r="PCY131" s="387"/>
      <c r="PCZ131" s="213"/>
      <c r="PDA131" s="388"/>
      <c r="PDB131" s="389"/>
      <c r="PDC131" s="387"/>
      <c r="PDD131" s="213"/>
      <c r="PDE131" s="388"/>
      <c r="PDF131" s="389"/>
      <c r="PDG131" s="387"/>
      <c r="PDH131" s="213"/>
      <c r="PDI131" s="388"/>
      <c r="PDJ131" s="389"/>
      <c r="PDK131" s="387"/>
      <c r="PDL131" s="213"/>
      <c r="PDM131" s="388"/>
      <c r="PDN131" s="389"/>
      <c r="PDO131" s="387"/>
      <c r="PDP131" s="213"/>
      <c r="PDQ131" s="388"/>
      <c r="PDR131" s="389"/>
      <c r="PDS131" s="387"/>
      <c r="PDT131" s="213"/>
      <c r="PDU131" s="388"/>
      <c r="PDV131" s="389"/>
      <c r="PDW131" s="387"/>
      <c r="PDX131" s="213"/>
      <c r="PDY131" s="388"/>
      <c r="PDZ131" s="389"/>
      <c r="PEA131" s="387"/>
      <c r="PEB131" s="213"/>
      <c r="PEC131" s="388"/>
      <c r="PED131" s="389"/>
      <c r="PEE131" s="387"/>
      <c r="PEF131" s="213"/>
      <c r="PEG131" s="388"/>
      <c r="PEH131" s="389"/>
      <c r="PEI131" s="387"/>
      <c r="PEJ131" s="213"/>
      <c r="PEK131" s="388"/>
      <c r="PEL131" s="389"/>
      <c r="PEM131" s="387"/>
      <c r="PEN131" s="213"/>
      <c r="PEO131" s="388"/>
      <c r="PEP131" s="389"/>
      <c r="PEQ131" s="387"/>
      <c r="PER131" s="213"/>
      <c r="PES131" s="388"/>
      <c r="PET131" s="389"/>
      <c r="PEU131" s="387"/>
      <c r="PEV131" s="213"/>
      <c r="PEW131" s="388"/>
      <c r="PEX131" s="389"/>
      <c r="PEY131" s="387"/>
      <c r="PEZ131" s="213"/>
      <c r="PFA131" s="388"/>
      <c r="PFB131" s="389"/>
      <c r="PFC131" s="387"/>
      <c r="PFD131" s="213"/>
      <c r="PFE131" s="388"/>
      <c r="PFF131" s="389"/>
      <c r="PFG131" s="387"/>
      <c r="PFH131" s="213"/>
      <c r="PFI131" s="388"/>
      <c r="PFJ131" s="389"/>
      <c r="PFK131" s="387"/>
      <c r="PFL131" s="213"/>
      <c r="PFM131" s="388"/>
      <c r="PFN131" s="389"/>
      <c r="PFO131" s="387"/>
      <c r="PFP131" s="213"/>
      <c r="PFQ131" s="388"/>
      <c r="PFR131" s="389"/>
      <c r="PFS131" s="387"/>
      <c r="PFT131" s="213"/>
      <c r="PFU131" s="388"/>
      <c r="PFV131" s="389"/>
      <c r="PFW131" s="387"/>
      <c r="PFX131" s="213"/>
      <c r="PFY131" s="388"/>
      <c r="PFZ131" s="389"/>
      <c r="PGA131" s="387"/>
      <c r="PGB131" s="213"/>
      <c r="PGC131" s="388"/>
      <c r="PGD131" s="389"/>
      <c r="PGE131" s="387"/>
      <c r="PGF131" s="213"/>
      <c r="PGG131" s="388"/>
      <c r="PGH131" s="389"/>
      <c r="PGI131" s="387"/>
      <c r="PGJ131" s="213"/>
      <c r="PGK131" s="388"/>
      <c r="PGL131" s="389"/>
      <c r="PGM131" s="387"/>
      <c r="PGN131" s="213"/>
      <c r="PGO131" s="388"/>
      <c r="PGP131" s="389"/>
      <c r="PGQ131" s="387"/>
      <c r="PGR131" s="213"/>
      <c r="PGS131" s="388"/>
      <c r="PGT131" s="389"/>
      <c r="PGU131" s="387"/>
      <c r="PGV131" s="213"/>
      <c r="PGW131" s="388"/>
      <c r="PGX131" s="389"/>
      <c r="PGY131" s="387"/>
      <c r="PGZ131" s="213"/>
      <c r="PHA131" s="388"/>
      <c r="PHB131" s="389"/>
      <c r="PHC131" s="387"/>
      <c r="PHD131" s="213"/>
      <c r="PHE131" s="388"/>
      <c r="PHF131" s="389"/>
      <c r="PHG131" s="387"/>
      <c r="PHH131" s="213"/>
      <c r="PHI131" s="388"/>
      <c r="PHJ131" s="389"/>
      <c r="PHK131" s="387"/>
      <c r="PHL131" s="213"/>
      <c r="PHM131" s="388"/>
      <c r="PHN131" s="389"/>
      <c r="PHO131" s="387"/>
      <c r="PHP131" s="213"/>
      <c r="PHQ131" s="388"/>
      <c r="PHR131" s="389"/>
      <c r="PHS131" s="387"/>
      <c r="PHT131" s="213"/>
      <c r="PHU131" s="388"/>
      <c r="PHV131" s="389"/>
      <c r="PHW131" s="387"/>
      <c r="PHX131" s="213"/>
      <c r="PHY131" s="388"/>
      <c r="PHZ131" s="389"/>
      <c r="PIA131" s="387"/>
      <c r="PIB131" s="213"/>
      <c r="PIC131" s="388"/>
      <c r="PID131" s="389"/>
      <c r="PIE131" s="387"/>
      <c r="PIF131" s="213"/>
      <c r="PIG131" s="388"/>
      <c r="PIH131" s="389"/>
      <c r="PII131" s="387"/>
      <c r="PIJ131" s="213"/>
      <c r="PIK131" s="388"/>
      <c r="PIL131" s="389"/>
      <c r="PIM131" s="387"/>
      <c r="PIN131" s="213"/>
      <c r="PIO131" s="388"/>
      <c r="PIP131" s="389"/>
      <c r="PIQ131" s="387"/>
      <c r="PIR131" s="213"/>
      <c r="PIS131" s="388"/>
      <c r="PIT131" s="389"/>
      <c r="PIU131" s="387"/>
      <c r="PIV131" s="213"/>
      <c r="PIW131" s="388"/>
      <c r="PIX131" s="389"/>
      <c r="PIY131" s="387"/>
      <c r="PIZ131" s="213"/>
      <c r="PJA131" s="388"/>
      <c r="PJB131" s="389"/>
      <c r="PJC131" s="387"/>
      <c r="PJD131" s="213"/>
      <c r="PJE131" s="388"/>
      <c r="PJF131" s="389"/>
      <c r="PJG131" s="387"/>
      <c r="PJH131" s="213"/>
      <c r="PJI131" s="388"/>
      <c r="PJJ131" s="389"/>
      <c r="PJK131" s="387"/>
      <c r="PJL131" s="213"/>
      <c r="PJM131" s="388"/>
      <c r="PJN131" s="389"/>
      <c r="PJO131" s="387"/>
      <c r="PJP131" s="213"/>
      <c r="PJQ131" s="388"/>
      <c r="PJR131" s="389"/>
      <c r="PJS131" s="387"/>
      <c r="PJT131" s="213"/>
      <c r="PJU131" s="388"/>
      <c r="PJV131" s="389"/>
      <c r="PJW131" s="387"/>
      <c r="PJX131" s="213"/>
      <c r="PJY131" s="388"/>
      <c r="PJZ131" s="389"/>
      <c r="PKA131" s="387"/>
      <c r="PKB131" s="213"/>
      <c r="PKC131" s="388"/>
      <c r="PKD131" s="389"/>
      <c r="PKE131" s="387"/>
      <c r="PKF131" s="213"/>
      <c r="PKG131" s="388"/>
      <c r="PKH131" s="389"/>
      <c r="PKI131" s="387"/>
      <c r="PKJ131" s="213"/>
      <c r="PKK131" s="388"/>
      <c r="PKL131" s="389"/>
      <c r="PKM131" s="387"/>
      <c r="PKN131" s="213"/>
      <c r="PKO131" s="388"/>
      <c r="PKP131" s="389"/>
      <c r="PKQ131" s="387"/>
      <c r="PKR131" s="213"/>
      <c r="PKS131" s="388"/>
      <c r="PKT131" s="389"/>
      <c r="PKU131" s="387"/>
      <c r="PKV131" s="213"/>
      <c r="PKW131" s="388"/>
      <c r="PKX131" s="389"/>
      <c r="PKY131" s="387"/>
      <c r="PKZ131" s="213"/>
      <c r="PLA131" s="388"/>
      <c r="PLB131" s="389"/>
      <c r="PLC131" s="387"/>
      <c r="PLD131" s="213"/>
      <c r="PLE131" s="388"/>
      <c r="PLF131" s="389"/>
      <c r="PLG131" s="387"/>
      <c r="PLH131" s="213"/>
      <c r="PLI131" s="388"/>
      <c r="PLJ131" s="389"/>
      <c r="PLK131" s="387"/>
      <c r="PLL131" s="213"/>
      <c r="PLM131" s="388"/>
      <c r="PLN131" s="389"/>
      <c r="PLO131" s="387"/>
      <c r="PLP131" s="213"/>
      <c r="PLQ131" s="388"/>
      <c r="PLR131" s="389"/>
      <c r="PLS131" s="387"/>
      <c r="PLT131" s="213"/>
      <c r="PLU131" s="388"/>
      <c r="PLV131" s="389"/>
      <c r="PLW131" s="387"/>
      <c r="PLX131" s="213"/>
      <c r="PLY131" s="388"/>
      <c r="PLZ131" s="389"/>
      <c r="PMA131" s="387"/>
      <c r="PMB131" s="213"/>
      <c r="PMC131" s="388"/>
      <c r="PMD131" s="389"/>
      <c r="PME131" s="387"/>
      <c r="PMF131" s="213"/>
      <c r="PMG131" s="388"/>
      <c r="PMH131" s="389"/>
      <c r="PMI131" s="387"/>
      <c r="PMJ131" s="213"/>
      <c r="PMK131" s="388"/>
      <c r="PML131" s="389"/>
      <c r="PMM131" s="387"/>
      <c r="PMN131" s="213"/>
      <c r="PMO131" s="388"/>
      <c r="PMP131" s="389"/>
      <c r="PMQ131" s="387"/>
      <c r="PMR131" s="213"/>
      <c r="PMS131" s="388"/>
      <c r="PMT131" s="389"/>
      <c r="PMU131" s="387"/>
      <c r="PMV131" s="213"/>
      <c r="PMW131" s="388"/>
      <c r="PMX131" s="389"/>
      <c r="PMY131" s="387"/>
      <c r="PMZ131" s="213"/>
      <c r="PNA131" s="388"/>
      <c r="PNB131" s="389"/>
      <c r="PNC131" s="387"/>
      <c r="PND131" s="213"/>
      <c r="PNE131" s="388"/>
      <c r="PNF131" s="389"/>
      <c r="PNG131" s="387"/>
      <c r="PNH131" s="213"/>
      <c r="PNI131" s="388"/>
      <c r="PNJ131" s="389"/>
      <c r="PNK131" s="387"/>
      <c r="PNL131" s="213"/>
      <c r="PNM131" s="388"/>
      <c r="PNN131" s="389"/>
      <c r="PNO131" s="387"/>
      <c r="PNP131" s="213"/>
      <c r="PNQ131" s="388"/>
      <c r="PNR131" s="389"/>
      <c r="PNS131" s="387"/>
      <c r="PNT131" s="213"/>
      <c r="PNU131" s="388"/>
      <c r="PNV131" s="389"/>
      <c r="PNW131" s="387"/>
      <c r="PNX131" s="213"/>
      <c r="PNY131" s="388"/>
      <c r="PNZ131" s="389"/>
      <c r="POA131" s="387"/>
      <c r="POB131" s="213"/>
      <c r="POC131" s="388"/>
      <c r="POD131" s="389"/>
      <c r="POE131" s="387"/>
      <c r="POF131" s="213"/>
      <c r="POG131" s="388"/>
      <c r="POH131" s="389"/>
      <c r="POI131" s="387"/>
      <c r="POJ131" s="213"/>
      <c r="POK131" s="388"/>
      <c r="POL131" s="389"/>
      <c r="POM131" s="387"/>
      <c r="PON131" s="213"/>
      <c r="POO131" s="388"/>
      <c r="POP131" s="389"/>
      <c r="POQ131" s="387"/>
      <c r="POR131" s="213"/>
      <c r="POS131" s="388"/>
      <c r="POT131" s="389"/>
      <c r="POU131" s="387"/>
      <c r="POV131" s="213"/>
      <c r="POW131" s="388"/>
      <c r="POX131" s="389"/>
      <c r="POY131" s="387"/>
      <c r="POZ131" s="213"/>
      <c r="PPA131" s="388"/>
      <c r="PPB131" s="389"/>
      <c r="PPC131" s="387"/>
      <c r="PPD131" s="213"/>
      <c r="PPE131" s="388"/>
      <c r="PPF131" s="389"/>
      <c r="PPG131" s="387"/>
      <c r="PPH131" s="213"/>
      <c r="PPI131" s="388"/>
      <c r="PPJ131" s="389"/>
      <c r="PPK131" s="387"/>
      <c r="PPL131" s="213"/>
      <c r="PPM131" s="388"/>
      <c r="PPN131" s="389"/>
      <c r="PPO131" s="387"/>
      <c r="PPP131" s="213"/>
      <c r="PPQ131" s="388"/>
      <c r="PPR131" s="389"/>
      <c r="PPS131" s="387"/>
      <c r="PPT131" s="213"/>
      <c r="PPU131" s="388"/>
      <c r="PPV131" s="389"/>
      <c r="PPW131" s="387"/>
      <c r="PPX131" s="213"/>
      <c r="PPY131" s="388"/>
      <c r="PPZ131" s="389"/>
      <c r="PQA131" s="387"/>
      <c r="PQB131" s="213"/>
      <c r="PQC131" s="388"/>
      <c r="PQD131" s="389"/>
      <c r="PQE131" s="387"/>
      <c r="PQF131" s="213"/>
      <c r="PQG131" s="388"/>
      <c r="PQH131" s="389"/>
      <c r="PQI131" s="387"/>
      <c r="PQJ131" s="213"/>
      <c r="PQK131" s="388"/>
      <c r="PQL131" s="389"/>
      <c r="PQM131" s="387"/>
      <c r="PQN131" s="213"/>
      <c r="PQO131" s="388"/>
      <c r="PQP131" s="389"/>
      <c r="PQQ131" s="387"/>
      <c r="PQR131" s="213"/>
      <c r="PQS131" s="388"/>
      <c r="PQT131" s="389"/>
      <c r="PQU131" s="387"/>
      <c r="PQV131" s="213"/>
      <c r="PQW131" s="388"/>
      <c r="PQX131" s="389"/>
      <c r="PQY131" s="387"/>
      <c r="PQZ131" s="213"/>
      <c r="PRA131" s="388"/>
      <c r="PRB131" s="389"/>
      <c r="PRC131" s="387"/>
      <c r="PRD131" s="213"/>
      <c r="PRE131" s="388"/>
      <c r="PRF131" s="389"/>
      <c r="PRG131" s="387"/>
      <c r="PRH131" s="213"/>
      <c r="PRI131" s="388"/>
      <c r="PRJ131" s="389"/>
      <c r="PRK131" s="387"/>
      <c r="PRL131" s="213"/>
      <c r="PRM131" s="388"/>
      <c r="PRN131" s="389"/>
      <c r="PRO131" s="387"/>
      <c r="PRP131" s="213"/>
      <c r="PRQ131" s="388"/>
      <c r="PRR131" s="389"/>
      <c r="PRS131" s="387"/>
      <c r="PRT131" s="213"/>
      <c r="PRU131" s="388"/>
      <c r="PRV131" s="389"/>
      <c r="PRW131" s="387"/>
      <c r="PRX131" s="213"/>
      <c r="PRY131" s="388"/>
      <c r="PRZ131" s="389"/>
      <c r="PSA131" s="387"/>
      <c r="PSB131" s="213"/>
      <c r="PSC131" s="388"/>
      <c r="PSD131" s="389"/>
      <c r="PSE131" s="387"/>
      <c r="PSF131" s="213"/>
      <c r="PSG131" s="388"/>
      <c r="PSH131" s="389"/>
      <c r="PSI131" s="387"/>
      <c r="PSJ131" s="213"/>
      <c r="PSK131" s="388"/>
      <c r="PSL131" s="389"/>
      <c r="PSM131" s="387"/>
      <c r="PSN131" s="213"/>
      <c r="PSO131" s="388"/>
      <c r="PSP131" s="389"/>
      <c r="PSQ131" s="387"/>
      <c r="PSR131" s="213"/>
      <c r="PSS131" s="388"/>
      <c r="PST131" s="389"/>
      <c r="PSU131" s="387"/>
      <c r="PSV131" s="213"/>
      <c r="PSW131" s="388"/>
      <c r="PSX131" s="389"/>
      <c r="PSY131" s="387"/>
      <c r="PSZ131" s="213"/>
      <c r="PTA131" s="388"/>
      <c r="PTB131" s="389"/>
      <c r="PTC131" s="387"/>
      <c r="PTD131" s="213"/>
      <c r="PTE131" s="388"/>
      <c r="PTF131" s="389"/>
      <c r="PTG131" s="387"/>
      <c r="PTH131" s="213"/>
      <c r="PTI131" s="388"/>
      <c r="PTJ131" s="389"/>
      <c r="PTK131" s="387"/>
      <c r="PTL131" s="213"/>
      <c r="PTM131" s="388"/>
      <c r="PTN131" s="389"/>
      <c r="PTO131" s="387"/>
      <c r="PTP131" s="213"/>
      <c r="PTQ131" s="388"/>
      <c r="PTR131" s="389"/>
      <c r="PTS131" s="387"/>
      <c r="PTT131" s="213"/>
      <c r="PTU131" s="388"/>
      <c r="PTV131" s="389"/>
      <c r="PTW131" s="387"/>
      <c r="PTX131" s="213"/>
      <c r="PTY131" s="388"/>
      <c r="PTZ131" s="389"/>
      <c r="PUA131" s="387"/>
      <c r="PUB131" s="213"/>
      <c r="PUC131" s="388"/>
      <c r="PUD131" s="389"/>
      <c r="PUE131" s="387"/>
      <c r="PUF131" s="213"/>
      <c r="PUG131" s="388"/>
      <c r="PUH131" s="389"/>
      <c r="PUI131" s="387"/>
      <c r="PUJ131" s="213"/>
      <c r="PUK131" s="388"/>
      <c r="PUL131" s="389"/>
      <c r="PUM131" s="387"/>
      <c r="PUN131" s="213"/>
      <c r="PUO131" s="388"/>
      <c r="PUP131" s="389"/>
      <c r="PUQ131" s="387"/>
      <c r="PUR131" s="213"/>
      <c r="PUS131" s="388"/>
      <c r="PUT131" s="389"/>
      <c r="PUU131" s="387"/>
      <c r="PUV131" s="213"/>
      <c r="PUW131" s="388"/>
      <c r="PUX131" s="389"/>
      <c r="PUY131" s="387"/>
      <c r="PUZ131" s="213"/>
      <c r="PVA131" s="388"/>
      <c r="PVB131" s="389"/>
      <c r="PVC131" s="387"/>
      <c r="PVD131" s="213"/>
      <c r="PVE131" s="388"/>
      <c r="PVF131" s="389"/>
      <c r="PVG131" s="387"/>
      <c r="PVH131" s="213"/>
      <c r="PVI131" s="388"/>
      <c r="PVJ131" s="389"/>
      <c r="PVK131" s="387"/>
      <c r="PVL131" s="213"/>
      <c r="PVM131" s="388"/>
      <c r="PVN131" s="389"/>
      <c r="PVO131" s="387"/>
      <c r="PVP131" s="213"/>
      <c r="PVQ131" s="388"/>
      <c r="PVR131" s="389"/>
      <c r="PVS131" s="387"/>
      <c r="PVT131" s="213"/>
      <c r="PVU131" s="388"/>
      <c r="PVV131" s="389"/>
      <c r="PVW131" s="387"/>
      <c r="PVX131" s="213"/>
      <c r="PVY131" s="388"/>
      <c r="PVZ131" s="389"/>
      <c r="PWA131" s="387"/>
      <c r="PWB131" s="213"/>
      <c r="PWC131" s="388"/>
      <c r="PWD131" s="389"/>
      <c r="PWE131" s="387"/>
      <c r="PWF131" s="213"/>
      <c r="PWG131" s="388"/>
      <c r="PWH131" s="389"/>
      <c r="PWI131" s="387"/>
      <c r="PWJ131" s="213"/>
      <c r="PWK131" s="388"/>
      <c r="PWL131" s="389"/>
      <c r="PWM131" s="387"/>
      <c r="PWN131" s="213"/>
      <c r="PWO131" s="388"/>
      <c r="PWP131" s="389"/>
      <c r="PWQ131" s="387"/>
      <c r="PWR131" s="213"/>
      <c r="PWS131" s="388"/>
      <c r="PWT131" s="389"/>
      <c r="PWU131" s="387"/>
      <c r="PWV131" s="213"/>
      <c r="PWW131" s="388"/>
      <c r="PWX131" s="389"/>
      <c r="PWY131" s="387"/>
      <c r="PWZ131" s="213"/>
      <c r="PXA131" s="388"/>
      <c r="PXB131" s="389"/>
      <c r="PXC131" s="387"/>
      <c r="PXD131" s="213"/>
      <c r="PXE131" s="388"/>
      <c r="PXF131" s="389"/>
      <c r="PXG131" s="387"/>
      <c r="PXH131" s="213"/>
      <c r="PXI131" s="388"/>
      <c r="PXJ131" s="389"/>
      <c r="PXK131" s="387"/>
      <c r="PXL131" s="213"/>
      <c r="PXM131" s="388"/>
      <c r="PXN131" s="389"/>
      <c r="PXO131" s="387"/>
      <c r="PXP131" s="213"/>
      <c r="PXQ131" s="388"/>
      <c r="PXR131" s="389"/>
      <c r="PXS131" s="387"/>
      <c r="PXT131" s="213"/>
      <c r="PXU131" s="388"/>
      <c r="PXV131" s="389"/>
      <c r="PXW131" s="387"/>
      <c r="PXX131" s="213"/>
      <c r="PXY131" s="388"/>
      <c r="PXZ131" s="389"/>
      <c r="PYA131" s="387"/>
      <c r="PYB131" s="213"/>
      <c r="PYC131" s="388"/>
      <c r="PYD131" s="389"/>
      <c r="PYE131" s="387"/>
      <c r="PYF131" s="213"/>
      <c r="PYG131" s="388"/>
      <c r="PYH131" s="389"/>
      <c r="PYI131" s="387"/>
      <c r="PYJ131" s="213"/>
      <c r="PYK131" s="388"/>
      <c r="PYL131" s="389"/>
      <c r="PYM131" s="387"/>
      <c r="PYN131" s="213"/>
      <c r="PYO131" s="388"/>
      <c r="PYP131" s="389"/>
      <c r="PYQ131" s="387"/>
      <c r="PYR131" s="213"/>
      <c r="PYS131" s="388"/>
      <c r="PYT131" s="389"/>
      <c r="PYU131" s="387"/>
      <c r="PYV131" s="213"/>
      <c r="PYW131" s="388"/>
      <c r="PYX131" s="389"/>
      <c r="PYY131" s="387"/>
      <c r="PYZ131" s="213"/>
      <c r="PZA131" s="388"/>
      <c r="PZB131" s="389"/>
      <c r="PZC131" s="387"/>
      <c r="PZD131" s="213"/>
      <c r="PZE131" s="388"/>
      <c r="PZF131" s="389"/>
      <c r="PZG131" s="387"/>
      <c r="PZH131" s="213"/>
      <c r="PZI131" s="388"/>
      <c r="PZJ131" s="389"/>
      <c r="PZK131" s="387"/>
      <c r="PZL131" s="213"/>
      <c r="PZM131" s="388"/>
      <c r="PZN131" s="389"/>
      <c r="PZO131" s="387"/>
      <c r="PZP131" s="213"/>
      <c r="PZQ131" s="388"/>
      <c r="PZR131" s="389"/>
      <c r="PZS131" s="387"/>
      <c r="PZT131" s="213"/>
      <c r="PZU131" s="388"/>
      <c r="PZV131" s="389"/>
      <c r="PZW131" s="387"/>
      <c r="PZX131" s="213"/>
      <c r="PZY131" s="388"/>
      <c r="PZZ131" s="389"/>
      <c r="QAA131" s="387"/>
      <c r="QAB131" s="213"/>
      <c r="QAC131" s="388"/>
      <c r="QAD131" s="389"/>
      <c r="QAE131" s="387"/>
      <c r="QAF131" s="213"/>
      <c r="QAG131" s="388"/>
      <c r="QAH131" s="389"/>
      <c r="QAI131" s="387"/>
      <c r="QAJ131" s="213"/>
      <c r="QAK131" s="388"/>
      <c r="QAL131" s="389"/>
      <c r="QAM131" s="387"/>
      <c r="QAN131" s="213"/>
      <c r="QAO131" s="388"/>
      <c r="QAP131" s="389"/>
      <c r="QAQ131" s="387"/>
      <c r="QAR131" s="213"/>
      <c r="QAS131" s="388"/>
      <c r="QAT131" s="389"/>
      <c r="QAU131" s="387"/>
      <c r="QAV131" s="213"/>
      <c r="QAW131" s="388"/>
      <c r="QAX131" s="389"/>
      <c r="QAY131" s="387"/>
      <c r="QAZ131" s="213"/>
      <c r="QBA131" s="388"/>
      <c r="QBB131" s="389"/>
      <c r="QBC131" s="387"/>
      <c r="QBD131" s="213"/>
      <c r="QBE131" s="388"/>
      <c r="QBF131" s="389"/>
      <c r="QBG131" s="387"/>
      <c r="QBH131" s="213"/>
      <c r="QBI131" s="388"/>
      <c r="QBJ131" s="389"/>
      <c r="QBK131" s="387"/>
      <c r="QBL131" s="213"/>
      <c r="QBM131" s="388"/>
      <c r="QBN131" s="389"/>
      <c r="QBO131" s="387"/>
      <c r="QBP131" s="213"/>
      <c r="QBQ131" s="388"/>
      <c r="QBR131" s="389"/>
      <c r="QBS131" s="387"/>
      <c r="QBT131" s="213"/>
      <c r="QBU131" s="388"/>
      <c r="QBV131" s="389"/>
      <c r="QBW131" s="387"/>
      <c r="QBX131" s="213"/>
      <c r="QBY131" s="388"/>
      <c r="QBZ131" s="389"/>
      <c r="QCA131" s="387"/>
      <c r="QCB131" s="213"/>
      <c r="QCC131" s="388"/>
      <c r="QCD131" s="389"/>
      <c r="QCE131" s="387"/>
      <c r="QCF131" s="213"/>
      <c r="QCG131" s="388"/>
      <c r="QCH131" s="389"/>
      <c r="QCI131" s="387"/>
      <c r="QCJ131" s="213"/>
      <c r="QCK131" s="388"/>
      <c r="QCL131" s="389"/>
      <c r="QCM131" s="387"/>
      <c r="QCN131" s="213"/>
      <c r="QCO131" s="388"/>
      <c r="QCP131" s="389"/>
      <c r="QCQ131" s="387"/>
      <c r="QCR131" s="213"/>
      <c r="QCS131" s="388"/>
      <c r="QCT131" s="389"/>
      <c r="QCU131" s="387"/>
      <c r="QCV131" s="213"/>
      <c r="QCW131" s="388"/>
      <c r="QCX131" s="389"/>
      <c r="QCY131" s="387"/>
      <c r="QCZ131" s="213"/>
      <c r="QDA131" s="388"/>
      <c r="QDB131" s="389"/>
      <c r="QDC131" s="387"/>
      <c r="QDD131" s="213"/>
      <c r="QDE131" s="388"/>
      <c r="QDF131" s="389"/>
      <c r="QDG131" s="387"/>
      <c r="QDH131" s="213"/>
      <c r="QDI131" s="388"/>
      <c r="QDJ131" s="389"/>
      <c r="QDK131" s="387"/>
      <c r="QDL131" s="213"/>
      <c r="QDM131" s="388"/>
      <c r="QDN131" s="389"/>
      <c r="QDO131" s="387"/>
      <c r="QDP131" s="213"/>
      <c r="QDQ131" s="388"/>
      <c r="QDR131" s="389"/>
      <c r="QDS131" s="387"/>
      <c r="QDT131" s="213"/>
      <c r="QDU131" s="388"/>
      <c r="QDV131" s="389"/>
      <c r="QDW131" s="387"/>
      <c r="QDX131" s="213"/>
      <c r="QDY131" s="388"/>
      <c r="QDZ131" s="389"/>
      <c r="QEA131" s="387"/>
      <c r="QEB131" s="213"/>
      <c r="QEC131" s="388"/>
      <c r="QED131" s="389"/>
      <c r="QEE131" s="387"/>
      <c r="QEF131" s="213"/>
      <c r="QEG131" s="388"/>
      <c r="QEH131" s="389"/>
      <c r="QEI131" s="387"/>
      <c r="QEJ131" s="213"/>
      <c r="QEK131" s="388"/>
      <c r="QEL131" s="389"/>
      <c r="QEM131" s="387"/>
      <c r="QEN131" s="213"/>
      <c r="QEO131" s="388"/>
      <c r="QEP131" s="389"/>
      <c r="QEQ131" s="387"/>
      <c r="QER131" s="213"/>
      <c r="QES131" s="388"/>
      <c r="QET131" s="389"/>
      <c r="QEU131" s="387"/>
      <c r="QEV131" s="213"/>
      <c r="QEW131" s="388"/>
      <c r="QEX131" s="389"/>
      <c r="QEY131" s="387"/>
      <c r="QEZ131" s="213"/>
      <c r="QFA131" s="388"/>
      <c r="QFB131" s="389"/>
      <c r="QFC131" s="387"/>
      <c r="QFD131" s="213"/>
      <c r="QFE131" s="388"/>
      <c r="QFF131" s="389"/>
      <c r="QFG131" s="387"/>
      <c r="QFH131" s="213"/>
      <c r="QFI131" s="388"/>
      <c r="QFJ131" s="389"/>
      <c r="QFK131" s="387"/>
      <c r="QFL131" s="213"/>
      <c r="QFM131" s="388"/>
      <c r="QFN131" s="389"/>
      <c r="QFO131" s="387"/>
      <c r="QFP131" s="213"/>
      <c r="QFQ131" s="388"/>
      <c r="QFR131" s="389"/>
      <c r="QFS131" s="387"/>
      <c r="QFT131" s="213"/>
      <c r="QFU131" s="388"/>
      <c r="QFV131" s="389"/>
      <c r="QFW131" s="387"/>
      <c r="QFX131" s="213"/>
      <c r="QFY131" s="388"/>
      <c r="QFZ131" s="389"/>
      <c r="QGA131" s="387"/>
      <c r="QGB131" s="213"/>
      <c r="QGC131" s="388"/>
      <c r="QGD131" s="389"/>
      <c r="QGE131" s="387"/>
      <c r="QGF131" s="213"/>
      <c r="QGG131" s="388"/>
      <c r="QGH131" s="389"/>
      <c r="QGI131" s="387"/>
      <c r="QGJ131" s="213"/>
      <c r="QGK131" s="388"/>
      <c r="QGL131" s="389"/>
      <c r="QGM131" s="387"/>
      <c r="QGN131" s="213"/>
      <c r="QGO131" s="388"/>
      <c r="QGP131" s="389"/>
      <c r="QGQ131" s="387"/>
      <c r="QGR131" s="213"/>
      <c r="QGS131" s="388"/>
      <c r="QGT131" s="389"/>
      <c r="QGU131" s="387"/>
      <c r="QGV131" s="213"/>
      <c r="QGW131" s="388"/>
      <c r="QGX131" s="389"/>
      <c r="QGY131" s="387"/>
      <c r="QGZ131" s="213"/>
      <c r="QHA131" s="388"/>
      <c r="QHB131" s="389"/>
      <c r="QHC131" s="387"/>
      <c r="QHD131" s="213"/>
      <c r="QHE131" s="388"/>
      <c r="QHF131" s="389"/>
      <c r="QHG131" s="387"/>
      <c r="QHH131" s="213"/>
      <c r="QHI131" s="388"/>
      <c r="QHJ131" s="389"/>
      <c r="QHK131" s="387"/>
      <c r="QHL131" s="213"/>
      <c r="QHM131" s="388"/>
      <c r="QHN131" s="389"/>
      <c r="QHO131" s="387"/>
      <c r="QHP131" s="213"/>
      <c r="QHQ131" s="388"/>
      <c r="QHR131" s="389"/>
      <c r="QHS131" s="387"/>
      <c r="QHT131" s="213"/>
      <c r="QHU131" s="388"/>
      <c r="QHV131" s="389"/>
      <c r="QHW131" s="387"/>
      <c r="QHX131" s="213"/>
      <c r="QHY131" s="388"/>
      <c r="QHZ131" s="389"/>
      <c r="QIA131" s="387"/>
      <c r="QIB131" s="213"/>
      <c r="QIC131" s="388"/>
      <c r="QID131" s="389"/>
      <c r="QIE131" s="387"/>
      <c r="QIF131" s="213"/>
      <c r="QIG131" s="388"/>
      <c r="QIH131" s="389"/>
      <c r="QII131" s="387"/>
      <c r="QIJ131" s="213"/>
      <c r="QIK131" s="388"/>
      <c r="QIL131" s="389"/>
      <c r="QIM131" s="387"/>
      <c r="QIN131" s="213"/>
      <c r="QIO131" s="388"/>
      <c r="QIP131" s="389"/>
      <c r="QIQ131" s="387"/>
      <c r="QIR131" s="213"/>
      <c r="QIS131" s="388"/>
      <c r="QIT131" s="389"/>
      <c r="QIU131" s="387"/>
      <c r="QIV131" s="213"/>
      <c r="QIW131" s="388"/>
      <c r="QIX131" s="389"/>
      <c r="QIY131" s="387"/>
      <c r="QIZ131" s="213"/>
      <c r="QJA131" s="388"/>
      <c r="QJB131" s="389"/>
      <c r="QJC131" s="387"/>
      <c r="QJD131" s="213"/>
      <c r="QJE131" s="388"/>
      <c r="QJF131" s="389"/>
      <c r="QJG131" s="387"/>
      <c r="QJH131" s="213"/>
      <c r="QJI131" s="388"/>
      <c r="QJJ131" s="389"/>
      <c r="QJK131" s="387"/>
      <c r="QJL131" s="213"/>
      <c r="QJM131" s="388"/>
      <c r="QJN131" s="389"/>
      <c r="QJO131" s="387"/>
      <c r="QJP131" s="213"/>
      <c r="QJQ131" s="388"/>
      <c r="QJR131" s="389"/>
      <c r="QJS131" s="387"/>
      <c r="QJT131" s="213"/>
      <c r="QJU131" s="388"/>
      <c r="QJV131" s="389"/>
      <c r="QJW131" s="387"/>
      <c r="QJX131" s="213"/>
      <c r="QJY131" s="388"/>
      <c r="QJZ131" s="389"/>
      <c r="QKA131" s="387"/>
      <c r="QKB131" s="213"/>
      <c r="QKC131" s="388"/>
      <c r="QKD131" s="389"/>
      <c r="QKE131" s="387"/>
      <c r="QKF131" s="213"/>
      <c r="QKG131" s="388"/>
      <c r="QKH131" s="389"/>
      <c r="QKI131" s="387"/>
      <c r="QKJ131" s="213"/>
      <c r="QKK131" s="388"/>
      <c r="QKL131" s="389"/>
      <c r="QKM131" s="387"/>
      <c r="QKN131" s="213"/>
      <c r="QKO131" s="388"/>
      <c r="QKP131" s="389"/>
      <c r="QKQ131" s="387"/>
      <c r="QKR131" s="213"/>
      <c r="QKS131" s="388"/>
      <c r="QKT131" s="389"/>
      <c r="QKU131" s="387"/>
      <c r="QKV131" s="213"/>
      <c r="QKW131" s="388"/>
      <c r="QKX131" s="389"/>
      <c r="QKY131" s="387"/>
      <c r="QKZ131" s="213"/>
      <c r="QLA131" s="388"/>
      <c r="QLB131" s="389"/>
      <c r="QLC131" s="387"/>
      <c r="QLD131" s="213"/>
      <c r="QLE131" s="388"/>
      <c r="QLF131" s="389"/>
      <c r="QLG131" s="387"/>
      <c r="QLH131" s="213"/>
      <c r="QLI131" s="388"/>
      <c r="QLJ131" s="389"/>
      <c r="QLK131" s="387"/>
      <c r="QLL131" s="213"/>
      <c r="QLM131" s="388"/>
      <c r="QLN131" s="389"/>
      <c r="QLO131" s="387"/>
      <c r="QLP131" s="213"/>
      <c r="QLQ131" s="388"/>
      <c r="QLR131" s="389"/>
      <c r="QLS131" s="387"/>
      <c r="QLT131" s="213"/>
      <c r="QLU131" s="388"/>
      <c r="QLV131" s="389"/>
      <c r="QLW131" s="387"/>
      <c r="QLX131" s="213"/>
      <c r="QLY131" s="388"/>
      <c r="QLZ131" s="389"/>
      <c r="QMA131" s="387"/>
      <c r="QMB131" s="213"/>
      <c r="QMC131" s="388"/>
      <c r="QMD131" s="389"/>
      <c r="QME131" s="387"/>
      <c r="QMF131" s="213"/>
      <c r="QMG131" s="388"/>
      <c r="QMH131" s="389"/>
      <c r="QMI131" s="387"/>
      <c r="QMJ131" s="213"/>
      <c r="QMK131" s="388"/>
      <c r="QML131" s="389"/>
      <c r="QMM131" s="387"/>
      <c r="QMN131" s="213"/>
      <c r="QMO131" s="388"/>
      <c r="QMP131" s="389"/>
      <c r="QMQ131" s="387"/>
      <c r="QMR131" s="213"/>
      <c r="QMS131" s="388"/>
      <c r="QMT131" s="389"/>
      <c r="QMU131" s="387"/>
      <c r="QMV131" s="213"/>
      <c r="QMW131" s="388"/>
      <c r="QMX131" s="389"/>
      <c r="QMY131" s="387"/>
      <c r="QMZ131" s="213"/>
      <c r="QNA131" s="388"/>
      <c r="QNB131" s="389"/>
      <c r="QNC131" s="387"/>
      <c r="QND131" s="213"/>
      <c r="QNE131" s="388"/>
      <c r="QNF131" s="389"/>
      <c r="QNG131" s="387"/>
      <c r="QNH131" s="213"/>
      <c r="QNI131" s="388"/>
      <c r="QNJ131" s="389"/>
      <c r="QNK131" s="387"/>
      <c r="QNL131" s="213"/>
      <c r="QNM131" s="388"/>
      <c r="QNN131" s="389"/>
      <c r="QNO131" s="387"/>
      <c r="QNP131" s="213"/>
      <c r="QNQ131" s="388"/>
      <c r="QNR131" s="389"/>
      <c r="QNS131" s="387"/>
      <c r="QNT131" s="213"/>
      <c r="QNU131" s="388"/>
      <c r="QNV131" s="389"/>
      <c r="QNW131" s="387"/>
      <c r="QNX131" s="213"/>
      <c r="QNY131" s="388"/>
      <c r="QNZ131" s="389"/>
      <c r="QOA131" s="387"/>
      <c r="QOB131" s="213"/>
      <c r="QOC131" s="388"/>
      <c r="QOD131" s="389"/>
      <c r="QOE131" s="387"/>
      <c r="QOF131" s="213"/>
      <c r="QOG131" s="388"/>
      <c r="QOH131" s="389"/>
      <c r="QOI131" s="387"/>
      <c r="QOJ131" s="213"/>
      <c r="QOK131" s="388"/>
      <c r="QOL131" s="389"/>
      <c r="QOM131" s="387"/>
      <c r="QON131" s="213"/>
      <c r="QOO131" s="388"/>
      <c r="QOP131" s="389"/>
      <c r="QOQ131" s="387"/>
      <c r="QOR131" s="213"/>
      <c r="QOS131" s="388"/>
      <c r="QOT131" s="389"/>
      <c r="QOU131" s="387"/>
      <c r="QOV131" s="213"/>
      <c r="QOW131" s="388"/>
      <c r="QOX131" s="389"/>
      <c r="QOY131" s="387"/>
      <c r="QOZ131" s="213"/>
      <c r="QPA131" s="388"/>
      <c r="QPB131" s="389"/>
      <c r="QPC131" s="387"/>
      <c r="QPD131" s="213"/>
      <c r="QPE131" s="388"/>
      <c r="QPF131" s="389"/>
      <c r="QPG131" s="387"/>
      <c r="QPH131" s="213"/>
      <c r="QPI131" s="388"/>
      <c r="QPJ131" s="389"/>
      <c r="QPK131" s="387"/>
      <c r="QPL131" s="213"/>
      <c r="QPM131" s="388"/>
      <c r="QPN131" s="389"/>
      <c r="QPO131" s="387"/>
      <c r="QPP131" s="213"/>
      <c r="QPQ131" s="388"/>
      <c r="QPR131" s="389"/>
      <c r="QPS131" s="387"/>
      <c r="QPT131" s="213"/>
      <c r="QPU131" s="388"/>
      <c r="QPV131" s="389"/>
      <c r="QPW131" s="387"/>
      <c r="QPX131" s="213"/>
      <c r="QPY131" s="388"/>
      <c r="QPZ131" s="389"/>
      <c r="QQA131" s="387"/>
      <c r="QQB131" s="213"/>
      <c r="QQC131" s="388"/>
      <c r="QQD131" s="389"/>
      <c r="QQE131" s="387"/>
      <c r="QQF131" s="213"/>
      <c r="QQG131" s="388"/>
      <c r="QQH131" s="389"/>
      <c r="QQI131" s="387"/>
      <c r="QQJ131" s="213"/>
      <c r="QQK131" s="388"/>
      <c r="QQL131" s="389"/>
      <c r="QQM131" s="387"/>
      <c r="QQN131" s="213"/>
      <c r="QQO131" s="388"/>
      <c r="QQP131" s="389"/>
      <c r="QQQ131" s="387"/>
      <c r="QQR131" s="213"/>
      <c r="QQS131" s="388"/>
      <c r="QQT131" s="389"/>
      <c r="QQU131" s="387"/>
      <c r="QQV131" s="213"/>
      <c r="QQW131" s="388"/>
      <c r="QQX131" s="389"/>
      <c r="QQY131" s="387"/>
      <c r="QQZ131" s="213"/>
      <c r="QRA131" s="388"/>
      <c r="QRB131" s="389"/>
      <c r="QRC131" s="387"/>
      <c r="QRD131" s="213"/>
      <c r="QRE131" s="388"/>
      <c r="QRF131" s="389"/>
      <c r="QRG131" s="387"/>
      <c r="QRH131" s="213"/>
      <c r="QRI131" s="388"/>
      <c r="QRJ131" s="389"/>
      <c r="QRK131" s="387"/>
      <c r="QRL131" s="213"/>
      <c r="QRM131" s="388"/>
      <c r="QRN131" s="389"/>
      <c r="QRO131" s="387"/>
      <c r="QRP131" s="213"/>
      <c r="QRQ131" s="388"/>
      <c r="QRR131" s="389"/>
      <c r="QRS131" s="387"/>
      <c r="QRT131" s="213"/>
      <c r="QRU131" s="388"/>
      <c r="QRV131" s="389"/>
      <c r="QRW131" s="387"/>
      <c r="QRX131" s="213"/>
      <c r="QRY131" s="388"/>
      <c r="QRZ131" s="389"/>
      <c r="QSA131" s="387"/>
      <c r="QSB131" s="213"/>
      <c r="QSC131" s="388"/>
      <c r="QSD131" s="389"/>
      <c r="QSE131" s="387"/>
      <c r="QSF131" s="213"/>
      <c r="QSG131" s="388"/>
      <c r="QSH131" s="389"/>
      <c r="QSI131" s="387"/>
      <c r="QSJ131" s="213"/>
      <c r="QSK131" s="388"/>
      <c r="QSL131" s="389"/>
      <c r="QSM131" s="387"/>
      <c r="QSN131" s="213"/>
      <c r="QSO131" s="388"/>
      <c r="QSP131" s="389"/>
      <c r="QSQ131" s="387"/>
      <c r="QSR131" s="213"/>
      <c r="QSS131" s="388"/>
      <c r="QST131" s="389"/>
      <c r="QSU131" s="387"/>
      <c r="QSV131" s="213"/>
      <c r="QSW131" s="388"/>
      <c r="QSX131" s="389"/>
      <c r="QSY131" s="387"/>
      <c r="QSZ131" s="213"/>
      <c r="QTA131" s="388"/>
      <c r="QTB131" s="389"/>
      <c r="QTC131" s="387"/>
      <c r="QTD131" s="213"/>
      <c r="QTE131" s="388"/>
      <c r="QTF131" s="389"/>
      <c r="QTG131" s="387"/>
      <c r="QTH131" s="213"/>
      <c r="QTI131" s="388"/>
      <c r="QTJ131" s="389"/>
      <c r="QTK131" s="387"/>
      <c r="QTL131" s="213"/>
      <c r="QTM131" s="388"/>
      <c r="QTN131" s="389"/>
      <c r="QTO131" s="387"/>
      <c r="QTP131" s="213"/>
      <c r="QTQ131" s="388"/>
      <c r="QTR131" s="389"/>
      <c r="QTS131" s="387"/>
      <c r="QTT131" s="213"/>
      <c r="QTU131" s="388"/>
      <c r="QTV131" s="389"/>
      <c r="QTW131" s="387"/>
      <c r="QTX131" s="213"/>
      <c r="QTY131" s="388"/>
      <c r="QTZ131" s="389"/>
      <c r="QUA131" s="387"/>
      <c r="QUB131" s="213"/>
      <c r="QUC131" s="388"/>
      <c r="QUD131" s="389"/>
      <c r="QUE131" s="387"/>
      <c r="QUF131" s="213"/>
      <c r="QUG131" s="388"/>
      <c r="QUH131" s="389"/>
      <c r="QUI131" s="387"/>
      <c r="QUJ131" s="213"/>
      <c r="QUK131" s="388"/>
      <c r="QUL131" s="389"/>
      <c r="QUM131" s="387"/>
      <c r="QUN131" s="213"/>
      <c r="QUO131" s="388"/>
      <c r="QUP131" s="389"/>
      <c r="QUQ131" s="387"/>
      <c r="QUR131" s="213"/>
      <c r="QUS131" s="388"/>
      <c r="QUT131" s="389"/>
      <c r="QUU131" s="387"/>
      <c r="QUV131" s="213"/>
      <c r="QUW131" s="388"/>
      <c r="QUX131" s="389"/>
      <c r="QUY131" s="387"/>
      <c r="QUZ131" s="213"/>
      <c r="QVA131" s="388"/>
      <c r="QVB131" s="389"/>
      <c r="QVC131" s="387"/>
      <c r="QVD131" s="213"/>
      <c r="QVE131" s="388"/>
      <c r="QVF131" s="389"/>
      <c r="QVG131" s="387"/>
      <c r="QVH131" s="213"/>
      <c r="QVI131" s="388"/>
      <c r="QVJ131" s="389"/>
      <c r="QVK131" s="387"/>
      <c r="QVL131" s="213"/>
      <c r="QVM131" s="388"/>
      <c r="QVN131" s="389"/>
      <c r="QVO131" s="387"/>
      <c r="QVP131" s="213"/>
      <c r="QVQ131" s="388"/>
      <c r="QVR131" s="389"/>
      <c r="QVS131" s="387"/>
      <c r="QVT131" s="213"/>
      <c r="QVU131" s="388"/>
      <c r="QVV131" s="389"/>
      <c r="QVW131" s="387"/>
      <c r="QVX131" s="213"/>
      <c r="QVY131" s="388"/>
      <c r="QVZ131" s="389"/>
      <c r="QWA131" s="387"/>
      <c r="QWB131" s="213"/>
      <c r="QWC131" s="388"/>
      <c r="QWD131" s="389"/>
      <c r="QWE131" s="387"/>
      <c r="QWF131" s="213"/>
      <c r="QWG131" s="388"/>
      <c r="QWH131" s="389"/>
      <c r="QWI131" s="387"/>
      <c r="QWJ131" s="213"/>
      <c r="QWK131" s="388"/>
      <c r="QWL131" s="389"/>
      <c r="QWM131" s="387"/>
      <c r="QWN131" s="213"/>
      <c r="QWO131" s="388"/>
      <c r="QWP131" s="389"/>
      <c r="QWQ131" s="387"/>
      <c r="QWR131" s="213"/>
      <c r="QWS131" s="388"/>
      <c r="QWT131" s="389"/>
      <c r="QWU131" s="387"/>
      <c r="QWV131" s="213"/>
      <c r="QWW131" s="388"/>
      <c r="QWX131" s="389"/>
      <c r="QWY131" s="387"/>
      <c r="QWZ131" s="213"/>
      <c r="QXA131" s="388"/>
      <c r="QXB131" s="389"/>
      <c r="QXC131" s="387"/>
      <c r="QXD131" s="213"/>
      <c r="QXE131" s="388"/>
      <c r="QXF131" s="389"/>
      <c r="QXG131" s="387"/>
      <c r="QXH131" s="213"/>
      <c r="QXI131" s="388"/>
      <c r="QXJ131" s="389"/>
      <c r="QXK131" s="387"/>
      <c r="QXL131" s="213"/>
      <c r="QXM131" s="388"/>
      <c r="QXN131" s="389"/>
      <c r="QXO131" s="387"/>
      <c r="QXP131" s="213"/>
      <c r="QXQ131" s="388"/>
      <c r="QXR131" s="389"/>
      <c r="QXS131" s="387"/>
      <c r="QXT131" s="213"/>
      <c r="QXU131" s="388"/>
      <c r="QXV131" s="389"/>
      <c r="QXW131" s="387"/>
      <c r="QXX131" s="213"/>
      <c r="QXY131" s="388"/>
      <c r="QXZ131" s="389"/>
      <c r="QYA131" s="387"/>
      <c r="QYB131" s="213"/>
      <c r="QYC131" s="388"/>
      <c r="QYD131" s="389"/>
      <c r="QYE131" s="387"/>
      <c r="QYF131" s="213"/>
      <c r="QYG131" s="388"/>
      <c r="QYH131" s="389"/>
      <c r="QYI131" s="387"/>
      <c r="QYJ131" s="213"/>
      <c r="QYK131" s="388"/>
      <c r="QYL131" s="389"/>
      <c r="QYM131" s="387"/>
      <c r="QYN131" s="213"/>
      <c r="QYO131" s="388"/>
      <c r="QYP131" s="389"/>
      <c r="QYQ131" s="387"/>
      <c r="QYR131" s="213"/>
      <c r="QYS131" s="388"/>
      <c r="QYT131" s="389"/>
      <c r="QYU131" s="387"/>
      <c r="QYV131" s="213"/>
      <c r="QYW131" s="388"/>
      <c r="QYX131" s="389"/>
      <c r="QYY131" s="387"/>
      <c r="QYZ131" s="213"/>
      <c r="QZA131" s="388"/>
      <c r="QZB131" s="389"/>
      <c r="QZC131" s="387"/>
      <c r="QZD131" s="213"/>
      <c r="QZE131" s="388"/>
      <c r="QZF131" s="389"/>
      <c r="QZG131" s="387"/>
      <c r="QZH131" s="213"/>
      <c r="QZI131" s="388"/>
      <c r="QZJ131" s="389"/>
      <c r="QZK131" s="387"/>
      <c r="QZL131" s="213"/>
      <c r="QZM131" s="388"/>
      <c r="QZN131" s="389"/>
      <c r="QZO131" s="387"/>
      <c r="QZP131" s="213"/>
      <c r="QZQ131" s="388"/>
      <c r="QZR131" s="389"/>
      <c r="QZS131" s="387"/>
      <c r="QZT131" s="213"/>
      <c r="QZU131" s="388"/>
      <c r="QZV131" s="389"/>
      <c r="QZW131" s="387"/>
      <c r="QZX131" s="213"/>
      <c r="QZY131" s="388"/>
      <c r="QZZ131" s="389"/>
      <c r="RAA131" s="387"/>
      <c r="RAB131" s="213"/>
      <c r="RAC131" s="388"/>
      <c r="RAD131" s="389"/>
      <c r="RAE131" s="387"/>
      <c r="RAF131" s="213"/>
      <c r="RAG131" s="388"/>
      <c r="RAH131" s="389"/>
      <c r="RAI131" s="387"/>
      <c r="RAJ131" s="213"/>
      <c r="RAK131" s="388"/>
      <c r="RAL131" s="389"/>
      <c r="RAM131" s="387"/>
      <c r="RAN131" s="213"/>
      <c r="RAO131" s="388"/>
      <c r="RAP131" s="389"/>
      <c r="RAQ131" s="387"/>
      <c r="RAR131" s="213"/>
      <c r="RAS131" s="388"/>
      <c r="RAT131" s="389"/>
      <c r="RAU131" s="387"/>
      <c r="RAV131" s="213"/>
      <c r="RAW131" s="388"/>
      <c r="RAX131" s="389"/>
      <c r="RAY131" s="387"/>
      <c r="RAZ131" s="213"/>
      <c r="RBA131" s="388"/>
      <c r="RBB131" s="389"/>
      <c r="RBC131" s="387"/>
      <c r="RBD131" s="213"/>
      <c r="RBE131" s="388"/>
      <c r="RBF131" s="389"/>
      <c r="RBG131" s="387"/>
      <c r="RBH131" s="213"/>
      <c r="RBI131" s="388"/>
      <c r="RBJ131" s="389"/>
      <c r="RBK131" s="387"/>
      <c r="RBL131" s="213"/>
      <c r="RBM131" s="388"/>
      <c r="RBN131" s="389"/>
      <c r="RBO131" s="387"/>
      <c r="RBP131" s="213"/>
      <c r="RBQ131" s="388"/>
      <c r="RBR131" s="389"/>
      <c r="RBS131" s="387"/>
      <c r="RBT131" s="213"/>
      <c r="RBU131" s="388"/>
      <c r="RBV131" s="389"/>
      <c r="RBW131" s="387"/>
      <c r="RBX131" s="213"/>
      <c r="RBY131" s="388"/>
      <c r="RBZ131" s="389"/>
      <c r="RCA131" s="387"/>
      <c r="RCB131" s="213"/>
      <c r="RCC131" s="388"/>
      <c r="RCD131" s="389"/>
      <c r="RCE131" s="387"/>
      <c r="RCF131" s="213"/>
      <c r="RCG131" s="388"/>
      <c r="RCH131" s="389"/>
      <c r="RCI131" s="387"/>
      <c r="RCJ131" s="213"/>
      <c r="RCK131" s="388"/>
      <c r="RCL131" s="389"/>
      <c r="RCM131" s="387"/>
      <c r="RCN131" s="213"/>
      <c r="RCO131" s="388"/>
      <c r="RCP131" s="389"/>
      <c r="RCQ131" s="387"/>
      <c r="RCR131" s="213"/>
      <c r="RCS131" s="388"/>
      <c r="RCT131" s="389"/>
      <c r="RCU131" s="387"/>
      <c r="RCV131" s="213"/>
      <c r="RCW131" s="388"/>
      <c r="RCX131" s="389"/>
      <c r="RCY131" s="387"/>
      <c r="RCZ131" s="213"/>
      <c r="RDA131" s="388"/>
      <c r="RDB131" s="389"/>
      <c r="RDC131" s="387"/>
      <c r="RDD131" s="213"/>
      <c r="RDE131" s="388"/>
      <c r="RDF131" s="389"/>
      <c r="RDG131" s="387"/>
      <c r="RDH131" s="213"/>
      <c r="RDI131" s="388"/>
      <c r="RDJ131" s="389"/>
      <c r="RDK131" s="387"/>
      <c r="RDL131" s="213"/>
      <c r="RDM131" s="388"/>
      <c r="RDN131" s="389"/>
      <c r="RDO131" s="387"/>
      <c r="RDP131" s="213"/>
      <c r="RDQ131" s="388"/>
      <c r="RDR131" s="389"/>
      <c r="RDS131" s="387"/>
      <c r="RDT131" s="213"/>
      <c r="RDU131" s="388"/>
      <c r="RDV131" s="389"/>
      <c r="RDW131" s="387"/>
      <c r="RDX131" s="213"/>
      <c r="RDY131" s="388"/>
      <c r="RDZ131" s="389"/>
      <c r="REA131" s="387"/>
      <c r="REB131" s="213"/>
      <c r="REC131" s="388"/>
      <c r="RED131" s="389"/>
      <c r="REE131" s="387"/>
      <c r="REF131" s="213"/>
      <c r="REG131" s="388"/>
      <c r="REH131" s="389"/>
      <c r="REI131" s="387"/>
      <c r="REJ131" s="213"/>
      <c r="REK131" s="388"/>
      <c r="REL131" s="389"/>
      <c r="REM131" s="387"/>
      <c r="REN131" s="213"/>
      <c r="REO131" s="388"/>
      <c r="REP131" s="389"/>
      <c r="REQ131" s="387"/>
      <c r="RER131" s="213"/>
      <c r="RES131" s="388"/>
      <c r="RET131" s="389"/>
      <c r="REU131" s="387"/>
      <c r="REV131" s="213"/>
      <c r="REW131" s="388"/>
      <c r="REX131" s="389"/>
      <c r="REY131" s="387"/>
      <c r="REZ131" s="213"/>
      <c r="RFA131" s="388"/>
      <c r="RFB131" s="389"/>
      <c r="RFC131" s="387"/>
      <c r="RFD131" s="213"/>
      <c r="RFE131" s="388"/>
      <c r="RFF131" s="389"/>
      <c r="RFG131" s="387"/>
      <c r="RFH131" s="213"/>
      <c r="RFI131" s="388"/>
      <c r="RFJ131" s="389"/>
      <c r="RFK131" s="387"/>
      <c r="RFL131" s="213"/>
      <c r="RFM131" s="388"/>
      <c r="RFN131" s="389"/>
      <c r="RFO131" s="387"/>
      <c r="RFP131" s="213"/>
      <c r="RFQ131" s="388"/>
      <c r="RFR131" s="389"/>
      <c r="RFS131" s="387"/>
      <c r="RFT131" s="213"/>
      <c r="RFU131" s="388"/>
      <c r="RFV131" s="389"/>
      <c r="RFW131" s="387"/>
      <c r="RFX131" s="213"/>
      <c r="RFY131" s="388"/>
      <c r="RFZ131" s="389"/>
      <c r="RGA131" s="387"/>
      <c r="RGB131" s="213"/>
      <c r="RGC131" s="388"/>
      <c r="RGD131" s="389"/>
      <c r="RGE131" s="387"/>
      <c r="RGF131" s="213"/>
      <c r="RGG131" s="388"/>
      <c r="RGH131" s="389"/>
      <c r="RGI131" s="387"/>
      <c r="RGJ131" s="213"/>
      <c r="RGK131" s="388"/>
      <c r="RGL131" s="389"/>
      <c r="RGM131" s="387"/>
      <c r="RGN131" s="213"/>
      <c r="RGO131" s="388"/>
      <c r="RGP131" s="389"/>
      <c r="RGQ131" s="387"/>
      <c r="RGR131" s="213"/>
      <c r="RGS131" s="388"/>
      <c r="RGT131" s="389"/>
      <c r="RGU131" s="387"/>
      <c r="RGV131" s="213"/>
      <c r="RGW131" s="388"/>
      <c r="RGX131" s="389"/>
      <c r="RGY131" s="387"/>
      <c r="RGZ131" s="213"/>
      <c r="RHA131" s="388"/>
      <c r="RHB131" s="389"/>
      <c r="RHC131" s="387"/>
      <c r="RHD131" s="213"/>
      <c r="RHE131" s="388"/>
      <c r="RHF131" s="389"/>
      <c r="RHG131" s="387"/>
      <c r="RHH131" s="213"/>
      <c r="RHI131" s="388"/>
      <c r="RHJ131" s="389"/>
      <c r="RHK131" s="387"/>
      <c r="RHL131" s="213"/>
      <c r="RHM131" s="388"/>
      <c r="RHN131" s="389"/>
      <c r="RHO131" s="387"/>
      <c r="RHP131" s="213"/>
      <c r="RHQ131" s="388"/>
      <c r="RHR131" s="389"/>
      <c r="RHS131" s="387"/>
      <c r="RHT131" s="213"/>
      <c r="RHU131" s="388"/>
      <c r="RHV131" s="389"/>
      <c r="RHW131" s="387"/>
      <c r="RHX131" s="213"/>
      <c r="RHY131" s="388"/>
      <c r="RHZ131" s="389"/>
      <c r="RIA131" s="387"/>
      <c r="RIB131" s="213"/>
      <c r="RIC131" s="388"/>
      <c r="RID131" s="389"/>
      <c r="RIE131" s="387"/>
      <c r="RIF131" s="213"/>
      <c r="RIG131" s="388"/>
      <c r="RIH131" s="389"/>
      <c r="RII131" s="387"/>
      <c r="RIJ131" s="213"/>
      <c r="RIK131" s="388"/>
      <c r="RIL131" s="389"/>
      <c r="RIM131" s="387"/>
      <c r="RIN131" s="213"/>
      <c r="RIO131" s="388"/>
      <c r="RIP131" s="389"/>
      <c r="RIQ131" s="387"/>
      <c r="RIR131" s="213"/>
      <c r="RIS131" s="388"/>
      <c r="RIT131" s="389"/>
      <c r="RIU131" s="387"/>
      <c r="RIV131" s="213"/>
      <c r="RIW131" s="388"/>
      <c r="RIX131" s="389"/>
      <c r="RIY131" s="387"/>
      <c r="RIZ131" s="213"/>
      <c r="RJA131" s="388"/>
      <c r="RJB131" s="389"/>
      <c r="RJC131" s="387"/>
      <c r="RJD131" s="213"/>
      <c r="RJE131" s="388"/>
      <c r="RJF131" s="389"/>
      <c r="RJG131" s="387"/>
      <c r="RJH131" s="213"/>
      <c r="RJI131" s="388"/>
      <c r="RJJ131" s="389"/>
      <c r="RJK131" s="387"/>
      <c r="RJL131" s="213"/>
      <c r="RJM131" s="388"/>
      <c r="RJN131" s="389"/>
      <c r="RJO131" s="387"/>
      <c r="RJP131" s="213"/>
      <c r="RJQ131" s="388"/>
      <c r="RJR131" s="389"/>
      <c r="RJS131" s="387"/>
      <c r="RJT131" s="213"/>
      <c r="RJU131" s="388"/>
      <c r="RJV131" s="389"/>
      <c r="RJW131" s="387"/>
      <c r="RJX131" s="213"/>
      <c r="RJY131" s="388"/>
      <c r="RJZ131" s="389"/>
      <c r="RKA131" s="387"/>
      <c r="RKB131" s="213"/>
      <c r="RKC131" s="388"/>
      <c r="RKD131" s="389"/>
      <c r="RKE131" s="387"/>
      <c r="RKF131" s="213"/>
      <c r="RKG131" s="388"/>
      <c r="RKH131" s="389"/>
      <c r="RKI131" s="387"/>
      <c r="RKJ131" s="213"/>
      <c r="RKK131" s="388"/>
      <c r="RKL131" s="389"/>
      <c r="RKM131" s="387"/>
      <c r="RKN131" s="213"/>
      <c r="RKO131" s="388"/>
      <c r="RKP131" s="389"/>
      <c r="RKQ131" s="387"/>
      <c r="RKR131" s="213"/>
      <c r="RKS131" s="388"/>
      <c r="RKT131" s="389"/>
      <c r="RKU131" s="387"/>
      <c r="RKV131" s="213"/>
      <c r="RKW131" s="388"/>
      <c r="RKX131" s="389"/>
      <c r="RKY131" s="387"/>
      <c r="RKZ131" s="213"/>
      <c r="RLA131" s="388"/>
      <c r="RLB131" s="389"/>
      <c r="RLC131" s="387"/>
      <c r="RLD131" s="213"/>
      <c r="RLE131" s="388"/>
      <c r="RLF131" s="389"/>
      <c r="RLG131" s="387"/>
      <c r="RLH131" s="213"/>
      <c r="RLI131" s="388"/>
      <c r="RLJ131" s="389"/>
      <c r="RLK131" s="387"/>
      <c r="RLL131" s="213"/>
      <c r="RLM131" s="388"/>
      <c r="RLN131" s="389"/>
      <c r="RLO131" s="387"/>
      <c r="RLP131" s="213"/>
      <c r="RLQ131" s="388"/>
      <c r="RLR131" s="389"/>
      <c r="RLS131" s="387"/>
      <c r="RLT131" s="213"/>
      <c r="RLU131" s="388"/>
      <c r="RLV131" s="389"/>
      <c r="RLW131" s="387"/>
      <c r="RLX131" s="213"/>
      <c r="RLY131" s="388"/>
      <c r="RLZ131" s="389"/>
      <c r="RMA131" s="387"/>
      <c r="RMB131" s="213"/>
      <c r="RMC131" s="388"/>
      <c r="RMD131" s="389"/>
      <c r="RME131" s="387"/>
      <c r="RMF131" s="213"/>
      <c r="RMG131" s="388"/>
      <c r="RMH131" s="389"/>
      <c r="RMI131" s="387"/>
      <c r="RMJ131" s="213"/>
      <c r="RMK131" s="388"/>
      <c r="RML131" s="389"/>
      <c r="RMM131" s="387"/>
      <c r="RMN131" s="213"/>
      <c r="RMO131" s="388"/>
      <c r="RMP131" s="389"/>
      <c r="RMQ131" s="387"/>
      <c r="RMR131" s="213"/>
      <c r="RMS131" s="388"/>
      <c r="RMT131" s="389"/>
      <c r="RMU131" s="387"/>
      <c r="RMV131" s="213"/>
      <c r="RMW131" s="388"/>
      <c r="RMX131" s="389"/>
      <c r="RMY131" s="387"/>
      <c r="RMZ131" s="213"/>
      <c r="RNA131" s="388"/>
      <c r="RNB131" s="389"/>
      <c r="RNC131" s="387"/>
      <c r="RND131" s="213"/>
      <c r="RNE131" s="388"/>
      <c r="RNF131" s="389"/>
      <c r="RNG131" s="387"/>
      <c r="RNH131" s="213"/>
      <c r="RNI131" s="388"/>
      <c r="RNJ131" s="389"/>
      <c r="RNK131" s="387"/>
      <c r="RNL131" s="213"/>
      <c r="RNM131" s="388"/>
      <c r="RNN131" s="389"/>
      <c r="RNO131" s="387"/>
      <c r="RNP131" s="213"/>
      <c r="RNQ131" s="388"/>
      <c r="RNR131" s="389"/>
      <c r="RNS131" s="387"/>
      <c r="RNT131" s="213"/>
      <c r="RNU131" s="388"/>
      <c r="RNV131" s="389"/>
      <c r="RNW131" s="387"/>
      <c r="RNX131" s="213"/>
      <c r="RNY131" s="388"/>
      <c r="RNZ131" s="389"/>
      <c r="ROA131" s="387"/>
      <c r="ROB131" s="213"/>
      <c r="ROC131" s="388"/>
      <c r="ROD131" s="389"/>
      <c r="ROE131" s="387"/>
      <c r="ROF131" s="213"/>
      <c r="ROG131" s="388"/>
      <c r="ROH131" s="389"/>
      <c r="ROI131" s="387"/>
      <c r="ROJ131" s="213"/>
      <c r="ROK131" s="388"/>
      <c r="ROL131" s="389"/>
      <c r="ROM131" s="387"/>
      <c r="RON131" s="213"/>
      <c r="ROO131" s="388"/>
      <c r="ROP131" s="389"/>
      <c r="ROQ131" s="387"/>
      <c r="ROR131" s="213"/>
      <c r="ROS131" s="388"/>
      <c r="ROT131" s="389"/>
      <c r="ROU131" s="387"/>
      <c r="ROV131" s="213"/>
      <c r="ROW131" s="388"/>
      <c r="ROX131" s="389"/>
      <c r="ROY131" s="387"/>
      <c r="ROZ131" s="213"/>
      <c r="RPA131" s="388"/>
      <c r="RPB131" s="389"/>
      <c r="RPC131" s="387"/>
      <c r="RPD131" s="213"/>
      <c r="RPE131" s="388"/>
      <c r="RPF131" s="389"/>
      <c r="RPG131" s="387"/>
      <c r="RPH131" s="213"/>
      <c r="RPI131" s="388"/>
      <c r="RPJ131" s="389"/>
      <c r="RPK131" s="387"/>
      <c r="RPL131" s="213"/>
      <c r="RPM131" s="388"/>
      <c r="RPN131" s="389"/>
      <c r="RPO131" s="387"/>
      <c r="RPP131" s="213"/>
      <c r="RPQ131" s="388"/>
      <c r="RPR131" s="389"/>
      <c r="RPS131" s="387"/>
      <c r="RPT131" s="213"/>
      <c r="RPU131" s="388"/>
      <c r="RPV131" s="389"/>
      <c r="RPW131" s="387"/>
      <c r="RPX131" s="213"/>
      <c r="RPY131" s="388"/>
      <c r="RPZ131" s="389"/>
      <c r="RQA131" s="387"/>
      <c r="RQB131" s="213"/>
      <c r="RQC131" s="388"/>
      <c r="RQD131" s="389"/>
      <c r="RQE131" s="387"/>
      <c r="RQF131" s="213"/>
      <c r="RQG131" s="388"/>
      <c r="RQH131" s="389"/>
      <c r="RQI131" s="387"/>
      <c r="RQJ131" s="213"/>
      <c r="RQK131" s="388"/>
      <c r="RQL131" s="389"/>
      <c r="RQM131" s="387"/>
      <c r="RQN131" s="213"/>
      <c r="RQO131" s="388"/>
      <c r="RQP131" s="389"/>
      <c r="RQQ131" s="387"/>
      <c r="RQR131" s="213"/>
      <c r="RQS131" s="388"/>
      <c r="RQT131" s="389"/>
      <c r="RQU131" s="387"/>
      <c r="RQV131" s="213"/>
      <c r="RQW131" s="388"/>
      <c r="RQX131" s="389"/>
      <c r="RQY131" s="387"/>
      <c r="RQZ131" s="213"/>
      <c r="RRA131" s="388"/>
      <c r="RRB131" s="389"/>
      <c r="RRC131" s="387"/>
      <c r="RRD131" s="213"/>
      <c r="RRE131" s="388"/>
      <c r="RRF131" s="389"/>
      <c r="RRG131" s="387"/>
      <c r="RRH131" s="213"/>
      <c r="RRI131" s="388"/>
      <c r="RRJ131" s="389"/>
      <c r="RRK131" s="387"/>
      <c r="RRL131" s="213"/>
      <c r="RRM131" s="388"/>
      <c r="RRN131" s="389"/>
      <c r="RRO131" s="387"/>
      <c r="RRP131" s="213"/>
      <c r="RRQ131" s="388"/>
      <c r="RRR131" s="389"/>
      <c r="RRS131" s="387"/>
      <c r="RRT131" s="213"/>
      <c r="RRU131" s="388"/>
      <c r="RRV131" s="389"/>
      <c r="RRW131" s="387"/>
      <c r="RRX131" s="213"/>
      <c r="RRY131" s="388"/>
      <c r="RRZ131" s="389"/>
      <c r="RSA131" s="387"/>
      <c r="RSB131" s="213"/>
      <c r="RSC131" s="388"/>
      <c r="RSD131" s="389"/>
      <c r="RSE131" s="387"/>
      <c r="RSF131" s="213"/>
      <c r="RSG131" s="388"/>
      <c r="RSH131" s="389"/>
      <c r="RSI131" s="387"/>
      <c r="RSJ131" s="213"/>
      <c r="RSK131" s="388"/>
      <c r="RSL131" s="389"/>
      <c r="RSM131" s="387"/>
      <c r="RSN131" s="213"/>
      <c r="RSO131" s="388"/>
      <c r="RSP131" s="389"/>
      <c r="RSQ131" s="387"/>
      <c r="RSR131" s="213"/>
      <c r="RSS131" s="388"/>
      <c r="RST131" s="389"/>
      <c r="RSU131" s="387"/>
      <c r="RSV131" s="213"/>
      <c r="RSW131" s="388"/>
      <c r="RSX131" s="389"/>
      <c r="RSY131" s="387"/>
      <c r="RSZ131" s="213"/>
      <c r="RTA131" s="388"/>
      <c r="RTB131" s="389"/>
      <c r="RTC131" s="387"/>
      <c r="RTD131" s="213"/>
      <c r="RTE131" s="388"/>
      <c r="RTF131" s="389"/>
      <c r="RTG131" s="387"/>
      <c r="RTH131" s="213"/>
      <c r="RTI131" s="388"/>
      <c r="RTJ131" s="389"/>
      <c r="RTK131" s="387"/>
      <c r="RTL131" s="213"/>
      <c r="RTM131" s="388"/>
      <c r="RTN131" s="389"/>
      <c r="RTO131" s="387"/>
      <c r="RTP131" s="213"/>
      <c r="RTQ131" s="388"/>
      <c r="RTR131" s="389"/>
      <c r="RTS131" s="387"/>
      <c r="RTT131" s="213"/>
      <c r="RTU131" s="388"/>
      <c r="RTV131" s="389"/>
      <c r="RTW131" s="387"/>
      <c r="RTX131" s="213"/>
      <c r="RTY131" s="388"/>
      <c r="RTZ131" s="389"/>
      <c r="RUA131" s="387"/>
      <c r="RUB131" s="213"/>
      <c r="RUC131" s="388"/>
      <c r="RUD131" s="389"/>
      <c r="RUE131" s="387"/>
      <c r="RUF131" s="213"/>
      <c r="RUG131" s="388"/>
      <c r="RUH131" s="389"/>
      <c r="RUI131" s="387"/>
      <c r="RUJ131" s="213"/>
      <c r="RUK131" s="388"/>
      <c r="RUL131" s="389"/>
      <c r="RUM131" s="387"/>
      <c r="RUN131" s="213"/>
      <c r="RUO131" s="388"/>
      <c r="RUP131" s="389"/>
      <c r="RUQ131" s="387"/>
      <c r="RUR131" s="213"/>
      <c r="RUS131" s="388"/>
      <c r="RUT131" s="389"/>
      <c r="RUU131" s="387"/>
      <c r="RUV131" s="213"/>
      <c r="RUW131" s="388"/>
      <c r="RUX131" s="389"/>
      <c r="RUY131" s="387"/>
      <c r="RUZ131" s="213"/>
      <c r="RVA131" s="388"/>
      <c r="RVB131" s="389"/>
      <c r="RVC131" s="387"/>
      <c r="RVD131" s="213"/>
      <c r="RVE131" s="388"/>
      <c r="RVF131" s="389"/>
      <c r="RVG131" s="387"/>
      <c r="RVH131" s="213"/>
      <c r="RVI131" s="388"/>
      <c r="RVJ131" s="389"/>
      <c r="RVK131" s="387"/>
      <c r="RVL131" s="213"/>
      <c r="RVM131" s="388"/>
      <c r="RVN131" s="389"/>
      <c r="RVO131" s="387"/>
      <c r="RVP131" s="213"/>
      <c r="RVQ131" s="388"/>
      <c r="RVR131" s="389"/>
      <c r="RVS131" s="387"/>
      <c r="RVT131" s="213"/>
      <c r="RVU131" s="388"/>
      <c r="RVV131" s="389"/>
      <c r="RVW131" s="387"/>
      <c r="RVX131" s="213"/>
      <c r="RVY131" s="388"/>
      <c r="RVZ131" s="389"/>
      <c r="RWA131" s="387"/>
      <c r="RWB131" s="213"/>
      <c r="RWC131" s="388"/>
      <c r="RWD131" s="389"/>
      <c r="RWE131" s="387"/>
      <c r="RWF131" s="213"/>
      <c r="RWG131" s="388"/>
      <c r="RWH131" s="389"/>
      <c r="RWI131" s="387"/>
      <c r="RWJ131" s="213"/>
      <c r="RWK131" s="388"/>
      <c r="RWL131" s="389"/>
      <c r="RWM131" s="387"/>
      <c r="RWN131" s="213"/>
      <c r="RWO131" s="388"/>
      <c r="RWP131" s="389"/>
      <c r="RWQ131" s="387"/>
      <c r="RWR131" s="213"/>
      <c r="RWS131" s="388"/>
      <c r="RWT131" s="389"/>
      <c r="RWU131" s="387"/>
      <c r="RWV131" s="213"/>
      <c r="RWW131" s="388"/>
      <c r="RWX131" s="389"/>
      <c r="RWY131" s="387"/>
      <c r="RWZ131" s="213"/>
      <c r="RXA131" s="388"/>
      <c r="RXB131" s="389"/>
      <c r="RXC131" s="387"/>
      <c r="RXD131" s="213"/>
      <c r="RXE131" s="388"/>
      <c r="RXF131" s="389"/>
      <c r="RXG131" s="387"/>
      <c r="RXH131" s="213"/>
      <c r="RXI131" s="388"/>
      <c r="RXJ131" s="389"/>
      <c r="RXK131" s="387"/>
      <c r="RXL131" s="213"/>
      <c r="RXM131" s="388"/>
      <c r="RXN131" s="389"/>
      <c r="RXO131" s="387"/>
      <c r="RXP131" s="213"/>
      <c r="RXQ131" s="388"/>
      <c r="RXR131" s="389"/>
      <c r="RXS131" s="387"/>
      <c r="RXT131" s="213"/>
      <c r="RXU131" s="388"/>
      <c r="RXV131" s="389"/>
      <c r="RXW131" s="387"/>
      <c r="RXX131" s="213"/>
      <c r="RXY131" s="388"/>
      <c r="RXZ131" s="389"/>
      <c r="RYA131" s="387"/>
      <c r="RYB131" s="213"/>
      <c r="RYC131" s="388"/>
      <c r="RYD131" s="389"/>
      <c r="RYE131" s="387"/>
      <c r="RYF131" s="213"/>
      <c r="RYG131" s="388"/>
      <c r="RYH131" s="389"/>
      <c r="RYI131" s="387"/>
      <c r="RYJ131" s="213"/>
      <c r="RYK131" s="388"/>
      <c r="RYL131" s="389"/>
      <c r="RYM131" s="387"/>
      <c r="RYN131" s="213"/>
      <c r="RYO131" s="388"/>
      <c r="RYP131" s="389"/>
      <c r="RYQ131" s="387"/>
      <c r="RYR131" s="213"/>
      <c r="RYS131" s="388"/>
      <c r="RYT131" s="389"/>
      <c r="RYU131" s="387"/>
      <c r="RYV131" s="213"/>
      <c r="RYW131" s="388"/>
      <c r="RYX131" s="389"/>
      <c r="RYY131" s="387"/>
      <c r="RYZ131" s="213"/>
      <c r="RZA131" s="388"/>
      <c r="RZB131" s="389"/>
      <c r="RZC131" s="387"/>
      <c r="RZD131" s="213"/>
      <c r="RZE131" s="388"/>
      <c r="RZF131" s="389"/>
      <c r="RZG131" s="387"/>
      <c r="RZH131" s="213"/>
      <c r="RZI131" s="388"/>
      <c r="RZJ131" s="389"/>
      <c r="RZK131" s="387"/>
      <c r="RZL131" s="213"/>
      <c r="RZM131" s="388"/>
      <c r="RZN131" s="389"/>
      <c r="RZO131" s="387"/>
      <c r="RZP131" s="213"/>
      <c r="RZQ131" s="388"/>
      <c r="RZR131" s="389"/>
      <c r="RZS131" s="387"/>
      <c r="RZT131" s="213"/>
      <c r="RZU131" s="388"/>
      <c r="RZV131" s="389"/>
      <c r="RZW131" s="387"/>
      <c r="RZX131" s="213"/>
      <c r="RZY131" s="388"/>
      <c r="RZZ131" s="389"/>
      <c r="SAA131" s="387"/>
      <c r="SAB131" s="213"/>
      <c r="SAC131" s="388"/>
      <c r="SAD131" s="389"/>
      <c r="SAE131" s="387"/>
      <c r="SAF131" s="213"/>
      <c r="SAG131" s="388"/>
      <c r="SAH131" s="389"/>
      <c r="SAI131" s="387"/>
      <c r="SAJ131" s="213"/>
      <c r="SAK131" s="388"/>
      <c r="SAL131" s="389"/>
      <c r="SAM131" s="387"/>
      <c r="SAN131" s="213"/>
      <c r="SAO131" s="388"/>
      <c r="SAP131" s="389"/>
      <c r="SAQ131" s="387"/>
      <c r="SAR131" s="213"/>
      <c r="SAS131" s="388"/>
      <c r="SAT131" s="389"/>
      <c r="SAU131" s="387"/>
      <c r="SAV131" s="213"/>
      <c r="SAW131" s="388"/>
      <c r="SAX131" s="389"/>
      <c r="SAY131" s="387"/>
      <c r="SAZ131" s="213"/>
      <c r="SBA131" s="388"/>
      <c r="SBB131" s="389"/>
      <c r="SBC131" s="387"/>
      <c r="SBD131" s="213"/>
      <c r="SBE131" s="388"/>
      <c r="SBF131" s="389"/>
      <c r="SBG131" s="387"/>
      <c r="SBH131" s="213"/>
      <c r="SBI131" s="388"/>
      <c r="SBJ131" s="389"/>
      <c r="SBK131" s="387"/>
      <c r="SBL131" s="213"/>
      <c r="SBM131" s="388"/>
      <c r="SBN131" s="389"/>
      <c r="SBO131" s="387"/>
      <c r="SBP131" s="213"/>
      <c r="SBQ131" s="388"/>
      <c r="SBR131" s="389"/>
      <c r="SBS131" s="387"/>
      <c r="SBT131" s="213"/>
      <c r="SBU131" s="388"/>
      <c r="SBV131" s="389"/>
      <c r="SBW131" s="387"/>
      <c r="SBX131" s="213"/>
      <c r="SBY131" s="388"/>
      <c r="SBZ131" s="389"/>
      <c r="SCA131" s="387"/>
      <c r="SCB131" s="213"/>
      <c r="SCC131" s="388"/>
      <c r="SCD131" s="389"/>
      <c r="SCE131" s="387"/>
      <c r="SCF131" s="213"/>
      <c r="SCG131" s="388"/>
      <c r="SCH131" s="389"/>
      <c r="SCI131" s="387"/>
      <c r="SCJ131" s="213"/>
      <c r="SCK131" s="388"/>
      <c r="SCL131" s="389"/>
      <c r="SCM131" s="387"/>
      <c r="SCN131" s="213"/>
      <c r="SCO131" s="388"/>
      <c r="SCP131" s="389"/>
      <c r="SCQ131" s="387"/>
      <c r="SCR131" s="213"/>
      <c r="SCS131" s="388"/>
      <c r="SCT131" s="389"/>
      <c r="SCU131" s="387"/>
      <c r="SCV131" s="213"/>
      <c r="SCW131" s="388"/>
      <c r="SCX131" s="389"/>
      <c r="SCY131" s="387"/>
      <c r="SCZ131" s="213"/>
      <c r="SDA131" s="388"/>
      <c r="SDB131" s="389"/>
      <c r="SDC131" s="387"/>
      <c r="SDD131" s="213"/>
      <c r="SDE131" s="388"/>
      <c r="SDF131" s="389"/>
      <c r="SDG131" s="387"/>
      <c r="SDH131" s="213"/>
      <c r="SDI131" s="388"/>
      <c r="SDJ131" s="389"/>
      <c r="SDK131" s="387"/>
      <c r="SDL131" s="213"/>
      <c r="SDM131" s="388"/>
      <c r="SDN131" s="389"/>
      <c r="SDO131" s="387"/>
      <c r="SDP131" s="213"/>
      <c r="SDQ131" s="388"/>
      <c r="SDR131" s="389"/>
      <c r="SDS131" s="387"/>
      <c r="SDT131" s="213"/>
      <c r="SDU131" s="388"/>
      <c r="SDV131" s="389"/>
      <c r="SDW131" s="387"/>
      <c r="SDX131" s="213"/>
      <c r="SDY131" s="388"/>
      <c r="SDZ131" s="389"/>
      <c r="SEA131" s="387"/>
      <c r="SEB131" s="213"/>
      <c r="SEC131" s="388"/>
      <c r="SED131" s="389"/>
      <c r="SEE131" s="387"/>
      <c r="SEF131" s="213"/>
      <c r="SEG131" s="388"/>
      <c r="SEH131" s="389"/>
      <c r="SEI131" s="387"/>
      <c r="SEJ131" s="213"/>
      <c r="SEK131" s="388"/>
      <c r="SEL131" s="389"/>
      <c r="SEM131" s="387"/>
      <c r="SEN131" s="213"/>
      <c r="SEO131" s="388"/>
      <c r="SEP131" s="389"/>
      <c r="SEQ131" s="387"/>
      <c r="SER131" s="213"/>
      <c r="SES131" s="388"/>
      <c r="SET131" s="389"/>
      <c r="SEU131" s="387"/>
      <c r="SEV131" s="213"/>
      <c r="SEW131" s="388"/>
      <c r="SEX131" s="389"/>
      <c r="SEY131" s="387"/>
      <c r="SEZ131" s="213"/>
      <c r="SFA131" s="388"/>
      <c r="SFB131" s="389"/>
      <c r="SFC131" s="387"/>
      <c r="SFD131" s="213"/>
      <c r="SFE131" s="388"/>
      <c r="SFF131" s="389"/>
      <c r="SFG131" s="387"/>
      <c r="SFH131" s="213"/>
      <c r="SFI131" s="388"/>
      <c r="SFJ131" s="389"/>
      <c r="SFK131" s="387"/>
      <c r="SFL131" s="213"/>
      <c r="SFM131" s="388"/>
      <c r="SFN131" s="389"/>
      <c r="SFO131" s="387"/>
      <c r="SFP131" s="213"/>
      <c r="SFQ131" s="388"/>
      <c r="SFR131" s="389"/>
      <c r="SFS131" s="387"/>
      <c r="SFT131" s="213"/>
      <c r="SFU131" s="388"/>
      <c r="SFV131" s="389"/>
      <c r="SFW131" s="387"/>
      <c r="SFX131" s="213"/>
      <c r="SFY131" s="388"/>
      <c r="SFZ131" s="389"/>
      <c r="SGA131" s="387"/>
      <c r="SGB131" s="213"/>
      <c r="SGC131" s="388"/>
      <c r="SGD131" s="389"/>
      <c r="SGE131" s="387"/>
      <c r="SGF131" s="213"/>
      <c r="SGG131" s="388"/>
      <c r="SGH131" s="389"/>
      <c r="SGI131" s="387"/>
      <c r="SGJ131" s="213"/>
      <c r="SGK131" s="388"/>
      <c r="SGL131" s="389"/>
      <c r="SGM131" s="387"/>
      <c r="SGN131" s="213"/>
      <c r="SGO131" s="388"/>
      <c r="SGP131" s="389"/>
      <c r="SGQ131" s="387"/>
      <c r="SGR131" s="213"/>
      <c r="SGS131" s="388"/>
      <c r="SGT131" s="389"/>
      <c r="SGU131" s="387"/>
      <c r="SGV131" s="213"/>
      <c r="SGW131" s="388"/>
      <c r="SGX131" s="389"/>
      <c r="SGY131" s="387"/>
      <c r="SGZ131" s="213"/>
      <c r="SHA131" s="388"/>
      <c r="SHB131" s="389"/>
      <c r="SHC131" s="387"/>
      <c r="SHD131" s="213"/>
      <c r="SHE131" s="388"/>
      <c r="SHF131" s="389"/>
      <c r="SHG131" s="387"/>
      <c r="SHH131" s="213"/>
      <c r="SHI131" s="388"/>
      <c r="SHJ131" s="389"/>
      <c r="SHK131" s="387"/>
      <c r="SHL131" s="213"/>
      <c r="SHM131" s="388"/>
      <c r="SHN131" s="389"/>
      <c r="SHO131" s="387"/>
      <c r="SHP131" s="213"/>
      <c r="SHQ131" s="388"/>
      <c r="SHR131" s="389"/>
      <c r="SHS131" s="387"/>
      <c r="SHT131" s="213"/>
      <c r="SHU131" s="388"/>
      <c r="SHV131" s="389"/>
      <c r="SHW131" s="387"/>
      <c r="SHX131" s="213"/>
      <c r="SHY131" s="388"/>
      <c r="SHZ131" s="389"/>
      <c r="SIA131" s="387"/>
      <c r="SIB131" s="213"/>
      <c r="SIC131" s="388"/>
      <c r="SID131" s="389"/>
      <c r="SIE131" s="387"/>
      <c r="SIF131" s="213"/>
      <c r="SIG131" s="388"/>
      <c r="SIH131" s="389"/>
      <c r="SII131" s="387"/>
      <c r="SIJ131" s="213"/>
      <c r="SIK131" s="388"/>
      <c r="SIL131" s="389"/>
      <c r="SIM131" s="387"/>
      <c r="SIN131" s="213"/>
      <c r="SIO131" s="388"/>
      <c r="SIP131" s="389"/>
      <c r="SIQ131" s="387"/>
      <c r="SIR131" s="213"/>
      <c r="SIS131" s="388"/>
      <c r="SIT131" s="389"/>
      <c r="SIU131" s="387"/>
      <c r="SIV131" s="213"/>
      <c r="SIW131" s="388"/>
      <c r="SIX131" s="389"/>
      <c r="SIY131" s="387"/>
      <c r="SIZ131" s="213"/>
      <c r="SJA131" s="388"/>
      <c r="SJB131" s="389"/>
      <c r="SJC131" s="387"/>
      <c r="SJD131" s="213"/>
      <c r="SJE131" s="388"/>
      <c r="SJF131" s="389"/>
      <c r="SJG131" s="387"/>
      <c r="SJH131" s="213"/>
      <c r="SJI131" s="388"/>
      <c r="SJJ131" s="389"/>
      <c r="SJK131" s="387"/>
      <c r="SJL131" s="213"/>
      <c r="SJM131" s="388"/>
      <c r="SJN131" s="389"/>
      <c r="SJO131" s="387"/>
      <c r="SJP131" s="213"/>
      <c r="SJQ131" s="388"/>
      <c r="SJR131" s="389"/>
      <c r="SJS131" s="387"/>
      <c r="SJT131" s="213"/>
      <c r="SJU131" s="388"/>
      <c r="SJV131" s="389"/>
      <c r="SJW131" s="387"/>
      <c r="SJX131" s="213"/>
      <c r="SJY131" s="388"/>
      <c r="SJZ131" s="389"/>
      <c r="SKA131" s="387"/>
      <c r="SKB131" s="213"/>
      <c r="SKC131" s="388"/>
      <c r="SKD131" s="389"/>
      <c r="SKE131" s="387"/>
      <c r="SKF131" s="213"/>
      <c r="SKG131" s="388"/>
      <c r="SKH131" s="389"/>
      <c r="SKI131" s="387"/>
      <c r="SKJ131" s="213"/>
      <c r="SKK131" s="388"/>
      <c r="SKL131" s="389"/>
      <c r="SKM131" s="387"/>
      <c r="SKN131" s="213"/>
      <c r="SKO131" s="388"/>
      <c r="SKP131" s="389"/>
      <c r="SKQ131" s="387"/>
      <c r="SKR131" s="213"/>
      <c r="SKS131" s="388"/>
      <c r="SKT131" s="389"/>
      <c r="SKU131" s="387"/>
      <c r="SKV131" s="213"/>
      <c r="SKW131" s="388"/>
      <c r="SKX131" s="389"/>
      <c r="SKY131" s="387"/>
      <c r="SKZ131" s="213"/>
      <c r="SLA131" s="388"/>
      <c r="SLB131" s="389"/>
      <c r="SLC131" s="387"/>
      <c r="SLD131" s="213"/>
      <c r="SLE131" s="388"/>
      <c r="SLF131" s="389"/>
      <c r="SLG131" s="387"/>
      <c r="SLH131" s="213"/>
      <c r="SLI131" s="388"/>
      <c r="SLJ131" s="389"/>
      <c r="SLK131" s="387"/>
      <c r="SLL131" s="213"/>
      <c r="SLM131" s="388"/>
      <c r="SLN131" s="389"/>
      <c r="SLO131" s="387"/>
      <c r="SLP131" s="213"/>
      <c r="SLQ131" s="388"/>
      <c r="SLR131" s="389"/>
      <c r="SLS131" s="387"/>
      <c r="SLT131" s="213"/>
      <c r="SLU131" s="388"/>
      <c r="SLV131" s="389"/>
      <c r="SLW131" s="387"/>
      <c r="SLX131" s="213"/>
      <c r="SLY131" s="388"/>
      <c r="SLZ131" s="389"/>
      <c r="SMA131" s="387"/>
      <c r="SMB131" s="213"/>
      <c r="SMC131" s="388"/>
      <c r="SMD131" s="389"/>
      <c r="SME131" s="387"/>
      <c r="SMF131" s="213"/>
      <c r="SMG131" s="388"/>
      <c r="SMH131" s="389"/>
      <c r="SMI131" s="387"/>
      <c r="SMJ131" s="213"/>
      <c r="SMK131" s="388"/>
      <c r="SML131" s="389"/>
      <c r="SMM131" s="387"/>
      <c r="SMN131" s="213"/>
      <c r="SMO131" s="388"/>
      <c r="SMP131" s="389"/>
      <c r="SMQ131" s="387"/>
      <c r="SMR131" s="213"/>
      <c r="SMS131" s="388"/>
      <c r="SMT131" s="389"/>
      <c r="SMU131" s="387"/>
      <c r="SMV131" s="213"/>
      <c r="SMW131" s="388"/>
      <c r="SMX131" s="389"/>
      <c r="SMY131" s="387"/>
      <c r="SMZ131" s="213"/>
      <c r="SNA131" s="388"/>
      <c r="SNB131" s="389"/>
      <c r="SNC131" s="387"/>
      <c r="SND131" s="213"/>
      <c r="SNE131" s="388"/>
      <c r="SNF131" s="389"/>
      <c r="SNG131" s="387"/>
      <c r="SNH131" s="213"/>
      <c r="SNI131" s="388"/>
      <c r="SNJ131" s="389"/>
      <c r="SNK131" s="387"/>
      <c r="SNL131" s="213"/>
      <c r="SNM131" s="388"/>
      <c r="SNN131" s="389"/>
      <c r="SNO131" s="387"/>
      <c r="SNP131" s="213"/>
      <c r="SNQ131" s="388"/>
      <c r="SNR131" s="389"/>
      <c r="SNS131" s="387"/>
      <c r="SNT131" s="213"/>
      <c r="SNU131" s="388"/>
      <c r="SNV131" s="389"/>
      <c r="SNW131" s="387"/>
      <c r="SNX131" s="213"/>
      <c r="SNY131" s="388"/>
      <c r="SNZ131" s="389"/>
      <c r="SOA131" s="387"/>
      <c r="SOB131" s="213"/>
      <c r="SOC131" s="388"/>
      <c r="SOD131" s="389"/>
      <c r="SOE131" s="387"/>
      <c r="SOF131" s="213"/>
      <c r="SOG131" s="388"/>
      <c r="SOH131" s="389"/>
      <c r="SOI131" s="387"/>
      <c r="SOJ131" s="213"/>
      <c r="SOK131" s="388"/>
      <c r="SOL131" s="389"/>
      <c r="SOM131" s="387"/>
      <c r="SON131" s="213"/>
      <c r="SOO131" s="388"/>
      <c r="SOP131" s="389"/>
      <c r="SOQ131" s="387"/>
      <c r="SOR131" s="213"/>
      <c r="SOS131" s="388"/>
      <c r="SOT131" s="389"/>
      <c r="SOU131" s="387"/>
      <c r="SOV131" s="213"/>
      <c r="SOW131" s="388"/>
      <c r="SOX131" s="389"/>
      <c r="SOY131" s="387"/>
      <c r="SOZ131" s="213"/>
      <c r="SPA131" s="388"/>
      <c r="SPB131" s="389"/>
      <c r="SPC131" s="387"/>
      <c r="SPD131" s="213"/>
      <c r="SPE131" s="388"/>
      <c r="SPF131" s="389"/>
      <c r="SPG131" s="387"/>
      <c r="SPH131" s="213"/>
      <c r="SPI131" s="388"/>
      <c r="SPJ131" s="389"/>
      <c r="SPK131" s="387"/>
      <c r="SPL131" s="213"/>
      <c r="SPM131" s="388"/>
      <c r="SPN131" s="389"/>
      <c r="SPO131" s="387"/>
      <c r="SPP131" s="213"/>
      <c r="SPQ131" s="388"/>
      <c r="SPR131" s="389"/>
      <c r="SPS131" s="387"/>
      <c r="SPT131" s="213"/>
      <c r="SPU131" s="388"/>
      <c r="SPV131" s="389"/>
      <c r="SPW131" s="387"/>
      <c r="SPX131" s="213"/>
      <c r="SPY131" s="388"/>
      <c r="SPZ131" s="389"/>
      <c r="SQA131" s="387"/>
      <c r="SQB131" s="213"/>
      <c r="SQC131" s="388"/>
      <c r="SQD131" s="389"/>
      <c r="SQE131" s="387"/>
      <c r="SQF131" s="213"/>
      <c r="SQG131" s="388"/>
      <c r="SQH131" s="389"/>
      <c r="SQI131" s="387"/>
      <c r="SQJ131" s="213"/>
      <c r="SQK131" s="388"/>
      <c r="SQL131" s="389"/>
      <c r="SQM131" s="387"/>
      <c r="SQN131" s="213"/>
      <c r="SQO131" s="388"/>
      <c r="SQP131" s="389"/>
      <c r="SQQ131" s="387"/>
      <c r="SQR131" s="213"/>
      <c r="SQS131" s="388"/>
      <c r="SQT131" s="389"/>
      <c r="SQU131" s="387"/>
      <c r="SQV131" s="213"/>
      <c r="SQW131" s="388"/>
      <c r="SQX131" s="389"/>
      <c r="SQY131" s="387"/>
      <c r="SQZ131" s="213"/>
      <c r="SRA131" s="388"/>
      <c r="SRB131" s="389"/>
      <c r="SRC131" s="387"/>
      <c r="SRD131" s="213"/>
      <c r="SRE131" s="388"/>
      <c r="SRF131" s="389"/>
      <c r="SRG131" s="387"/>
      <c r="SRH131" s="213"/>
      <c r="SRI131" s="388"/>
      <c r="SRJ131" s="389"/>
      <c r="SRK131" s="387"/>
      <c r="SRL131" s="213"/>
      <c r="SRM131" s="388"/>
      <c r="SRN131" s="389"/>
      <c r="SRO131" s="387"/>
      <c r="SRP131" s="213"/>
      <c r="SRQ131" s="388"/>
      <c r="SRR131" s="389"/>
      <c r="SRS131" s="387"/>
      <c r="SRT131" s="213"/>
      <c r="SRU131" s="388"/>
      <c r="SRV131" s="389"/>
      <c r="SRW131" s="387"/>
      <c r="SRX131" s="213"/>
      <c r="SRY131" s="388"/>
      <c r="SRZ131" s="389"/>
      <c r="SSA131" s="387"/>
      <c r="SSB131" s="213"/>
      <c r="SSC131" s="388"/>
      <c r="SSD131" s="389"/>
      <c r="SSE131" s="387"/>
      <c r="SSF131" s="213"/>
      <c r="SSG131" s="388"/>
      <c r="SSH131" s="389"/>
      <c r="SSI131" s="387"/>
      <c r="SSJ131" s="213"/>
      <c r="SSK131" s="388"/>
      <c r="SSL131" s="389"/>
      <c r="SSM131" s="387"/>
      <c r="SSN131" s="213"/>
      <c r="SSO131" s="388"/>
      <c r="SSP131" s="389"/>
      <c r="SSQ131" s="387"/>
      <c r="SSR131" s="213"/>
      <c r="SSS131" s="388"/>
      <c r="SST131" s="389"/>
      <c r="SSU131" s="387"/>
      <c r="SSV131" s="213"/>
      <c r="SSW131" s="388"/>
      <c r="SSX131" s="389"/>
      <c r="SSY131" s="387"/>
      <c r="SSZ131" s="213"/>
      <c r="STA131" s="388"/>
      <c r="STB131" s="389"/>
      <c r="STC131" s="387"/>
      <c r="STD131" s="213"/>
      <c r="STE131" s="388"/>
      <c r="STF131" s="389"/>
      <c r="STG131" s="387"/>
      <c r="STH131" s="213"/>
      <c r="STI131" s="388"/>
      <c r="STJ131" s="389"/>
      <c r="STK131" s="387"/>
      <c r="STL131" s="213"/>
      <c r="STM131" s="388"/>
      <c r="STN131" s="389"/>
      <c r="STO131" s="387"/>
      <c r="STP131" s="213"/>
      <c r="STQ131" s="388"/>
      <c r="STR131" s="389"/>
      <c r="STS131" s="387"/>
      <c r="STT131" s="213"/>
      <c r="STU131" s="388"/>
      <c r="STV131" s="389"/>
      <c r="STW131" s="387"/>
      <c r="STX131" s="213"/>
      <c r="STY131" s="388"/>
      <c r="STZ131" s="389"/>
      <c r="SUA131" s="387"/>
      <c r="SUB131" s="213"/>
      <c r="SUC131" s="388"/>
      <c r="SUD131" s="389"/>
      <c r="SUE131" s="387"/>
      <c r="SUF131" s="213"/>
      <c r="SUG131" s="388"/>
      <c r="SUH131" s="389"/>
      <c r="SUI131" s="387"/>
      <c r="SUJ131" s="213"/>
      <c r="SUK131" s="388"/>
      <c r="SUL131" s="389"/>
      <c r="SUM131" s="387"/>
      <c r="SUN131" s="213"/>
      <c r="SUO131" s="388"/>
      <c r="SUP131" s="389"/>
      <c r="SUQ131" s="387"/>
      <c r="SUR131" s="213"/>
      <c r="SUS131" s="388"/>
      <c r="SUT131" s="389"/>
      <c r="SUU131" s="387"/>
      <c r="SUV131" s="213"/>
      <c r="SUW131" s="388"/>
      <c r="SUX131" s="389"/>
      <c r="SUY131" s="387"/>
      <c r="SUZ131" s="213"/>
      <c r="SVA131" s="388"/>
      <c r="SVB131" s="389"/>
      <c r="SVC131" s="387"/>
      <c r="SVD131" s="213"/>
      <c r="SVE131" s="388"/>
      <c r="SVF131" s="389"/>
      <c r="SVG131" s="387"/>
      <c r="SVH131" s="213"/>
      <c r="SVI131" s="388"/>
      <c r="SVJ131" s="389"/>
      <c r="SVK131" s="387"/>
      <c r="SVL131" s="213"/>
      <c r="SVM131" s="388"/>
      <c r="SVN131" s="389"/>
      <c r="SVO131" s="387"/>
      <c r="SVP131" s="213"/>
      <c r="SVQ131" s="388"/>
      <c r="SVR131" s="389"/>
      <c r="SVS131" s="387"/>
      <c r="SVT131" s="213"/>
      <c r="SVU131" s="388"/>
      <c r="SVV131" s="389"/>
      <c r="SVW131" s="387"/>
      <c r="SVX131" s="213"/>
      <c r="SVY131" s="388"/>
      <c r="SVZ131" s="389"/>
      <c r="SWA131" s="387"/>
      <c r="SWB131" s="213"/>
      <c r="SWC131" s="388"/>
      <c r="SWD131" s="389"/>
      <c r="SWE131" s="387"/>
      <c r="SWF131" s="213"/>
      <c r="SWG131" s="388"/>
      <c r="SWH131" s="389"/>
      <c r="SWI131" s="387"/>
      <c r="SWJ131" s="213"/>
      <c r="SWK131" s="388"/>
      <c r="SWL131" s="389"/>
      <c r="SWM131" s="387"/>
      <c r="SWN131" s="213"/>
      <c r="SWO131" s="388"/>
      <c r="SWP131" s="389"/>
      <c r="SWQ131" s="387"/>
      <c r="SWR131" s="213"/>
      <c r="SWS131" s="388"/>
      <c r="SWT131" s="389"/>
      <c r="SWU131" s="387"/>
      <c r="SWV131" s="213"/>
      <c r="SWW131" s="388"/>
      <c r="SWX131" s="389"/>
      <c r="SWY131" s="387"/>
      <c r="SWZ131" s="213"/>
      <c r="SXA131" s="388"/>
      <c r="SXB131" s="389"/>
      <c r="SXC131" s="387"/>
      <c r="SXD131" s="213"/>
      <c r="SXE131" s="388"/>
      <c r="SXF131" s="389"/>
      <c r="SXG131" s="387"/>
      <c r="SXH131" s="213"/>
      <c r="SXI131" s="388"/>
      <c r="SXJ131" s="389"/>
      <c r="SXK131" s="387"/>
      <c r="SXL131" s="213"/>
      <c r="SXM131" s="388"/>
      <c r="SXN131" s="389"/>
      <c r="SXO131" s="387"/>
      <c r="SXP131" s="213"/>
      <c r="SXQ131" s="388"/>
      <c r="SXR131" s="389"/>
      <c r="SXS131" s="387"/>
      <c r="SXT131" s="213"/>
      <c r="SXU131" s="388"/>
      <c r="SXV131" s="389"/>
      <c r="SXW131" s="387"/>
      <c r="SXX131" s="213"/>
      <c r="SXY131" s="388"/>
      <c r="SXZ131" s="389"/>
      <c r="SYA131" s="387"/>
      <c r="SYB131" s="213"/>
      <c r="SYC131" s="388"/>
      <c r="SYD131" s="389"/>
      <c r="SYE131" s="387"/>
      <c r="SYF131" s="213"/>
      <c r="SYG131" s="388"/>
      <c r="SYH131" s="389"/>
      <c r="SYI131" s="387"/>
      <c r="SYJ131" s="213"/>
      <c r="SYK131" s="388"/>
      <c r="SYL131" s="389"/>
      <c r="SYM131" s="387"/>
      <c r="SYN131" s="213"/>
      <c r="SYO131" s="388"/>
      <c r="SYP131" s="389"/>
      <c r="SYQ131" s="387"/>
      <c r="SYR131" s="213"/>
      <c r="SYS131" s="388"/>
      <c r="SYT131" s="389"/>
      <c r="SYU131" s="387"/>
      <c r="SYV131" s="213"/>
      <c r="SYW131" s="388"/>
      <c r="SYX131" s="389"/>
      <c r="SYY131" s="387"/>
      <c r="SYZ131" s="213"/>
      <c r="SZA131" s="388"/>
      <c r="SZB131" s="389"/>
      <c r="SZC131" s="387"/>
      <c r="SZD131" s="213"/>
      <c r="SZE131" s="388"/>
      <c r="SZF131" s="389"/>
      <c r="SZG131" s="387"/>
      <c r="SZH131" s="213"/>
      <c r="SZI131" s="388"/>
      <c r="SZJ131" s="389"/>
      <c r="SZK131" s="387"/>
      <c r="SZL131" s="213"/>
      <c r="SZM131" s="388"/>
      <c r="SZN131" s="389"/>
      <c r="SZO131" s="387"/>
      <c r="SZP131" s="213"/>
      <c r="SZQ131" s="388"/>
      <c r="SZR131" s="389"/>
      <c r="SZS131" s="387"/>
      <c r="SZT131" s="213"/>
      <c r="SZU131" s="388"/>
      <c r="SZV131" s="389"/>
      <c r="SZW131" s="387"/>
      <c r="SZX131" s="213"/>
      <c r="SZY131" s="388"/>
      <c r="SZZ131" s="389"/>
      <c r="TAA131" s="387"/>
      <c r="TAB131" s="213"/>
      <c r="TAC131" s="388"/>
      <c r="TAD131" s="389"/>
      <c r="TAE131" s="387"/>
      <c r="TAF131" s="213"/>
      <c r="TAG131" s="388"/>
      <c r="TAH131" s="389"/>
      <c r="TAI131" s="387"/>
      <c r="TAJ131" s="213"/>
      <c r="TAK131" s="388"/>
      <c r="TAL131" s="389"/>
      <c r="TAM131" s="387"/>
      <c r="TAN131" s="213"/>
      <c r="TAO131" s="388"/>
      <c r="TAP131" s="389"/>
      <c r="TAQ131" s="387"/>
      <c r="TAR131" s="213"/>
      <c r="TAS131" s="388"/>
      <c r="TAT131" s="389"/>
      <c r="TAU131" s="387"/>
      <c r="TAV131" s="213"/>
      <c r="TAW131" s="388"/>
      <c r="TAX131" s="389"/>
      <c r="TAY131" s="387"/>
      <c r="TAZ131" s="213"/>
      <c r="TBA131" s="388"/>
      <c r="TBB131" s="389"/>
      <c r="TBC131" s="387"/>
      <c r="TBD131" s="213"/>
      <c r="TBE131" s="388"/>
      <c r="TBF131" s="389"/>
      <c r="TBG131" s="387"/>
      <c r="TBH131" s="213"/>
      <c r="TBI131" s="388"/>
      <c r="TBJ131" s="389"/>
      <c r="TBK131" s="387"/>
      <c r="TBL131" s="213"/>
      <c r="TBM131" s="388"/>
      <c r="TBN131" s="389"/>
      <c r="TBO131" s="387"/>
      <c r="TBP131" s="213"/>
      <c r="TBQ131" s="388"/>
      <c r="TBR131" s="389"/>
      <c r="TBS131" s="387"/>
      <c r="TBT131" s="213"/>
      <c r="TBU131" s="388"/>
      <c r="TBV131" s="389"/>
      <c r="TBW131" s="387"/>
      <c r="TBX131" s="213"/>
      <c r="TBY131" s="388"/>
      <c r="TBZ131" s="389"/>
      <c r="TCA131" s="387"/>
      <c r="TCB131" s="213"/>
      <c r="TCC131" s="388"/>
      <c r="TCD131" s="389"/>
      <c r="TCE131" s="387"/>
      <c r="TCF131" s="213"/>
      <c r="TCG131" s="388"/>
      <c r="TCH131" s="389"/>
      <c r="TCI131" s="387"/>
      <c r="TCJ131" s="213"/>
      <c r="TCK131" s="388"/>
      <c r="TCL131" s="389"/>
      <c r="TCM131" s="387"/>
      <c r="TCN131" s="213"/>
      <c r="TCO131" s="388"/>
      <c r="TCP131" s="389"/>
      <c r="TCQ131" s="387"/>
      <c r="TCR131" s="213"/>
      <c r="TCS131" s="388"/>
      <c r="TCT131" s="389"/>
      <c r="TCU131" s="387"/>
      <c r="TCV131" s="213"/>
      <c r="TCW131" s="388"/>
      <c r="TCX131" s="389"/>
      <c r="TCY131" s="387"/>
      <c r="TCZ131" s="213"/>
      <c r="TDA131" s="388"/>
      <c r="TDB131" s="389"/>
      <c r="TDC131" s="387"/>
      <c r="TDD131" s="213"/>
      <c r="TDE131" s="388"/>
      <c r="TDF131" s="389"/>
      <c r="TDG131" s="387"/>
      <c r="TDH131" s="213"/>
      <c r="TDI131" s="388"/>
      <c r="TDJ131" s="389"/>
      <c r="TDK131" s="387"/>
      <c r="TDL131" s="213"/>
      <c r="TDM131" s="388"/>
      <c r="TDN131" s="389"/>
      <c r="TDO131" s="387"/>
      <c r="TDP131" s="213"/>
      <c r="TDQ131" s="388"/>
      <c r="TDR131" s="389"/>
      <c r="TDS131" s="387"/>
      <c r="TDT131" s="213"/>
      <c r="TDU131" s="388"/>
      <c r="TDV131" s="389"/>
      <c r="TDW131" s="387"/>
      <c r="TDX131" s="213"/>
      <c r="TDY131" s="388"/>
      <c r="TDZ131" s="389"/>
      <c r="TEA131" s="387"/>
      <c r="TEB131" s="213"/>
      <c r="TEC131" s="388"/>
      <c r="TED131" s="389"/>
      <c r="TEE131" s="387"/>
      <c r="TEF131" s="213"/>
      <c r="TEG131" s="388"/>
      <c r="TEH131" s="389"/>
      <c r="TEI131" s="387"/>
      <c r="TEJ131" s="213"/>
      <c r="TEK131" s="388"/>
      <c r="TEL131" s="389"/>
      <c r="TEM131" s="387"/>
      <c r="TEN131" s="213"/>
      <c r="TEO131" s="388"/>
      <c r="TEP131" s="389"/>
      <c r="TEQ131" s="387"/>
      <c r="TER131" s="213"/>
      <c r="TES131" s="388"/>
      <c r="TET131" s="389"/>
      <c r="TEU131" s="387"/>
      <c r="TEV131" s="213"/>
      <c r="TEW131" s="388"/>
      <c r="TEX131" s="389"/>
      <c r="TEY131" s="387"/>
      <c r="TEZ131" s="213"/>
      <c r="TFA131" s="388"/>
      <c r="TFB131" s="389"/>
      <c r="TFC131" s="387"/>
      <c r="TFD131" s="213"/>
      <c r="TFE131" s="388"/>
      <c r="TFF131" s="389"/>
      <c r="TFG131" s="387"/>
      <c r="TFH131" s="213"/>
      <c r="TFI131" s="388"/>
      <c r="TFJ131" s="389"/>
      <c r="TFK131" s="387"/>
      <c r="TFL131" s="213"/>
      <c r="TFM131" s="388"/>
      <c r="TFN131" s="389"/>
      <c r="TFO131" s="387"/>
      <c r="TFP131" s="213"/>
      <c r="TFQ131" s="388"/>
      <c r="TFR131" s="389"/>
      <c r="TFS131" s="387"/>
      <c r="TFT131" s="213"/>
      <c r="TFU131" s="388"/>
      <c r="TFV131" s="389"/>
      <c r="TFW131" s="387"/>
      <c r="TFX131" s="213"/>
      <c r="TFY131" s="388"/>
      <c r="TFZ131" s="389"/>
      <c r="TGA131" s="387"/>
      <c r="TGB131" s="213"/>
      <c r="TGC131" s="388"/>
      <c r="TGD131" s="389"/>
      <c r="TGE131" s="387"/>
      <c r="TGF131" s="213"/>
      <c r="TGG131" s="388"/>
      <c r="TGH131" s="389"/>
      <c r="TGI131" s="387"/>
      <c r="TGJ131" s="213"/>
      <c r="TGK131" s="388"/>
      <c r="TGL131" s="389"/>
      <c r="TGM131" s="387"/>
      <c r="TGN131" s="213"/>
      <c r="TGO131" s="388"/>
      <c r="TGP131" s="389"/>
      <c r="TGQ131" s="387"/>
      <c r="TGR131" s="213"/>
      <c r="TGS131" s="388"/>
      <c r="TGT131" s="389"/>
      <c r="TGU131" s="387"/>
      <c r="TGV131" s="213"/>
      <c r="TGW131" s="388"/>
      <c r="TGX131" s="389"/>
      <c r="TGY131" s="387"/>
      <c r="TGZ131" s="213"/>
      <c r="THA131" s="388"/>
      <c r="THB131" s="389"/>
      <c r="THC131" s="387"/>
      <c r="THD131" s="213"/>
      <c r="THE131" s="388"/>
      <c r="THF131" s="389"/>
      <c r="THG131" s="387"/>
      <c r="THH131" s="213"/>
      <c r="THI131" s="388"/>
      <c r="THJ131" s="389"/>
      <c r="THK131" s="387"/>
      <c r="THL131" s="213"/>
      <c r="THM131" s="388"/>
      <c r="THN131" s="389"/>
      <c r="THO131" s="387"/>
      <c r="THP131" s="213"/>
      <c r="THQ131" s="388"/>
      <c r="THR131" s="389"/>
      <c r="THS131" s="387"/>
      <c r="THT131" s="213"/>
      <c r="THU131" s="388"/>
      <c r="THV131" s="389"/>
      <c r="THW131" s="387"/>
      <c r="THX131" s="213"/>
      <c r="THY131" s="388"/>
      <c r="THZ131" s="389"/>
      <c r="TIA131" s="387"/>
      <c r="TIB131" s="213"/>
      <c r="TIC131" s="388"/>
      <c r="TID131" s="389"/>
      <c r="TIE131" s="387"/>
      <c r="TIF131" s="213"/>
      <c r="TIG131" s="388"/>
      <c r="TIH131" s="389"/>
      <c r="TII131" s="387"/>
      <c r="TIJ131" s="213"/>
      <c r="TIK131" s="388"/>
      <c r="TIL131" s="389"/>
      <c r="TIM131" s="387"/>
      <c r="TIN131" s="213"/>
      <c r="TIO131" s="388"/>
      <c r="TIP131" s="389"/>
      <c r="TIQ131" s="387"/>
      <c r="TIR131" s="213"/>
      <c r="TIS131" s="388"/>
      <c r="TIT131" s="389"/>
      <c r="TIU131" s="387"/>
      <c r="TIV131" s="213"/>
      <c r="TIW131" s="388"/>
      <c r="TIX131" s="389"/>
      <c r="TIY131" s="387"/>
      <c r="TIZ131" s="213"/>
      <c r="TJA131" s="388"/>
      <c r="TJB131" s="389"/>
      <c r="TJC131" s="387"/>
      <c r="TJD131" s="213"/>
      <c r="TJE131" s="388"/>
      <c r="TJF131" s="389"/>
      <c r="TJG131" s="387"/>
      <c r="TJH131" s="213"/>
      <c r="TJI131" s="388"/>
      <c r="TJJ131" s="389"/>
      <c r="TJK131" s="387"/>
      <c r="TJL131" s="213"/>
      <c r="TJM131" s="388"/>
      <c r="TJN131" s="389"/>
      <c r="TJO131" s="387"/>
      <c r="TJP131" s="213"/>
      <c r="TJQ131" s="388"/>
      <c r="TJR131" s="389"/>
      <c r="TJS131" s="387"/>
      <c r="TJT131" s="213"/>
      <c r="TJU131" s="388"/>
      <c r="TJV131" s="389"/>
      <c r="TJW131" s="387"/>
      <c r="TJX131" s="213"/>
      <c r="TJY131" s="388"/>
      <c r="TJZ131" s="389"/>
      <c r="TKA131" s="387"/>
      <c r="TKB131" s="213"/>
      <c r="TKC131" s="388"/>
      <c r="TKD131" s="389"/>
      <c r="TKE131" s="387"/>
      <c r="TKF131" s="213"/>
      <c r="TKG131" s="388"/>
      <c r="TKH131" s="389"/>
      <c r="TKI131" s="387"/>
      <c r="TKJ131" s="213"/>
      <c r="TKK131" s="388"/>
      <c r="TKL131" s="389"/>
      <c r="TKM131" s="387"/>
      <c r="TKN131" s="213"/>
      <c r="TKO131" s="388"/>
      <c r="TKP131" s="389"/>
      <c r="TKQ131" s="387"/>
      <c r="TKR131" s="213"/>
      <c r="TKS131" s="388"/>
      <c r="TKT131" s="389"/>
      <c r="TKU131" s="387"/>
      <c r="TKV131" s="213"/>
      <c r="TKW131" s="388"/>
      <c r="TKX131" s="389"/>
      <c r="TKY131" s="387"/>
      <c r="TKZ131" s="213"/>
      <c r="TLA131" s="388"/>
      <c r="TLB131" s="389"/>
      <c r="TLC131" s="387"/>
      <c r="TLD131" s="213"/>
      <c r="TLE131" s="388"/>
      <c r="TLF131" s="389"/>
      <c r="TLG131" s="387"/>
      <c r="TLH131" s="213"/>
      <c r="TLI131" s="388"/>
      <c r="TLJ131" s="389"/>
      <c r="TLK131" s="387"/>
      <c r="TLL131" s="213"/>
      <c r="TLM131" s="388"/>
      <c r="TLN131" s="389"/>
      <c r="TLO131" s="387"/>
      <c r="TLP131" s="213"/>
      <c r="TLQ131" s="388"/>
      <c r="TLR131" s="389"/>
      <c r="TLS131" s="387"/>
      <c r="TLT131" s="213"/>
      <c r="TLU131" s="388"/>
      <c r="TLV131" s="389"/>
      <c r="TLW131" s="387"/>
      <c r="TLX131" s="213"/>
      <c r="TLY131" s="388"/>
      <c r="TLZ131" s="389"/>
      <c r="TMA131" s="387"/>
      <c r="TMB131" s="213"/>
      <c r="TMC131" s="388"/>
      <c r="TMD131" s="389"/>
      <c r="TME131" s="387"/>
      <c r="TMF131" s="213"/>
      <c r="TMG131" s="388"/>
      <c r="TMH131" s="389"/>
      <c r="TMI131" s="387"/>
      <c r="TMJ131" s="213"/>
      <c r="TMK131" s="388"/>
      <c r="TML131" s="389"/>
      <c r="TMM131" s="387"/>
      <c r="TMN131" s="213"/>
      <c r="TMO131" s="388"/>
      <c r="TMP131" s="389"/>
      <c r="TMQ131" s="387"/>
      <c r="TMR131" s="213"/>
      <c r="TMS131" s="388"/>
      <c r="TMT131" s="389"/>
      <c r="TMU131" s="387"/>
      <c r="TMV131" s="213"/>
      <c r="TMW131" s="388"/>
      <c r="TMX131" s="389"/>
      <c r="TMY131" s="387"/>
      <c r="TMZ131" s="213"/>
      <c r="TNA131" s="388"/>
      <c r="TNB131" s="389"/>
      <c r="TNC131" s="387"/>
      <c r="TND131" s="213"/>
      <c r="TNE131" s="388"/>
      <c r="TNF131" s="389"/>
      <c r="TNG131" s="387"/>
      <c r="TNH131" s="213"/>
      <c r="TNI131" s="388"/>
      <c r="TNJ131" s="389"/>
      <c r="TNK131" s="387"/>
      <c r="TNL131" s="213"/>
      <c r="TNM131" s="388"/>
      <c r="TNN131" s="389"/>
      <c r="TNO131" s="387"/>
      <c r="TNP131" s="213"/>
      <c r="TNQ131" s="388"/>
      <c r="TNR131" s="389"/>
      <c r="TNS131" s="387"/>
      <c r="TNT131" s="213"/>
      <c r="TNU131" s="388"/>
      <c r="TNV131" s="389"/>
      <c r="TNW131" s="387"/>
      <c r="TNX131" s="213"/>
      <c r="TNY131" s="388"/>
      <c r="TNZ131" s="389"/>
      <c r="TOA131" s="387"/>
      <c r="TOB131" s="213"/>
      <c r="TOC131" s="388"/>
      <c r="TOD131" s="389"/>
      <c r="TOE131" s="387"/>
      <c r="TOF131" s="213"/>
      <c r="TOG131" s="388"/>
      <c r="TOH131" s="389"/>
      <c r="TOI131" s="387"/>
      <c r="TOJ131" s="213"/>
      <c r="TOK131" s="388"/>
      <c r="TOL131" s="389"/>
      <c r="TOM131" s="387"/>
      <c r="TON131" s="213"/>
      <c r="TOO131" s="388"/>
      <c r="TOP131" s="389"/>
      <c r="TOQ131" s="387"/>
      <c r="TOR131" s="213"/>
      <c r="TOS131" s="388"/>
      <c r="TOT131" s="389"/>
      <c r="TOU131" s="387"/>
      <c r="TOV131" s="213"/>
      <c r="TOW131" s="388"/>
      <c r="TOX131" s="389"/>
      <c r="TOY131" s="387"/>
      <c r="TOZ131" s="213"/>
      <c r="TPA131" s="388"/>
      <c r="TPB131" s="389"/>
      <c r="TPC131" s="387"/>
      <c r="TPD131" s="213"/>
      <c r="TPE131" s="388"/>
      <c r="TPF131" s="389"/>
      <c r="TPG131" s="387"/>
      <c r="TPH131" s="213"/>
      <c r="TPI131" s="388"/>
      <c r="TPJ131" s="389"/>
      <c r="TPK131" s="387"/>
      <c r="TPL131" s="213"/>
      <c r="TPM131" s="388"/>
      <c r="TPN131" s="389"/>
      <c r="TPO131" s="387"/>
      <c r="TPP131" s="213"/>
      <c r="TPQ131" s="388"/>
      <c r="TPR131" s="389"/>
      <c r="TPS131" s="387"/>
      <c r="TPT131" s="213"/>
      <c r="TPU131" s="388"/>
      <c r="TPV131" s="389"/>
      <c r="TPW131" s="387"/>
      <c r="TPX131" s="213"/>
      <c r="TPY131" s="388"/>
      <c r="TPZ131" s="389"/>
      <c r="TQA131" s="387"/>
      <c r="TQB131" s="213"/>
      <c r="TQC131" s="388"/>
      <c r="TQD131" s="389"/>
      <c r="TQE131" s="387"/>
      <c r="TQF131" s="213"/>
      <c r="TQG131" s="388"/>
      <c r="TQH131" s="389"/>
      <c r="TQI131" s="387"/>
      <c r="TQJ131" s="213"/>
      <c r="TQK131" s="388"/>
      <c r="TQL131" s="389"/>
      <c r="TQM131" s="387"/>
      <c r="TQN131" s="213"/>
      <c r="TQO131" s="388"/>
      <c r="TQP131" s="389"/>
      <c r="TQQ131" s="387"/>
      <c r="TQR131" s="213"/>
      <c r="TQS131" s="388"/>
      <c r="TQT131" s="389"/>
      <c r="TQU131" s="387"/>
      <c r="TQV131" s="213"/>
      <c r="TQW131" s="388"/>
      <c r="TQX131" s="389"/>
      <c r="TQY131" s="387"/>
      <c r="TQZ131" s="213"/>
      <c r="TRA131" s="388"/>
      <c r="TRB131" s="389"/>
      <c r="TRC131" s="387"/>
      <c r="TRD131" s="213"/>
      <c r="TRE131" s="388"/>
      <c r="TRF131" s="389"/>
      <c r="TRG131" s="387"/>
      <c r="TRH131" s="213"/>
      <c r="TRI131" s="388"/>
      <c r="TRJ131" s="389"/>
      <c r="TRK131" s="387"/>
      <c r="TRL131" s="213"/>
      <c r="TRM131" s="388"/>
      <c r="TRN131" s="389"/>
      <c r="TRO131" s="387"/>
      <c r="TRP131" s="213"/>
      <c r="TRQ131" s="388"/>
      <c r="TRR131" s="389"/>
      <c r="TRS131" s="387"/>
      <c r="TRT131" s="213"/>
      <c r="TRU131" s="388"/>
      <c r="TRV131" s="389"/>
      <c r="TRW131" s="387"/>
      <c r="TRX131" s="213"/>
      <c r="TRY131" s="388"/>
      <c r="TRZ131" s="389"/>
      <c r="TSA131" s="387"/>
      <c r="TSB131" s="213"/>
      <c r="TSC131" s="388"/>
      <c r="TSD131" s="389"/>
      <c r="TSE131" s="387"/>
      <c r="TSF131" s="213"/>
      <c r="TSG131" s="388"/>
      <c r="TSH131" s="389"/>
      <c r="TSI131" s="387"/>
      <c r="TSJ131" s="213"/>
      <c r="TSK131" s="388"/>
      <c r="TSL131" s="389"/>
      <c r="TSM131" s="387"/>
      <c r="TSN131" s="213"/>
      <c r="TSO131" s="388"/>
      <c r="TSP131" s="389"/>
      <c r="TSQ131" s="387"/>
      <c r="TSR131" s="213"/>
      <c r="TSS131" s="388"/>
      <c r="TST131" s="389"/>
      <c r="TSU131" s="387"/>
      <c r="TSV131" s="213"/>
      <c r="TSW131" s="388"/>
      <c r="TSX131" s="389"/>
      <c r="TSY131" s="387"/>
      <c r="TSZ131" s="213"/>
      <c r="TTA131" s="388"/>
      <c r="TTB131" s="389"/>
      <c r="TTC131" s="387"/>
      <c r="TTD131" s="213"/>
      <c r="TTE131" s="388"/>
      <c r="TTF131" s="389"/>
      <c r="TTG131" s="387"/>
      <c r="TTH131" s="213"/>
      <c r="TTI131" s="388"/>
      <c r="TTJ131" s="389"/>
      <c r="TTK131" s="387"/>
      <c r="TTL131" s="213"/>
      <c r="TTM131" s="388"/>
      <c r="TTN131" s="389"/>
      <c r="TTO131" s="387"/>
      <c r="TTP131" s="213"/>
      <c r="TTQ131" s="388"/>
      <c r="TTR131" s="389"/>
      <c r="TTS131" s="387"/>
      <c r="TTT131" s="213"/>
      <c r="TTU131" s="388"/>
      <c r="TTV131" s="389"/>
      <c r="TTW131" s="387"/>
      <c r="TTX131" s="213"/>
      <c r="TTY131" s="388"/>
      <c r="TTZ131" s="389"/>
      <c r="TUA131" s="387"/>
      <c r="TUB131" s="213"/>
      <c r="TUC131" s="388"/>
      <c r="TUD131" s="389"/>
      <c r="TUE131" s="387"/>
      <c r="TUF131" s="213"/>
      <c r="TUG131" s="388"/>
      <c r="TUH131" s="389"/>
      <c r="TUI131" s="387"/>
      <c r="TUJ131" s="213"/>
      <c r="TUK131" s="388"/>
      <c r="TUL131" s="389"/>
      <c r="TUM131" s="387"/>
      <c r="TUN131" s="213"/>
      <c r="TUO131" s="388"/>
      <c r="TUP131" s="389"/>
      <c r="TUQ131" s="387"/>
      <c r="TUR131" s="213"/>
      <c r="TUS131" s="388"/>
      <c r="TUT131" s="389"/>
      <c r="TUU131" s="387"/>
      <c r="TUV131" s="213"/>
      <c r="TUW131" s="388"/>
      <c r="TUX131" s="389"/>
      <c r="TUY131" s="387"/>
      <c r="TUZ131" s="213"/>
      <c r="TVA131" s="388"/>
      <c r="TVB131" s="389"/>
      <c r="TVC131" s="387"/>
      <c r="TVD131" s="213"/>
      <c r="TVE131" s="388"/>
      <c r="TVF131" s="389"/>
      <c r="TVG131" s="387"/>
      <c r="TVH131" s="213"/>
      <c r="TVI131" s="388"/>
      <c r="TVJ131" s="389"/>
      <c r="TVK131" s="387"/>
      <c r="TVL131" s="213"/>
      <c r="TVM131" s="388"/>
      <c r="TVN131" s="389"/>
      <c r="TVO131" s="387"/>
      <c r="TVP131" s="213"/>
      <c r="TVQ131" s="388"/>
      <c r="TVR131" s="389"/>
      <c r="TVS131" s="387"/>
      <c r="TVT131" s="213"/>
      <c r="TVU131" s="388"/>
      <c r="TVV131" s="389"/>
      <c r="TVW131" s="387"/>
      <c r="TVX131" s="213"/>
      <c r="TVY131" s="388"/>
      <c r="TVZ131" s="389"/>
      <c r="TWA131" s="387"/>
      <c r="TWB131" s="213"/>
      <c r="TWC131" s="388"/>
      <c r="TWD131" s="389"/>
      <c r="TWE131" s="387"/>
      <c r="TWF131" s="213"/>
      <c r="TWG131" s="388"/>
      <c r="TWH131" s="389"/>
      <c r="TWI131" s="387"/>
      <c r="TWJ131" s="213"/>
      <c r="TWK131" s="388"/>
      <c r="TWL131" s="389"/>
      <c r="TWM131" s="387"/>
      <c r="TWN131" s="213"/>
      <c r="TWO131" s="388"/>
      <c r="TWP131" s="389"/>
      <c r="TWQ131" s="387"/>
      <c r="TWR131" s="213"/>
      <c r="TWS131" s="388"/>
      <c r="TWT131" s="389"/>
      <c r="TWU131" s="387"/>
      <c r="TWV131" s="213"/>
      <c r="TWW131" s="388"/>
      <c r="TWX131" s="389"/>
      <c r="TWY131" s="387"/>
      <c r="TWZ131" s="213"/>
      <c r="TXA131" s="388"/>
      <c r="TXB131" s="389"/>
      <c r="TXC131" s="387"/>
      <c r="TXD131" s="213"/>
      <c r="TXE131" s="388"/>
      <c r="TXF131" s="389"/>
      <c r="TXG131" s="387"/>
      <c r="TXH131" s="213"/>
      <c r="TXI131" s="388"/>
      <c r="TXJ131" s="389"/>
      <c r="TXK131" s="387"/>
      <c r="TXL131" s="213"/>
      <c r="TXM131" s="388"/>
      <c r="TXN131" s="389"/>
      <c r="TXO131" s="387"/>
      <c r="TXP131" s="213"/>
      <c r="TXQ131" s="388"/>
      <c r="TXR131" s="389"/>
      <c r="TXS131" s="387"/>
      <c r="TXT131" s="213"/>
      <c r="TXU131" s="388"/>
      <c r="TXV131" s="389"/>
      <c r="TXW131" s="387"/>
      <c r="TXX131" s="213"/>
      <c r="TXY131" s="388"/>
      <c r="TXZ131" s="389"/>
      <c r="TYA131" s="387"/>
      <c r="TYB131" s="213"/>
      <c r="TYC131" s="388"/>
      <c r="TYD131" s="389"/>
      <c r="TYE131" s="387"/>
      <c r="TYF131" s="213"/>
      <c r="TYG131" s="388"/>
      <c r="TYH131" s="389"/>
      <c r="TYI131" s="387"/>
      <c r="TYJ131" s="213"/>
      <c r="TYK131" s="388"/>
      <c r="TYL131" s="389"/>
      <c r="TYM131" s="387"/>
      <c r="TYN131" s="213"/>
      <c r="TYO131" s="388"/>
      <c r="TYP131" s="389"/>
      <c r="TYQ131" s="387"/>
      <c r="TYR131" s="213"/>
      <c r="TYS131" s="388"/>
      <c r="TYT131" s="389"/>
      <c r="TYU131" s="387"/>
      <c r="TYV131" s="213"/>
      <c r="TYW131" s="388"/>
      <c r="TYX131" s="389"/>
      <c r="TYY131" s="387"/>
      <c r="TYZ131" s="213"/>
      <c r="TZA131" s="388"/>
      <c r="TZB131" s="389"/>
      <c r="TZC131" s="387"/>
      <c r="TZD131" s="213"/>
      <c r="TZE131" s="388"/>
      <c r="TZF131" s="389"/>
      <c r="TZG131" s="387"/>
      <c r="TZH131" s="213"/>
      <c r="TZI131" s="388"/>
      <c r="TZJ131" s="389"/>
      <c r="TZK131" s="387"/>
      <c r="TZL131" s="213"/>
      <c r="TZM131" s="388"/>
      <c r="TZN131" s="389"/>
      <c r="TZO131" s="387"/>
      <c r="TZP131" s="213"/>
      <c r="TZQ131" s="388"/>
      <c r="TZR131" s="389"/>
      <c r="TZS131" s="387"/>
      <c r="TZT131" s="213"/>
      <c r="TZU131" s="388"/>
      <c r="TZV131" s="389"/>
      <c r="TZW131" s="387"/>
      <c r="TZX131" s="213"/>
      <c r="TZY131" s="388"/>
      <c r="TZZ131" s="389"/>
      <c r="UAA131" s="387"/>
      <c r="UAB131" s="213"/>
      <c r="UAC131" s="388"/>
      <c r="UAD131" s="389"/>
      <c r="UAE131" s="387"/>
      <c r="UAF131" s="213"/>
      <c r="UAG131" s="388"/>
      <c r="UAH131" s="389"/>
      <c r="UAI131" s="387"/>
      <c r="UAJ131" s="213"/>
      <c r="UAK131" s="388"/>
      <c r="UAL131" s="389"/>
      <c r="UAM131" s="387"/>
      <c r="UAN131" s="213"/>
      <c r="UAO131" s="388"/>
      <c r="UAP131" s="389"/>
      <c r="UAQ131" s="387"/>
      <c r="UAR131" s="213"/>
      <c r="UAS131" s="388"/>
      <c r="UAT131" s="389"/>
      <c r="UAU131" s="387"/>
      <c r="UAV131" s="213"/>
      <c r="UAW131" s="388"/>
      <c r="UAX131" s="389"/>
      <c r="UAY131" s="387"/>
      <c r="UAZ131" s="213"/>
      <c r="UBA131" s="388"/>
      <c r="UBB131" s="389"/>
      <c r="UBC131" s="387"/>
      <c r="UBD131" s="213"/>
      <c r="UBE131" s="388"/>
      <c r="UBF131" s="389"/>
      <c r="UBG131" s="387"/>
      <c r="UBH131" s="213"/>
      <c r="UBI131" s="388"/>
      <c r="UBJ131" s="389"/>
      <c r="UBK131" s="387"/>
      <c r="UBL131" s="213"/>
      <c r="UBM131" s="388"/>
      <c r="UBN131" s="389"/>
      <c r="UBO131" s="387"/>
      <c r="UBP131" s="213"/>
      <c r="UBQ131" s="388"/>
      <c r="UBR131" s="389"/>
      <c r="UBS131" s="387"/>
      <c r="UBT131" s="213"/>
      <c r="UBU131" s="388"/>
      <c r="UBV131" s="389"/>
      <c r="UBW131" s="387"/>
      <c r="UBX131" s="213"/>
      <c r="UBY131" s="388"/>
      <c r="UBZ131" s="389"/>
      <c r="UCA131" s="387"/>
      <c r="UCB131" s="213"/>
      <c r="UCC131" s="388"/>
      <c r="UCD131" s="389"/>
      <c r="UCE131" s="387"/>
      <c r="UCF131" s="213"/>
      <c r="UCG131" s="388"/>
      <c r="UCH131" s="389"/>
      <c r="UCI131" s="387"/>
      <c r="UCJ131" s="213"/>
      <c r="UCK131" s="388"/>
      <c r="UCL131" s="389"/>
      <c r="UCM131" s="387"/>
      <c r="UCN131" s="213"/>
      <c r="UCO131" s="388"/>
      <c r="UCP131" s="389"/>
      <c r="UCQ131" s="387"/>
      <c r="UCR131" s="213"/>
      <c r="UCS131" s="388"/>
      <c r="UCT131" s="389"/>
      <c r="UCU131" s="387"/>
      <c r="UCV131" s="213"/>
      <c r="UCW131" s="388"/>
      <c r="UCX131" s="389"/>
      <c r="UCY131" s="387"/>
      <c r="UCZ131" s="213"/>
      <c r="UDA131" s="388"/>
      <c r="UDB131" s="389"/>
      <c r="UDC131" s="387"/>
      <c r="UDD131" s="213"/>
      <c r="UDE131" s="388"/>
      <c r="UDF131" s="389"/>
      <c r="UDG131" s="387"/>
      <c r="UDH131" s="213"/>
      <c r="UDI131" s="388"/>
      <c r="UDJ131" s="389"/>
      <c r="UDK131" s="387"/>
      <c r="UDL131" s="213"/>
      <c r="UDM131" s="388"/>
      <c r="UDN131" s="389"/>
      <c r="UDO131" s="387"/>
      <c r="UDP131" s="213"/>
      <c r="UDQ131" s="388"/>
      <c r="UDR131" s="389"/>
      <c r="UDS131" s="387"/>
      <c r="UDT131" s="213"/>
      <c r="UDU131" s="388"/>
      <c r="UDV131" s="389"/>
      <c r="UDW131" s="387"/>
      <c r="UDX131" s="213"/>
      <c r="UDY131" s="388"/>
      <c r="UDZ131" s="389"/>
      <c r="UEA131" s="387"/>
      <c r="UEB131" s="213"/>
      <c r="UEC131" s="388"/>
      <c r="UED131" s="389"/>
      <c r="UEE131" s="387"/>
      <c r="UEF131" s="213"/>
      <c r="UEG131" s="388"/>
      <c r="UEH131" s="389"/>
      <c r="UEI131" s="387"/>
      <c r="UEJ131" s="213"/>
      <c r="UEK131" s="388"/>
      <c r="UEL131" s="389"/>
      <c r="UEM131" s="387"/>
      <c r="UEN131" s="213"/>
      <c r="UEO131" s="388"/>
      <c r="UEP131" s="389"/>
      <c r="UEQ131" s="387"/>
      <c r="UER131" s="213"/>
      <c r="UES131" s="388"/>
      <c r="UET131" s="389"/>
      <c r="UEU131" s="387"/>
      <c r="UEV131" s="213"/>
      <c r="UEW131" s="388"/>
      <c r="UEX131" s="389"/>
      <c r="UEY131" s="387"/>
      <c r="UEZ131" s="213"/>
      <c r="UFA131" s="388"/>
      <c r="UFB131" s="389"/>
      <c r="UFC131" s="387"/>
      <c r="UFD131" s="213"/>
      <c r="UFE131" s="388"/>
      <c r="UFF131" s="389"/>
      <c r="UFG131" s="387"/>
      <c r="UFH131" s="213"/>
      <c r="UFI131" s="388"/>
      <c r="UFJ131" s="389"/>
      <c r="UFK131" s="387"/>
      <c r="UFL131" s="213"/>
      <c r="UFM131" s="388"/>
      <c r="UFN131" s="389"/>
      <c r="UFO131" s="387"/>
      <c r="UFP131" s="213"/>
      <c r="UFQ131" s="388"/>
      <c r="UFR131" s="389"/>
      <c r="UFS131" s="387"/>
      <c r="UFT131" s="213"/>
      <c r="UFU131" s="388"/>
      <c r="UFV131" s="389"/>
      <c r="UFW131" s="387"/>
      <c r="UFX131" s="213"/>
      <c r="UFY131" s="388"/>
      <c r="UFZ131" s="389"/>
      <c r="UGA131" s="387"/>
      <c r="UGB131" s="213"/>
      <c r="UGC131" s="388"/>
      <c r="UGD131" s="389"/>
      <c r="UGE131" s="387"/>
      <c r="UGF131" s="213"/>
      <c r="UGG131" s="388"/>
      <c r="UGH131" s="389"/>
      <c r="UGI131" s="387"/>
      <c r="UGJ131" s="213"/>
      <c r="UGK131" s="388"/>
      <c r="UGL131" s="389"/>
      <c r="UGM131" s="387"/>
      <c r="UGN131" s="213"/>
      <c r="UGO131" s="388"/>
      <c r="UGP131" s="389"/>
      <c r="UGQ131" s="387"/>
      <c r="UGR131" s="213"/>
      <c r="UGS131" s="388"/>
      <c r="UGT131" s="389"/>
      <c r="UGU131" s="387"/>
      <c r="UGV131" s="213"/>
      <c r="UGW131" s="388"/>
      <c r="UGX131" s="389"/>
      <c r="UGY131" s="387"/>
      <c r="UGZ131" s="213"/>
      <c r="UHA131" s="388"/>
      <c r="UHB131" s="389"/>
      <c r="UHC131" s="387"/>
      <c r="UHD131" s="213"/>
      <c r="UHE131" s="388"/>
      <c r="UHF131" s="389"/>
      <c r="UHG131" s="387"/>
      <c r="UHH131" s="213"/>
      <c r="UHI131" s="388"/>
      <c r="UHJ131" s="389"/>
      <c r="UHK131" s="387"/>
      <c r="UHL131" s="213"/>
      <c r="UHM131" s="388"/>
      <c r="UHN131" s="389"/>
      <c r="UHO131" s="387"/>
      <c r="UHP131" s="213"/>
      <c r="UHQ131" s="388"/>
      <c r="UHR131" s="389"/>
      <c r="UHS131" s="387"/>
      <c r="UHT131" s="213"/>
      <c r="UHU131" s="388"/>
      <c r="UHV131" s="389"/>
      <c r="UHW131" s="387"/>
      <c r="UHX131" s="213"/>
      <c r="UHY131" s="388"/>
      <c r="UHZ131" s="389"/>
      <c r="UIA131" s="387"/>
      <c r="UIB131" s="213"/>
      <c r="UIC131" s="388"/>
      <c r="UID131" s="389"/>
      <c r="UIE131" s="387"/>
      <c r="UIF131" s="213"/>
      <c r="UIG131" s="388"/>
      <c r="UIH131" s="389"/>
      <c r="UII131" s="387"/>
      <c r="UIJ131" s="213"/>
      <c r="UIK131" s="388"/>
      <c r="UIL131" s="389"/>
      <c r="UIM131" s="387"/>
      <c r="UIN131" s="213"/>
      <c r="UIO131" s="388"/>
      <c r="UIP131" s="389"/>
      <c r="UIQ131" s="387"/>
      <c r="UIR131" s="213"/>
      <c r="UIS131" s="388"/>
      <c r="UIT131" s="389"/>
      <c r="UIU131" s="387"/>
      <c r="UIV131" s="213"/>
      <c r="UIW131" s="388"/>
      <c r="UIX131" s="389"/>
      <c r="UIY131" s="387"/>
      <c r="UIZ131" s="213"/>
      <c r="UJA131" s="388"/>
      <c r="UJB131" s="389"/>
      <c r="UJC131" s="387"/>
      <c r="UJD131" s="213"/>
      <c r="UJE131" s="388"/>
      <c r="UJF131" s="389"/>
      <c r="UJG131" s="387"/>
      <c r="UJH131" s="213"/>
      <c r="UJI131" s="388"/>
      <c r="UJJ131" s="389"/>
      <c r="UJK131" s="387"/>
      <c r="UJL131" s="213"/>
      <c r="UJM131" s="388"/>
      <c r="UJN131" s="389"/>
      <c r="UJO131" s="387"/>
      <c r="UJP131" s="213"/>
      <c r="UJQ131" s="388"/>
      <c r="UJR131" s="389"/>
      <c r="UJS131" s="387"/>
      <c r="UJT131" s="213"/>
      <c r="UJU131" s="388"/>
      <c r="UJV131" s="389"/>
      <c r="UJW131" s="387"/>
      <c r="UJX131" s="213"/>
      <c r="UJY131" s="388"/>
      <c r="UJZ131" s="389"/>
      <c r="UKA131" s="387"/>
      <c r="UKB131" s="213"/>
      <c r="UKC131" s="388"/>
      <c r="UKD131" s="389"/>
      <c r="UKE131" s="387"/>
      <c r="UKF131" s="213"/>
      <c r="UKG131" s="388"/>
      <c r="UKH131" s="389"/>
      <c r="UKI131" s="387"/>
      <c r="UKJ131" s="213"/>
      <c r="UKK131" s="388"/>
      <c r="UKL131" s="389"/>
      <c r="UKM131" s="387"/>
      <c r="UKN131" s="213"/>
      <c r="UKO131" s="388"/>
      <c r="UKP131" s="389"/>
      <c r="UKQ131" s="387"/>
      <c r="UKR131" s="213"/>
      <c r="UKS131" s="388"/>
      <c r="UKT131" s="389"/>
      <c r="UKU131" s="387"/>
      <c r="UKV131" s="213"/>
      <c r="UKW131" s="388"/>
      <c r="UKX131" s="389"/>
      <c r="UKY131" s="387"/>
      <c r="UKZ131" s="213"/>
      <c r="ULA131" s="388"/>
      <c r="ULB131" s="389"/>
      <c r="ULC131" s="387"/>
      <c r="ULD131" s="213"/>
      <c r="ULE131" s="388"/>
      <c r="ULF131" s="389"/>
      <c r="ULG131" s="387"/>
      <c r="ULH131" s="213"/>
      <c r="ULI131" s="388"/>
      <c r="ULJ131" s="389"/>
      <c r="ULK131" s="387"/>
      <c r="ULL131" s="213"/>
      <c r="ULM131" s="388"/>
      <c r="ULN131" s="389"/>
      <c r="ULO131" s="387"/>
      <c r="ULP131" s="213"/>
      <c r="ULQ131" s="388"/>
      <c r="ULR131" s="389"/>
      <c r="ULS131" s="387"/>
      <c r="ULT131" s="213"/>
      <c r="ULU131" s="388"/>
      <c r="ULV131" s="389"/>
      <c r="ULW131" s="387"/>
      <c r="ULX131" s="213"/>
      <c r="ULY131" s="388"/>
      <c r="ULZ131" s="389"/>
      <c r="UMA131" s="387"/>
      <c r="UMB131" s="213"/>
      <c r="UMC131" s="388"/>
      <c r="UMD131" s="389"/>
      <c r="UME131" s="387"/>
      <c r="UMF131" s="213"/>
      <c r="UMG131" s="388"/>
      <c r="UMH131" s="389"/>
      <c r="UMI131" s="387"/>
      <c r="UMJ131" s="213"/>
      <c r="UMK131" s="388"/>
      <c r="UML131" s="389"/>
      <c r="UMM131" s="387"/>
      <c r="UMN131" s="213"/>
      <c r="UMO131" s="388"/>
      <c r="UMP131" s="389"/>
      <c r="UMQ131" s="387"/>
      <c r="UMR131" s="213"/>
      <c r="UMS131" s="388"/>
      <c r="UMT131" s="389"/>
      <c r="UMU131" s="387"/>
      <c r="UMV131" s="213"/>
      <c r="UMW131" s="388"/>
      <c r="UMX131" s="389"/>
      <c r="UMY131" s="387"/>
      <c r="UMZ131" s="213"/>
      <c r="UNA131" s="388"/>
      <c r="UNB131" s="389"/>
      <c r="UNC131" s="387"/>
      <c r="UND131" s="213"/>
      <c r="UNE131" s="388"/>
      <c r="UNF131" s="389"/>
      <c r="UNG131" s="387"/>
      <c r="UNH131" s="213"/>
      <c r="UNI131" s="388"/>
      <c r="UNJ131" s="389"/>
      <c r="UNK131" s="387"/>
      <c r="UNL131" s="213"/>
      <c r="UNM131" s="388"/>
      <c r="UNN131" s="389"/>
      <c r="UNO131" s="387"/>
      <c r="UNP131" s="213"/>
      <c r="UNQ131" s="388"/>
      <c r="UNR131" s="389"/>
      <c r="UNS131" s="387"/>
      <c r="UNT131" s="213"/>
      <c r="UNU131" s="388"/>
      <c r="UNV131" s="389"/>
      <c r="UNW131" s="387"/>
      <c r="UNX131" s="213"/>
      <c r="UNY131" s="388"/>
      <c r="UNZ131" s="389"/>
      <c r="UOA131" s="387"/>
      <c r="UOB131" s="213"/>
      <c r="UOC131" s="388"/>
      <c r="UOD131" s="389"/>
      <c r="UOE131" s="387"/>
      <c r="UOF131" s="213"/>
      <c r="UOG131" s="388"/>
      <c r="UOH131" s="389"/>
      <c r="UOI131" s="387"/>
      <c r="UOJ131" s="213"/>
      <c r="UOK131" s="388"/>
      <c r="UOL131" s="389"/>
      <c r="UOM131" s="387"/>
      <c r="UON131" s="213"/>
      <c r="UOO131" s="388"/>
      <c r="UOP131" s="389"/>
      <c r="UOQ131" s="387"/>
      <c r="UOR131" s="213"/>
      <c r="UOS131" s="388"/>
      <c r="UOT131" s="389"/>
      <c r="UOU131" s="387"/>
      <c r="UOV131" s="213"/>
      <c r="UOW131" s="388"/>
      <c r="UOX131" s="389"/>
      <c r="UOY131" s="387"/>
      <c r="UOZ131" s="213"/>
      <c r="UPA131" s="388"/>
      <c r="UPB131" s="389"/>
      <c r="UPC131" s="387"/>
      <c r="UPD131" s="213"/>
      <c r="UPE131" s="388"/>
      <c r="UPF131" s="389"/>
      <c r="UPG131" s="387"/>
      <c r="UPH131" s="213"/>
      <c r="UPI131" s="388"/>
      <c r="UPJ131" s="389"/>
      <c r="UPK131" s="387"/>
      <c r="UPL131" s="213"/>
      <c r="UPM131" s="388"/>
      <c r="UPN131" s="389"/>
      <c r="UPO131" s="387"/>
      <c r="UPP131" s="213"/>
      <c r="UPQ131" s="388"/>
      <c r="UPR131" s="389"/>
      <c r="UPS131" s="387"/>
      <c r="UPT131" s="213"/>
      <c r="UPU131" s="388"/>
      <c r="UPV131" s="389"/>
      <c r="UPW131" s="387"/>
      <c r="UPX131" s="213"/>
      <c r="UPY131" s="388"/>
      <c r="UPZ131" s="389"/>
      <c r="UQA131" s="387"/>
      <c r="UQB131" s="213"/>
      <c r="UQC131" s="388"/>
      <c r="UQD131" s="389"/>
      <c r="UQE131" s="387"/>
      <c r="UQF131" s="213"/>
      <c r="UQG131" s="388"/>
      <c r="UQH131" s="389"/>
      <c r="UQI131" s="387"/>
      <c r="UQJ131" s="213"/>
      <c r="UQK131" s="388"/>
      <c r="UQL131" s="389"/>
      <c r="UQM131" s="387"/>
      <c r="UQN131" s="213"/>
      <c r="UQO131" s="388"/>
      <c r="UQP131" s="389"/>
      <c r="UQQ131" s="387"/>
      <c r="UQR131" s="213"/>
      <c r="UQS131" s="388"/>
      <c r="UQT131" s="389"/>
      <c r="UQU131" s="387"/>
      <c r="UQV131" s="213"/>
      <c r="UQW131" s="388"/>
      <c r="UQX131" s="389"/>
      <c r="UQY131" s="387"/>
      <c r="UQZ131" s="213"/>
      <c r="URA131" s="388"/>
      <c r="URB131" s="389"/>
      <c r="URC131" s="387"/>
      <c r="URD131" s="213"/>
      <c r="URE131" s="388"/>
      <c r="URF131" s="389"/>
      <c r="URG131" s="387"/>
      <c r="URH131" s="213"/>
      <c r="URI131" s="388"/>
      <c r="URJ131" s="389"/>
      <c r="URK131" s="387"/>
      <c r="URL131" s="213"/>
      <c r="URM131" s="388"/>
      <c r="URN131" s="389"/>
      <c r="URO131" s="387"/>
      <c r="URP131" s="213"/>
      <c r="URQ131" s="388"/>
      <c r="URR131" s="389"/>
      <c r="URS131" s="387"/>
      <c r="URT131" s="213"/>
      <c r="URU131" s="388"/>
      <c r="URV131" s="389"/>
      <c r="URW131" s="387"/>
      <c r="URX131" s="213"/>
      <c r="URY131" s="388"/>
      <c r="URZ131" s="389"/>
      <c r="USA131" s="387"/>
      <c r="USB131" s="213"/>
      <c r="USC131" s="388"/>
      <c r="USD131" s="389"/>
      <c r="USE131" s="387"/>
      <c r="USF131" s="213"/>
      <c r="USG131" s="388"/>
      <c r="USH131" s="389"/>
      <c r="USI131" s="387"/>
      <c r="USJ131" s="213"/>
      <c r="USK131" s="388"/>
      <c r="USL131" s="389"/>
      <c r="USM131" s="387"/>
      <c r="USN131" s="213"/>
      <c r="USO131" s="388"/>
      <c r="USP131" s="389"/>
      <c r="USQ131" s="387"/>
      <c r="USR131" s="213"/>
      <c r="USS131" s="388"/>
      <c r="UST131" s="389"/>
      <c r="USU131" s="387"/>
      <c r="USV131" s="213"/>
      <c r="USW131" s="388"/>
      <c r="USX131" s="389"/>
      <c r="USY131" s="387"/>
      <c r="USZ131" s="213"/>
      <c r="UTA131" s="388"/>
      <c r="UTB131" s="389"/>
      <c r="UTC131" s="387"/>
      <c r="UTD131" s="213"/>
      <c r="UTE131" s="388"/>
      <c r="UTF131" s="389"/>
      <c r="UTG131" s="387"/>
      <c r="UTH131" s="213"/>
      <c r="UTI131" s="388"/>
      <c r="UTJ131" s="389"/>
      <c r="UTK131" s="387"/>
      <c r="UTL131" s="213"/>
      <c r="UTM131" s="388"/>
      <c r="UTN131" s="389"/>
      <c r="UTO131" s="387"/>
      <c r="UTP131" s="213"/>
      <c r="UTQ131" s="388"/>
      <c r="UTR131" s="389"/>
      <c r="UTS131" s="387"/>
      <c r="UTT131" s="213"/>
      <c r="UTU131" s="388"/>
      <c r="UTV131" s="389"/>
      <c r="UTW131" s="387"/>
      <c r="UTX131" s="213"/>
      <c r="UTY131" s="388"/>
      <c r="UTZ131" s="389"/>
      <c r="UUA131" s="387"/>
      <c r="UUB131" s="213"/>
      <c r="UUC131" s="388"/>
      <c r="UUD131" s="389"/>
      <c r="UUE131" s="387"/>
      <c r="UUF131" s="213"/>
      <c r="UUG131" s="388"/>
      <c r="UUH131" s="389"/>
      <c r="UUI131" s="387"/>
      <c r="UUJ131" s="213"/>
      <c r="UUK131" s="388"/>
      <c r="UUL131" s="389"/>
      <c r="UUM131" s="387"/>
      <c r="UUN131" s="213"/>
      <c r="UUO131" s="388"/>
      <c r="UUP131" s="389"/>
      <c r="UUQ131" s="387"/>
      <c r="UUR131" s="213"/>
      <c r="UUS131" s="388"/>
      <c r="UUT131" s="389"/>
      <c r="UUU131" s="387"/>
      <c r="UUV131" s="213"/>
      <c r="UUW131" s="388"/>
      <c r="UUX131" s="389"/>
      <c r="UUY131" s="387"/>
      <c r="UUZ131" s="213"/>
      <c r="UVA131" s="388"/>
      <c r="UVB131" s="389"/>
      <c r="UVC131" s="387"/>
      <c r="UVD131" s="213"/>
      <c r="UVE131" s="388"/>
      <c r="UVF131" s="389"/>
      <c r="UVG131" s="387"/>
      <c r="UVH131" s="213"/>
      <c r="UVI131" s="388"/>
      <c r="UVJ131" s="389"/>
      <c r="UVK131" s="387"/>
      <c r="UVL131" s="213"/>
      <c r="UVM131" s="388"/>
      <c r="UVN131" s="389"/>
      <c r="UVO131" s="387"/>
      <c r="UVP131" s="213"/>
      <c r="UVQ131" s="388"/>
      <c r="UVR131" s="389"/>
      <c r="UVS131" s="387"/>
      <c r="UVT131" s="213"/>
      <c r="UVU131" s="388"/>
      <c r="UVV131" s="389"/>
      <c r="UVW131" s="387"/>
      <c r="UVX131" s="213"/>
      <c r="UVY131" s="388"/>
      <c r="UVZ131" s="389"/>
      <c r="UWA131" s="387"/>
      <c r="UWB131" s="213"/>
      <c r="UWC131" s="388"/>
      <c r="UWD131" s="389"/>
      <c r="UWE131" s="387"/>
      <c r="UWF131" s="213"/>
      <c r="UWG131" s="388"/>
      <c r="UWH131" s="389"/>
      <c r="UWI131" s="387"/>
      <c r="UWJ131" s="213"/>
      <c r="UWK131" s="388"/>
      <c r="UWL131" s="389"/>
      <c r="UWM131" s="387"/>
      <c r="UWN131" s="213"/>
      <c r="UWO131" s="388"/>
      <c r="UWP131" s="389"/>
      <c r="UWQ131" s="387"/>
      <c r="UWR131" s="213"/>
      <c r="UWS131" s="388"/>
      <c r="UWT131" s="389"/>
      <c r="UWU131" s="387"/>
      <c r="UWV131" s="213"/>
      <c r="UWW131" s="388"/>
      <c r="UWX131" s="389"/>
      <c r="UWY131" s="387"/>
      <c r="UWZ131" s="213"/>
      <c r="UXA131" s="388"/>
      <c r="UXB131" s="389"/>
      <c r="UXC131" s="387"/>
      <c r="UXD131" s="213"/>
      <c r="UXE131" s="388"/>
      <c r="UXF131" s="389"/>
      <c r="UXG131" s="387"/>
      <c r="UXH131" s="213"/>
      <c r="UXI131" s="388"/>
      <c r="UXJ131" s="389"/>
      <c r="UXK131" s="387"/>
      <c r="UXL131" s="213"/>
      <c r="UXM131" s="388"/>
      <c r="UXN131" s="389"/>
      <c r="UXO131" s="387"/>
      <c r="UXP131" s="213"/>
      <c r="UXQ131" s="388"/>
      <c r="UXR131" s="389"/>
      <c r="UXS131" s="387"/>
      <c r="UXT131" s="213"/>
      <c r="UXU131" s="388"/>
      <c r="UXV131" s="389"/>
      <c r="UXW131" s="387"/>
      <c r="UXX131" s="213"/>
      <c r="UXY131" s="388"/>
      <c r="UXZ131" s="389"/>
      <c r="UYA131" s="387"/>
      <c r="UYB131" s="213"/>
      <c r="UYC131" s="388"/>
      <c r="UYD131" s="389"/>
      <c r="UYE131" s="387"/>
      <c r="UYF131" s="213"/>
      <c r="UYG131" s="388"/>
      <c r="UYH131" s="389"/>
      <c r="UYI131" s="387"/>
      <c r="UYJ131" s="213"/>
      <c r="UYK131" s="388"/>
      <c r="UYL131" s="389"/>
      <c r="UYM131" s="387"/>
      <c r="UYN131" s="213"/>
      <c r="UYO131" s="388"/>
      <c r="UYP131" s="389"/>
      <c r="UYQ131" s="387"/>
      <c r="UYR131" s="213"/>
      <c r="UYS131" s="388"/>
      <c r="UYT131" s="389"/>
      <c r="UYU131" s="387"/>
      <c r="UYV131" s="213"/>
      <c r="UYW131" s="388"/>
      <c r="UYX131" s="389"/>
      <c r="UYY131" s="387"/>
      <c r="UYZ131" s="213"/>
      <c r="UZA131" s="388"/>
      <c r="UZB131" s="389"/>
      <c r="UZC131" s="387"/>
      <c r="UZD131" s="213"/>
      <c r="UZE131" s="388"/>
      <c r="UZF131" s="389"/>
      <c r="UZG131" s="387"/>
      <c r="UZH131" s="213"/>
      <c r="UZI131" s="388"/>
      <c r="UZJ131" s="389"/>
      <c r="UZK131" s="387"/>
      <c r="UZL131" s="213"/>
      <c r="UZM131" s="388"/>
      <c r="UZN131" s="389"/>
      <c r="UZO131" s="387"/>
      <c r="UZP131" s="213"/>
      <c r="UZQ131" s="388"/>
      <c r="UZR131" s="389"/>
      <c r="UZS131" s="387"/>
      <c r="UZT131" s="213"/>
      <c r="UZU131" s="388"/>
      <c r="UZV131" s="389"/>
      <c r="UZW131" s="387"/>
      <c r="UZX131" s="213"/>
      <c r="UZY131" s="388"/>
      <c r="UZZ131" s="389"/>
      <c r="VAA131" s="387"/>
      <c r="VAB131" s="213"/>
      <c r="VAC131" s="388"/>
      <c r="VAD131" s="389"/>
      <c r="VAE131" s="387"/>
      <c r="VAF131" s="213"/>
      <c r="VAG131" s="388"/>
      <c r="VAH131" s="389"/>
      <c r="VAI131" s="387"/>
      <c r="VAJ131" s="213"/>
      <c r="VAK131" s="388"/>
      <c r="VAL131" s="389"/>
      <c r="VAM131" s="387"/>
      <c r="VAN131" s="213"/>
      <c r="VAO131" s="388"/>
      <c r="VAP131" s="389"/>
      <c r="VAQ131" s="387"/>
      <c r="VAR131" s="213"/>
      <c r="VAS131" s="388"/>
      <c r="VAT131" s="389"/>
      <c r="VAU131" s="387"/>
      <c r="VAV131" s="213"/>
      <c r="VAW131" s="388"/>
      <c r="VAX131" s="389"/>
      <c r="VAY131" s="387"/>
      <c r="VAZ131" s="213"/>
      <c r="VBA131" s="388"/>
      <c r="VBB131" s="389"/>
      <c r="VBC131" s="387"/>
      <c r="VBD131" s="213"/>
      <c r="VBE131" s="388"/>
      <c r="VBF131" s="389"/>
      <c r="VBG131" s="387"/>
      <c r="VBH131" s="213"/>
      <c r="VBI131" s="388"/>
      <c r="VBJ131" s="389"/>
      <c r="VBK131" s="387"/>
      <c r="VBL131" s="213"/>
      <c r="VBM131" s="388"/>
      <c r="VBN131" s="389"/>
      <c r="VBO131" s="387"/>
      <c r="VBP131" s="213"/>
      <c r="VBQ131" s="388"/>
      <c r="VBR131" s="389"/>
      <c r="VBS131" s="387"/>
      <c r="VBT131" s="213"/>
      <c r="VBU131" s="388"/>
      <c r="VBV131" s="389"/>
      <c r="VBW131" s="387"/>
      <c r="VBX131" s="213"/>
      <c r="VBY131" s="388"/>
      <c r="VBZ131" s="389"/>
      <c r="VCA131" s="387"/>
      <c r="VCB131" s="213"/>
      <c r="VCC131" s="388"/>
      <c r="VCD131" s="389"/>
      <c r="VCE131" s="387"/>
      <c r="VCF131" s="213"/>
      <c r="VCG131" s="388"/>
      <c r="VCH131" s="389"/>
      <c r="VCI131" s="387"/>
      <c r="VCJ131" s="213"/>
      <c r="VCK131" s="388"/>
      <c r="VCL131" s="389"/>
      <c r="VCM131" s="387"/>
      <c r="VCN131" s="213"/>
      <c r="VCO131" s="388"/>
      <c r="VCP131" s="389"/>
      <c r="VCQ131" s="387"/>
      <c r="VCR131" s="213"/>
      <c r="VCS131" s="388"/>
      <c r="VCT131" s="389"/>
      <c r="VCU131" s="387"/>
      <c r="VCV131" s="213"/>
      <c r="VCW131" s="388"/>
      <c r="VCX131" s="389"/>
      <c r="VCY131" s="387"/>
      <c r="VCZ131" s="213"/>
      <c r="VDA131" s="388"/>
      <c r="VDB131" s="389"/>
      <c r="VDC131" s="387"/>
      <c r="VDD131" s="213"/>
      <c r="VDE131" s="388"/>
      <c r="VDF131" s="389"/>
      <c r="VDG131" s="387"/>
      <c r="VDH131" s="213"/>
      <c r="VDI131" s="388"/>
      <c r="VDJ131" s="389"/>
      <c r="VDK131" s="387"/>
      <c r="VDL131" s="213"/>
      <c r="VDM131" s="388"/>
      <c r="VDN131" s="389"/>
      <c r="VDO131" s="387"/>
      <c r="VDP131" s="213"/>
      <c r="VDQ131" s="388"/>
      <c r="VDR131" s="389"/>
      <c r="VDS131" s="387"/>
      <c r="VDT131" s="213"/>
      <c r="VDU131" s="388"/>
      <c r="VDV131" s="389"/>
      <c r="VDW131" s="387"/>
      <c r="VDX131" s="213"/>
      <c r="VDY131" s="388"/>
      <c r="VDZ131" s="389"/>
      <c r="VEA131" s="387"/>
      <c r="VEB131" s="213"/>
      <c r="VEC131" s="388"/>
      <c r="VED131" s="389"/>
      <c r="VEE131" s="387"/>
      <c r="VEF131" s="213"/>
      <c r="VEG131" s="388"/>
      <c r="VEH131" s="389"/>
      <c r="VEI131" s="387"/>
      <c r="VEJ131" s="213"/>
      <c r="VEK131" s="388"/>
      <c r="VEL131" s="389"/>
      <c r="VEM131" s="387"/>
      <c r="VEN131" s="213"/>
      <c r="VEO131" s="388"/>
      <c r="VEP131" s="389"/>
      <c r="VEQ131" s="387"/>
      <c r="VER131" s="213"/>
      <c r="VES131" s="388"/>
      <c r="VET131" s="389"/>
      <c r="VEU131" s="387"/>
      <c r="VEV131" s="213"/>
      <c r="VEW131" s="388"/>
      <c r="VEX131" s="389"/>
      <c r="VEY131" s="387"/>
      <c r="VEZ131" s="213"/>
      <c r="VFA131" s="388"/>
      <c r="VFB131" s="389"/>
      <c r="VFC131" s="387"/>
      <c r="VFD131" s="213"/>
      <c r="VFE131" s="388"/>
      <c r="VFF131" s="389"/>
      <c r="VFG131" s="387"/>
      <c r="VFH131" s="213"/>
      <c r="VFI131" s="388"/>
      <c r="VFJ131" s="389"/>
      <c r="VFK131" s="387"/>
      <c r="VFL131" s="213"/>
      <c r="VFM131" s="388"/>
      <c r="VFN131" s="389"/>
      <c r="VFO131" s="387"/>
      <c r="VFP131" s="213"/>
      <c r="VFQ131" s="388"/>
      <c r="VFR131" s="389"/>
      <c r="VFS131" s="387"/>
      <c r="VFT131" s="213"/>
      <c r="VFU131" s="388"/>
      <c r="VFV131" s="389"/>
      <c r="VFW131" s="387"/>
      <c r="VFX131" s="213"/>
      <c r="VFY131" s="388"/>
      <c r="VFZ131" s="389"/>
      <c r="VGA131" s="387"/>
      <c r="VGB131" s="213"/>
      <c r="VGC131" s="388"/>
      <c r="VGD131" s="389"/>
      <c r="VGE131" s="387"/>
      <c r="VGF131" s="213"/>
      <c r="VGG131" s="388"/>
      <c r="VGH131" s="389"/>
      <c r="VGI131" s="387"/>
      <c r="VGJ131" s="213"/>
      <c r="VGK131" s="388"/>
      <c r="VGL131" s="389"/>
      <c r="VGM131" s="387"/>
      <c r="VGN131" s="213"/>
      <c r="VGO131" s="388"/>
      <c r="VGP131" s="389"/>
      <c r="VGQ131" s="387"/>
      <c r="VGR131" s="213"/>
      <c r="VGS131" s="388"/>
      <c r="VGT131" s="389"/>
      <c r="VGU131" s="387"/>
      <c r="VGV131" s="213"/>
      <c r="VGW131" s="388"/>
      <c r="VGX131" s="389"/>
      <c r="VGY131" s="387"/>
      <c r="VGZ131" s="213"/>
      <c r="VHA131" s="388"/>
      <c r="VHB131" s="389"/>
      <c r="VHC131" s="387"/>
      <c r="VHD131" s="213"/>
      <c r="VHE131" s="388"/>
      <c r="VHF131" s="389"/>
      <c r="VHG131" s="387"/>
      <c r="VHH131" s="213"/>
      <c r="VHI131" s="388"/>
      <c r="VHJ131" s="389"/>
      <c r="VHK131" s="387"/>
      <c r="VHL131" s="213"/>
      <c r="VHM131" s="388"/>
      <c r="VHN131" s="389"/>
      <c r="VHO131" s="387"/>
      <c r="VHP131" s="213"/>
      <c r="VHQ131" s="388"/>
      <c r="VHR131" s="389"/>
      <c r="VHS131" s="387"/>
      <c r="VHT131" s="213"/>
      <c r="VHU131" s="388"/>
      <c r="VHV131" s="389"/>
      <c r="VHW131" s="387"/>
      <c r="VHX131" s="213"/>
      <c r="VHY131" s="388"/>
      <c r="VHZ131" s="389"/>
      <c r="VIA131" s="387"/>
      <c r="VIB131" s="213"/>
      <c r="VIC131" s="388"/>
      <c r="VID131" s="389"/>
      <c r="VIE131" s="387"/>
      <c r="VIF131" s="213"/>
      <c r="VIG131" s="388"/>
      <c r="VIH131" s="389"/>
      <c r="VII131" s="387"/>
      <c r="VIJ131" s="213"/>
      <c r="VIK131" s="388"/>
      <c r="VIL131" s="389"/>
      <c r="VIM131" s="387"/>
      <c r="VIN131" s="213"/>
      <c r="VIO131" s="388"/>
      <c r="VIP131" s="389"/>
      <c r="VIQ131" s="387"/>
      <c r="VIR131" s="213"/>
      <c r="VIS131" s="388"/>
      <c r="VIT131" s="389"/>
      <c r="VIU131" s="387"/>
      <c r="VIV131" s="213"/>
      <c r="VIW131" s="388"/>
      <c r="VIX131" s="389"/>
      <c r="VIY131" s="387"/>
      <c r="VIZ131" s="213"/>
      <c r="VJA131" s="388"/>
      <c r="VJB131" s="389"/>
      <c r="VJC131" s="387"/>
      <c r="VJD131" s="213"/>
      <c r="VJE131" s="388"/>
      <c r="VJF131" s="389"/>
      <c r="VJG131" s="387"/>
      <c r="VJH131" s="213"/>
      <c r="VJI131" s="388"/>
      <c r="VJJ131" s="389"/>
      <c r="VJK131" s="387"/>
      <c r="VJL131" s="213"/>
      <c r="VJM131" s="388"/>
      <c r="VJN131" s="389"/>
      <c r="VJO131" s="387"/>
      <c r="VJP131" s="213"/>
      <c r="VJQ131" s="388"/>
      <c r="VJR131" s="389"/>
      <c r="VJS131" s="387"/>
      <c r="VJT131" s="213"/>
      <c r="VJU131" s="388"/>
      <c r="VJV131" s="389"/>
      <c r="VJW131" s="387"/>
      <c r="VJX131" s="213"/>
      <c r="VJY131" s="388"/>
      <c r="VJZ131" s="389"/>
      <c r="VKA131" s="387"/>
      <c r="VKB131" s="213"/>
      <c r="VKC131" s="388"/>
      <c r="VKD131" s="389"/>
      <c r="VKE131" s="387"/>
      <c r="VKF131" s="213"/>
      <c r="VKG131" s="388"/>
      <c r="VKH131" s="389"/>
      <c r="VKI131" s="387"/>
      <c r="VKJ131" s="213"/>
      <c r="VKK131" s="388"/>
      <c r="VKL131" s="389"/>
      <c r="VKM131" s="387"/>
      <c r="VKN131" s="213"/>
      <c r="VKO131" s="388"/>
      <c r="VKP131" s="389"/>
      <c r="VKQ131" s="387"/>
      <c r="VKR131" s="213"/>
      <c r="VKS131" s="388"/>
      <c r="VKT131" s="389"/>
      <c r="VKU131" s="387"/>
      <c r="VKV131" s="213"/>
      <c r="VKW131" s="388"/>
      <c r="VKX131" s="389"/>
      <c r="VKY131" s="387"/>
      <c r="VKZ131" s="213"/>
      <c r="VLA131" s="388"/>
      <c r="VLB131" s="389"/>
      <c r="VLC131" s="387"/>
      <c r="VLD131" s="213"/>
      <c r="VLE131" s="388"/>
      <c r="VLF131" s="389"/>
      <c r="VLG131" s="387"/>
      <c r="VLH131" s="213"/>
      <c r="VLI131" s="388"/>
      <c r="VLJ131" s="389"/>
      <c r="VLK131" s="387"/>
      <c r="VLL131" s="213"/>
      <c r="VLM131" s="388"/>
      <c r="VLN131" s="389"/>
      <c r="VLO131" s="387"/>
      <c r="VLP131" s="213"/>
      <c r="VLQ131" s="388"/>
      <c r="VLR131" s="389"/>
      <c r="VLS131" s="387"/>
      <c r="VLT131" s="213"/>
      <c r="VLU131" s="388"/>
      <c r="VLV131" s="389"/>
      <c r="VLW131" s="387"/>
      <c r="VLX131" s="213"/>
      <c r="VLY131" s="388"/>
      <c r="VLZ131" s="389"/>
      <c r="VMA131" s="387"/>
      <c r="VMB131" s="213"/>
      <c r="VMC131" s="388"/>
      <c r="VMD131" s="389"/>
      <c r="VME131" s="387"/>
      <c r="VMF131" s="213"/>
      <c r="VMG131" s="388"/>
      <c r="VMH131" s="389"/>
      <c r="VMI131" s="387"/>
      <c r="VMJ131" s="213"/>
      <c r="VMK131" s="388"/>
      <c r="VML131" s="389"/>
      <c r="VMM131" s="387"/>
      <c r="VMN131" s="213"/>
      <c r="VMO131" s="388"/>
      <c r="VMP131" s="389"/>
      <c r="VMQ131" s="387"/>
      <c r="VMR131" s="213"/>
      <c r="VMS131" s="388"/>
      <c r="VMT131" s="389"/>
      <c r="VMU131" s="387"/>
      <c r="VMV131" s="213"/>
      <c r="VMW131" s="388"/>
      <c r="VMX131" s="389"/>
      <c r="VMY131" s="387"/>
      <c r="VMZ131" s="213"/>
      <c r="VNA131" s="388"/>
      <c r="VNB131" s="389"/>
      <c r="VNC131" s="387"/>
      <c r="VND131" s="213"/>
      <c r="VNE131" s="388"/>
      <c r="VNF131" s="389"/>
      <c r="VNG131" s="387"/>
      <c r="VNH131" s="213"/>
      <c r="VNI131" s="388"/>
      <c r="VNJ131" s="389"/>
      <c r="VNK131" s="387"/>
      <c r="VNL131" s="213"/>
      <c r="VNM131" s="388"/>
      <c r="VNN131" s="389"/>
      <c r="VNO131" s="387"/>
      <c r="VNP131" s="213"/>
      <c r="VNQ131" s="388"/>
      <c r="VNR131" s="389"/>
      <c r="VNS131" s="387"/>
      <c r="VNT131" s="213"/>
      <c r="VNU131" s="388"/>
      <c r="VNV131" s="389"/>
      <c r="VNW131" s="387"/>
      <c r="VNX131" s="213"/>
      <c r="VNY131" s="388"/>
      <c r="VNZ131" s="389"/>
      <c r="VOA131" s="387"/>
      <c r="VOB131" s="213"/>
      <c r="VOC131" s="388"/>
      <c r="VOD131" s="389"/>
      <c r="VOE131" s="387"/>
      <c r="VOF131" s="213"/>
      <c r="VOG131" s="388"/>
      <c r="VOH131" s="389"/>
      <c r="VOI131" s="387"/>
      <c r="VOJ131" s="213"/>
      <c r="VOK131" s="388"/>
      <c r="VOL131" s="389"/>
      <c r="VOM131" s="387"/>
      <c r="VON131" s="213"/>
      <c r="VOO131" s="388"/>
      <c r="VOP131" s="389"/>
      <c r="VOQ131" s="387"/>
      <c r="VOR131" s="213"/>
      <c r="VOS131" s="388"/>
      <c r="VOT131" s="389"/>
      <c r="VOU131" s="387"/>
      <c r="VOV131" s="213"/>
      <c r="VOW131" s="388"/>
      <c r="VOX131" s="389"/>
      <c r="VOY131" s="387"/>
      <c r="VOZ131" s="213"/>
      <c r="VPA131" s="388"/>
      <c r="VPB131" s="389"/>
      <c r="VPC131" s="387"/>
      <c r="VPD131" s="213"/>
      <c r="VPE131" s="388"/>
      <c r="VPF131" s="389"/>
      <c r="VPG131" s="387"/>
      <c r="VPH131" s="213"/>
      <c r="VPI131" s="388"/>
      <c r="VPJ131" s="389"/>
      <c r="VPK131" s="387"/>
      <c r="VPL131" s="213"/>
      <c r="VPM131" s="388"/>
      <c r="VPN131" s="389"/>
      <c r="VPO131" s="387"/>
      <c r="VPP131" s="213"/>
      <c r="VPQ131" s="388"/>
      <c r="VPR131" s="389"/>
      <c r="VPS131" s="387"/>
      <c r="VPT131" s="213"/>
      <c r="VPU131" s="388"/>
      <c r="VPV131" s="389"/>
      <c r="VPW131" s="387"/>
      <c r="VPX131" s="213"/>
      <c r="VPY131" s="388"/>
      <c r="VPZ131" s="389"/>
      <c r="VQA131" s="387"/>
      <c r="VQB131" s="213"/>
      <c r="VQC131" s="388"/>
      <c r="VQD131" s="389"/>
      <c r="VQE131" s="387"/>
      <c r="VQF131" s="213"/>
      <c r="VQG131" s="388"/>
      <c r="VQH131" s="389"/>
      <c r="VQI131" s="387"/>
      <c r="VQJ131" s="213"/>
      <c r="VQK131" s="388"/>
      <c r="VQL131" s="389"/>
      <c r="VQM131" s="387"/>
      <c r="VQN131" s="213"/>
      <c r="VQO131" s="388"/>
      <c r="VQP131" s="389"/>
      <c r="VQQ131" s="387"/>
      <c r="VQR131" s="213"/>
      <c r="VQS131" s="388"/>
      <c r="VQT131" s="389"/>
      <c r="VQU131" s="387"/>
      <c r="VQV131" s="213"/>
      <c r="VQW131" s="388"/>
      <c r="VQX131" s="389"/>
      <c r="VQY131" s="387"/>
      <c r="VQZ131" s="213"/>
      <c r="VRA131" s="388"/>
      <c r="VRB131" s="389"/>
      <c r="VRC131" s="387"/>
      <c r="VRD131" s="213"/>
      <c r="VRE131" s="388"/>
      <c r="VRF131" s="389"/>
      <c r="VRG131" s="387"/>
      <c r="VRH131" s="213"/>
      <c r="VRI131" s="388"/>
      <c r="VRJ131" s="389"/>
      <c r="VRK131" s="387"/>
      <c r="VRL131" s="213"/>
      <c r="VRM131" s="388"/>
      <c r="VRN131" s="389"/>
      <c r="VRO131" s="387"/>
      <c r="VRP131" s="213"/>
      <c r="VRQ131" s="388"/>
      <c r="VRR131" s="389"/>
      <c r="VRS131" s="387"/>
      <c r="VRT131" s="213"/>
      <c r="VRU131" s="388"/>
      <c r="VRV131" s="389"/>
      <c r="VRW131" s="387"/>
      <c r="VRX131" s="213"/>
      <c r="VRY131" s="388"/>
      <c r="VRZ131" s="389"/>
      <c r="VSA131" s="387"/>
      <c r="VSB131" s="213"/>
      <c r="VSC131" s="388"/>
      <c r="VSD131" s="389"/>
      <c r="VSE131" s="387"/>
      <c r="VSF131" s="213"/>
      <c r="VSG131" s="388"/>
      <c r="VSH131" s="389"/>
      <c r="VSI131" s="387"/>
      <c r="VSJ131" s="213"/>
      <c r="VSK131" s="388"/>
      <c r="VSL131" s="389"/>
      <c r="VSM131" s="387"/>
      <c r="VSN131" s="213"/>
      <c r="VSO131" s="388"/>
      <c r="VSP131" s="389"/>
      <c r="VSQ131" s="387"/>
      <c r="VSR131" s="213"/>
      <c r="VSS131" s="388"/>
      <c r="VST131" s="389"/>
      <c r="VSU131" s="387"/>
      <c r="VSV131" s="213"/>
      <c r="VSW131" s="388"/>
      <c r="VSX131" s="389"/>
      <c r="VSY131" s="387"/>
      <c r="VSZ131" s="213"/>
      <c r="VTA131" s="388"/>
      <c r="VTB131" s="389"/>
      <c r="VTC131" s="387"/>
      <c r="VTD131" s="213"/>
      <c r="VTE131" s="388"/>
      <c r="VTF131" s="389"/>
      <c r="VTG131" s="387"/>
      <c r="VTH131" s="213"/>
      <c r="VTI131" s="388"/>
      <c r="VTJ131" s="389"/>
      <c r="VTK131" s="387"/>
      <c r="VTL131" s="213"/>
      <c r="VTM131" s="388"/>
      <c r="VTN131" s="389"/>
      <c r="VTO131" s="387"/>
      <c r="VTP131" s="213"/>
      <c r="VTQ131" s="388"/>
      <c r="VTR131" s="389"/>
      <c r="VTS131" s="387"/>
      <c r="VTT131" s="213"/>
      <c r="VTU131" s="388"/>
      <c r="VTV131" s="389"/>
      <c r="VTW131" s="387"/>
      <c r="VTX131" s="213"/>
      <c r="VTY131" s="388"/>
      <c r="VTZ131" s="389"/>
      <c r="VUA131" s="387"/>
      <c r="VUB131" s="213"/>
      <c r="VUC131" s="388"/>
      <c r="VUD131" s="389"/>
      <c r="VUE131" s="387"/>
      <c r="VUF131" s="213"/>
      <c r="VUG131" s="388"/>
      <c r="VUH131" s="389"/>
      <c r="VUI131" s="387"/>
      <c r="VUJ131" s="213"/>
      <c r="VUK131" s="388"/>
      <c r="VUL131" s="389"/>
      <c r="VUM131" s="387"/>
      <c r="VUN131" s="213"/>
      <c r="VUO131" s="388"/>
      <c r="VUP131" s="389"/>
      <c r="VUQ131" s="387"/>
      <c r="VUR131" s="213"/>
      <c r="VUS131" s="388"/>
      <c r="VUT131" s="389"/>
      <c r="VUU131" s="387"/>
      <c r="VUV131" s="213"/>
      <c r="VUW131" s="388"/>
      <c r="VUX131" s="389"/>
      <c r="VUY131" s="387"/>
      <c r="VUZ131" s="213"/>
      <c r="VVA131" s="388"/>
      <c r="VVB131" s="389"/>
      <c r="VVC131" s="387"/>
      <c r="VVD131" s="213"/>
      <c r="VVE131" s="388"/>
      <c r="VVF131" s="389"/>
      <c r="VVG131" s="387"/>
      <c r="VVH131" s="213"/>
      <c r="VVI131" s="388"/>
      <c r="VVJ131" s="389"/>
      <c r="VVK131" s="387"/>
      <c r="VVL131" s="213"/>
      <c r="VVM131" s="388"/>
      <c r="VVN131" s="389"/>
      <c r="VVO131" s="387"/>
      <c r="VVP131" s="213"/>
      <c r="VVQ131" s="388"/>
      <c r="VVR131" s="389"/>
      <c r="VVS131" s="387"/>
      <c r="VVT131" s="213"/>
      <c r="VVU131" s="388"/>
      <c r="VVV131" s="389"/>
      <c r="VVW131" s="387"/>
      <c r="VVX131" s="213"/>
      <c r="VVY131" s="388"/>
      <c r="VVZ131" s="389"/>
      <c r="VWA131" s="387"/>
      <c r="VWB131" s="213"/>
      <c r="VWC131" s="388"/>
      <c r="VWD131" s="389"/>
      <c r="VWE131" s="387"/>
      <c r="VWF131" s="213"/>
      <c r="VWG131" s="388"/>
      <c r="VWH131" s="389"/>
      <c r="VWI131" s="387"/>
      <c r="VWJ131" s="213"/>
      <c r="VWK131" s="388"/>
      <c r="VWL131" s="389"/>
      <c r="VWM131" s="387"/>
      <c r="VWN131" s="213"/>
      <c r="VWO131" s="388"/>
      <c r="VWP131" s="389"/>
      <c r="VWQ131" s="387"/>
      <c r="VWR131" s="213"/>
      <c r="VWS131" s="388"/>
      <c r="VWT131" s="389"/>
      <c r="VWU131" s="387"/>
      <c r="VWV131" s="213"/>
      <c r="VWW131" s="388"/>
      <c r="VWX131" s="389"/>
      <c r="VWY131" s="387"/>
      <c r="VWZ131" s="213"/>
      <c r="VXA131" s="388"/>
      <c r="VXB131" s="389"/>
      <c r="VXC131" s="387"/>
      <c r="VXD131" s="213"/>
      <c r="VXE131" s="388"/>
      <c r="VXF131" s="389"/>
      <c r="VXG131" s="387"/>
      <c r="VXH131" s="213"/>
      <c r="VXI131" s="388"/>
      <c r="VXJ131" s="389"/>
      <c r="VXK131" s="387"/>
      <c r="VXL131" s="213"/>
      <c r="VXM131" s="388"/>
      <c r="VXN131" s="389"/>
      <c r="VXO131" s="387"/>
      <c r="VXP131" s="213"/>
      <c r="VXQ131" s="388"/>
      <c r="VXR131" s="389"/>
      <c r="VXS131" s="387"/>
      <c r="VXT131" s="213"/>
      <c r="VXU131" s="388"/>
      <c r="VXV131" s="389"/>
      <c r="VXW131" s="387"/>
      <c r="VXX131" s="213"/>
      <c r="VXY131" s="388"/>
      <c r="VXZ131" s="389"/>
      <c r="VYA131" s="387"/>
      <c r="VYB131" s="213"/>
      <c r="VYC131" s="388"/>
      <c r="VYD131" s="389"/>
      <c r="VYE131" s="387"/>
      <c r="VYF131" s="213"/>
      <c r="VYG131" s="388"/>
      <c r="VYH131" s="389"/>
      <c r="VYI131" s="387"/>
      <c r="VYJ131" s="213"/>
      <c r="VYK131" s="388"/>
      <c r="VYL131" s="389"/>
      <c r="VYM131" s="387"/>
      <c r="VYN131" s="213"/>
      <c r="VYO131" s="388"/>
      <c r="VYP131" s="389"/>
      <c r="VYQ131" s="387"/>
      <c r="VYR131" s="213"/>
      <c r="VYS131" s="388"/>
      <c r="VYT131" s="389"/>
      <c r="VYU131" s="387"/>
      <c r="VYV131" s="213"/>
      <c r="VYW131" s="388"/>
      <c r="VYX131" s="389"/>
      <c r="VYY131" s="387"/>
      <c r="VYZ131" s="213"/>
      <c r="VZA131" s="388"/>
      <c r="VZB131" s="389"/>
      <c r="VZC131" s="387"/>
      <c r="VZD131" s="213"/>
      <c r="VZE131" s="388"/>
      <c r="VZF131" s="389"/>
      <c r="VZG131" s="387"/>
      <c r="VZH131" s="213"/>
      <c r="VZI131" s="388"/>
      <c r="VZJ131" s="389"/>
      <c r="VZK131" s="387"/>
      <c r="VZL131" s="213"/>
      <c r="VZM131" s="388"/>
      <c r="VZN131" s="389"/>
      <c r="VZO131" s="387"/>
      <c r="VZP131" s="213"/>
      <c r="VZQ131" s="388"/>
      <c r="VZR131" s="389"/>
      <c r="VZS131" s="387"/>
      <c r="VZT131" s="213"/>
      <c r="VZU131" s="388"/>
      <c r="VZV131" s="389"/>
      <c r="VZW131" s="387"/>
      <c r="VZX131" s="213"/>
      <c r="VZY131" s="388"/>
      <c r="VZZ131" s="389"/>
      <c r="WAA131" s="387"/>
      <c r="WAB131" s="213"/>
      <c r="WAC131" s="388"/>
      <c r="WAD131" s="389"/>
      <c r="WAE131" s="387"/>
      <c r="WAF131" s="213"/>
      <c r="WAG131" s="388"/>
      <c r="WAH131" s="389"/>
      <c r="WAI131" s="387"/>
      <c r="WAJ131" s="213"/>
      <c r="WAK131" s="388"/>
      <c r="WAL131" s="389"/>
      <c r="WAM131" s="387"/>
      <c r="WAN131" s="213"/>
      <c r="WAO131" s="388"/>
      <c r="WAP131" s="389"/>
      <c r="WAQ131" s="387"/>
      <c r="WAR131" s="213"/>
      <c r="WAS131" s="388"/>
      <c r="WAT131" s="389"/>
      <c r="WAU131" s="387"/>
      <c r="WAV131" s="213"/>
      <c r="WAW131" s="388"/>
      <c r="WAX131" s="389"/>
      <c r="WAY131" s="387"/>
      <c r="WAZ131" s="213"/>
      <c r="WBA131" s="388"/>
      <c r="WBB131" s="389"/>
      <c r="WBC131" s="387"/>
      <c r="WBD131" s="213"/>
      <c r="WBE131" s="388"/>
      <c r="WBF131" s="389"/>
      <c r="WBG131" s="387"/>
      <c r="WBH131" s="213"/>
      <c r="WBI131" s="388"/>
      <c r="WBJ131" s="389"/>
      <c r="WBK131" s="387"/>
      <c r="WBL131" s="213"/>
      <c r="WBM131" s="388"/>
      <c r="WBN131" s="389"/>
      <c r="WBO131" s="387"/>
      <c r="WBP131" s="213"/>
      <c r="WBQ131" s="388"/>
      <c r="WBR131" s="389"/>
      <c r="WBS131" s="387"/>
      <c r="WBT131" s="213"/>
      <c r="WBU131" s="388"/>
      <c r="WBV131" s="389"/>
      <c r="WBW131" s="387"/>
      <c r="WBX131" s="213"/>
      <c r="WBY131" s="388"/>
      <c r="WBZ131" s="389"/>
      <c r="WCA131" s="387"/>
      <c r="WCB131" s="213"/>
      <c r="WCC131" s="388"/>
      <c r="WCD131" s="389"/>
      <c r="WCE131" s="387"/>
      <c r="WCF131" s="213"/>
      <c r="WCG131" s="388"/>
      <c r="WCH131" s="389"/>
      <c r="WCI131" s="387"/>
      <c r="WCJ131" s="213"/>
      <c r="WCK131" s="388"/>
      <c r="WCL131" s="389"/>
      <c r="WCM131" s="387"/>
      <c r="WCN131" s="213"/>
      <c r="WCO131" s="388"/>
      <c r="WCP131" s="389"/>
      <c r="WCQ131" s="387"/>
      <c r="WCR131" s="213"/>
      <c r="WCS131" s="388"/>
      <c r="WCT131" s="389"/>
      <c r="WCU131" s="387"/>
      <c r="WCV131" s="213"/>
      <c r="WCW131" s="388"/>
      <c r="WCX131" s="389"/>
      <c r="WCY131" s="387"/>
      <c r="WCZ131" s="213"/>
      <c r="WDA131" s="388"/>
      <c r="WDB131" s="389"/>
      <c r="WDC131" s="387"/>
      <c r="WDD131" s="213"/>
      <c r="WDE131" s="388"/>
      <c r="WDF131" s="389"/>
      <c r="WDG131" s="387"/>
      <c r="WDH131" s="213"/>
      <c r="WDI131" s="388"/>
      <c r="WDJ131" s="389"/>
      <c r="WDK131" s="387"/>
      <c r="WDL131" s="213"/>
      <c r="WDM131" s="388"/>
      <c r="WDN131" s="389"/>
      <c r="WDO131" s="387"/>
      <c r="WDP131" s="213"/>
      <c r="WDQ131" s="388"/>
      <c r="WDR131" s="389"/>
      <c r="WDS131" s="387"/>
      <c r="WDT131" s="213"/>
      <c r="WDU131" s="388"/>
      <c r="WDV131" s="389"/>
      <c r="WDW131" s="387"/>
      <c r="WDX131" s="213"/>
      <c r="WDY131" s="388"/>
      <c r="WDZ131" s="389"/>
      <c r="WEA131" s="387"/>
      <c r="WEB131" s="213"/>
      <c r="WEC131" s="388"/>
      <c r="WED131" s="389"/>
      <c r="WEE131" s="387"/>
      <c r="WEF131" s="213"/>
      <c r="WEG131" s="388"/>
      <c r="WEH131" s="389"/>
      <c r="WEI131" s="387"/>
      <c r="WEJ131" s="213"/>
      <c r="WEK131" s="388"/>
      <c r="WEL131" s="389"/>
      <c r="WEM131" s="387"/>
      <c r="WEN131" s="213"/>
      <c r="WEO131" s="388"/>
      <c r="WEP131" s="389"/>
      <c r="WEQ131" s="387"/>
      <c r="WER131" s="213"/>
      <c r="WES131" s="388"/>
      <c r="WET131" s="389"/>
      <c r="WEU131" s="387"/>
      <c r="WEV131" s="213"/>
      <c r="WEW131" s="388"/>
      <c r="WEX131" s="389"/>
      <c r="WEY131" s="387"/>
      <c r="WEZ131" s="213"/>
      <c r="WFA131" s="388"/>
      <c r="WFB131" s="389"/>
      <c r="WFC131" s="387"/>
      <c r="WFD131" s="213"/>
      <c r="WFE131" s="388"/>
      <c r="WFF131" s="389"/>
      <c r="WFG131" s="387"/>
      <c r="WFH131" s="213"/>
      <c r="WFI131" s="388"/>
      <c r="WFJ131" s="389"/>
      <c r="WFK131" s="387"/>
      <c r="WFL131" s="213"/>
      <c r="WFM131" s="388"/>
      <c r="WFN131" s="389"/>
      <c r="WFO131" s="387"/>
      <c r="WFP131" s="213"/>
      <c r="WFQ131" s="388"/>
      <c r="WFR131" s="389"/>
      <c r="WFS131" s="387"/>
      <c r="WFT131" s="213"/>
      <c r="WFU131" s="388"/>
      <c r="WFV131" s="389"/>
      <c r="WFW131" s="387"/>
      <c r="WFX131" s="213"/>
      <c r="WFY131" s="388"/>
      <c r="WFZ131" s="389"/>
      <c r="WGA131" s="387"/>
      <c r="WGB131" s="213"/>
      <c r="WGC131" s="388"/>
      <c r="WGD131" s="389"/>
      <c r="WGE131" s="387"/>
      <c r="WGF131" s="213"/>
      <c r="WGG131" s="388"/>
      <c r="WGH131" s="389"/>
      <c r="WGI131" s="387"/>
      <c r="WGJ131" s="213"/>
      <c r="WGK131" s="388"/>
      <c r="WGL131" s="389"/>
      <c r="WGM131" s="387"/>
      <c r="WGN131" s="213"/>
      <c r="WGO131" s="388"/>
      <c r="WGP131" s="389"/>
      <c r="WGQ131" s="387"/>
      <c r="WGR131" s="213"/>
      <c r="WGS131" s="388"/>
      <c r="WGT131" s="389"/>
      <c r="WGU131" s="387"/>
      <c r="WGV131" s="213"/>
      <c r="WGW131" s="388"/>
      <c r="WGX131" s="389"/>
      <c r="WGY131" s="387"/>
      <c r="WGZ131" s="213"/>
      <c r="WHA131" s="388"/>
      <c r="WHB131" s="389"/>
      <c r="WHC131" s="387"/>
      <c r="WHD131" s="213"/>
      <c r="WHE131" s="388"/>
      <c r="WHF131" s="389"/>
      <c r="WHG131" s="387"/>
      <c r="WHH131" s="213"/>
      <c r="WHI131" s="388"/>
      <c r="WHJ131" s="389"/>
      <c r="WHK131" s="387"/>
      <c r="WHL131" s="213"/>
      <c r="WHM131" s="388"/>
      <c r="WHN131" s="389"/>
      <c r="WHO131" s="387"/>
      <c r="WHP131" s="213"/>
      <c r="WHQ131" s="388"/>
      <c r="WHR131" s="389"/>
      <c r="WHS131" s="387"/>
      <c r="WHT131" s="213"/>
      <c r="WHU131" s="388"/>
      <c r="WHV131" s="389"/>
      <c r="WHW131" s="387"/>
      <c r="WHX131" s="213"/>
      <c r="WHY131" s="388"/>
      <c r="WHZ131" s="389"/>
      <c r="WIA131" s="387"/>
      <c r="WIB131" s="213"/>
      <c r="WIC131" s="388"/>
      <c r="WID131" s="389"/>
      <c r="WIE131" s="387"/>
      <c r="WIF131" s="213"/>
      <c r="WIG131" s="388"/>
      <c r="WIH131" s="389"/>
      <c r="WII131" s="387"/>
      <c r="WIJ131" s="213"/>
      <c r="WIK131" s="388"/>
      <c r="WIL131" s="389"/>
      <c r="WIM131" s="387"/>
      <c r="WIN131" s="213"/>
      <c r="WIO131" s="388"/>
      <c r="WIP131" s="389"/>
      <c r="WIQ131" s="387"/>
      <c r="WIR131" s="213"/>
      <c r="WIS131" s="388"/>
      <c r="WIT131" s="389"/>
      <c r="WIU131" s="387"/>
      <c r="WIV131" s="213"/>
      <c r="WIW131" s="388"/>
      <c r="WIX131" s="389"/>
      <c r="WIY131" s="387"/>
      <c r="WIZ131" s="213"/>
      <c r="WJA131" s="388"/>
      <c r="WJB131" s="389"/>
      <c r="WJC131" s="387"/>
      <c r="WJD131" s="213"/>
      <c r="WJE131" s="388"/>
      <c r="WJF131" s="389"/>
      <c r="WJG131" s="387"/>
      <c r="WJH131" s="213"/>
      <c r="WJI131" s="388"/>
      <c r="WJJ131" s="389"/>
      <c r="WJK131" s="387"/>
      <c r="WJL131" s="213"/>
      <c r="WJM131" s="388"/>
      <c r="WJN131" s="389"/>
      <c r="WJO131" s="387"/>
      <c r="WJP131" s="213"/>
      <c r="WJQ131" s="388"/>
      <c r="WJR131" s="389"/>
      <c r="WJS131" s="387"/>
      <c r="WJT131" s="213"/>
      <c r="WJU131" s="388"/>
      <c r="WJV131" s="389"/>
      <c r="WJW131" s="387"/>
      <c r="WJX131" s="213"/>
      <c r="WJY131" s="388"/>
      <c r="WJZ131" s="389"/>
      <c r="WKA131" s="387"/>
      <c r="WKB131" s="213"/>
      <c r="WKC131" s="388"/>
      <c r="WKD131" s="389"/>
      <c r="WKE131" s="387"/>
      <c r="WKF131" s="213"/>
      <c r="WKG131" s="388"/>
      <c r="WKH131" s="389"/>
      <c r="WKI131" s="387"/>
      <c r="WKJ131" s="213"/>
      <c r="WKK131" s="388"/>
      <c r="WKL131" s="389"/>
      <c r="WKM131" s="387"/>
      <c r="WKN131" s="213"/>
      <c r="WKO131" s="388"/>
      <c r="WKP131" s="389"/>
      <c r="WKQ131" s="387"/>
      <c r="WKR131" s="213"/>
      <c r="WKS131" s="388"/>
      <c r="WKT131" s="389"/>
      <c r="WKU131" s="387"/>
      <c r="WKV131" s="213"/>
      <c r="WKW131" s="388"/>
      <c r="WKX131" s="389"/>
      <c r="WKY131" s="387"/>
      <c r="WKZ131" s="213"/>
      <c r="WLA131" s="388"/>
      <c r="WLB131" s="389"/>
      <c r="WLC131" s="387"/>
      <c r="WLD131" s="213"/>
      <c r="WLE131" s="388"/>
      <c r="WLF131" s="389"/>
      <c r="WLG131" s="387"/>
      <c r="WLH131" s="213"/>
      <c r="WLI131" s="388"/>
      <c r="WLJ131" s="389"/>
      <c r="WLK131" s="387"/>
      <c r="WLL131" s="213"/>
      <c r="WLM131" s="388"/>
      <c r="WLN131" s="389"/>
      <c r="WLO131" s="387"/>
      <c r="WLP131" s="213"/>
      <c r="WLQ131" s="388"/>
      <c r="WLR131" s="389"/>
      <c r="WLS131" s="387"/>
      <c r="WLT131" s="213"/>
      <c r="WLU131" s="388"/>
      <c r="WLV131" s="389"/>
      <c r="WLW131" s="387"/>
      <c r="WLX131" s="213"/>
      <c r="WLY131" s="388"/>
      <c r="WLZ131" s="389"/>
      <c r="WMA131" s="387"/>
      <c r="WMB131" s="213"/>
      <c r="WMC131" s="388"/>
      <c r="WMD131" s="389"/>
      <c r="WME131" s="387"/>
      <c r="WMF131" s="213"/>
      <c r="WMG131" s="388"/>
      <c r="WMH131" s="389"/>
      <c r="WMI131" s="387"/>
      <c r="WMJ131" s="213"/>
      <c r="WMK131" s="388"/>
      <c r="WML131" s="389"/>
      <c r="WMM131" s="387"/>
      <c r="WMN131" s="213"/>
      <c r="WMO131" s="388"/>
      <c r="WMP131" s="389"/>
      <c r="WMQ131" s="387"/>
      <c r="WMR131" s="213"/>
      <c r="WMS131" s="388"/>
      <c r="WMT131" s="389"/>
      <c r="WMU131" s="387"/>
      <c r="WMV131" s="213"/>
      <c r="WMW131" s="388"/>
      <c r="WMX131" s="389"/>
      <c r="WMY131" s="387"/>
      <c r="WMZ131" s="213"/>
      <c r="WNA131" s="388"/>
      <c r="WNB131" s="389"/>
      <c r="WNC131" s="387"/>
      <c r="WND131" s="213"/>
      <c r="WNE131" s="388"/>
      <c r="WNF131" s="389"/>
      <c r="WNG131" s="387"/>
      <c r="WNH131" s="213"/>
      <c r="WNI131" s="388"/>
      <c r="WNJ131" s="389"/>
      <c r="WNK131" s="387"/>
      <c r="WNL131" s="213"/>
      <c r="WNM131" s="388"/>
      <c r="WNN131" s="389"/>
      <c r="WNO131" s="387"/>
      <c r="WNP131" s="213"/>
      <c r="WNQ131" s="388"/>
      <c r="WNR131" s="389"/>
      <c r="WNS131" s="387"/>
      <c r="WNT131" s="213"/>
      <c r="WNU131" s="388"/>
      <c r="WNV131" s="389"/>
      <c r="WNW131" s="387"/>
      <c r="WNX131" s="213"/>
      <c r="WNY131" s="388"/>
      <c r="WNZ131" s="389"/>
      <c r="WOA131" s="387"/>
      <c r="WOB131" s="213"/>
      <c r="WOC131" s="388"/>
      <c r="WOD131" s="389"/>
      <c r="WOE131" s="387"/>
      <c r="WOF131" s="213"/>
      <c r="WOG131" s="388"/>
      <c r="WOH131" s="389"/>
      <c r="WOI131" s="387"/>
      <c r="WOJ131" s="213"/>
      <c r="WOK131" s="388"/>
      <c r="WOL131" s="389"/>
      <c r="WOM131" s="387"/>
      <c r="WON131" s="213"/>
      <c r="WOO131" s="388"/>
      <c r="WOP131" s="389"/>
      <c r="WOQ131" s="387"/>
      <c r="WOR131" s="213"/>
      <c r="WOS131" s="388"/>
      <c r="WOT131" s="389"/>
      <c r="WOU131" s="387"/>
      <c r="WOV131" s="213"/>
      <c r="WOW131" s="388"/>
      <c r="WOX131" s="389"/>
      <c r="WOY131" s="387"/>
      <c r="WOZ131" s="213"/>
      <c r="WPA131" s="388"/>
      <c r="WPB131" s="389"/>
      <c r="WPC131" s="387"/>
      <c r="WPD131" s="213"/>
      <c r="WPE131" s="388"/>
      <c r="WPF131" s="389"/>
      <c r="WPG131" s="387"/>
      <c r="WPH131" s="213"/>
      <c r="WPI131" s="388"/>
      <c r="WPJ131" s="389"/>
      <c r="WPK131" s="387"/>
      <c r="WPL131" s="213"/>
      <c r="WPM131" s="388"/>
      <c r="WPN131" s="389"/>
      <c r="WPO131" s="387"/>
      <c r="WPP131" s="213"/>
      <c r="WPQ131" s="388"/>
      <c r="WPR131" s="389"/>
      <c r="WPS131" s="387"/>
      <c r="WPT131" s="213"/>
      <c r="WPU131" s="388"/>
      <c r="WPV131" s="389"/>
      <c r="WPW131" s="387"/>
      <c r="WPX131" s="213"/>
      <c r="WPY131" s="388"/>
      <c r="WPZ131" s="389"/>
      <c r="WQA131" s="387"/>
      <c r="WQB131" s="213"/>
      <c r="WQC131" s="388"/>
      <c r="WQD131" s="389"/>
      <c r="WQE131" s="387"/>
      <c r="WQF131" s="213"/>
      <c r="WQG131" s="388"/>
      <c r="WQH131" s="389"/>
      <c r="WQI131" s="387"/>
      <c r="WQJ131" s="213"/>
      <c r="WQK131" s="388"/>
      <c r="WQL131" s="389"/>
      <c r="WQM131" s="387"/>
      <c r="WQN131" s="213"/>
      <c r="WQO131" s="388"/>
      <c r="WQP131" s="389"/>
      <c r="WQQ131" s="387"/>
      <c r="WQR131" s="213"/>
      <c r="WQS131" s="388"/>
      <c r="WQT131" s="389"/>
      <c r="WQU131" s="387"/>
      <c r="WQV131" s="213"/>
      <c r="WQW131" s="388"/>
      <c r="WQX131" s="389"/>
      <c r="WQY131" s="387"/>
      <c r="WQZ131" s="213"/>
      <c r="WRA131" s="388"/>
      <c r="WRB131" s="389"/>
      <c r="WRC131" s="387"/>
      <c r="WRD131" s="213"/>
      <c r="WRE131" s="388"/>
      <c r="WRF131" s="389"/>
      <c r="WRG131" s="387"/>
      <c r="WRH131" s="213"/>
      <c r="WRI131" s="388"/>
      <c r="WRJ131" s="389"/>
      <c r="WRK131" s="387"/>
      <c r="WRL131" s="213"/>
      <c r="WRM131" s="388"/>
      <c r="WRN131" s="389"/>
      <c r="WRO131" s="387"/>
      <c r="WRP131" s="213"/>
      <c r="WRQ131" s="388"/>
      <c r="WRR131" s="389"/>
      <c r="WRS131" s="387"/>
      <c r="WRT131" s="213"/>
      <c r="WRU131" s="388"/>
      <c r="WRV131" s="389"/>
      <c r="WRW131" s="387"/>
      <c r="WRX131" s="213"/>
      <c r="WRY131" s="388"/>
      <c r="WRZ131" s="389"/>
      <c r="WSA131" s="387"/>
      <c r="WSB131" s="213"/>
      <c r="WSC131" s="388"/>
      <c r="WSD131" s="389"/>
      <c r="WSE131" s="387"/>
      <c r="WSF131" s="213"/>
      <c r="WSG131" s="388"/>
      <c r="WSH131" s="389"/>
      <c r="WSI131" s="387"/>
      <c r="WSJ131" s="213"/>
      <c r="WSK131" s="388"/>
      <c r="WSL131" s="389"/>
      <c r="WSM131" s="387"/>
      <c r="WSN131" s="213"/>
      <c r="WSO131" s="388"/>
      <c r="WSP131" s="389"/>
      <c r="WSQ131" s="387"/>
      <c r="WSR131" s="213"/>
      <c r="WSS131" s="388"/>
      <c r="WST131" s="389"/>
      <c r="WSU131" s="387"/>
      <c r="WSV131" s="213"/>
      <c r="WSW131" s="388"/>
      <c r="WSX131" s="389"/>
      <c r="WSY131" s="387"/>
      <c r="WSZ131" s="213"/>
      <c r="WTA131" s="388"/>
      <c r="WTB131" s="389"/>
      <c r="WTC131" s="387"/>
      <c r="WTD131" s="213"/>
      <c r="WTE131" s="388"/>
      <c r="WTF131" s="389"/>
      <c r="WTG131" s="387"/>
      <c r="WTH131" s="213"/>
      <c r="WTI131" s="388"/>
      <c r="WTJ131" s="389"/>
      <c r="WTK131" s="387"/>
      <c r="WTL131" s="213"/>
      <c r="WTM131" s="388"/>
      <c r="WTN131" s="389"/>
      <c r="WTO131" s="387"/>
      <c r="WTP131" s="213"/>
      <c r="WTQ131" s="388"/>
      <c r="WTR131" s="389"/>
      <c r="WTS131" s="387"/>
      <c r="WTT131" s="213"/>
      <c r="WTU131" s="388"/>
      <c r="WTV131" s="389"/>
      <c r="WTW131" s="387"/>
      <c r="WTX131" s="213"/>
      <c r="WTY131" s="388"/>
      <c r="WTZ131" s="389"/>
      <c r="WUA131" s="387"/>
      <c r="WUB131" s="213"/>
      <c r="WUC131" s="388"/>
      <c r="WUD131" s="389"/>
      <c r="WUE131" s="387"/>
      <c r="WUF131" s="213"/>
      <c r="WUG131" s="388"/>
      <c r="WUH131" s="389"/>
      <c r="WUI131" s="387"/>
      <c r="WUJ131" s="213"/>
      <c r="WUK131" s="388"/>
      <c r="WUL131" s="389"/>
      <c r="WUM131" s="387"/>
      <c r="WUN131" s="213"/>
      <c r="WUO131" s="388"/>
      <c r="WUP131" s="389"/>
      <c r="WUQ131" s="387"/>
      <c r="WUR131" s="213"/>
      <c r="WUS131" s="388"/>
      <c r="WUT131" s="389"/>
      <c r="WUU131" s="387"/>
      <c r="WUV131" s="213"/>
      <c r="WUW131" s="388"/>
      <c r="WUX131" s="389"/>
      <c r="WUY131" s="387"/>
      <c r="WUZ131" s="213"/>
      <c r="WVA131" s="388"/>
      <c r="WVB131" s="389"/>
      <c r="WVC131" s="387"/>
      <c r="WVD131" s="213"/>
      <c r="WVE131" s="388"/>
      <c r="WVF131" s="389"/>
      <c r="WVG131" s="387"/>
      <c r="WVH131" s="213"/>
      <c r="WVI131" s="388"/>
      <c r="WVJ131" s="389"/>
      <c r="WVK131" s="387"/>
      <c r="WVL131" s="213"/>
      <c r="WVM131" s="388"/>
      <c r="WVN131" s="389"/>
      <c r="WVO131" s="387"/>
      <c r="WVP131" s="213"/>
      <c r="WVQ131" s="388"/>
      <c r="WVR131" s="389"/>
      <c r="WVS131" s="387"/>
      <c r="WVT131" s="213"/>
      <c r="WVU131" s="388"/>
      <c r="WVV131" s="389"/>
      <c r="WVW131" s="387"/>
      <c r="WVX131" s="213"/>
      <c r="WVY131" s="388"/>
      <c r="WVZ131" s="389"/>
      <c r="WWA131" s="387"/>
      <c r="WWB131" s="213"/>
      <c r="WWC131" s="388"/>
      <c r="WWD131" s="389"/>
      <c r="WWE131" s="387"/>
      <c r="WWF131" s="213"/>
      <c r="WWG131" s="388"/>
      <c r="WWH131" s="389"/>
      <c r="WWI131" s="387"/>
      <c r="WWJ131" s="213"/>
      <c r="WWK131" s="388"/>
      <c r="WWL131" s="389"/>
      <c r="WWM131" s="387"/>
      <c r="WWN131" s="213"/>
      <c r="WWO131" s="388"/>
      <c r="WWP131" s="389"/>
      <c r="WWQ131" s="387"/>
      <c r="WWR131" s="213"/>
      <c r="WWS131" s="388"/>
      <c r="WWT131" s="389"/>
      <c r="WWU131" s="387"/>
      <c r="WWV131" s="213"/>
      <c r="WWW131" s="388"/>
      <c r="WWX131" s="389"/>
      <c r="WWY131" s="387"/>
      <c r="WWZ131" s="213"/>
      <c r="WXA131" s="388"/>
      <c r="WXB131" s="389"/>
      <c r="WXC131" s="387"/>
      <c r="WXD131" s="213"/>
      <c r="WXE131" s="388"/>
      <c r="WXF131" s="389"/>
      <c r="WXG131" s="387"/>
      <c r="WXH131" s="213"/>
      <c r="WXI131" s="388"/>
      <c r="WXJ131" s="389"/>
      <c r="WXK131" s="387"/>
      <c r="WXL131" s="213"/>
      <c r="WXM131" s="388"/>
      <c r="WXN131" s="389"/>
      <c r="WXO131" s="387"/>
      <c r="WXP131" s="213"/>
      <c r="WXQ131" s="388"/>
      <c r="WXR131" s="389"/>
      <c r="WXS131" s="387"/>
      <c r="WXT131" s="213"/>
      <c r="WXU131" s="388"/>
      <c r="WXV131" s="389"/>
      <c r="WXW131" s="387"/>
      <c r="WXX131" s="213"/>
      <c r="WXY131" s="388"/>
      <c r="WXZ131" s="389"/>
      <c r="WYA131" s="387"/>
      <c r="WYB131" s="213"/>
      <c r="WYC131" s="388"/>
      <c r="WYD131" s="389"/>
      <c r="WYE131" s="387"/>
      <c r="WYF131" s="213"/>
      <c r="WYG131" s="388"/>
      <c r="WYH131" s="389"/>
      <c r="WYI131" s="387"/>
      <c r="WYJ131" s="213"/>
      <c r="WYK131" s="388"/>
      <c r="WYL131" s="389"/>
      <c r="WYM131" s="387"/>
      <c r="WYN131" s="213"/>
      <c r="WYO131" s="388"/>
      <c r="WYP131" s="389"/>
      <c r="WYQ131" s="387"/>
      <c r="WYR131" s="213"/>
      <c r="WYS131" s="388"/>
      <c r="WYT131" s="389"/>
      <c r="WYU131" s="387"/>
      <c r="WYV131" s="213"/>
      <c r="WYW131" s="388"/>
      <c r="WYX131" s="389"/>
      <c r="WYY131" s="387"/>
      <c r="WYZ131" s="213"/>
      <c r="WZA131" s="388"/>
      <c r="WZB131" s="389"/>
      <c r="WZC131" s="387"/>
      <c r="WZD131" s="213"/>
      <c r="WZE131" s="388"/>
      <c r="WZF131" s="389"/>
      <c r="WZG131" s="387"/>
      <c r="WZH131" s="213"/>
      <c r="WZI131" s="388"/>
      <c r="WZJ131" s="389"/>
      <c r="WZK131" s="387"/>
      <c r="WZL131" s="213"/>
      <c r="WZM131" s="388"/>
      <c r="WZN131" s="389"/>
      <c r="WZO131" s="387"/>
      <c r="WZP131" s="213"/>
      <c r="WZQ131" s="388"/>
      <c r="WZR131" s="389"/>
      <c r="WZS131" s="387"/>
      <c r="WZT131" s="213"/>
      <c r="WZU131" s="388"/>
      <c r="WZV131" s="389"/>
      <c r="WZW131" s="387"/>
      <c r="WZX131" s="213"/>
      <c r="WZY131" s="388"/>
      <c r="WZZ131" s="389"/>
      <c r="XAA131" s="387"/>
      <c r="XAB131" s="213"/>
      <c r="XAC131" s="388"/>
      <c r="XAD131" s="389"/>
      <c r="XAE131" s="387"/>
      <c r="XAF131" s="213"/>
      <c r="XAG131" s="388"/>
      <c r="XAH131" s="389"/>
      <c r="XAI131" s="387"/>
      <c r="XAJ131" s="213"/>
      <c r="XAK131" s="388"/>
      <c r="XAL131" s="389"/>
      <c r="XAM131" s="387"/>
      <c r="XAN131" s="213"/>
      <c r="XAO131" s="388"/>
      <c r="XAP131" s="389"/>
      <c r="XAQ131" s="387"/>
      <c r="XAR131" s="213"/>
      <c r="XAS131" s="388"/>
      <c r="XAT131" s="389"/>
      <c r="XAU131" s="387"/>
      <c r="XAV131" s="213"/>
      <c r="XAW131" s="388"/>
      <c r="XAX131" s="389"/>
      <c r="XAY131" s="387"/>
      <c r="XAZ131" s="213"/>
      <c r="XBA131" s="388"/>
      <c r="XBB131" s="389"/>
      <c r="XBC131" s="387"/>
      <c r="XBD131" s="213"/>
      <c r="XBE131" s="388"/>
      <c r="XBF131" s="389"/>
      <c r="XBG131" s="387"/>
      <c r="XBH131" s="213"/>
      <c r="XBI131" s="388"/>
      <c r="XBJ131" s="389"/>
      <c r="XBK131" s="387"/>
      <c r="XBL131" s="213"/>
      <c r="XBM131" s="388"/>
      <c r="XBN131" s="389"/>
      <c r="XBO131" s="387"/>
      <c r="XBP131" s="213"/>
      <c r="XBQ131" s="388"/>
      <c r="XBR131" s="389"/>
      <c r="XBS131" s="387"/>
      <c r="XBT131" s="213"/>
      <c r="XBU131" s="388"/>
      <c r="XBV131" s="389"/>
      <c r="XBW131" s="387"/>
      <c r="XBX131" s="213"/>
      <c r="XBY131" s="388"/>
      <c r="XBZ131" s="389"/>
      <c r="XCA131" s="387"/>
      <c r="XCB131" s="213"/>
      <c r="XCC131" s="388"/>
      <c r="XCD131" s="389"/>
      <c r="XCE131" s="387"/>
      <c r="XCF131" s="213"/>
      <c r="XCG131" s="388"/>
      <c r="XCH131" s="389"/>
      <c r="XCI131" s="387"/>
      <c r="XCJ131" s="213"/>
      <c r="XCK131" s="388"/>
      <c r="XCL131" s="389"/>
      <c r="XCM131" s="387"/>
      <c r="XCN131" s="213"/>
      <c r="XCO131" s="388"/>
      <c r="XCP131" s="389"/>
      <c r="XCQ131" s="387"/>
      <c r="XCR131" s="213"/>
      <c r="XCS131" s="388"/>
      <c r="XCT131" s="389"/>
      <c r="XCU131" s="387"/>
      <c r="XCV131" s="213"/>
      <c r="XCW131" s="388"/>
      <c r="XCX131" s="389"/>
      <c r="XCY131" s="387"/>
      <c r="XCZ131" s="213"/>
      <c r="XDA131" s="388"/>
      <c r="XDB131" s="389"/>
      <c r="XDC131" s="387"/>
      <c r="XDD131" s="213"/>
      <c r="XDE131" s="388"/>
      <c r="XDF131" s="389"/>
      <c r="XDG131" s="387"/>
      <c r="XDH131" s="213"/>
      <c r="XDI131" s="388"/>
      <c r="XDJ131" s="389"/>
      <c r="XDK131" s="387"/>
      <c r="XDL131" s="213"/>
      <c r="XDM131" s="388"/>
      <c r="XDN131" s="389"/>
      <c r="XDO131" s="387"/>
      <c r="XDP131" s="213"/>
      <c r="XDQ131" s="388"/>
      <c r="XDR131" s="389"/>
      <c r="XDS131" s="387"/>
      <c r="XDT131" s="213"/>
      <c r="XDU131" s="388"/>
      <c r="XDV131" s="389"/>
      <c r="XDW131" s="387"/>
      <c r="XDX131" s="213"/>
      <c r="XDY131" s="388"/>
      <c r="XDZ131" s="389"/>
    </row>
    <row r="132" spans="1:16354" s="113" customFormat="1" x14ac:dyDescent="0.25">
      <c r="A132" s="51" t="s">
        <v>105</v>
      </c>
      <c r="B132" s="74" t="s">
        <v>95</v>
      </c>
      <c r="C132" s="138" t="s">
        <v>1377</v>
      </c>
      <c r="D132" s="200">
        <f>D133</f>
        <v>38416115.289999999</v>
      </c>
      <c r="E132" s="200">
        <f>E133</f>
        <v>38416115.280000001</v>
      </c>
      <c r="F132" s="364">
        <f>D132-E132</f>
        <v>9.9999979138374329E-3</v>
      </c>
      <c r="G132" s="111"/>
      <c r="H132" s="112"/>
      <c r="I132" s="112"/>
      <c r="J132" s="112"/>
      <c r="K132" s="112"/>
      <c r="L132" s="112"/>
      <c r="M132" s="112"/>
      <c r="N132" s="112"/>
    </row>
    <row r="133" spans="1:16354" s="113" customFormat="1" ht="14.25" customHeight="1" x14ac:dyDescent="0.25">
      <c r="A133" s="50" t="s">
        <v>168</v>
      </c>
      <c r="B133" s="74" t="s">
        <v>95</v>
      </c>
      <c r="C133" s="142" t="s">
        <v>1378</v>
      </c>
      <c r="D133" s="201">
        <v>38416115.289999999</v>
      </c>
      <c r="E133" s="202">
        <v>38416115.280000001</v>
      </c>
      <c r="F133" s="365">
        <f>D133-E133</f>
        <v>9.9999979138374329E-3</v>
      </c>
      <c r="G133" s="111"/>
      <c r="H133" s="112"/>
      <c r="I133" s="112"/>
      <c r="J133" s="112"/>
      <c r="K133" s="112"/>
      <c r="L133" s="112"/>
      <c r="M133" s="112"/>
      <c r="N133" s="112"/>
    </row>
    <row r="134" spans="1:16354" s="60" customFormat="1" ht="23.25" x14ac:dyDescent="0.25">
      <c r="A134" s="130" t="s">
        <v>1121</v>
      </c>
      <c r="B134" s="74" t="s">
        <v>95</v>
      </c>
      <c r="C134" s="137" t="s">
        <v>1379</v>
      </c>
      <c r="D134" s="206">
        <f>D137+D135</f>
        <v>897360</v>
      </c>
      <c r="E134" s="206">
        <f>E137+E135</f>
        <v>897360</v>
      </c>
      <c r="F134" s="371">
        <f>D134-E134</f>
        <v>0</v>
      </c>
      <c r="G134" s="58"/>
      <c r="H134" s="59"/>
      <c r="I134" s="59"/>
      <c r="J134" s="59"/>
      <c r="K134" s="59"/>
      <c r="L134" s="59"/>
      <c r="M134" s="59"/>
      <c r="N134" s="59"/>
    </row>
    <row r="135" spans="1:16354" s="7" customFormat="1" ht="34.5" x14ac:dyDescent="0.25">
      <c r="A135" s="130" t="s">
        <v>106</v>
      </c>
      <c r="B135" s="74" t="s">
        <v>95</v>
      </c>
      <c r="C135" s="137" t="s">
        <v>1380</v>
      </c>
      <c r="D135" s="196">
        <f>D136</f>
        <v>10560</v>
      </c>
      <c r="E135" s="196">
        <f>E136</f>
        <v>10560</v>
      </c>
      <c r="F135" s="364">
        <f t="shared" ref="F135" si="8">D135-E135</f>
        <v>0</v>
      </c>
      <c r="G135" s="5"/>
      <c r="H135" s="6"/>
      <c r="I135" s="6"/>
      <c r="J135" s="6"/>
      <c r="K135" s="6"/>
      <c r="L135" s="6"/>
      <c r="M135" s="6"/>
      <c r="N135" s="6"/>
    </row>
    <row r="136" spans="1:16354" s="7" customFormat="1" ht="33.75" customHeight="1" x14ac:dyDescent="0.25">
      <c r="A136" s="132" t="s">
        <v>165</v>
      </c>
      <c r="B136" s="74" t="s">
        <v>95</v>
      </c>
      <c r="C136" s="135" t="s">
        <v>1381</v>
      </c>
      <c r="D136" s="203">
        <v>10560</v>
      </c>
      <c r="E136" s="203">
        <v>10560</v>
      </c>
      <c r="F136" s="370">
        <f>D136-E136</f>
        <v>0</v>
      </c>
      <c r="G136" s="5"/>
      <c r="H136" s="6"/>
      <c r="I136" s="6"/>
      <c r="J136" s="6"/>
      <c r="K136" s="6"/>
      <c r="L136" s="6"/>
      <c r="M136" s="6"/>
      <c r="N136" s="6"/>
    </row>
    <row r="137" spans="1:16354" s="7" customFormat="1" ht="38.25" customHeight="1" x14ac:dyDescent="0.25">
      <c r="A137" s="130" t="s">
        <v>223</v>
      </c>
      <c r="B137" s="74" t="s">
        <v>95</v>
      </c>
      <c r="C137" s="137" t="s">
        <v>1382</v>
      </c>
      <c r="D137" s="196">
        <f>D138</f>
        <v>886800</v>
      </c>
      <c r="E137" s="196">
        <f>E138</f>
        <v>886800</v>
      </c>
      <c r="F137" s="364">
        <f>D137-E137</f>
        <v>0</v>
      </c>
      <c r="G137" s="5"/>
      <c r="H137" s="6"/>
      <c r="I137" s="6"/>
      <c r="J137" s="6"/>
      <c r="K137" s="6"/>
      <c r="L137" s="6"/>
      <c r="M137" s="6"/>
      <c r="N137" s="6"/>
    </row>
    <row r="138" spans="1:16354" s="7" customFormat="1" ht="41.25" customHeight="1" x14ac:dyDescent="0.25">
      <c r="A138" s="132" t="s">
        <v>164</v>
      </c>
      <c r="B138" s="74" t="s">
        <v>95</v>
      </c>
      <c r="C138" s="135" t="s">
        <v>1383</v>
      </c>
      <c r="D138" s="203">
        <v>886800</v>
      </c>
      <c r="E138" s="203">
        <v>886800</v>
      </c>
      <c r="F138" s="370">
        <f>D138-E138</f>
        <v>0</v>
      </c>
      <c r="G138" s="5"/>
      <c r="H138" s="6"/>
      <c r="I138" s="6"/>
      <c r="J138" s="6"/>
      <c r="K138" s="6"/>
      <c r="L138" s="6"/>
      <c r="M138" s="6"/>
      <c r="N138" s="6"/>
    </row>
    <row r="139" spans="1:16354" s="39" customFormat="1" x14ac:dyDescent="0.25">
      <c r="A139" s="51" t="s">
        <v>1094</v>
      </c>
      <c r="B139" s="75"/>
      <c r="C139" s="138" t="s">
        <v>1482</v>
      </c>
      <c r="D139" s="200">
        <f>D141+D144</f>
        <v>0</v>
      </c>
      <c r="E139" s="200">
        <f>E141+E144</f>
        <v>160500</v>
      </c>
      <c r="F139" s="83">
        <f t="shared" ref="F139:F148" si="9">D139-E139</f>
        <v>-160500</v>
      </c>
      <c r="G139" s="37"/>
      <c r="H139" s="38"/>
      <c r="I139" s="38"/>
      <c r="J139" s="38"/>
      <c r="K139" s="38"/>
      <c r="L139" s="38"/>
      <c r="M139" s="38"/>
      <c r="N139" s="38"/>
    </row>
    <row r="140" spans="1:16354" s="113" customFormat="1" ht="45" x14ac:dyDescent="0.25">
      <c r="A140" s="51" t="s">
        <v>1502</v>
      </c>
      <c r="B140" s="73"/>
      <c r="C140" s="138" t="s">
        <v>1500</v>
      </c>
      <c r="D140" s="200">
        <f>D141+D142</f>
        <v>0</v>
      </c>
      <c r="E140" s="200">
        <f>E141+E142</f>
        <v>160500</v>
      </c>
      <c r="F140" s="364">
        <f>D140-E140</f>
        <v>-160500</v>
      </c>
      <c r="G140" s="111"/>
      <c r="H140" s="112"/>
      <c r="I140" s="112"/>
      <c r="J140" s="112"/>
      <c r="K140" s="112"/>
      <c r="L140" s="112"/>
      <c r="M140" s="112"/>
      <c r="N140" s="112"/>
    </row>
    <row r="141" spans="1:16354" s="113" customFormat="1" ht="45" x14ac:dyDescent="0.25">
      <c r="A141" s="50" t="s">
        <v>1622</v>
      </c>
      <c r="B141" s="73"/>
      <c r="C141" s="142" t="s">
        <v>1499</v>
      </c>
      <c r="D141" s="201">
        <f>D142+D143</f>
        <v>0</v>
      </c>
      <c r="E141" s="201">
        <v>160500</v>
      </c>
      <c r="F141" s="365">
        <f>D141-E141</f>
        <v>-160500</v>
      </c>
      <c r="G141" s="111"/>
      <c r="H141" s="112"/>
      <c r="I141" s="112"/>
      <c r="J141" s="112"/>
      <c r="K141" s="112"/>
      <c r="L141" s="112"/>
      <c r="M141" s="112"/>
      <c r="N141" s="112"/>
    </row>
    <row r="142" spans="1:16354" s="113" customFormat="1" ht="21.75" hidden="1" customHeight="1" x14ac:dyDescent="0.25">
      <c r="A142" s="50" t="s">
        <v>916</v>
      </c>
      <c r="B142" s="73"/>
      <c r="C142" s="142" t="s">
        <v>1484</v>
      </c>
      <c r="D142" s="204">
        <v>0</v>
      </c>
      <c r="E142" s="205"/>
      <c r="F142" s="372">
        <f>D142-E142</f>
        <v>0</v>
      </c>
      <c r="G142" s="111"/>
      <c r="H142" s="112"/>
      <c r="I142" s="112"/>
      <c r="J142" s="112"/>
      <c r="K142" s="112"/>
      <c r="L142" s="112"/>
      <c r="M142" s="112"/>
      <c r="N142" s="112"/>
    </row>
    <row r="143" spans="1:16354" s="113" customFormat="1" ht="48.75" hidden="1" customHeight="1" x14ac:dyDescent="0.25">
      <c r="A143" s="50" t="s">
        <v>1501</v>
      </c>
      <c r="B143" s="73"/>
      <c r="C143" s="142" t="s">
        <v>1499</v>
      </c>
      <c r="D143" s="201">
        <v>0</v>
      </c>
      <c r="E143" s="202">
        <v>0</v>
      </c>
      <c r="F143" s="365"/>
      <c r="G143" s="111"/>
      <c r="H143" s="112"/>
      <c r="I143" s="112"/>
      <c r="J143" s="112"/>
      <c r="K143" s="112"/>
      <c r="L143" s="112"/>
      <c r="M143" s="112"/>
      <c r="N143" s="112"/>
    </row>
    <row r="144" spans="1:16354" s="113" customFormat="1" hidden="1" x14ac:dyDescent="0.25">
      <c r="A144" s="51" t="s">
        <v>105</v>
      </c>
      <c r="B144" s="73"/>
      <c r="C144" s="138" t="s">
        <v>1479</v>
      </c>
      <c r="D144" s="200">
        <f>D145+D146</f>
        <v>0</v>
      </c>
      <c r="E144" s="200">
        <f>E145+E146</f>
        <v>0</v>
      </c>
      <c r="F144" s="364">
        <f>D144-E144</f>
        <v>0</v>
      </c>
      <c r="G144" s="111"/>
      <c r="H144" s="112"/>
      <c r="I144" s="112"/>
      <c r="J144" s="112"/>
      <c r="K144" s="112"/>
      <c r="L144" s="112"/>
      <c r="M144" s="112"/>
      <c r="N144" s="112"/>
    </row>
    <row r="145" spans="1:14" s="113" customFormat="1" ht="21.75" hidden="1" customHeight="1" x14ac:dyDescent="0.25">
      <c r="A145" s="50" t="s">
        <v>916</v>
      </c>
      <c r="B145" s="73"/>
      <c r="C145" s="142" t="s">
        <v>1484</v>
      </c>
      <c r="D145" s="204">
        <v>0</v>
      </c>
      <c r="E145" s="205"/>
      <c r="F145" s="372">
        <f>D145-E145</f>
        <v>0</v>
      </c>
      <c r="G145" s="111"/>
      <c r="H145" s="112"/>
      <c r="I145" s="112"/>
      <c r="J145" s="112"/>
      <c r="K145" s="112"/>
      <c r="L145" s="112"/>
      <c r="M145" s="112"/>
      <c r="N145" s="112"/>
    </row>
    <row r="146" spans="1:14" s="113" customFormat="1" ht="14.25" hidden="1" customHeight="1" x14ac:dyDescent="0.25">
      <c r="A146" s="50" t="s">
        <v>168</v>
      </c>
      <c r="B146" s="73"/>
      <c r="C146" s="142" t="s">
        <v>1480</v>
      </c>
      <c r="D146" s="201">
        <v>0</v>
      </c>
      <c r="E146" s="202">
        <v>0</v>
      </c>
      <c r="F146" s="365"/>
      <c r="G146" s="111"/>
      <c r="H146" s="112"/>
      <c r="I146" s="112"/>
      <c r="J146" s="112"/>
      <c r="K146" s="112"/>
      <c r="L146" s="112"/>
      <c r="M146" s="112"/>
      <c r="N146" s="112"/>
    </row>
    <row r="147" spans="1:14" s="407" customFormat="1" ht="90" hidden="1" x14ac:dyDescent="0.25">
      <c r="A147" s="51" t="s">
        <v>1187</v>
      </c>
      <c r="B147" s="403"/>
      <c r="C147" s="381" t="s">
        <v>1126</v>
      </c>
      <c r="D147" s="382">
        <f>D148</f>
        <v>0</v>
      </c>
      <c r="E147" s="382">
        <f>E148</f>
        <v>0</v>
      </c>
      <c r="F147" s="404">
        <f t="shared" si="9"/>
        <v>0</v>
      </c>
      <c r="G147" s="44"/>
      <c r="H147" s="406"/>
      <c r="I147" s="406"/>
      <c r="J147" s="406"/>
      <c r="K147" s="406"/>
      <c r="L147" s="406"/>
      <c r="M147" s="406"/>
      <c r="N147" s="406"/>
    </row>
    <row r="148" spans="1:14" s="42" customFormat="1" ht="100.5" hidden="1" customHeight="1" x14ac:dyDescent="0.25">
      <c r="A148" s="132" t="s">
        <v>1188</v>
      </c>
      <c r="B148" s="213"/>
      <c r="C148" s="384" t="s">
        <v>1127</v>
      </c>
      <c r="D148" s="337">
        <v>0</v>
      </c>
      <c r="E148" s="337">
        <v>0</v>
      </c>
      <c r="F148" s="404">
        <f t="shared" si="9"/>
        <v>0</v>
      </c>
      <c r="G148" s="40"/>
      <c r="H148" s="41"/>
      <c r="I148" s="41"/>
      <c r="J148" s="41"/>
      <c r="K148" s="41"/>
      <c r="L148" s="41"/>
      <c r="M148" s="41"/>
      <c r="N148" s="41"/>
    </row>
    <row r="149" spans="1:14" s="407" customFormat="1" ht="45" hidden="1" x14ac:dyDescent="0.25">
      <c r="A149" s="51" t="s">
        <v>1313</v>
      </c>
      <c r="B149" s="403"/>
      <c r="C149" s="381" t="s">
        <v>1298</v>
      </c>
      <c r="D149" s="382">
        <f>D150</f>
        <v>0</v>
      </c>
      <c r="E149" s="382">
        <f>E150</f>
        <v>0</v>
      </c>
      <c r="F149" s="404">
        <f t="shared" ref="F149:F150" si="10">D149-E149</f>
        <v>0</v>
      </c>
      <c r="G149" s="44"/>
      <c r="H149" s="406"/>
      <c r="I149" s="406"/>
      <c r="J149" s="406"/>
      <c r="K149" s="406"/>
      <c r="L149" s="406"/>
      <c r="M149" s="406"/>
      <c r="N149" s="406"/>
    </row>
    <row r="150" spans="1:14" s="42" customFormat="1" ht="68.25" hidden="1" customHeight="1" x14ac:dyDescent="0.25">
      <c r="A150" s="50" t="s">
        <v>1314</v>
      </c>
      <c r="B150" s="213"/>
      <c r="C150" s="384" t="s">
        <v>1299</v>
      </c>
      <c r="D150" s="337">
        <v>0</v>
      </c>
      <c r="E150" s="337">
        <v>0</v>
      </c>
      <c r="F150" s="404">
        <f t="shared" si="10"/>
        <v>0</v>
      </c>
      <c r="G150" s="40"/>
      <c r="H150" s="41"/>
      <c r="I150" s="41"/>
      <c r="J150" s="41"/>
      <c r="K150" s="41"/>
      <c r="L150" s="41"/>
      <c r="M150" s="41"/>
      <c r="N150" s="41"/>
    </row>
    <row r="151" spans="1:14" s="192" customFormat="1" hidden="1" x14ac:dyDescent="0.25">
      <c r="A151" s="51" t="s">
        <v>107</v>
      </c>
      <c r="B151" s="380"/>
      <c r="C151" s="381" t="s">
        <v>1308</v>
      </c>
      <c r="D151" s="382">
        <f>D152</f>
        <v>0</v>
      </c>
      <c r="E151" s="382">
        <f>E152</f>
        <v>0</v>
      </c>
      <c r="F151" s="409">
        <f>F152</f>
        <v>0</v>
      </c>
      <c r="G151" s="209"/>
      <c r="H151" s="210"/>
      <c r="I151" s="210"/>
      <c r="J151" s="210"/>
      <c r="K151" s="210"/>
      <c r="L151" s="210"/>
      <c r="M151" s="210"/>
      <c r="N151" s="210"/>
    </row>
    <row r="152" spans="1:14" s="192" customFormat="1" ht="30" hidden="1" customHeight="1" x14ac:dyDescent="0.25">
      <c r="A152" s="50" t="s">
        <v>326</v>
      </c>
      <c r="B152" s="380"/>
      <c r="C152" s="384" t="s">
        <v>325</v>
      </c>
      <c r="D152" s="386">
        <f>D153</f>
        <v>0</v>
      </c>
      <c r="E152" s="386">
        <f>E153</f>
        <v>0</v>
      </c>
      <c r="F152" s="411">
        <f>D152-E152</f>
        <v>0</v>
      </c>
      <c r="G152" s="209"/>
      <c r="H152" s="210"/>
      <c r="I152" s="210"/>
      <c r="J152" s="210"/>
      <c r="K152" s="210"/>
      <c r="L152" s="210"/>
      <c r="M152" s="210"/>
      <c r="N152" s="210"/>
    </row>
    <row r="153" spans="1:14" s="192" customFormat="1" ht="28.5" hidden="1" customHeight="1" x14ac:dyDescent="0.25">
      <c r="A153" s="50" t="s">
        <v>326</v>
      </c>
      <c r="B153" s="380"/>
      <c r="C153" s="384" t="s">
        <v>1347</v>
      </c>
      <c r="D153" s="385">
        <v>0</v>
      </c>
      <c r="E153" s="386">
        <v>0</v>
      </c>
      <c r="F153" s="411">
        <f>D153-E153</f>
        <v>0</v>
      </c>
      <c r="G153" s="209"/>
      <c r="H153" s="210"/>
      <c r="I153" s="210"/>
      <c r="J153" s="210"/>
      <c r="K153" s="210"/>
      <c r="L153" s="210"/>
      <c r="M153" s="210"/>
      <c r="N153" s="210"/>
    </row>
    <row r="154" spans="1:14" s="39" customFormat="1" ht="70.5" customHeight="1" x14ac:dyDescent="0.25">
      <c r="A154" s="130" t="s">
        <v>1487</v>
      </c>
      <c r="B154" s="56"/>
      <c r="C154" s="134" t="s">
        <v>1154</v>
      </c>
      <c r="D154" s="199">
        <f>D157</f>
        <v>404677.65</v>
      </c>
      <c r="E154" s="199">
        <f>E157</f>
        <v>404677.65</v>
      </c>
      <c r="F154" s="412"/>
      <c r="G154" s="37"/>
      <c r="H154" s="38"/>
      <c r="I154" s="38"/>
      <c r="J154" s="38"/>
      <c r="K154" s="38"/>
      <c r="L154" s="38"/>
      <c r="M154" s="38"/>
      <c r="N154" s="38"/>
    </row>
    <row r="155" spans="1:14" s="39" customFormat="1" ht="84" customHeight="1" x14ac:dyDescent="0.25">
      <c r="A155" s="349" t="s">
        <v>1488</v>
      </c>
      <c r="B155" s="56"/>
      <c r="C155" s="134" t="s">
        <v>1485</v>
      </c>
      <c r="D155" s="199">
        <f>D157</f>
        <v>404677.65</v>
      </c>
      <c r="E155" s="199">
        <f>E157</f>
        <v>404677.65</v>
      </c>
      <c r="F155" s="412"/>
      <c r="G155" s="37"/>
      <c r="H155" s="38"/>
      <c r="I155" s="38"/>
      <c r="J155" s="38"/>
      <c r="K155" s="38"/>
      <c r="L155" s="38"/>
      <c r="M155" s="38"/>
      <c r="N155" s="38"/>
    </row>
    <row r="156" spans="1:14" s="78" customFormat="1" ht="69" customHeight="1" x14ac:dyDescent="0.25">
      <c r="A156" s="132" t="s">
        <v>1490</v>
      </c>
      <c r="B156" s="72"/>
      <c r="C156" s="135" t="s">
        <v>1489</v>
      </c>
      <c r="D156" s="197">
        <v>0</v>
      </c>
      <c r="E156" s="413">
        <f>E157</f>
        <v>404677.65</v>
      </c>
      <c r="F156" s="83"/>
      <c r="G156" s="76"/>
      <c r="H156" s="77"/>
      <c r="I156" s="77"/>
      <c r="J156" s="77"/>
      <c r="K156" s="77"/>
      <c r="L156" s="77"/>
      <c r="M156" s="77"/>
      <c r="N156" s="77"/>
    </row>
    <row r="157" spans="1:14" s="78" customFormat="1" ht="60" customHeight="1" x14ac:dyDescent="0.25">
      <c r="A157" s="132" t="s">
        <v>1156</v>
      </c>
      <c r="B157" s="72"/>
      <c r="C157" s="135" t="s">
        <v>1486</v>
      </c>
      <c r="D157" s="197">
        <v>404677.65</v>
      </c>
      <c r="E157" s="413">
        <v>404677.65</v>
      </c>
      <c r="F157" s="83"/>
      <c r="G157" s="76"/>
      <c r="H157" s="77"/>
      <c r="I157" s="77"/>
      <c r="J157" s="77"/>
      <c r="K157" s="77"/>
      <c r="L157" s="77"/>
      <c r="M157" s="77"/>
      <c r="N157" s="77"/>
    </row>
    <row r="158" spans="1:14" s="39" customFormat="1" ht="39.75" customHeight="1" x14ac:dyDescent="0.25">
      <c r="A158" s="470" t="s">
        <v>224</v>
      </c>
      <c r="B158" s="471"/>
      <c r="C158" s="472" t="s">
        <v>1155</v>
      </c>
      <c r="D158" s="473">
        <f>D159</f>
        <v>-6018.86</v>
      </c>
      <c r="E158" s="473">
        <f>E159</f>
        <v>-6018.86</v>
      </c>
      <c r="F158" s="474"/>
      <c r="G158" s="37"/>
      <c r="H158" s="38"/>
      <c r="I158" s="38"/>
      <c r="J158" s="38"/>
      <c r="K158" s="38"/>
      <c r="L158" s="38"/>
      <c r="M158" s="38"/>
      <c r="N158" s="38"/>
    </row>
    <row r="159" spans="1:14" s="78" customFormat="1" ht="60.75" customHeight="1" x14ac:dyDescent="0.25">
      <c r="A159" s="132" t="s">
        <v>225</v>
      </c>
      <c r="B159" s="73"/>
      <c r="C159" s="235" t="s">
        <v>1573</v>
      </c>
      <c r="D159" s="197">
        <v>-6018.86</v>
      </c>
      <c r="E159" s="413">
        <v>-6018.86</v>
      </c>
      <c r="F159" s="83"/>
      <c r="G159" s="76"/>
      <c r="H159" s="77"/>
      <c r="I159" s="77"/>
      <c r="J159" s="77"/>
      <c r="K159" s="77"/>
      <c r="L159" s="77"/>
      <c r="M159" s="77"/>
      <c r="N159" s="77"/>
    </row>
    <row r="160" spans="1:14" s="77" customFormat="1" ht="91.5" customHeight="1" x14ac:dyDescent="0.25">
      <c r="A160" s="233"/>
      <c r="B160" s="233"/>
      <c r="C160" s="234"/>
      <c r="D160" s="174"/>
      <c r="E160" s="174"/>
      <c r="G160" s="76"/>
    </row>
    <row r="161" spans="1:14" ht="75" customHeight="1" x14ac:dyDescent="0.25">
      <c r="A161" s="513" t="s">
        <v>329</v>
      </c>
      <c r="B161" s="513"/>
      <c r="C161" s="513"/>
      <c r="D161" s="513"/>
      <c r="E161" s="525" t="s">
        <v>330</v>
      </c>
      <c r="F161" s="525"/>
      <c r="G161"/>
      <c r="H161"/>
      <c r="I161"/>
      <c r="J161"/>
      <c r="K161"/>
      <c r="L161"/>
      <c r="M161"/>
      <c r="N161"/>
    </row>
    <row r="162" spans="1:14" ht="21.75" customHeight="1" thickBot="1" x14ac:dyDescent="0.3">
      <c r="A162" s="236"/>
      <c r="B162" s="237"/>
      <c r="C162" s="237"/>
      <c r="D162" s="238"/>
      <c r="E162" s="238"/>
      <c r="F162" s="238"/>
      <c r="G162"/>
      <c r="H162"/>
      <c r="I162"/>
      <c r="J162"/>
      <c r="K162"/>
      <c r="L162"/>
      <c r="M162"/>
      <c r="N162"/>
    </row>
    <row r="163" spans="1:14" ht="15.75" customHeight="1" x14ac:dyDescent="0.25">
      <c r="A163" s="514" t="s">
        <v>82</v>
      </c>
      <c r="B163" s="517" t="s">
        <v>331</v>
      </c>
      <c r="C163" s="520" t="s">
        <v>332</v>
      </c>
      <c r="D163" s="522" t="s">
        <v>333</v>
      </c>
      <c r="E163" s="530" t="s">
        <v>86</v>
      </c>
      <c r="F163" s="506" t="s">
        <v>87</v>
      </c>
      <c r="G163"/>
      <c r="H163"/>
      <c r="I163"/>
      <c r="J163"/>
      <c r="K163"/>
      <c r="L163"/>
      <c r="M163"/>
      <c r="N163"/>
    </row>
    <row r="164" spans="1:14" ht="5.45" customHeight="1" x14ac:dyDescent="0.25">
      <c r="A164" s="515"/>
      <c r="B164" s="518"/>
      <c r="C164" s="521"/>
      <c r="D164" s="523"/>
      <c r="E164" s="531"/>
      <c r="F164" s="507"/>
      <c r="G164"/>
      <c r="H164"/>
      <c r="I164"/>
      <c r="J164"/>
      <c r="K164"/>
      <c r="L164"/>
      <c r="M164"/>
      <c r="N164"/>
    </row>
    <row r="165" spans="1:14" ht="12.75" customHeight="1" x14ac:dyDescent="0.25">
      <c r="A165" s="515"/>
      <c r="B165" s="518"/>
      <c r="C165" s="521"/>
      <c r="D165" s="523"/>
      <c r="E165" s="531"/>
      <c r="F165" s="507"/>
      <c r="G165"/>
      <c r="H165"/>
      <c r="I165"/>
      <c r="J165"/>
      <c r="K165"/>
      <c r="L165"/>
      <c r="M165"/>
      <c r="N165"/>
    </row>
    <row r="166" spans="1:14" ht="13.5" customHeight="1" x14ac:dyDescent="0.25">
      <c r="A166" s="515"/>
      <c r="B166" s="518"/>
      <c r="C166" s="521"/>
      <c r="D166" s="523"/>
      <c r="E166" s="531"/>
      <c r="F166" s="507"/>
      <c r="G166"/>
      <c r="H166"/>
      <c r="I166"/>
      <c r="J166"/>
      <c r="K166"/>
      <c r="L166"/>
      <c r="M166"/>
      <c r="N166"/>
    </row>
    <row r="167" spans="1:14" ht="6.6" customHeight="1" x14ac:dyDescent="0.25">
      <c r="A167" s="515"/>
      <c r="B167" s="518"/>
      <c r="C167" s="521"/>
      <c r="D167" s="523"/>
      <c r="E167" s="531"/>
      <c r="F167" s="507"/>
      <c r="G167"/>
      <c r="H167"/>
      <c r="I167"/>
      <c r="J167"/>
      <c r="K167"/>
      <c r="L167"/>
      <c r="M167"/>
      <c r="N167"/>
    </row>
    <row r="168" spans="1:14" ht="7.5" customHeight="1" x14ac:dyDescent="0.25">
      <c r="A168" s="515"/>
      <c r="B168" s="518"/>
      <c r="C168" s="521"/>
      <c r="D168" s="523"/>
      <c r="E168" s="531"/>
      <c r="F168" s="507"/>
      <c r="G168"/>
      <c r="H168"/>
      <c r="I168"/>
      <c r="J168"/>
      <c r="K168"/>
      <c r="L168"/>
      <c r="M168"/>
      <c r="N168"/>
    </row>
    <row r="169" spans="1:14" ht="4.1500000000000004" hidden="1" customHeight="1" x14ac:dyDescent="0.25">
      <c r="A169" s="515"/>
      <c r="B169" s="518"/>
      <c r="C169" s="239"/>
      <c r="D169" s="523"/>
      <c r="E169" s="240"/>
      <c r="F169" s="241"/>
      <c r="G169"/>
      <c r="H169"/>
      <c r="I169"/>
      <c r="J169"/>
      <c r="K169"/>
      <c r="L169"/>
      <c r="M169"/>
      <c r="N169"/>
    </row>
    <row r="170" spans="1:14" ht="13.15" hidden="1" customHeight="1" x14ac:dyDescent="0.25">
      <c r="A170" s="516"/>
      <c r="B170" s="519"/>
      <c r="C170" s="242"/>
      <c r="D170" s="524"/>
      <c r="E170" s="243"/>
      <c r="F170" s="244"/>
      <c r="G170"/>
      <c r="H170"/>
      <c r="I170"/>
      <c r="J170"/>
      <c r="K170"/>
      <c r="L170"/>
      <c r="M170"/>
      <c r="N170"/>
    </row>
    <row r="171" spans="1:14" ht="13.5" customHeight="1" thickBot="1" x14ac:dyDescent="0.3">
      <c r="A171" s="245">
        <v>1</v>
      </c>
      <c r="B171" s="246">
        <v>2</v>
      </c>
      <c r="C171" s="247">
        <v>3</v>
      </c>
      <c r="D171" s="248" t="s">
        <v>91</v>
      </c>
      <c r="E171" s="249" t="s">
        <v>92</v>
      </c>
      <c r="F171" s="250" t="s">
        <v>93</v>
      </c>
      <c r="G171"/>
      <c r="H171"/>
      <c r="I171"/>
      <c r="J171"/>
      <c r="K171"/>
      <c r="L171"/>
      <c r="M171"/>
      <c r="N171"/>
    </row>
    <row r="172" spans="1:14" x14ac:dyDescent="0.25">
      <c r="A172" s="251" t="s">
        <v>109</v>
      </c>
      <c r="B172" s="252" t="s">
        <v>110</v>
      </c>
      <c r="C172" s="253" t="s">
        <v>334</v>
      </c>
      <c r="D172" s="254">
        <f>D174+D1100</f>
        <v>229831600.19999999</v>
      </c>
      <c r="E172" s="254">
        <f>E174+E1100</f>
        <v>217093257.64999998</v>
      </c>
      <c r="F172" s="255">
        <f>IF(OR(D172="-",E172=D172),"-",D172-IF(E172="-",0,E172))</f>
        <v>12738342.550000012</v>
      </c>
      <c r="G172"/>
      <c r="H172"/>
      <c r="I172"/>
      <c r="J172"/>
      <c r="K172"/>
      <c r="L172"/>
      <c r="M172"/>
      <c r="N172"/>
    </row>
    <row r="173" spans="1:14" x14ac:dyDescent="0.25">
      <c r="A173" s="256" t="s">
        <v>97</v>
      </c>
      <c r="B173" s="257"/>
      <c r="C173" s="258"/>
      <c r="D173" s="259"/>
      <c r="E173" s="260"/>
      <c r="F173" s="261"/>
      <c r="G173"/>
      <c r="H173"/>
      <c r="I173"/>
      <c r="J173"/>
      <c r="K173"/>
      <c r="L173"/>
      <c r="M173"/>
      <c r="N173"/>
    </row>
    <row r="174" spans="1:14" s="100" customFormat="1" ht="39" customHeight="1" x14ac:dyDescent="0.25">
      <c r="A174" s="120" t="s">
        <v>335</v>
      </c>
      <c r="B174" s="121" t="s">
        <v>110</v>
      </c>
      <c r="C174" s="143" t="s">
        <v>336</v>
      </c>
      <c r="D174" s="116">
        <f>D175+D324+D340+D405+D500+D834+D864+D935+D1008+D1092</f>
        <v>227618470.19999999</v>
      </c>
      <c r="E174" s="116">
        <f>E175+E324+E340+E405+E500+E834+E864+E935+E1008+E1092</f>
        <v>214881249.70999998</v>
      </c>
      <c r="F174" s="117">
        <f t="shared" ref="F174:F272" si="11">IF(OR(D174="-",E174=D174),"-",D174-IF(E174="-",0,E174))</f>
        <v>12737220.49000001</v>
      </c>
    </row>
    <row r="175" spans="1:14" s="100" customFormat="1" x14ac:dyDescent="0.25">
      <c r="A175" s="120" t="s">
        <v>337</v>
      </c>
      <c r="B175" s="121" t="s">
        <v>110</v>
      </c>
      <c r="C175" s="143" t="s">
        <v>338</v>
      </c>
      <c r="D175" s="116">
        <f>D176+D225+D245+D252+D238</f>
        <v>33556605.960000001</v>
      </c>
      <c r="E175" s="116">
        <f>E176+E225+E245+E252+E238</f>
        <v>33058222.939999998</v>
      </c>
      <c r="F175" s="117">
        <f t="shared" si="11"/>
        <v>498383.02000000328</v>
      </c>
    </row>
    <row r="176" spans="1:14" s="100" customFormat="1" ht="52.5" customHeight="1" x14ac:dyDescent="0.25">
      <c r="A176" s="120" t="s">
        <v>339</v>
      </c>
      <c r="B176" s="121" t="s">
        <v>110</v>
      </c>
      <c r="C176" s="143" t="s">
        <v>340</v>
      </c>
      <c r="D176" s="116">
        <f>D177</f>
        <v>26439494.25</v>
      </c>
      <c r="E176" s="116">
        <f>E177</f>
        <v>25941220.52</v>
      </c>
      <c r="F176" s="117">
        <f t="shared" si="11"/>
        <v>498273.73000000045</v>
      </c>
    </row>
    <row r="177" spans="1:14" s="100" customFormat="1" ht="23.25" x14ac:dyDescent="0.25">
      <c r="A177" s="120" t="s">
        <v>341</v>
      </c>
      <c r="B177" s="121" t="s">
        <v>110</v>
      </c>
      <c r="C177" s="143" t="s">
        <v>342</v>
      </c>
      <c r="D177" s="116">
        <f>D178</f>
        <v>26439494.25</v>
      </c>
      <c r="E177" s="116">
        <f>E178</f>
        <v>25941220.52</v>
      </c>
      <c r="F177" s="117">
        <f t="shared" si="11"/>
        <v>498273.73000000045</v>
      </c>
    </row>
    <row r="178" spans="1:14" s="100" customFormat="1" ht="23.25" x14ac:dyDescent="0.25">
      <c r="A178" s="120" t="s">
        <v>111</v>
      </c>
      <c r="B178" s="121" t="s">
        <v>110</v>
      </c>
      <c r="C178" s="143" t="s">
        <v>343</v>
      </c>
      <c r="D178" s="116">
        <f>D179+D204+D208+D194+D199</f>
        <v>26439494.25</v>
      </c>
      <c r="E178" s="116">
        <f>E179+E204+E208+E194+E199</f>
        <v>25941220.52</v>
      </c>
      <c r="F178" s="117">
        <f t="shared" si="11"/>
        <v>498273.73000000045</v>
      </c>
    </row>
    <row r="179" spans="1:14" s="100" customFormat="1" ht="45.75" x14ac:dyDescent="0.25">
      <c r="A179" s="120" t="s">
        <v>0</v>
      </c>
      <c r="B179" s="121" t="s">
        <v>110</v>
      </c>
      <c r="C179" s="143" t="s">
        <v>344</v>
      </c>
      <c r="D179" s="116">
        <f>D180+D185</f>
        <v>26057532.25</v>
      </c>
      <c r="E179" s="116">
        <f>E180+E185</f>
        <v>25570245.77</v>
      </c>
      <c r="F179" s="117">
        <f t="shared" si="11"/>
        <v>487286.48000000045</v>
      </c>
    </row>
    <row r="180" spans="1:14" x14ac:dyDescent="0.25">
      <c r="A180" s="120" t="s">
        <v>116</v>
      </c>
      <c r="B180" s="121" t="s">
        <v>110</v>
      </c>
      <c r="C180" s="143" t="s">
        <v>345</v>
      </c>
      <c r="D180" s="116">
        <f>D181</f>
        <v>2199800</v>
      </c>
      <c r="E180" s="116">
        <f>E181</f>
        <v>2199563.25</v>
      </c>
      <c r="F180" s="117">
        <f t="shared" si="11"/>
        <v>236.75</v>
      </c>
      <c r="G180"/>
      <c r="H180"/>
      <c r="I180"/>
      <c r="J180"/>
      <c r="K180"/>
      <c r="L180"/>
      <c r="M180"/>
      <c r="N180"/>
    </row>
    <row r="181" spans="1:14" ht="60" customHeight="1" x14ac:dyDescent="0.25">
      <c r="A181" s="123" t="s">
        <v>117</v>
      </c>
      <c r="B181" s="124" t="s">
        <v>110</v>
      </c>
      <c r="C181" s="145" t="s">
        <v>346</v>
      </c>
      <c r="D181" s="118">
        <f>D182</f>
        <v>2199800</v>
      </c>
      <c r="E181" s="118">
        <f>E182</f>
        <v>2199563.25</v>
      </c>
      <c r="F181" s="119">
        <f t="shared" si="11"/>
        <v>236.75</v>
      </c>
      <c r="G181"/>
      <c r="H181"/>
      <c r="I181"/>
      <c r="J181"/>
      <c r="K181"/>
      <c r="L181"/>
      <c r="M181"/>
      <c r="N181"/>
    </row>
    <row r="182" spans="1:14" ht="23.25" x14ac:dyDescent="0.25">
      <c r="A182" s="123" t="s">
        <v>118</v>
      </c>
      <c r="B182" s="124" t="s">
        <v>110</v>
      </c>
      <c r="C182" s="145" t="s">
        <v>347</v>
      </c>
      <c r="D182" s="118">
        <f>D183+D184</f>
        <v>2199800</v>
      </c>
      <c r="E182" s="118">
        <f>E183+E184</f>
        <v>2199563.25</v>
      </c>
      <c r="F182" s="119">
        <f t="shared" si="11"/>
        <v>236.75</v>
      </c>
      <c r="G182"/>
      <c r="H182"/>
      <c r="I182"/>
      <c r="J182"/>
      <c r="K182"/>
      <c r="L182"/>
      <c r="M182"/>
      <c r="N182"/>
    </row>
    <row r="183" spans="1:14" ht="23.25" x14ac:dyDescent="0.25">
      <c r="A183" s="123" t="s">
        <v>1181</v>
      </c>
      <c r="B183" s="124" t="s">
        <v>110</v>
      </c>
      <c r="C183" s="145" t="s">
        <v>348</v>
      </c>
      <c r="D183" s="118">
        <v>1754156.8</v>
      </c>
      <c r="E183" s="125">
        <v>1754156.8</v>
      </c>
      <c r="F183" s="119" t="str">
        <f t="shared" si="11"/>
        <v>-</v>
      </c>
      <c r="G183"/>
      <c r="H183"/>
      <c r="I183"/>
      <c r="J183"/>
      <c r="K183"/>
      <c r="L183"/>
      <c r="M183"/>
      <c r="N183"/>
    </row>
    <row r="184" spans="1:14" ht="50.25" customHeight="1" x14ac:dyDescent="0.25">
      <c r="A184" s="123" t="s">
        <v>248</v>
      </c>
      <c r="B184" s="124" t="s">
        <v>110</v>
      </c>
      <c r="C184" s="145" t="s">
        <v>349</v>
      </c>
      <c r="D184" s="118">
        <f>441992.62+3650.58</f>
        <v>445643.2</v>
      </c>
      <c r="E184" s="125">
        <f>441755.87+3650.58</f>
        <v>445406.45</v>
      </c>
      <c r="F184" s="119">
        <f t="shared" si="11"/>
        <v>236.75</v>
      </c>
      <c r="G184"/>
      <c r="H184"/>
      <c r="I184"/>
      <c r="J184"/>
      <c r="K184"/>
      <c r="L184"/>
      <c r="M184"/>
      <c r="N184"/>
    </row>
    <row r="185" spans="1:14" s="100" customFormat="1" x14ac:dyDescent="0.25">
      <c r="A185" s="120" t="s">
        <v>119</v>
      </c>
      <c r="B185" s="121" t="s">
        <v>110</v>
      </c>
      <c r="C185" s="143" t="s">
        <v>350</v>
      </c>
      <c r="D185" s="116">
        <f>D186+D191</f>
        <v>23857732.25</v>
      </c>
      <c r="E185" s="116">
        <f>E186+E191</f>
        <v>23370682.52</v>
      </c>
      <c r="F185" s="117">
        <f t="shared" si="11"/>
        <v>487049.73000000045</v>
      </c>
    </row>
    <row r="186" spans="1:14" ht="57" customHeight="1" x14ac:dyDescent="0.25">
      <c r="A186" s="123" t="s">
        <v>117</v>
      </c>
      <c r="B186" s="124" t="s">
        <v>110</v>
      </c>
      <c r="C186" s="145" t="s">
        <v>351</v>
      </c>
      <c r="D186" s="118">
        <f>D187</f>
        <v>19896496.850000001</v>
      </c>
      <c r="E186" s="118">
        <f>E187</f>
        <v>19730624.77</v>
      </c>
      <c r="F186" s="119">
        <f t="shared" si="11"/>
        <v>165872.08000000194</v>
      </c>
      <c r="G186"/>
      <c r="H186"/>
      <c r="I186"/>
      <c r="J186"/>
      <c r="K186"/>
      <c r="L186"/>
      <c r="M186"/>
      <c r="N186"/>
    </row>
    <row r="187" spans="1:14" ht="23.25" x14ac:dyDescent="0.25">
      <c r="A187" s="123" t="s">
        <v>118</v>
      </c>
      <c r="B187" s="124" t="s">
        <v>110</v>
      </c>
      <c r="C187" s="145" t="s">
        <v>352</v>
      </c>
      <c r="D187" s="118">
        <f>D188+D189+D190</f>
        <v>19896496.850000001</v>
      </c>
      <c r="E187" s="118">
        <f>E188+E189+E190</f>
        <v>19730624.77</v>
      </c>
      <c r="F187" s="119">
        <f t="shared" si="11"/>
        <v>165872.08000000194</v>
      </c>
      <c r="G187"/>
      <c r="H187"/>
      <c r="I187"/>
      <c r="J187"/>
      <c r="K187"/>
      <c r="L187"/>
      <c r="M187"/>
      <c r="N187"/>
    </row>
    <row r="188" spans="1:14" ht="23.25" x14ac:dyDescent="0.25">
      <c r="A188" s="123" t="s">
        <v>1182</v>
      </c>
      <c r="B188" s="124" t="s">
        <v>110</v>
      </c>
      <c r="C188" s="145" t="s">
        <v>353</v>
      </c>
      <c r="D188" s="118">
        <f>15151647.24+66404.82</f>
        <v>15218052.060000001</v>
      </c>
      <c r="E188" s="125">
        <f>15095508.19+66404.82</f>
        <v>15161913.01</v>
      </c>
      <c r="F188" s="119">
        <f t="shared" si="11"/>
        <v>56139.050000000745</v>
      </c>
      <c r="G188"/>
      <c r="H188"/>
      <c r="I188"/>
      <c r="J188"/>
      <c r="K188"/>
      <c r="L188"/>
      <c r="M188"/>
      <c r="N188"/>
    </row>
    <row r="189" spans="1:14" ht="34.5" x14ac:dyDescent="0.25">
      <c r="A189" s="123" t="s">
        <v>354</v>
      </c>
      <c r="B189" s="124" t="s">
        <v>110</v>
      </c>
      <c r="C189" s="145" t="s">
        <v>355</v>
      </c>
      <c r="D189" s="118">
        <v>1000</v>
      </c>
      <c r="E189" s="125">
        <v>600</v>
      </c>
      <c r="F189" s="119">
        <f t="shared" si="11"/>
        <v>400</v>
      </c>
      <c r="G189"/>
      <c r="H189"/>
      <c r="I189"/>
      <c r="J189"/>
      <c r="K189"/>
      <c r="L189"/>
      <c r="M189"/>
      <c r="N189"/>
    </row>
    <row r="190" spans="1:14" ht="36" customHeight="1" x14ac:dyDescent="0.25">
      <c r="A190" s="123" t="s">
        <v>248</v>
      </c>
      <c r="B190" s="124" t="s">
        <v>110</v>
      </c>
      <c r="C190" s="145" t="s">
        <v>356</v>
      </c>
      <c r="D190" s="118">
        <f>4645792.15+31652.64</f>
        <v>4677444.79</v>
      </c>
      <c r="E190" s="125">
        <f>4536459.12+31652.64</f>
        <v>4568111.76</v>
      </c>
      <c r="F190" s="119">
        <f t="shared" si="11"/>
        <v>109333.03000000026</v>
      </c>
      <c r="G190"/>
      <c r="H190"/>
      <c r="I190"/>
      <c r="J190"/>
      <c r="K190"/>
      <c r="L190"/>
      <c r="M190"/>
      <c r="N190"/>
    </row>
    <row r="191" spans="1:14" s="4" customFormat="1" ht="23.25" x14ac:dyDescent="0.25">
      <c r="A191" s="120" t="s">
        <v>113</v>
      </c>
      <c r="B191" s="121" t="s">
        <v>110</v>
      </c>
      <c r="C191" s="143" t="s">
        <v>357</v>
      </c>
      <c r="D191" s="116">
        <f>D192</f>
        <v>3961235.4</v>
      </c>
      <c r="E191" s="262">
        <f>E192</f>
        <v>3640057.75</v>
      </c>
      <c r="F191" s="117">
        <f t="shared" si="11"/>
        <v>321177.64999999991</v>
      </c>
    </row>
    <row r="192" spans="1:14" s="4" customFormat="1" ht="34.5" x14ac:dyDescent="0.25">
      <c r="A192" s="120" t="s">
        <v>1164</v>
      </c>
      <c r="B192" s="121" t="s">
        <v>110</v>
      </c>
      <c r="C192" s="143" t="s">
        <v>359</v>
      </c>
      <c r="D192" s="116">
        <f>D193</f>
        <v>3961235.4</v>
      </c>
      <c r="E192" s="116">
        <f>E193</f>
        <v>3640057.75</v>
      </c>
      <c r="F192" s="117">
        <f t="shared" si="11"/>
        <v>321177.64999999991</v>
      </c>
    </row>
    <row r="193" spans="1:14" x14ac:dyDescent="0.25">
      <c r="A193" s="123" t="s">
        <v>1285</v>
      </c>
      <c r="B193" s="124" t="s">
        <v>110</v>
      </c>
      <c r="C193" s="145" t="s">
        <v>360</v>
      </c>
      <c r="D193" s="118">
        <v>3961235.4</v>
      </c>
      <c r="E193" s="125">
        <v>3640057.75</v>
      </c>
      <c r="F193" s="119">
        <f t="shared" si="11"/>
        <v>321177.64999999991</v>
      </c>
      <c r="G193"/>
      <c r="H193"/>
      <c r="I193"/>
      <c r="J193"/>
      <c r="K193"/>
      <c r="L193"/>
      <c r="M193"/>
      <c r="N193"/>
    </row>
    <row r="194" spans="1:14" s="122" customFormat="1" x14ac:dyDescent="0.25">
      <c r="A194" s="50" t="s">
        <v>112</v>
      </c>
      <c r="B194" s="121" t="s">
        <v>110</v>
      </c>
      <c r="C194" s="143" t="s">
        <v>1194</v>
      </c>
      <c r="D194" s="116">
        <f t="shared" ref="D194:E197" si="12">D195</f>
        <v>27792</v>
      </c>
      <c r="E194" s="116">
        <f t="shared" si="12"/>
        <v>27792</v>
      </c>
      <c r="F194" s="117" t="str">
        <f t="shared" ref="F194:F203" si="13">IF(OR(D194="-",E194=D194),"-",D194-IF(E194="-",0,E194))</f>
        <v>-</v>
      </c>
    </row>
    <row r="195" spans="1:14" s="4" customFormat="1" ht="33.75" x14ac:dyDescent="0.25">
      <c r="A195" s="263" t="s">
        <v>1199</v>
      </c>
      <c r="B195" s="121" t="s">
        <v>110</v>
      </c>
      <c r="C195" s="143" t="s">
        <v>1198</v>
      </c>
      <c r="D195" s="116">
        <f t="shared" si="12"/>
        <v>27792</v>
      </c>
      <c r="E195" s="116">
        <f t="shared" si="12"/>
        <v>27792</v>
      </c>
      <c r="F195" s="117" t="str">
        <f t="shared" si="13"/>
        <v>-</v>
      </c>
    </row>
    <row r="196" spans="1:14" s="4" customFormat="1" ht="23.25" x14ac:dyDescent="0.25">
      <c r="A196" s="120" t="s">
        <v>113</v>
      </c>
      <c r="B196" s="124" t="s">
        <v>110</v>
      </c>
      <c r="C196" s="145" t="s">
        <v>1197</v>
      </c>
      <c r="D196" s="118">
        <f t="shared" si="12"/>
        <v>27792</v>
      </c>
      <c r="E196" s="118">
        <f t="shared" si="12"/>
        <v>27792</v>
      </c>
      <c r="F196" s="119" t="str">
        <f t="shared" si="13"/>
        <v>-</v>
      </c>
    </row>
    <row r="197" spans="1:14" s="4" customFormat="1" ht="34.5" x14ac:dyDescent="0.25">
      <c r="A197" s="120" t="s">
        <v>1164</v>
      </c>
      <c r="B197" s="124" t="s">
        <v>110</v>
      </c>
      <c r="C197" s="145" t="s">
        <v>1196</v>
      </c>
      <c r="D197" s="118">
        <f t="shared" si="12"/>
        <v>27792</v>
      </c>
      <c r="E197" s="118">
        <f t="shared" si="12"/>
        <v>27792</v>
      </c>
      <c r="F197" s="119" t="str">
        <f t="shared" si="13"/>
        <v>-</v>
      </c>
    </row>
    <row r="198" spans="1:14" s="4" customFormat="1" x14ac:dyDescent="0.25">
      <c r="A198" s="123" t="s">
        <v>1285</v>
      </c>
      <c r="B198" s="124" t="s">
        <v>110</v>
      </c>
      <c r="C198" s="145" t="s">
        <v>1195</v>
      </c>
      <c r="D198" s="118">
        <v>27792</v>
      </c>
      <c r="E198" s="125">
        <v>27792</v>
      </c>
      <c r="F198" s="119" t="str">
        <f t="shared" si="13"/>
        <v>-</v>
      </c>
    </row>
    <row r="199" spans="1:14" s="421" customFormat="1" ht="57" customHeight="1" x14ac:dyDescent="0.25">
      <c r="A199" s="120" t="s">
        <v>318</v>
      </c>
      <c r="B199" s="417" t="s">
        <v>110</v>
      </c>
      <c r="C199" s="418" t="s">
        <v>1506</v>
      </c>
      <c r="D199" s="419">
        <f>D200</f>
        <v>132070</v>
      </c>
      <c r="E199" s="419">
        <f>E200</f>
        <v>132070</v>
      </c>
      <c r="F199" s="420" t="str">
        <f t="shared" si="13"/>
        <v>-</v>
      </c>
    </row>
    <row r="200" spans="1:14" s="421" customFormat="1" ht="48" customHeight="1" x14ac:dyDescent="0.25">
      <c r="A200" s="123" t="s">
        <v>1504</v>
      </c>
      <c r="B200" s="423"/>
      <c r="C200" s="424" t="s">
        <v>1604</v>
      </c>
      <c r="D200" s="425">
        <f>D201</f>
        <v>132070</v>
      </c>
      <c r="E200" s="425">
        <f>E201</f>
        <v>132070</v>
      </c>
      <c r="F200" s="426"/>
    </row>
    <row r="201" spans="1:14" s="421" customFormat="1" ht="72" customHeight="1" x14ac:dyDescent="0.25">
      <c r="A201" s="123" t="s">
        <v>117</v>
      </c>
      <c r="B201" s="423" t="s">
        <v>110</v>
      </c>
      <c r="C201" s="424" t="s">
        <v>1605</v>
      </c>
      <c r="D201" s="425">
        <f t="shared" ref="D201:E201" si="14">D202</f>
        <v>132070</v>
      </c>
      <c r="E201" s="425">
        <f t="shared" si="14"/>
        <v>132070</v>
      </c>
      <c r="F201" s="426" t="str">
        <f t="shared" si="13"/>
        <v>-</v>
      </c>
    </row>
    <row r="202" spans="1:14" s="421" customFormat="1" ht="23.25" x14ac:dyDescent="0.25">
      <c r="A202" s="123" t="s">
        <v>118</v>
      </c>
      <c r="B202" s="423" t="s">
        <v>110</v>
      </c>
      <c r="C202" s="424" t="s">
        <v>1606</v>
      </c>
      <c r="D202" s="425">
        <f>D203</f>
        <v>132070</v>
      </c>
      <c r="E202" s="425">
        <f>E203</f>
        <v>132070</v>
      </c>
      <c r="F202" s="426" t="str">
        <f t="shared" si="13"/>
        <v>-</v>
      </c>
    </row>
    <row r="203" spans="1:14" s="421" customFormat="1" ht="23.25" x14ac:dyDescent="0.25">
      <c r="A203" s="123" t="s">
        <v>1181</v>
      </c>
      <c r="B203" s="423" t="s">
        <v>110</v>
      </c>
      <c r="C203" s="424" t="s">
        <v>1607</v>
      </c>
      <c r="D203" s="425">
        <v>132070</v>
      </c>
      <c r="E203" s="427">
        <v>132070</v>
      </c>
      <c r="F203" s="426" t="str">
        <f t="shared" si="13"/>
        <v>-</v>
      </c>
    </row>
    <row r="204" spans="1:14" ht="48.75" customHeight="1" x14ac:dyDescent="0.25">
      <c r="A204" s="120" t="s">
        <v>361</v>
      </c>
      <c r="B204" s="121" t="s">
        <v>110</v>
      </c>
      <c r="C204" s="143" t="s">
        <v>362</v>
      </c>
      <c r="D204" s="116">
        <f t="shared" ref="D204:E206" si="15">D205</f>
        <v>6100</v>
      </c>
      <c r="E204" s="116">
        <f>E205</f>
        <v>6100</v>
      </c>
      <c r="F204" s="117" t="str">
        <f t="shared" si="11"/>
        <v>-</v>
      </c>
      <c r="G204"/>
      <c r="H204"/>
      <c r="I204"/>
      <c r="J204"/>
      <c r="K204"/>
      <c r="L204"/>
      <c r="M204"/>
      <c r="N204"/>
    </row>
    <row r="205" spans="1:14" ht="39" customHeight="1" x14ac:dyDescent="0.25">
      <c r="A205" s="123" t="s">
        <v>363</v>
      </c>
      <c r="B205" s="124" t="s">
        <v>110</v>
      </c>
      <c r="C205" s="145" t="s">
        <v>364</v>
      </c>
      <c r="D205" s="118">
        <f t="shared" si="15"/>
        <v>6100</v>
      </c>
      <c r="E205" s="118">
        <f t="shared" si="15"/>
        <v>6100</v>
      </c>
      <c r="F205" s="119" t="str">
        <f t="shared" si="11"/>
        <v>-</v>
      </c>
      <c r="G205"/>
      <c r="H205"/>
      <c r="I205"/>
      <c r="J205"/>
      <c r="K205"/>
      <c r="L205"/>
      <c r="M205"/>
      <c r="N205"/>
    </row>
    <row r="206" spans="1:14" ht="12" customHeight="1" x14ac:dyDescent="0.25">
      <c r="A206" s="123" t="s">
        <v>122</v>
      </c>
      <c r="B206" s="124" t="s">
        <v>110</v>
      </c>
      <c r="C206" s="145" t="s">
        <v>365</v>
      </c>
      <c r="D206" s="118">
        <f t="shared" si="15"/>
        <v>6100</v>
      </c>
      <c r="E206" s="118">
        <f t="shared" si="15"/>
        <v>6100</v>
      </c>
      <c r="F206" s="119" t="str">
        <f t="shared" si="11"/>
        <v>-</v>
      </c>
      <c r="G206"/>
      <c r="H206"/>
      <c r="I206"/>
      <c r="J206"/>
      <c r="K206"/>
      <c r="L206"/>
      <c r="M206"/>
      <c r="N206"/>
    </row>
    <row r="207" spans="1:14" ht="13.5" customHeight="1" x14ac:dyDescent="0.25">
      <c r="A207" s="123" t="s">
        <v>123</v>
      </c>
      <c r="B207" s="124" t="s">
        <v>110</v>
      </c>
      <c r="C207" s="145" t="s">
        <v>366</v>
      </c>
      <c r="D207" s="118">
        <v>6100</v>
      </c>
      <c r="E207" s="125">
        <v>6100</v>
      </c>
      <c r="F207" s="119" t="str">
        <f t="shared" si="11"/>
        <v>-</v>
      </c>
      <c r="G207"/>
      <c r="H207"/>
      <c r="I207"/>
      <c r="J207"/>
      <c r="K207"/>
      <c r="L207"/>
      <c r="M207"/>
      <c r="N207"/>
    </row>
    <row r="208" spans="1:14" ht="23.25" x14ac:dyDescent="0.25">
      <c r="A208" s="120" t="s">
        <v>11</v>
      </c>
      <c r="B208" s="121" t="s">
        <v>110</v>
      </c>
      <c r="C208" s="143" t="s">
        <v>367</v>
      </c>
      <c r="D208" s="116">
        <f>D215+D209</f>
        <v>216000</v>
      </c>
      <c r="E208" s="116">
        <f>E215+E209</f>
        <v>205012.75</v>
      </c>
      <c r="F208" s="117">
        <f t="shared" si="11"/>
        <v>10987.25</v>
      </c>
      <c r="G208"/>
      <c r="H208"/>
      <c r="I208"/>
      <c r="J208"/>
      <c r="K208"/>
      <c r="L208"/>
      <c r="M208"/>
      <c r="N208"/>
    </row>
    <row r="209" spans="1:14" s="122" customFormat="1" ht="13.5" customHeight="1" x14ac:dyDescent="0.25">
      <c r="A209" s="51" t="s">
        <v>255</v>
      </c>
      <c r="B209" s="121" t="s">
        <v>110</v>
      </c>
      <c r="C209" s="143" t="s">
        <v>1468</v>
      </c>
      <c r="D209" s="116">
        <f t="shared" ref="D209:E211" si="16">D210</f>
        <v>123250</v>
      </c>
      <c r="E209" s="116">
        <f t="shared" si="16"/>
        <v>113250</v>
      </c>
      <c r="F209" s="117">
        <f t="shared" ref="F209:F213" si="17">IF(OR(D209="-",E209=D209),"-",D209-IF(E209="-",0,E209))</f>
        <v>10000</v>
      </c>
    </row>
    <row r="210" spans="1:14" s="4" customFormat="1" ht="13.5" customHeight="1" x14ac:dyDescent="0.25">
      <c r="A210" s="123" t="s">
        <v>120</v>
      </c>
      <c r="B210" s="124" t="s">
        <v>110</v>
      </c>
      <c r="C210" s="145" t="s">
        <v>1469</v>
      </c>
      <c r="D210" s="118">
        <f>D211+D213</f>
        <v>123250</v>
      </c>
      <c r="E210" s="118">
        <f>E211+E213</f>
        <v>113250</v>
      </c>
      <c r="F210" s="119">
        <f t="shared" si="17"/>
        <v>10000</v>
      </c>
    </row>
    <row r="211" spans="1:14" s="4" customFormat="1" ht="12.75" customHeight="1" x14ac:dyDescent="0.25">
      <c r="A211" s="123" t="s">
        <v>256</v>
      </c>
      <c r="B211" s="124" t="s">
        <v>110</v>
      </c>
      <c r="C211" s="145" t="s">
        <v>1471</v>
      </c>
      <c r="D211" s="118">
        <f t="shared" si="16"/>
        <v>63250</v>
      </c>
      <c r="E211" s="118">
        <f t="shared" si="16"/>
        <v>53250</v>
      </c>
      <c r="F211" s="119">
        <f t="shared" si="17"/>
        <v>10000</v>
      </c>
    </row>
    <row r="212" spans="1:14" s="4" customFormat="1" ht="12" customHeight="1" x14ac:dyDescent="0.25">
      <c r="A212" s="123" t="s">
        <v>1426</v>
      </c>
      <c r="B212" s="124" t="s">
        <v>110</v>
      </c>
      <c r="C212" s="145" t="s">
        <v>1470</v>
      </c>
      <c r="D212" s="118">
        <v>63250</v>
      </c>
      <c r="E212" s="125">
        <v>53250</v>
      </c>
      <c r="F212" s="119">
        <f t="shared" si="17"/>
        <v>10000</v>
      </c>
    </row>
    <row r="213" spans="1:14" ht="12.75" customHeight="1" x14ac:dyDescent="0.25">
      <c r="A213" s="123" t="s">
        <v>121</v>
      </c>
      <c r="B213" s="124" t="s">
        <v>110</v>
      </c>
      <c r="C213" s="145" t="s">
        <v>1082</v>
      </c>
      <c r="D213" s="118">
        <f>D214</f>
        <v>60000</v>
      </c>
      <c r="E213" s="118">
        <f>E214</f>
        <v>60000</v>
      </c>
      <c r="F213" s="119" t="str">
        <f t="shared" si="17"/>
        <v>-</v>
      </c>
      <c r="G213"/>
      <c r="H213"/>
      <c r="I213"/>
      <c r="J213"/>
      <c r="K213"/>
      <c r="L213"/>
      <c r="M213"/>
      <c r="N213"/>
    </row>
    <row r="214" spans="1:14" s="4" customFormat="1" ht="12" customHeight="1" x14ac:dyDescent="0.25">
      <c r="A214" s="123" t="s">
        <v>158</v>
      </c>
      <c r="B214" s="124" t="s">
        <v>110</v>
      </c>
      <c r="C214" s="145" t="s">
        <v>1608</v>
      </c>
      <c r="D214" s="118">
        <v>60000</v>
      </c>
      <c r="E214" s="125">
        <v>60000</v>
      </c>
      <c r="F214" s="119" t="str">
        <f t="shared" ref="F214" si="18">IF(OR(D214="-",E214=D214),"-",D214-IF(E214="-",0,E214))</f>
        <v>-</v>
      </c>
    </row>
    <row r="215" spans="1:14" s="100" customFormat="1" ht="13.5" customHeight="1" x14ac:dyDescent="0.25">
      <c r="A215" s="51" t="s">
        <v>61</v>
      </c>
      <c r="B215" s="121" t="s">
        <v>110</v>
      </c>
      <c r="C215" s="143" t="s">
        <v>1080</v>
      </c>
      <c r="D215" s="116">
        <f t="shared" ref="D215:E216" si="19">D216</f>
        <v>92750</v>
      </c>
      <c r="E215" s="116">
        <f t="shared" si="19"/>
        <v>91762.75</v>
      </c>
      <c r="F215" s="117">
        <f t="shared" si="11"/>
        <v>987.25</v>
      </c>
    </row>
    <row r="216" spans="1:14" ht="13.5" customHeight="1" x14ac:dyDescent="0.25">
      <c r="A216" s="123" t="s">
        <v>120</v>
      </c>
      <c r="B216" s="124" t="s">
        <v>110</v>
      </c>
      <c r="C216" s="145" t="s">
        <v>1081</v>
      </c>
      <c r="D216" s="118">
        <f t="shared" si="19"/>
        <v>92750</v>
      </c>
      <c r="E216" s="118">
        <f t="shared" si="19"/>
        <v>91762.75</v>
      </c>
      <c r="F216" s="119">
        <f t="shared" si="11"/>
        <v>987.25</v>
      </c>
      <c r="G216"/>
      <c r="H216"/>
      <c r="I216"/>
      <c r="J216"/>
      <c r="K216"/>
      <c r="L216"/>
      <c r="M216"/>
      <c r="N216"/>
    </row>
    <row r="217" spans="1:14" ht="12.75" customHeight="1" x14ac:dyDescent="0.25">
      <c r="A217" s="123" t="s">
        <v>121</v>
      </c>
      <c r="B217" s="124" t="s">
        <v>110</v>
      </c>
      <c r="C217" s="145" t="s">
        <v>1082</v>
      </c>
      <c r="D217" s="118">
        <f>D219+D220+D218</f>
        <v>92750</v>
      </c>
      <c r="E217" s="118">
        <f>E219+E220+E218</f>
        <v>91762.75</v>
      </c>
      <c r="F217" s="119">
        <f t="shared" si="11"/>
        <v>987.25</v>
      </c>
      <c r="G217"/>
      <c r="H217"/>
      <c r="I217"/>
      <c r="J217"/>
      <c r="K217"/>
      <c r="L217"/>
      <c r="M217"/>
      <c r="N217"/>
    </row>
    <row r="218" spans="1:14" ht="27" customHeight="1" x14ac:dyDescent="0.25">
      <c r="A218" s="123" t="s">
        <v>1531</v>
      </c>
      <c r="B218" s="124" t="s">
        <v>110</v>
      </c>
      <c r="C218" s="145" t="s">
        <v>1507</v>
      </c>
      <c r="D218" s="118">
        <v>91750</v>
      </c>
      <c r="E218" s="125">
        <v>91750</v>
      </c>
      <c r="F218" s="119" t="str">
        <f t="shared" si="11"/>
        <v>-</v>
      </c>
      <c r="G218"/>
      <c r="H218"/>
      <c r="I218"/>
      <c r="J218"/>
      <c r="K218"/>
      <c r="L218"/>
      <c r="M218"/>
      <c r="N218"/>
    </row>
    <row r="219" spans="1:14" s="421" customFormat="1" ht="12" hidden="1" customHeight="1" x14ac:dyDescent="0.25">
      <c r="A219" s="123" t="s">
        <v>1481</v>
      </c>
      <c r="B219" s="423" t="s">
        <v>110</v>
      </c>
      <c r="C219" s="424" t="s">
        <v>1474</v>
      </c>
      <c r="D219" s="425">
        <v>0</v>
      </c>
      <c r="E219" s="427">
        <v>0</v>
      </c>
      <c r="F219" s="426" t="str">
        <f t="shared" ref="F219" si="20">IF(OR(D219="-",E219=D219),"-",D219-IF(E219="-",0,E219))</f>
        <v>-</v>
      </c>
    </row>
    <row r="220" spans="1:14" ht="12" customHeight="1" x14ac:dyDescent="0.25">
      <c r="A220" s="123" t="s">
        <v>158</v>
      </c>
      <c r="B220" s="124" t="s">
        <v>110</v>
      </c>
      <c r="C220" s="145" t="s">
        <v>1200</v>
      </c>
      <c r="D220" s="118">
        <f>987.25+12.75</f>
        <v>1000</v>
      </c>
      <c r="E220" s="125">
        <v>12.75</v>
      </c>
      <c r="F220" s="119">
        <f t="shared" si="11"/>
        <v>987.25</v>
      </c>
      <c r="G220"/>
      <c r="H220"/>
      <c r="I220"/>
      <c r="J220"/>
      <c r="K220"/>
      <c r="L220"/>
      <c r="M220"/>
      <c r="N220"/>
    </row>
    <row r="221" spans="1:14" s="114" customFormat="1" ht="12" hidden="1" customHeight="1" x14ac:dyDescent="0.25">
      <c r="A221" s="120" t="s">
        <v>1085</v>
      </c>
      <c r="B221" s="225" t="s">
        <v>110</v>
      </c>
      <c r="C221" s="226" t="s">
        <v>920</v>
      </c>
      <c r="D221" s="227">
        <f t="shared" ref="D221:E223" si="21">D222</f>
        <v>0</v>
      </c>
      <c r="E221" s="227">
        <f t="shared" si="21"/>
        <v>0</v>
      </c>
      <c r="F221" s="231" t="str">
        <f t="shared" si="11"/>
        <v>-</v>
      </c>
    </row>
    <row r="222" spans="1:14" s="115" customFormat="1" ht="12" hidden="1" customHeight="1" x14ac:dyDescent="0.25">
      <c r="A222" s="123" t="s">
        <v>120</v>
      </c>
      <c r="B222" s="208" t="s">
        <v>110</v>
      </c>
      <c r="C222" s="228" t="s">
        <v>919</v>
      </c>
      <c r="D222" s="229">
        <f t="shared" si="21"/>
        <v>0</v>
      </c>
      <c r="E222" s="229">
        <f t="shared" si="21"/>
        <v>0</v>
      </c>
      <c r="F222" s="232" t="str">
        <f t="shared" si="11"/>
        <v>-</v>
      </c>
    </row>
    <row r="223" spans="1:14" s="115" customFormat="1" ht="13.5" hidden="1" customHeight="1" x14ac:dyDescent="0.25">
      <c r="A223" s="123" t="s">
        <v>121</v>
      </c>
      <c r="B223" s="208" t="s">
        <v>110</v>
      </c>
      <c r="C223" s="228" t="s">
        <v>918</v>
      </c>
      <c r="D223" s="229">
        <f t="shared" si="21"/>
        <v>0</v>
      </c>
      <c r="E223" s="229">
        <f t="shared" si="21"/>
        <v>0</v>
      </c>
      <c r="F223" s="232" t="str">
        <f t="shared" si="11"/>
        <v>-</v>
      </c>
    </row>
    <row r="224" spans="1:14" s="115" customFormat="1" ht="12.75" hidden="1" customHeight="1" x14ac:dyDescent="0.25">
      <c r="A224" s="123" t="s">
        <v>158</v>
      </c>
      <c r="B224" s="208" t="s">
        <v>110</v>
      </c>
      <c r="C224" s="228" t="s">
        <v>917</v>
      </c>
      <c r="D224" s="229">
        <v>0</v>
      </c>
      <c r="E224" s="230">
        <v>0</v>
      </c>
      <c r="F224" s="232" t="str">
        <f t="shared" si="11"/>
        <v>-</v>
      </c>
    </row>
    <row r="225" spans="1:14" s="100" customFormat="1" ht="36" customHeight="1" x14ac:dyDescent="0.25">
      <c r="A225" s="120" t="s">
        <v>124</v>
      </c>
      <c r="B225" s="121" t="s">
        <v>110</v>
      </c>
      <c r="C225" s="143" t="s">
        <v>369</v>
      </c>
      <c r="D225" s="116">
        <f t="shared" ref="D225:E227" si="22">D226</f>
        <v>856200</v>
      </c>
      <c r="E225" s="116">
        <f t="shared" si="22"/>
        <v>856200</v>
      </c>
      <c r="F225" s="117" t="str">
        <f t="shared" si="11"/>
        <v>-</v>
      </c>
    </row>
    <row r="226" spans="1:14" s="100" customFormat="1" ht="23.25" x14ac:dyDescent="0.25">
      <c r="A226" s="120" t="s">
        <v>341</v>
      </c>
      <c r="B226" s="121" t="s">
        <v>110</v>
      </c>
      <c r="C226" s="143" t="s">
        <v>370</v>
      </c>
      <c r="D226" s="116">
        <f t="shared" si="22"/>
        <v>856200</v>
      </c>
      <c r="E226" s="116">
        <f t="shared" si="22"/>
        <v>856200</v>
      </c>
      <c r="F226" s="117" t="str">
        <f t="shared" si="11"/>
        <v>-</v>
      </c>
    </row>
    <row r="227" spans="1:14" s="100" customFormat="1" ht="23.25" x14ac:dyDescent="0.25">
      <c r="A227" s="120" t="s">
        <v>111</v>
      </c>
      <c r="B227" s="121" t="s">
        <v>110</v>
      </c>
      <c r="C227" s="143" t="s">
        <v>371</v>
      </c>
      <c r="D227" s="116">
        <f t="shared" si="22"/>
        <v>856200</v>
      </c>
      <c r="E227" s="116">
        <f t="shared" si="22"/>
        <v>856200</v>
      </c>
      <c r="F227" s="117" t="str">
        <f t="shared" si="11"/>
        <v>-</v>
      </c>
    </row>
    <row r="228" spans="1:14" s="100" customFormat="1" ht="47.25" customHeight="1" x14ac:dyDescent="0.25">
      <c r="A228" s="120" t="s">
        <v>361</v>
      </c>
      <c r="B228" s="121" t="s">
        <v>110</v>
      </c>
      <c r="C228" s="143" t="s">
        <v>372</v>
      </c>
      <c r="D228" s="116">
        <f>D229+D232+D235</f>
        <v>856200</v>
      </c>
      <c r="E228" s="116">
        <f>E229+E232+E235</f>
        <v>856200</v>
      </c>
      <c r="F228" s="117" t="str">
        <f t="shared" si="11"/>
        <v>-</v>
      </c>
    </row>
    <row r="229" spans="1:14" ht="38.25" customHeight="1" x14ac:dyDescent="0.25">
      <c r="A229" s="123" t="s">
        <v>373</v>
      </c>
      <c r="B229" s="124" t="s">
        <v>110</v>
      </c>
      <c r="C229" s="145" t="s">
        <v>374</v>
      </c>
      <c r="D229" s="118">
        <f>D230</f>
        <v>685000</v>
      </c>
      <c r="E229" s="118">
        <f>E230</f>
        <v>685000</v>
      </c>
      <c r="F229" s="119" t="str">
        <f t="shared" si="11"/>
        <v>-</v>
      </c>
      <c r="G229"/>
      <c r="H229"/>
      <c r="I229"/>
      <c r="J229"/>
      <c r="K229"/>
      <c r="L229"/>
      <c r="M229"/>
      <c r="N229"/>
    </row>
    <row r="230" spans="1:14" x14ac:dyDescent="0.25">
      <c r="A230" s="123" t="s">
        <v>122</v>
      </c>
      <c r="B230" s="124" t="s">
        <v>110</v>
      </c>
      <c r="C230" s="145" t="s">
        <v>375</v>
      </c>
      <c r="D230" s="118">
        <f>D231</f>
        <v>685000</v>
      </c>
      <c r="E230" s="118">
        <f>E231</f>
        <v>685000</v>
      </c>
      <c r="F230" s="119" t="str">
        <f t="shared" si="11"/>
        <v>-</v>
      </c>
      <c r="G230"/>
      <c r="H230"/>
      <c r="I230"/>
      <c r="J230"/>
      <c r="K230"/>
      <c r="L230"/>
      <c r="M230"/>
      <c r="N230"/>
    </row>
    <row r="231" spans="1:14" x14ac:dyDescent="0.25">
      <c r="A231" s="123" t="s">
        <v>123</v>
      </c>
      <c r="B231" s="124" t="s">
        <v>110</v>
      </c>
      <c r="C231" s="145" t="s">
        <v>376</v>
      </c>
      <c r="D231" s="118">
        <v>685000</v>
      </c>
      <c r="E231" s="125">
        <v>685000</v>
      </c>
      <c r="F231" s="119" t="str">
        <f t="shared" si="11"/>
        <v>-</v>
      </c>
      <c r="G231"/>
      <c r="H231"/>
      <c r="I231"/>
      <c r="J231"/>
      <c r="K231"/>
      <c r="L231"/>
      <c r="M231"/>
      <c r="N231"/>
    </row>
    <row r="232" spans="1:14" ht="34.5" x14ac:dyDescent="0.25">
      <c r="A232" s="123" t="s">
        <v>377</v>
      </c>
      <c r="B232" s="124" t="s">
        <v>110</v>
      </c>
      <c r="C232" s="145" t="s">
        <v>378</v>
      </c>
      <c r="D232" s="118">
        <f>D233</f>
        <v>171200</v>
      </c>
      <c r="E232" s="118">
        <f>E233</f>
        <v>171200</v>
      </c>
      <c r="F232" s="119" t="str">
        <f t="shared" si="11"/>
        <v>-</v>
      </c>
      <c r="G232"/>
      <c r="H232"/>
      <c r="I232"/>
      <c r="J232"/>
      <c r="K232"/>
      <c r="L232"/>
      <c r="M232"/>
      <c r="N232"/>
    </row>
    <row r="233" spans="1:14" ht="13.5" customHeight="1" x14ac:dyDescent="0.25">
      <c r="A233" s="123" t="s">
        <v>122</v>
      </c>
      <c r="B233" s="124" t="s">
        <v>110</v>
      </c>
      <c r="C233" s="145" t="s">
        <v>379</v>
      </c>
      <c r="D233" s="118">
        <f>D234</f>
        <v>171200</v>
      </c>
      <c r="E233" s="118">
        <f>E234</f>
        <v>171200</v>
      </c>
      <c r="F233" s="119" t="str">
        <f t="shared" si="11"/>
        <v>-</v>
      </c>
      <c r="G233"/>
      <c r="H233"/>
      <c r="I233"/>
      <c r="J233"/>
      <c r="K233"/>
      <c r="L233"/>
      <c r="M233"/>
      <c r="N233"/>
    </row>
    <row r="234" spans="1:14" ht="12.75" customHeight="1" x14ac:dyDescent="0.25">
      <c r="A234" s="123" t="s">
        <v>123</v>
      </c>
      <c r="B234" s="124" t="s">
        <v>110</v>
      </c>
      <c r="C234" s="145" t="s">
        <v>380</v>
      </c>
      <c r="D234" s="118">
        <v>171200</v>
      </c>
      <c r="E234" s="125">
        <v>171200</v>
      </c>
      <c r="F234" s="119" t="str">
        <f t="shared" si="11"/>
        <v>-</v>
      </c>
      <c r="G234"/>
      <c r="H234"/>
      <c r="I234"/>
      <c r="J234"/>
      <c r="K234"/>
      <c r="L234"/>
      <c r="M234"/>
      <c r="N234"/>
    </row>
    <row r="235" spans="1:14" s="115" customFormat="1" ht="34.5" hidden="1" x14ac:dyDescent="0.25">
      <c r="A235" s="123" t="s">
        <v>905</v>
      </c>
      <c r="B235" s="208" t="s">
        <v>110</v>
      </c>
      <c r="C235" s="228" t="s">
        <v>1396</v>
      </c>
      <c r="D235" s="229">
        <f t="shared" ref="D235:E236" si="23">D236</f>
        <v>0</v>
      </c>
      <c r="E235" s="229">
        <f t="shared" si="23"/>
        <v>0</v>
      </c>
      <c r="F235" s="232" t="str">
        <f t="shared" si="11"/>
        <v>-</v>
      </c>
    </row>
    <row r="236" spans="1:14" s="115" customFormat="1" ht="11.25" hidden="1" customHeight="1" x14ac:dyDescent="0.25">
      <c r="A236" s="123" t="s">
        <v>122</v>
      </c>
      <c r="B236" s="208" t="s">
        <v>110</v>
      </c>
      <c r="C236" s="228" t="s">
        <v>1397</v>
      </c>
      <c r="D236" s="229">
        <f t="shared" si="23"/>
        <v>0</v>
      </c>
      <c r="E236" s="229">
        <f t="shared" si="23"/>
        <v>0</v>
      </c>
      <c r="F236" s="232" t="str">
        <f t="shared" si="11"/>
        <v>-</v>
      </c>
    </row>
    <row r="237" spans="1:14" s="115" customFormat="1" ht="11.25" hidden="1" customHeight="1" x14ac:dyDescent="0.25">
      <c r="A237" s="123" t="s">
        <v>123</v>
      </c>
      <c r="B237" s="208" t="s">
        <v>110</v>
      </c>
      <c r="C237" s="228" t="s">
        <v>1398</v>
      </c>
      <c r="D237" s="229">
        <v>0</v>
      </c>
      <c r="E237" s="230">
        <v>0</v>
      </c>
      <c r="F237" s="232" t="str">
        <f t="shared" si="11"/>
        <v>-</v>
      </c>
    </row>
    <row r="238" spans="1:14" s="182" customFormat="1" ht="17.25" hidden="1" customHeight="1" x14ac:dyDescent="0.25">
      <c r="A238" s="120" t="s">
        <v>1369</v>
      </c>
      <c r="B238" s="351" t="s">
        <v>110</v>
      </c>
      <c r="C238" s="352" t="s">
        <v>1348</v>
      </c>
      <c r="D238" s="356">
        <f t="shared" ref="D238:E239" si="24">D239</f>
        <v>0</v>
      </c>
      <c r="E238" s="356">
        <f t="shared" si="24"/>
        <v>0</v>
      </c>
      <c r="F238" s="357" t="str">
        <f t="shared" ref="F238:F240" si="25">IF(OR(D238="-",E238=D238),"-",D238-IF(E238="-",0,E238))</f>
        <v>-</v>
      </c>
    </row>
    <row r="239" spans="1:14" s="182" customFormat="1" ht="23.25" hidden="1" x14ac:dyDescent="0.25">
      <c r="A239" s="120" t="s">
        <v>341</v>
      </c>
      <c r="B239" s="351" t="s">
        <v>110</v>
      </c>
      <c r="C239" s="352" t="s">
        <v>1350</v>
      </c>
      <c r="D239" s="356">
        <f t="shared" si="24"/>
        <v>0</v>
      </c>
      <c r="E239" s="356">
        <f t="shared" si="24"/>
        <v>0</v>
      </c>
      <c r="F239" s="357" t="str">
        <f t="shared" si="25"/>
        <v>-</v>
      </c>
    </row>
    <row r="240" spans="1:14" s="182" customFormat="1" ht="23.25" hidden="1" x14ac:dyDescent="0.25">
      <c r="A240" s="120" t="s">
        <v>111</v>
      </c>
      <c r="B240" s="351" t="s">
        <v>110</v>
      </c>
      <c r="C240" s="352" t="s">
        <v>1349</v>
      </c>
      <c r="D240" s="356">
        <f>D241</f>
        <v>0</v>
      </c>
      <c r="E240" s="356">
        <f>E241</f>
        <v>0</v>
      </c>
      <c r="F240" s="357" t="str">
        <f t="shared" si="25"/>
        <v>-</v>
      </c>
    </row>
    <row r="241" spans="1:14" s="181" customFormat="1" hidden="1" x14ac:dyDescent="0.25">
      <c r="A241" s="123" t="s">
        <v>112</v>
      </c>
      <c r="B241" s="353" t="s">
        <v>110</v>
      </c>
      <c r="C241" s="354" t="s">
        <v>1467</v>
      </c>
      <c r="D241" s="358">
        <f>D243</f>
        <v>0</v>
      </c>
      <c r="E241" s="358">
        <f>E243</f>
        <v>0</v>
      </c>
      <c r="F241" s="359" t="str">
        <f t="shared" si="11"/>
        <v>-</v>
      </c>
    </row>
    <row r="242" spans="1:14" s="181" customFormat="1" hidden="1" x14ac:dyDescent="0.25">
      <c r="A242" s="123" t="s">
        <v>1473</v>
      </c>
      <c r="B242" s="353" t="s">
        <v>110</v>
      </c>
      <c r="C242" s="354" t="s">
        <v>1472</v>
      </c>
      <c r="D242" s="358">
        <f>D244</f>
        <v>0</v>
      </c>
      <c r="E242" s="358">
        <f>E244</f>
        <v>0</v>
      </c>
      <c r="F242" s="359" t="str">
        <f t="shared" si="11"/>
        <v>-</v>
      </c>
    </row>
    <row r="243" spans="1:14" s="181" customFormat="1" ht="18" hidden="1" customHeight="1" x14ac:dyDescent="0.25">
      <c r="A243" s="123" t="s">
        <v>120</v>
      </c>
      <c r="B243" s="353" t="s">
        <v>110</v>
      </c>
      <c r="C243" s="354" t="s">
        <v>1456</v>
      </c>
      <c r="D243" s="358">
        <f t="shared" ref="D243:E243" si="26">D244</f>
        <v>0</v>
      </c>
      <c r="E243" s="358">
        <f t="shared" si="26"/>
        <v>0</v>
      </c>
      <c r="F243" s="359" t="str">
        <f t="shared" si="11"/>
        <v>-</v>
      </c>
    </row>
    <row r="244" spans="1:14" s="181" customFormat="1" hidden="1" x14ac:dyDescent="0.25">
      <c r="A244" s="123" t="s">
        <v>1458</v>
      </c>
      <c r="B244" s="353" t="s">
        <v>110</v>
      </c>
      <c r="C244" s="354" t="s">
        <v>1457</v>
      </c>
      <c r="D244" s="358">
        <v>0</v>
      </c>
      <c r="E244" s="362">
        <v>0</v>
      </c>
      <c r="F244" s="359" t="str">
        <f t="shared" si="11"/>
        <v>-</v>
      </c>
    </row>
    <row r="245" spans="1:14" s="122" customFormat="1" hidden="1" x14ac:dyDescent="0.25">
      <c r="A245" s="428" t="s">
        <v>1025</v>
      </c>
      <c r="B245" s="225" t="s">
        <v>110</v>
      </c>
      <c r="C245" s="226" t="s">
        <v>921</v>
      </c>
      <c r="D245" s="227">
        <f t="shared" ref="D245:E250" si="27">D246</f>
        <v>0</v>
      </c>
      <c r="E245" s="227">
        <f t="shared" si="27"/>
        <v>0</v>
      </c>
      <c r="F245" s="231" t="str">
        <f t="shared" ref="F245:F251" si="28">IF(OR(D245="-",E245=D245),"-",D245-IF(E245="-",0,E245))</f>
        <v>-</v>
      </c>
    </row>
    <row r="246" spans="1:14" s="122" customFormat="1" ht="23.25" hidden="1" x14ac:dyDescent="0.25">
      <c r="A246" s="120" t="s">
        <v>341</v>
      </c>
      <c r="B246" s="225" t="s">
        <v>110</v>
      </c>
      <c r="C246" s="226" t="s">
        <v>922</v>
      </c>
      <c r="D246" s="227">
        <f t="shared" si="27"/>
        <v>0</v>
      </c>
      <c r="E246" s="227">
        <f t="shared" si="27"/>
        <v>0</v>
      </c>
      <c r="F246" s="231" t="str">
        <f t="shared" si="28"/>
        <v>-</v>
      </c>
    </row>
    <row r="247" spans="1:14" s="122" customFormat="1" ht="23.25" hidden="1" x14ac:dyDescent="0.25">
      <c r="A247" s="120" t="s">
        <v>111</v>
      </c>
      <c r="B247" s="225" t="s">
        <v>110</v>
      </c>
      <c r="C247" s="226" t="s">
        <v>923</v>
      </c>
      <c r="D247" s="227">
        <f t="shared" si="27"/>
        <v>0</v>
      </c>
      <c r="E247" s="227">
        <f t="shared" si="27"/>
        <v>0</v>
      </c>
      <c r="F247" s="231" t="str">
        <f t="shared" si="28"/>
        <v>-</v>
      </c>
    </row>
    <row r="248" spans="1:14" s="4" customFormat="1" ht="23.25" hidden="1" x14ac:dyDescent="0.25">
      <c r="A248" s="123" t="s">
        <v>11</v>
      </c>
      <c r="B248" s="208" t="s">
        <v>110</v>
      </c>
      <c r="C248" s="377" t="s">
        <v>924</v>
      </c>
      <c r="D248" s="229">
        <f t="shared" si="27"/>
        <v>0</v>
      </c>
      <c r="E248" s="229">
        <f t="shared" si="27"/>
        <v>0</v>
      </c>
      <c r="F248" s="232" t="str">
        <f t="shared" si="28"/>
        <v>-</v>
      </c>
    </row>
    <row r="249" spans="1:14" s="4" customFormat="1" hidden="1" x14ac:dyDescent="0.25">
      <c r="A249" s="126" t="s">
        <v>1026</v>
      </c>
      <c r="B249" s="208" t="s">
        <v>110</v>
      </c>
      <c r="C249" s="377" t="s">
        <v>925</v>
      </c>
      <c r="D249" s="229">
        <f t="shared" si="27"/>
        <v>0</v>
      </c>
      <c r="E249" s="229">
        <f t="shared" si="27"/>
        <v>0</v>
      </c>
      <c r="F249" s="232" t="str">
        <f t="shared" si="28"/>
        <v>-</v>
      </c>
    </row>
    <row r="250" spans="1:14" s="4" customFormat="1" hidden="1" x14ac:dyDescent="0.25">
      <c r="A250" s="126" t="s">
        <v>120</v>
      </c>
      <c r="B250" s="208" t="s">
        <v>110</v>
      </c>
      <c r="C250" s="377" t="s">
        <v>926</v>
      </c>
      <c r="D250" s="229">
        <f t="shared" si="27"/>
        <v>0</v>
      </c>
      <c r="E250" s="229">
        <f t="shared" si="27"/>
        <v>0</v>
      </c>
      <c r="F250" s="232" t="str">
        <f t="shared" si="28"/>
        <v>-</v>
      </c>
    </row>
    <row r="251" spans="1:14" s="4" customFormat="1" hidden="1" x14ac:dyDescent="0.25">
      <c r="A251" s="126" t="s">
        <v>1027</v>
      </c>
      <c r="B251" s="208" t="s">
        <v>110</v>
      </c>
      <c r="C251" s="377" t="s">
        <v>927</v>
      </c>
      <c r="D251" s="229">
        <v>0</v>
      </c>
      <c r="E251" s="229">
        <v>0</v>
      </c>
      <c r="F251" s="232" t="str">
        <f t="shared" si="28"/>
        <v>-</v>
      </c>
    </row>
    <row r="252" spans="1:14" s="122" customFormat="1" x14ac:dyDescent="0.25">
      <c r="A252" s="120" t="s">
        <v>125</v>
      </c>
      <c r="B252" s="121" t="s">
        <v>110</v>
      </c>
      <c r="C252" s="143" t="s">
        <v>381</v>
      </c>
      <c r="D252" s="116">
        <f>D253+D274</f>
        <v>6260911.71</v>
      </c>
      <c r="E252" s="116">
        <f>E253+E274</f>
        <v>6260802.4199999999</v>
      </c>
      <c r="F252" s="117">
        <f t="shared" si="11"/>
        <v>109.29000000003725</v>
      </c>
    </row>
    <row r="253" spans="1:14" s="100" customFormat="1" ht="48" customHeight="1" x14ac:dyDescent="0.25">
      <c r="A253" s="120" t="s">
        <v>1346</v>
      </c>
      <c r="B253" s="121" t="s">
        <v>110</v>
      </c>
      <c r="C253" s="143" t="s">
        <v>382</v>
      </c>
      <c r="D253" s="116">
        <f>D254+D268</f>
        <v>1610500</v>
      </c>
      <c r="E253" s="116">
        <f>E254+E268</f>
        <v>1610408</v>
      </c>
      <c r="F253" s="117">
        <f t="shared" si="11"/>
        <v>92</v>
      </c>
    </row>
    <row r="254" spans="1:14" s="100" customFormat="1" ht="23.25" x14ac:dyDescent="0.25">
      <c r="A254" s="120" t="s">
        <v>247</v>
      </c>
      <c r="B254" s="121" t="s">
        <v>110</v>
      </c>
      <c r="C254" s="143" t="s">
        <v>383</v>
      </c>
      <c r="D254" s="116">
        <f>D255</f>
        <v>1560500</v>
      </c>
      <c r="E254" s="116">
        <f>E255</f>
        <v>1560408</v>
      </c>
      <c r="F254" s="117">
        <f t="shared" si="11"/>
        <v>92</v>
      </c>
    </row>
    <row r="255" spans="1:14" x14ac:dyDescent="0.25">
      <c r="A255" s="123" t="s">
        <v>112</v>
      </c>
      <c r="B255" s="124" t="s">
        <v>110</v>
      </c>
      <c r="C255" s="145" t="s">
        <v>384</v>
      </c>
      <c r="D255" s="118">
        <f>D256+D260+D264</f>
        <v>1560500</v>
      </c>
      <c r="E255" s="118">
        <f>E256+E260+E264</f>
        <v>1560408</v>
      </c>
      <c r="F255" s="119">
        <f t="shared" si="11"/>
        <v>92</v>
      </c>
      <c r="G255"/>
      <c r="H255"/>
      <c r="I255"/>
      <c r="J255"/>
      <c r="K255"/>
      <c r="L255"/>
      <c r="M255"/>
      <c r="N255"/>
    </row>
    <row r="256" spans="1:14" ht="23.25" x14ac:dyDescent="0.25">
      <c r="A256" s="123" t="s">
        <v>126</v>
      </c>
      <c r="B256" s="124" t="s">
        <v>110</v>
      </c>
      <c r="C256" s="145" t="s">
        <v>385</v>
      </c>
      <c r="D256" s="118">
        <f t="shared" ref="D256:E258" si="29">D257</f>
        <v>1200000</v>
      </c>
      <c r="E256" s="118">
        <f t="shared" si="29"/>
        <v>1200000</v>
      </c>
      <c r="F256" s="119" t="str">
        <f t="shared" si="11"/>
        <v>-</v>
      </c>
      <c r="G256"/>
      <c r="H256"/>
      <c r="I256"/>
      <c r="J256"/>
      <c r="K256"/>
      <c r="L256"/>
      <c r="M256"/>
      <c r="N256"/>
    </row>
    <row r="257" spans="1:14" ht="23.25" x14ac:dyDescent="0.25">
      <c r="A257" s="123" t="s">
        <v>113</v>
      </c>
      <c r="B257" s="124" t="s">
        <v>110</v>
      </c>
      <c r="C257" s="145" t="s">
        <v>386</v>
      </c>
      <c r="D257" s="118">
        <f t="shared" si="29"/>
        <v>1200000</v>
      </c>
      <c r="E257" s="118">
        <f t="shared" si="29"/>
        <v>1200000</v>
      </c>
      <c r="F257" s="119" t="str">
        <f t="shared" si="11"/>
        <v>-</v>
      </c>
      <c r="G257"/>
      <c r="H257"/>
      <c r="I257"/>
      <c r="J257"/>
      <c r="K257"/>
      <c r="L257"/>
      <c r="M257"/>
      <c r="N257"/>
    </row>
    <row r="258" spans="1:14" ht="27" customHeight="1" x14ac:dyDescent="0.25">
      <c r="A258" s="123" t="s">
        <v>1164</v>
      </c>
      <c r="B258" s="124" t="s">
        <v>110</v>
      </c>
      <c r="C258" s="145" t="s">
        <v>387</v>
      </c>
      <c r="D258" s="118">
        <f t="shared" si="29"/>
        <v>1200000</v>
      </c>
      <c r="E258" s="118">
        <f t="shared" si="29"/>
        <v>1200000</v>
      </c>
      <c r="F258" s="119" t="str">
        <f t="shared" si="11"/>
        <v>-</v>
      </c>
      <c r="G258"/>
      <c r="H258"/>
      <c r="I258"/>
      <c r="J258"/>
      <c r="K258"/>
      <c r="L258"/>
      <c r="M258"/>
      <c r="N258"/>
    </row>
    <row r="259" spans="1:14" x14ac:dyDescent="0.25">
      <c r="A259" s="123" t="s">
        <v>1285</v>
      </c>
      <c r="B259" s="124" t="s">
        <v>110</v>
      </c>
      <c r="C259" s="145" t="s">
        <v>388</v>
      </c>
      <c r="D259" s="118">
        <v>1200000</v>
      </c>
      <c r="E259" s="125">
        <v>1200000</v>
      </c>
      <c r="F259" s="119" t="str">
        <f t="shared" si="11"/>
        <v>-</v>
      </c>
      <c r="G259"/>
      <c r="H259"/>
      <c r="I259"/>
      <c r="J259"/>
      <c r="K259"/>
      <c r="L259"/>
      <c r="M259"/>
      <c r="N259"/>
    </row>
    <row r="260" spans="1:14" ht="23.25" x14ac:dyDescent="0.25">
      <c r="A260" s="123" t="s">
        <v>128</v>
      </c>
      <c r="B260" s="124" t="s">
        <v>110</v>
      </c>
      <c r="C260" s="145" t="s">
        <v>389</v>
      </c>
      <c r="D260" s="118">
        <f t="shared" ref="D260:E262" si="30">D261</f>
        <v>96500</v>
      </c>
      <c r="E260" s="118">
        <f>E261</f>
        <v>96408</v>
      </c>
      <c r="F260" s="119">
        <f t="shared" si="11"/>
        <v>92</v>
      </c>
      <c r="G260"/>
      <c r="H260"/>
      <c r="I260"/>
      <c r="J260"/>
      <c r="K260"/>
      <c r="L260"/>
      <c r="M260"/>
      <c r="N260"/>
    </row>
    <row r="261" spans="1:14" ht="23.25" x14ac:dyDescent="0.25">
      <c r="A261" s="123" t="s">
        <v>113</v>
      </c>
      <c r="B261" s="124" t="s">
        <v>110</v>
      </c>
      <c r="C261" s="145" t="s">
        <v>390</v>
      </c>
      <c r="D261" s="118">
        <f t="shared" si="30"/>
        <v>96500</v>
      </c>
      <c r="E261" s="118">
        <f t="shared" si="30"/>
        <v>96408</v>
      </c>
      <c r="F261" s="119">
        <f t="shared" si="11"/>
        <v>92</v>
      </c>
      <c r="G261"/>
      <c r="H261"/>
      <c r="I261"/>
      <c r="J261"/>
      <c r="K261"/>
      <c r="L261"/>
      <c r="M261"/>
      <c r="N261"/>
    </row>
    <row r="262" spans="1:14" ht="26.25" customHeight="1" x14ac:dyDescent="0.25">
      <c r="A262" s="123" t="s">
        <v>1164</v>
      </c>
      <c r="B262" s="124" t="s">
        <v>110</v>
      </c>
      <c r="C262" s="145" t="s">
        <v>391</v>
      </c>
      <c r="D262" s="118">
        <f t="shared" si="30"/>
        <v>96500</v>
      </c>
      <c r="E262" s="118">
        <f t="shared" si="30"/>
        <v>96408</v>
      </c>
      <c r="F262" s="119">
        <f t="shared" si="11"/>
        <v>92</v>
      </c>
      <c r="G262"/>
      <c r="H262"/>
      <c r="I262"/>
      <c r="J262"/>
      <c r="K262"/>
      <c r="L262"/>
      <c r="M262"/>
      <c r="N262"/>
    </row>
    <row r="263" spans="1:14" x14ac:dyDescent="0.25">
      <c r="A263" s="123" t="s">
        <v>1285</v>
      </c>
      <c r="B263" s="124" t="s">
        <v>110</v>
      </c>
      <c r="C263" s="145" t="s">
        <v>392</v>
      </c>
      <c r="D263" s="118">
        <v>96500</v>
      </c>
      <c r="E263" s="125">
        <v>96408</v>
      </c>
      <c r="F263" s="119">
        <f t="shared" si="11"/>
        <v>92</v>
      </c>
      <c r="G263"/>
      <c r="H263"/>
      <c r="I263"/>
      <c r="J263"/>
      <c r="K263"/>
      <c r="L263"/>
      <c r="M263"/>
      <c r="N263"/>
    </row>
    <row r="264" spans="1:14" ht="14.25" customHeight="1" x14ac:dyDescent="0.25">
      <c r="A264" s="123" t="s">
        <v>129</v>
      </c>
      <c r="B264" s="124" t="s">
        <v>110</v>
      </c>
      <c r="C264" s="145" t="s">
        <v>393</v>
      </c>
      <c r="D264" s="118">
        <f t="shared" ref="D264:E265" si="31">D265</f>
        <v>264000</v>
      </c>
      <c r="E264" s="118">
        <f t="shared" si="31"/>
        <v>264000</v>
      </c>
      <c r="F264" s="119" t="str">
        <f t="shared" si="11"/>
        <v>-</v>
      </c>
      <c r="G264"/>
      <c r="H264"/>
      <c r="I264"/>
      <c r="J264"/>
      <c r="K264"/>
      <c r="L264"/>
      <c r="M264"/>
      <c r="N264"/>
    </row>
    <row r="265" spans="1:14" ht="23.25" x14ac:dyDescent="0.25">
      <c r="A265" s="123" t="s">
        <v>113</v>
      </c>
      <c r="B265" s="124" t="s">
        <v>110</v>
      </c>
      <c r="C265" s="145" t="s">
        <v>394</v>
      </c>
      <c r="D265" s="118">
        <f t="shared" si="31"/>
        <v>264000</v>
      </c>
      <c r="E265" s="118">
        <f t="shared" si="31"/>
        <v>264000</v>
      </c>
      <c r="F265" s="119" t="str">
        <f t="shared" si="11"/>
        <v>-</v>
      </c>
      <c r="G265"/>
      <c r="H265"/>
      <c r="I265"/>
      <c r="J265"/>
      <c r="K265"/>
      <c r="L265"/>
      <c r="M265"/>
      <c r="N265"/>
    </row>
    <row r="266" spans="1:14" ht="26.25" customHeight="1" x14ac:dyDescent="0.25">
      <c r="A266" s="123" t="s">
        <v>1164</v>
      </c>
      <c r="B266" s="124" t="s">
        <v>110</v>
      </c>
      <c r="C266" s="145" t="s">
        <v>395</v>
      </c>
      <c r="D266" s="118">
        <f>D267</f>
        <v>264000</v>
      </c>
      <c r="E266" s="118">
        <f>E267</f>
        <v>264000</v>
      </c>
      <c r="F266" s="119" t="str">
        <f t="shared" si="11"/>
        <v>-</v>
      </c>
      <c r="G266"/>
      <c r="H266"/>
      <c r="I266"/>
      <c r="J266"/>
      <c r="K266"/>
      <c r="L266"/>
      <c r="M266"/>
      <c r="N266"/>
    </row>
    <row r="267" spans="1:14" x14ac:dyDescent="0.25">
      <c r="A267" s="123" t="s">
        <v>1285</v>
      </c>
      <c r="B267" s="124" t="s">
        <v>110</v>
      </c>
      <c r="C267" s="145" t="s">
        <v>396</v>
      </c>
      <c r="D267" s="118">
        <v>264000</v>
      </c>
      <c r="E267" s="125">
        <v>264000</v>
      </c>
      <c r="F267" s="119" t="str">
        <f t="shared" si="11"/>
        <v>-</v>
      </c>
      <c r="G267"/>
      <c r="H267"/>
      <c r="I267"/>
      <c r="J267"/>
      <c r="K267"/>
      <c r="L267"/>
      <c r="M267"/>
      <c r="N267"/>
    </row>
    <row r="268" spans="1:14" ht="45.75" x14ac:dyDescent="0.25">
      <c r="A268" s="120" t="s">
        <v>397</v>
      </c>
      <c r="B268" s="121" t="s">
        <v>110</v>
      </c>
      <c r="C268" s="143" t="s">
        <v>398</v>
      </c>
      <c r="D268" s="116">
        <f t="shared" ref="D268:E272" si="32">D269</f>
        <v>50000</v>
      </c>
      <c r="E268" s="116">
        <f t="shared" si="32"/>
        <v>50000</v>
      </c>
      <c r="F268" s="117" t="str">
        <f t="shared" si="11"/>
        <v>-</v>
      </c>
      <c r="G268"/>
      <c r="H268"/>
      <c r="I268"/>
      <c r="J268"/>
      <c r="K268"/>
      <c r="L268"/>
      <c r="M268"/>
      <c r="N268"/>
    </row>
    <row r="269" spans="1:14" x14ac:dyDescent="0.25">
      <c r="A269" s="128" t="s">
        <v>112</v>
      </c>
      <c r="B269" s="124" t="s">
        <v>110</v>
      </c>
      <c r="C269" s="145" t="s">
        <v>399</v>
      </c>
      <c r="D269" s="118">
        <f t="shared" si="32"/>
        <v>50000</v>
      </c>
      <c r="E269" s="118">
        <f t="shared" si="32"/>
        <v>50000</v>
      </c>
      <c r="F269" s="119" t="str">
        <f t="shared" si="11"/>
        <v>-</v>
      </c>
      <c r="G269"/>
      <c r="H269"/>
      <c r="I269"/>
      <c r="J269"/>
      <c r="K269"/>
      <c r="L269"/>
      <c r="M269"/>
      <c r="N269"/>
    </row>
    <row r="270" spans="1:14" ht="82.5" customHeight="1" x14ac:dyDescent="0.25">
      <c r="A270" s="158" t="s">
        <v>159</v>
      </c>
      <c r="B270" s="124" t="s">
        <v>110</v>
      </c>
      <c r="C270" s="145" t="s">
        <v>400</v>
      </c>
      <c r="D270" s="118">
        <f t="shared" si="32"/>
        <v>50000</v>
      </c>
      <c r="E270" s="118">
        <f t="shared" si="32"/>
        <v>50000</v>
      </c>
      <c r="F270" s="119" t="str">
        <f t="shared" si="11"/>
        <v>-</v>
      </c>
      <c r="G270"/>
      <c r="H270"/>
      <c r="I270"/>
      <c r="J270"/>
      <c r="K270"/>
      <c r="L270"/>
      <c r="M270"/>
      <c r="N270"/>
    </row>
    <row r="271" spans="1:14" ht="23.25" x14ac:dyDescent="0.25">
      <c r="A271" s="123" t="s">
        <v>113</v>
      </c>
      <c r="B271" s="124" t="s">
        <v>110</v>
      </c>
      <c r="C271" s="145" t="s">
        <v>401</v>
      </c>
      <c r="D271" s="118">
        <f t="shared" si="32"/>
        <v>50000</v>
      </c>
      <c r="E271" s="118">
        <f t="shared" si="32"/>
        <v>50000</v>
      </c>
      <c r="F271" s="119" t="str">
        <f t="shared" si="11"/>
        <v>-</v>
      </c>
      <c r="G271"/>
      <c r="H271"/>
      <c r="I271"/>
      <c r="J271"/>
      <c r="K271"/>
      <c r="L271"/>
      <c r="M271"/>
      <c r="N271"/>
    </row>
    <row r="272" spans="1:14" ht="30" customHeight="1" x14ac:dyDescent="0.25">
      <c r="A272" s="123" t="s">
        <v>1164</v>
      </c>
      <c r="B272" s="124" t="s">
        <v>110</v>
      </c>
      <c r="C272" s="145" t="s">
        <v>402</v>
      </c>
      <c r="D272" s="118">
        <f t="shared" si="32"/>
        <v>50000</v>
      </c>
      <c r="E272" s="118">
        <f t="shared" si="32"/>
        <v>50000</v>
      </c>
      <c r="F272" s="119" t="str">
        <f t="shared" si="11"/>
        <v>-</v>
      </c>
      <c r="G272"/>
      <c r="H272"/>
      <c r="I272"/>
      <c r="J272"/>
      <c r="K272"/>
      <c r="L272"/>
      <c r="M272"/>
      <c r="N272"/>
    </row>
    <row r="273" spans="1:14" x14ac:dyDescent="0.25">
      <c r="A273" s="123" t="s">
        <v>1285</v>
      </c>
      <c r="B273" s="124" t="s">
        <v>110</v>
      </c>
      <c r="C273" s="145" t="s">
        <v>403</v>
      </c>
      <c r="D273" s="118">
        <v>50000</v>
      </c>
      <c r="E273" s="125">
        <v>50000</v>
      </c>
      <c r="F273" s="119" t="str">
        <f t="shared" ref="F273:F353" si="33">IF(OR(D273="-",E273=D273),"-",D273-IF(E273="-",0,E273))</f>
        <v>-</v>
      </c>
      <c r="G273"/>
      <c r="H273"/>
      <c r="I273"/>
      <c r="J273"/>
      <c r="K273"/>
      <c r="L273"/>
      <c r="M273"/>
      <c r="N273"/>
    </row>
    <row r="274" spans="1:14" s="100" customFormat="1" ht="29.25" customHeight="1" x14ac:dyDescent="0.25">
      <c r="A274" s="120" t="s">
        <v>341</v>
      </c>
      <c r="B274" s="121" t="s">
        <v>110</v>
      </c>
      <c r="C274" s="143" t="s">
        <v>404</v>
      </c>
      <c r="D274" s="116">
        <f>D275</f>
        <v>4650411.71</v>
      </c>
      <c r="E274" s="116">
        <f>E275</f>
        <v>4650394.42</v>
      </c>
      <c r="F274" s="117">
        <f t="shared" si="33"/>
        <v>17.290000000037253</v>
      </c>
    </row>
    <row r="275" spans="1:14" s="100" customFormat="1" ht="23.25" x14ac:dyDescent="0.25">
      <c r="A275" s="120" t="s">
        <v>111</v>
      </c>
      <c r="B275" s="121" t="s">
        <v>110</v>
      </c>
      <c r="C275" s="143" t="s">
        <v>405</v>
      </c>
      <c r="D275" s="116">
        <f>D276+D293+D300+D305</f>
        <v>4650411.71</v>
      </c>
      <c r="E275" s="116">
        <f>E276+E293+E300+E305</f>
        <v>4650394.42</v>
      </c>
      <c r="F275" s="117">
        <f t="shared" si="33"/>
        <v>17.290000000037253</v>
      </c>
    </row>
    <row r="276" spans="1:14" s="122" customFormat="1" x14ac:dyDescent="0.25">
      <c r="A276" s="120" t="s">
        <v>112</v>
      </c>
      <c r="B276" s="121" t="s">
        <v>110</v>
      </c>
      <c r="C276" s="143" t="s">
        <v>406</v>
      </c>
      <c r="D276" s="116">
        <f>D277+D281+D285+D289</f>
        <v>118096.71</v>
      </c>
      <c r="E276" s="116">
        <f>E277+E281+E285+E289</f>
        <v>118079.42</v>
      </c>
      <c r="F276" s="117">
        <f t="shared" si="33"/>
        <v>17.290000000008149</v>
      </c>
    </row>
    <row r="277" spans="1:14" s="4" customFormat="1" hidden="1" x14ac:dyDescent="0.25">
      <c r="A277" s="123" t="s">
        <v>1320</v>
      </c>
      <c r="B277" s="297" t="s">
        <v>110</v>
      </c>
      <c r="C277" s="298" t="s">
        <v>1321</v>
      </c>
      <c r="D277" s="299">
        <f t="shared" ref="D277:E279" si="34">D278</f>
        <v>0</v>
      </c>
      <c r="E277" s="299">
        <f t="shared" si="34"/>
        <v>0</v>
      </c>
      <c r="F277" s="300" t="str">
        <f t="shared" si="33"/>
        <v>-</v>
      </c>
    </row>
    <row r="278" spans="1:14" s="4" customFormat="1" ht="23.25" hidden="1" x14ac:dyDescent="0.25">
      <c r="A278" s="123" t="s">
        <v>113</v>
      </c>
      <c r="B278" s="297" t="s">
        <v>110</v>
      </c>
      <c r="C278" s="298" t="s">
        <v>1322</v>
      </c>
      <c r="D278" s="299">
        <f t="shared" si="34"/>
        <v>0</v>
      </c>
      <c r="E278" s="299">
        <f t="shared" si="34"/>
        <v>0</v>
      </c>
      <c r="F278" s="300" t="str">
        <f t="shared" si="33"/>
        <v>-</v>
      </c>
    </row>
    <row r="279" spans="1:14" s="4" customFormat="1" ht="34.5" hidden="1" x14ac:dyDescent="0.25">
      <c r="A279" s="123" t="s">
        <v>1164</v>
      </c>
      <c r="B279" s="297" t="s">
        <v>110</v>
      </c>
      <c r="C279" s="298" t="s">
        <v>1323</v>
      </c>
      <c r="D279" s="299">
        <f t="shared" si="34"/>
        <v>0</v>
      </c>
      <c r="E279" s="299">
        <f t="shared" si="34"/>
        <v>0</v>
      </c>
      <c r="F279" s="300" t="str">
        <f t="shared" si="33"/>
        <v>-</v>
      </c>
    </row>
    <row r="280" spans="1:14" s="4" customFormat="1" hidden="1" x14ac:dyDescent="0.25">
      <c r="A280" s="123" t="s">
        <v>1285</v>
      </c>
      <c r="B280" s="297" t="s">
        <v>110</v>
      </c>
      <c r="C280" s="298" t="s">
        <v>1324</v>
      </c>
      <c r="D280" s="299">
        <v>0</v>
      </c>
      <c r="E280" s="301">
        <v>0</v>
      </c>
      <c r="F280" s="300" t="str">
        <f t="shared" si="33"/>
        <v>-</v>
      </c>
    </row>
    <row r="281" spans="1:14" s="4" customFormat="1" ht="23.25" hidden="1" x14ac:dyDescent="0.25">
      <c r="A281" s="123" t="s">
        <v>407</v>
      </c>
      <c r="B281" s="124" t="s">
        <v>110</v>
      </c>
      <c r="C281" s="145" t="s">
        <v>408</v>
      </c>
      <c r="D281" s="118">
        <f t="shared" ref="D281:E283" si="35">D282</f>
        <v>0</v>
      </c>
      <c r="E281" s="118">
        <f t="shared" si="35"/>
        <v>0</v>
      </c>
      <c r="F281" s="119" t="str">
        <f t="shared" si="33"/>
        <v>-</v>
      </c>
    </row>
    <row r="282" spans="1:14" s="4" customFormat="1" ht="23.25" hidden="1" x14ac:dyDescent="0.25">
      <c r="A282" s="123" t="s">
        <v>113</v>
      </c>
      <c r="B282" s="124" t="s">
        <v>110</v>
      </c>
      <c r="C282" s="145" t="s">
        <v>409</v>
      </c>
      <c r="D282" s="118">
        <f t="shared" si="35"/>
        <v>0</v>
      </c>
      <c r="E282" s="118">
        <f t="shared" si="35"/>
        <v>0</v>
      </c>
      <c r="F282" s="119" t="str">
        <f t="shared" si="33"/>
        <v>-</v>
      </c>
    </row>
    <row r="283" spans="1:14" s="4" customFormat="1" ht="23.25" hidden="1" x14ac:dyDescent="0.25">
      <c r="A283" s="123" t="s">
        <v>358</v>
      </c>
      <c r="B283" s="124" t="s">
        <v>110</v>
      </c>
      <c r="C283" s="145" t="s">
        <v>410</v>
      </c>
      <c r="D283" s="118">
        <f t="shared" si="35"/>
        <v>0</v>
      </c>
      <c r="E283" s="118">
        <f t="shared" si="35"/>
        <v>0</v>
      </c>
      <c r="F283" s="119" t="str">
        <f t="shared" si="33"/>
        <v>-</v>
      </c>
    </row>
    <row r="284" spans="1:14" s="4" customFormat="1" ht="34.5" hidden="1" x14ac:dyDescent="0.25">
      <c r="A284" s="123" t="s">
        <v>114</v>
      </c>
      <c r="B284" s="124" t="s">
        <v>110</v>
      </c>
      <c r="C284" s="145" t="s">
        <v>411</v>
      </c>
      <c r="D284" s="118"/>
      <c r="E284" s="125"/>
      <c r="F284" s="119" t="str">
        <f t="shared" si="33"/>
        <v>-</v>
      </c>
    </row>
    <row r="285" spans="1:14" s="4" customFormat="1" ht="23.25" x14ac:dyDescent="0.25">
      <c r="A285" s="123" t="s">
        <v>160</v>
      </c>
      <c r="B285" s="124" t="s">
        <v>110</v>
      </c>
      <c r="C285" s="145" t="s">
        <v>928</v>
      </c>
      <c r="D285" s="118">
        <f t="shared" ref="D285:E291" si="36">D286</f>
        <v>118096.71</v>
      </c>
      <c r="E285" s="118">
        <f t="shared" si="36"/>
        <v>118079.42</v>
      </c>
      <c r="F285" s="119">
        <f t="shared" ref="F285:F290" si="37">IF(OR(D285="-",E285=D285),"-",D285-IF(E285="-",0,E285))</f>
        <v>17.290000000008149</v>
      </c>
    </row>
    <row r="286" spans="1:14" ht="23.25" x14ac:dyDescent="0.25">
      <c r="A286" s="123" t="s">
        <v>113</v>
      </c>
      <c r="B286" s="124" t="s">
        <v>110</v>
      </c>
      <c r="C286" s="145" t="s">
        <v>929</v>
      </c>
      <c r="D286" s="118">
        <f t="shared" si="36"/>
        <v>118096.71</v>
      </c>
      <c r="E286" s="118">
        <f t="shared" si="36"/>
        <v>118079.42</v>
      </c>
      <c r="F286" s="119">
        <f t="shared" si="37"/>
        <v>17.290000000008149</v>
      </c>
      <c r="G286"/>
      <c r="H286"/>
      <c r="I286"/>
      <c r="J286"/>
      <c r="K286"/>
      <c r="L286"/>
      <c r="M286"/>
      <c r="N286"/>
    </row>
    <row r="287" spans="1:14" ht="27" customHeight="1" x14ac:dyDescent="0.25">
      <c r="A287" s="123" t="s">
        <v>1164</v>
      </c>
      <c r="B287" s="124" t="s">
        <v>110</v>
      </c>
      <c r="C287" s="145" t="s">
        <v>930</v>
      </c>
      <c r="D287" s="118">
        <f t="shared" si="36"/>
        <v>118096.71</v>
      </c>
      <c r="E287" s="118">
        <f t="shared" si="36"/>
        <v>118079.42</v>
      </c>
      <c r="F287" s="119">
        <f t="shared" si="37"/>
        <v>17.290000000008149</v>
      </c>
      <c r="G287"/>
      <c r="H287"/>
      <c r="I287"/>
      <c r="J287"/>
      <c r="K287"/>
      <c r="L287"/>
      <c r="M287"/>
      <c r="N287"/>
    </row>
    <row r="288" spans="1:14" x14ac:dyDescent="0.25">
      <c r="A288" s="123" t="s">
        <v>1285</v>
      </c>
      <c r="B288" s="124" t="s">
        <v>110</v>
      </c>
      <c r="C288" s="145" t="s">
        <v>931</v>
      </c>
      <c r="D288" s="118">
        <v>118096.71</v>
      </c>
      <c r="E288" s="125">
        <v>118079.42</v>
      </c>
      <c r="F288" s="119">
        <f t="shared" si="37"/>
        <v>17.290000000008149</v>
      </c>
      <c r="G288"/>
      <c r="H288"/>
      <c r="I288"/>
      <c r="J288"/>
      <c r="K288"/>
      <c r="L288"/>
      <c r="M288"/>
      <c r="N288"/>
    </row>
    <row r="289" spans="1:14" s="188" customFormat="1" ht="22.5" hidden="1" x14ac:dyDescent="0.2">
      <c r="A289" s="533" t="s">
        <v>1250</v>
      </c>
      <c r="B289" s="303" t="s">
        <v>110</v>
      </c>
      <c r="C289" s="304" t="s">
        <v>1249</v>
      </c>
      <c r="D289" s="305">
        <f t="shared" si="36"/>
        <v>0</v>
      </c>
      <c r="E289" s="306">
        <f t="shared" si="36"/>
        <v>0</v>
      </c>
      <c r="F289" s="307" t="str">
        <f t="shared" ref="F289" si="38">IF(OR(D289="-",E289=D289),"-",D289-IF(E289="-",0,E289))</f>
        <v>-</v>
      </c>
    </row>
    <row r="290" spans="1:14" s="188" customFormat="1" ht="22.5" hidden="1" x14ac:dyDescent="0.2">
      <c r="A290" s="533" t="s">
        <v>1251</v>
      </c>
      <c r="B290" s="303" t="s">
        <v>110</v>
      </c>
      <c r="C290" s="304" t="s">
        <v>1248</v>
      </c>
      <c r="D290" s="305">
        <f t="shared" si="36"/>
        <v>0</v>
      </c>
      <c r="E290" s="306">
        <f t="shared" si="36"/>
        <v>0</v>
      </c>
      <c r="F290" s="307" t="str">
        <f t="shared" si="37"/>
        <v>-</v>
      </c>
    </row>
    <row r="291" spans="1:14" s="188" customFormat="1" ht="33.75" hidden="1" x14ac:dyDescent="0.2">
      <c r="A291" s="123" t="s">
        <v>1164</v>
      </c>
      <c r="B291" s="303" t="s">
        <v>110</v>
      </c>
      <c r="C291" s="304" t="s">
        <v>1247</v>
      </c>
      <c r="D291" s="305">
        <f t="shared" si="36"/>
        <v>0</v>
      </c>
      <c r="E291" s="306">
        <f t="shared" si="36"/>
        <v>0</v>
      </c>
      <c r="F291" s="307" t="str">
        <f t="shared" ref="F291" si="39">IF(OR(D291="-",E291=D291),"-",D291-IF(E291="-",0,E291))</f>
        <v>-</v>
      </c>
    </row>
    <row r="292" spans="1:14" s="191" customFormat="1" hidden="1" x14ac:dyDescent="0.25">
      <c r="A292" s="123" t="s">
        <v>1285</v>
      </c>
      <c r="B292" s="297" t="s">
        <v>110</v>
      </c>
      <c r="C292" s="298" t="s">
        <v>1246</v>
      </c>
      <c r="D292" s="299">
        <v>0</v>
      </c>
      <c r="E292" s="301">
        <v>0</v>
      </c>
      <c r="F292" s="300" t="str">
        <f t="shared" ref="F292" si="40">IF(OR(D292="-",E292=D292),"-",D292-IF(E292="-",0,E292))</f>
        <v>-</v>
      </c>
    </row>
    <row r="293" spans="1:14" s="100" customFormat="1" ht="51" customHeight="1" x14ac:dyDescent="0.25">
      <c r="A293" s="120" t="s">
        <v>361</v>
      </c>
      <c r="B293" s="121" t="s">
        <v>110</v>
      </c>
      <c r="C293" s="143" t="s">
        <v>412</v>
      </c>
      <c r="D293" s="116">
        <f>D294+D297</f>
        <v>4482300</v>
      </c>
      <c r="E293" s="116">
        <f>E294+E297</f>
        <v>4482300</v>
      </c>
      <c r="F293" s="117" t="str">
        <f t="shared" si="33"/>
        <v>-</v>
      </c>
    </row>
    <row r="294" spans="1:14" ht="50.25" customHeight="1" x14ac:dyDescent="0.25">
      <c r="A294" s="123" t="s">
        <v>1245</v>
      </c>
      <c r="B294" s="124" t="s">
        <v>110</v>
      </c>
      <c r="C294" s="145" t="s">
        <v>413</v>
      </c>
      <c r="D294" s="118">
        <f>D295</f>
        <v>4318300</v>
      </c>
      <c r="E294" s="118">
        <f>E295</f>
        <v>4318300</v>
      </c>
      <c r="F294" s="119" t="str">
        <f t="shared" si="33"/>
        <v>-</v>
      </c>
      <c r="G294"/>
      <c r="H294"/>
      <c r="I294"/>
      <c r="J294"/>
      <c r="K294"/>
      <c r="L294"/>
      <c r="M294"/>
      <c r="N294"/>
    </row>
    <row r="295" spans="1:14" x14ac:dyDescent="0.25">
      <c r="A295" s="123" t="s">
        <v>122</v>
      </c>
      <c r="B295" s="124" t="s">
        <v>110</v>
      </c>
      <c r="C295" s="145" t="s">
        <v>414</v>
      </c>
      <c r="D295" s="118">
        <f>D296</f>
        <v>4318300</v>
      </c>
      <c r="E295" s="118">
        <f>E296</f>
        <v>4318300</v>
      </c>
      <c r="F295" s="119" t="str">
        <f t="shared" si="33"/>
        <v>-</v>
      </c>
      <c r="G295"/>
      <c r="H295"/>
      <c r="I295"/>
      <c r="J295"/>
      <c r="K295"/>
      <c r="L295"/>
      <c r="M295"/>
      <c r="N295"/>
    </row>
    <row r="296" spans="1:14" x14ac:dyDescent="0.25">
      <c r="A296" s="123" t="s">
        <v>123</v>
      </c>
      <c r="B296" s="124" t="s">
        <v>110</v>
      </c>
      <c r="C296" s="145" t="s">
        <v>415</v>
      </c>
      <c r="D296" s="118">
        <v>4318300</v>
      </c>
      <c r="E296" s="125">
        <v>4318300</v>
      </c>
      <c r="F296" s="119" t="str">
        <f t="shared" si="33"/>
        <v>-</v>
      </c>
      <c r="G296"/>
      <c r="H296"/>
      <c r="I296"/>
      <c r="J296"/>
      <c r="K296"/>
      <c r="L296"/>
      <c r="M296"/>
      <c r="N296"/>
    </row>
    <row r="297" spans="1:14" ht="45.75" x14ac:dyDescent="0.25">
      <c r="A297" s="123" t="s">
        <v>416</v>
      </c>
      <c r="B297" s="124" t="s">
        <v>110</v>
      </c>
      <c r="C297" s="145" t="s">
        <v>417</v>
      </c>
      <c r="D297" s="118">
        <f>D298</f>
        <v>164000</v>
      </c>
      <c r="E297" s="118">
        <f>E298</f>
        <v>164000</v>
      </c>
      <c r="F297" s="119" t="str">
        <f t="shared" si="33"/>
        <v>-</v>
      </c>
      <c r="G297"/>
      <c r="H297"/>
      <c r="I297"/>
      <c r="J297"/>
      <c r="K297"/>
      <c r="L297"/>
      <c r="M297"/>
      <c r="N297"/>
    </row>
    <row r="298" spans="1:14" ht="12.75" customHeight="1" x14ac:dyDescent="0.25">
      <c r="A298" s="123" t="s">
        <v>122</v>
      </c>
      <c r="B298" s="124" t="s">
        <v>110</v>
      </c>
      <c r="C298" s="145" t="s">
        <v>418</v>
      </c>
      <c r="D298" s="118">
        <f>D299</f>
        <v>164000</v>
      </c>
      <c r="E298" s="118">
        <f>E299</f>
        <v>164000</v>
      </c>
      <c r="F298" s="119" t="str">
        <f t="shared" si="33"/>
        <v>-</v>
      </c>
      <c r="G298"/>
      <c r="H298"/>
      <c r="I298"/>
      <c r="J298"/>
      <c r="K298"/>
      <c r="L298"/>
      <c r="M298"/>
      <c r="N298"/>
    </row>
    <row r="299" spans="1:14" ht="12.75" customHeight="1" x14ac:dyDescent="0.25">
      <c r="A299" s="123" t="s">
        <v>123</v>
      </c>
      <c r="B299" s="124" t="s">
        <v>110</v>
      </c>
      <c r="C299" s="145" t="s">
        <v>419</v>
      </c>
      <c r="D299" s="118">
        <v>164000</v>
      </c>
      <c r="E299" s="125">
        <v>164000</v>
      </c>
      <c r="F299" s="119" t="str">
        <f t="shared" si="33"/>
        <v>-</v>
      </c>
      <c r="G299"/>
      <c r="H299"/>
      <c r="I299"/>
      <c r="J299"/>
      <c r="K299"/>
      <c r="L299"/>
      <c r="M299"/>
      <c r="N299"/>
    </row>
    <row r="300" spans="1:14" s="114" customFormat="1" ht="45.75" hidden="1" x14ac:dyDescent="0.25">
      <c r="A300" s="120" t="s">
        <v>169</v>
      </c>
      <c r="B300" s="121" t="s">
        <v>110</v>
      </c>
      <c r="C300" s="143" t="s">
        <v>420</v>
      </c>
      <c r="D300" s="116">
        <f t="shared" ref="D300:E303" si="41">D301</f>
        <v>0</v>
      </c>
      <c r="E300" s="116">
        <f t="shared" si="41"/>
        <v>0</v>
      </c>
      <c r="F300" s="117" t="str">
        <f t="shared" si="33"/>
        <v>-</v>
      </c>
    </row>
    <row r="301" spans="1:14" s="115" customFormat="1" ht="23.25" hidden="1" x14ac:dyDescent="0.25">
      <c r="A301" s="123" t="s">
        <v>115</v>
      </c>
      <c r="B301" s="124" t="s">
        <v>110</v>
      </c>
      <c r="C301" s="145" t="s">
        <v>421</v>
      </c>
      <c r="D301" s="118">
        <f t="shared" si="41"/>
        <v>0</v>
      </c>
      <c r="E301" s="118">
        <f t="shared" si="41"/>
        <v>0</v>
      </c>
      <c r="F301" s="119" t="str">
        <f t="shared" si="33"/>
        <v>-</v>
      </c>
    </row>
    <row r="302" spans="1:14" s="115" customFormat="1" ht="23.25" hidden="1" x14ac:dyDescent="0.25">
      <c r="A302" s="123" t="s">
        <v>113</v>
      </c>
      <c r="B302" s="124" t="s">
        <v>110</v>
      </c>
      <c r="C302" s="145" t="s">
        <v>422</v>
      </c>
      <c r="D302" s="118">
        <f t="shared" si="41"/>
        <v>0</v>
      </c>
      <c r="E302" s="118">
        <f t="shared" si="41"/>
        <v>0</v>
      </c>
      <c r="F302" s="119" t="str">
        <f t="shared" si="33"/>
        <v>-</v>
      </c>
    </row>
    <row r="303" spans="1:14" s="115" customFormat="1" ht="23.25" hidden="1" x14ac:dyDescent="0.25">
      <c r="A303" s="123" t="s">
        <v>358</v>
      </c>
      <c r="B303" s="124" t="s">
        <v>110</v>
      </c>
      <c r="C303" s="145" t="s">
        <v>423</v>
      </c>
      <c r="D303" s="118">
        <f t="shared" si="41"/>
        <v>0</v>
      </c>
      <c r="E303" s="118">
        <f t="shared" si="41"/>
        <v>0</v>
      </c>
      <c r="F303" s="119" t="str">
        <f t="shared" si="33"/>
        <v>-</v>
      </c>
    </row>
    <row r="304" spans="1:14" s="115" customFormat="1" ht="34.5" hidden="1" x14ac:dyDescent="0.25">
      <c r="A304" s="123" t="s">
        <v>114</v>
      </c>
      <c r="B304" s="124" t="s">
        <v>110</v>
      </c>
      <c r="C304" s="145" t="s">
        <v>424</v>
      </c>
      <c r="D304" s="118"/>
      <c r="E304" s="125"/>
      <c r="F304" s="119" t="str">
        <f t="shared" si="33"/>
        <v>-</v>
      </c>
    </row>
    <row r="305" spans="1:14" s="100" customFormat="1" ht="23.25" x14ac:dyDescent="0.25">
      <c r="A305" s="120" t="s">
        <v>11</v>
      </c>
      <c r="B305" s="121" t="s">
        <v>110</v>
      </c>
      <c r="C305" s="143" t="s">
        <v>425</v>
      </c>
      <c r="D305" s="116">
        <f>D306+D319+D310+D313</f>
        <v>50015</v>
      </c>
      <c r="E305" s="116">
        <f>E306+E319+E310+E313</f>
        <v>50015</v>
      </c>
      <c r="F305" s="117" t="str">
        <f t="shared" si="33"/>
        <v>-</v>
      </c>
    </row>
    <row r="306" spans="1:14" s="115" customFormat="1" hidden="1" x14ac:dyDescent="0.25">
      <c r="A306" s="123" t="s">
        <v>255</v>
      </c>
      <c r="B306" s="297" t="s">
        <v>110</v>
      </c>
      <c r="C306" s="298" t="s">
        <v>426</v>
      </c>
      <c r="D306" s="299">
        <f t="shared" ref="D306:E308" si="42">D307</f>
        <v>0</v>
      </c>
      <c r="E306" s="299">
        <f t="shared" si="42"/>
        <v>0</v>
      </c>
      <c r="F306" s="300" t="str">
        <f t="shared" si="33"/>
        <v>-</v>
      </c>
    </row>
    <row r="307" spans="1:14" s="115" customFormat="1" hidden="1" x14ac:dyDescent="0.25">
      <c r="A307" s="123" t="s">
        <v>120</v>
      </c>
      <c r="B307" s="297" t="s">
        <v>110</v>
      </c>
      <c r="C307" s="298" t="s">
        <v>427</v>
      </c>
      <c r="D307" s="299">
        <f t="shared" si="42"/>
        <v>0</v>
      </c>
      <c r="E307" s="299">
        <f t="shared" si="42"/>
        <v>0</v>
      </c>
      <c r="F307" s="300" t="str">
        <f t="shared" si="33"/>
        <v>-</v>
      </c>
    </row>
    <row r="308" spans="1:14" s="115" customFormat="1" hidden="1" x14ac:dyDescent="0.25">
      <c r="A308" s="123" t="s">
        <v>256</v>
      </c>
      <c r="B308" s="297" t="s">
        <v>110</v>
      </c>
      <c r="C308" s="298" t="s">
        <v>428</v>
      </c>
      <c r="D308" s="299">
        <f t="shared" si="42"/>
        <v>0</v>
      </c>
      <c r="E308" s="299">
        <f t="shared" si="42"/>
        <v>0</v>
      </c>
      <c r="F308" s="300" t="str">
        <f t="shared" si="33"/>
        <v>-</v>
      </c>
    </row>
    <row r="309" spans="1:14" s="115" customFormat="1" ht="90.75" hidden="1" x14ac:dyDescent="0.25">
      <c r="A309" s="158" t="s">
        <v>368</v>
      </c>
      <c r="B309" s="297" t="s">
        <v>110</v>
      </c>
      <c r="C309" s="298" t="s">
        <v>429</v>
      </c>
      <c r="D309" s="299">
        <v>0</v>
      </c>
      <c r="E309" s="301">
        <v>0</v>
      </c>
      <c r="F309" s="300" t="str">
        <f t="shared" si="33"/>
        <v>-</v>
      </c>
    </row>
    <row r="310" spans="1:14" s="115" customFormat="1" ht="45.75" hidden="1" x14ac:dyDescent="0.25">
      <c r="A310" s="123" t="s">
        <v>132</v>
      </c>
      <c r="B310" s="208" t="s">
        <v>110</v>
      </c>
      <c r="C310" s="228" t="s">
        <v>430</v>
      </c>
      <c r="D310" s="229">
        <f>D311</f>
        <v>0</v>
      </c>
      <c r="E310" s="229">
        <f>E311</f>
        <v>0</v>
      </c>
      <c r="F310" s="232" t="str">
        <f>IF(OR(D310="-",E310=D310),"-",D310-IF(E310="-",0,E310))</f>
        <v>-</v>
      </c>
    </row>
    <row r="311" spans="1:14" s="115" customFormat="1" hidden="1" x14ac:dyDescent="0.25">
      <c r="A311" s="123" t="s">
        <v>130</v>
      </c>
      <c r="B311" s="208" t="s">
        <v>110</v>
      </c>
      <c r="C311" s="228" t="s">
        <v>431</v>
      </c>
      <c r="D311" s="229">
        <f>D312</f>
        <v>0</v>
      </c>
      <c r="E311" s="229">
        <f>E312</f>
        <v>0</v>
      </c>
      <c r="F311" s="232" t="str">
        <f>IF(OR(D311="-",E311=D311),"-",D311-IF(E311="-",0,E311))</f>
        <v>-</v>
      </c>
    </row>
    <row r="312" spans="1:14" s="115" customFormat="1" hidden="1" x14ac:dyDescent="0.25">
      <c r="A312" s="123" t="s">
        <v>131</v>
      </c>
      <c r="B312" s="208" t="s">
        <v>110</v>
      </c>
      <c r="C312" s="228" t="s">
        <v>432</v>
      </c>
      <c r="D312" s="229">
        <v>0</v>
      </c>
      <c r="E312" s="230"/>
      <c r="F312" s="232" t="str">
        <f>IF(OR(D312="-",E312=D312),"-",D312-IF(E312="-",0,E312))</f>
        <v>-</v>
      </c>
    </row>
    <row r="313" spans="1:14" s="115" customFormat="1" ht="12" hidden="1" customHeight="1" x14ac:dyDescent="0.25">
      <c r="A313" s="50" t="s">
        <v>61</v>
      </c>
      <c r="B313" s="208" t="s">
        <v>110</v>
      </c>
      <c r="C313" s="228" t="s">
        <v>1100</v>
      </c>
      <c r="D313" s="229">
        <f t="shared" ref="D313:E313" si="43">D314</f>
        <v>0</v>
      </c>
      <c r="E313" s="229">
        <f t="shared" si="43"/>
        <v>0</v>
      </c>
      <c r="F313" s="232" t="str">
        <f t="shared" ref="F313:F316" si="44">IF(OR(D313="-",E313=D313),"-",D313-IF(E313="-",0,E313))</f>
        <v>-</v>
      </c>
    </row>
    <row r="314" spans="1:14" s="115" customFormat="1" ht="12" hidden="1" customHeight="1" x14ac:dyDescent="0.25">
      <c r="A314" s="123" t="s">
        <v>120</v>
      </c>
      <c r="B314" s="208" t="s">
        <v>110</v>
      </c>
      <c r="C314" s="228" t="s">
        <v>1099</v>
      </c>
      <c r="D314" s="229">
        <f>D315</f>
        <v>0</v>
      </c>
      <c r="E314" s="229">
        <f>E315</f>
        <v>0</v>
      </c>
      <c r="F314" s="232" t="str">
        <f t="shared" si="44"/>
        <v>-</v>
      </c>
    </row>
    <row r="315" spans="1:14" s="115" customFormat="1" ht="12" hidden="1" customHeight="1" x14ac:dyDescent="0.25">
      <c r="A315" s="123" t="s">
        <v>121</v>
      </c>
      <c r="B315" s="208" t="s">
        <v>110</v>
      </c>
      <c r="C315" s="228" t="s">
        <v>1098</v>
      </c>
      <c r="D315" s="229">
        <f>D316+D317</f>
        <v>0</v>
      </c>
      <c r="E315" s="229">
        <f>E316+E317</f>
        <v>0</v>
      </c>
      <c r="F315" s="232" t="str">
        <f t="shared" si="44"/>
        <v>-</v>
      </c>
    </row>
    <row r="316" spans="1:14" s="115" customFormat="1" ht="12" hidden="1" customHeight="1" x14ac:dyDescent="0.25">
      <c r="A316" s="158" t="s">
        <v>1083</v>
      </c>
      <c r="B316" s="124" t="s">
        <v>110</v>
      </c>
      <c r="C316" s="145" t="s">
        <v>1097</v>
      </c>
      <c r="D316" s="118">
        <v>0</v>
      </c>
      <c r="E316" s="125"/>
      <c r="F316" s="119" t="str">
        <f t="shared" si="44"/>
        <v>-</v>
      </c>
    </row>
    <row r="317" spans="1:14" s="115" customFormat="1" ht="12" hidden="1" customHeight="1" x14ac:dyDescent="0.25">
      <c r="A317" s="158" t="s">
        <v>1083</v>
      </c>
      <c r="B317" s="208" t="s">
        <v>110</v>
      </c>
      <c r="C317" s="228" t="s">
        <v>1157</v>
      </c>
      <c r="D317" s="229">
        <v>0</v>
      </c>
      <c r="E317" s="230">
        <v>0</v>
      </c>
      <c r="F317" s="232" t="str">
        <f t="shared" ref="F317" si="45">IF(OR(D317="-",E317=D317),"-",D317-IF(E317="-",0,E317))</f>
        <v>-</v>
      </c>
    </row>
    <row r="318" spans="1:14" ht="16.5" customHeight="1" x14ac:dyDescent="0.25">
      <c r="A318" s="123" t="s">
        <v>1085</v>
      </c>
      <c r="B318" s="124" t="s">
        <v>110</v>
      </c>
      <c r="C318" s="145" t="s">
        <v>1084</v>
      </c>
      <c r="D318" s="118">
        <f t="shared" ref="D318:E322" si="46">D319</f>
        <v>50015</v>
      </c>
      <c r="E318" s="118">
        <f t="shared" si="46"/>
        <v>50015</v>
      </c>
      <c r="F318" s="119" t="str">
        <f t="shared" si="33"/>
        <v>-</v>
      </c>
      <c r="G318"/>
      <c r="H318"/>
      <c r="I318"/>
      <c r="J318"/>
      <c r="K318"/>
      <c r="L318"/>
      <c r="M318"/>
      <c r="N318"/>
    </row>
    <row r="319" spans="1:14" x14ac:dyDescent="0.25">
      <c r="A319" s="123" t="s">
        <v>120</v>
      </c>
      <c r="B319" s="124" t="s">
        <v>110</v>
      </c>
      <c r="C319" s="145" t="s">
        <v>1086</v>
      </c>
      <c r="D319" s="118">
        <f>D322+D320</f>
        <v>50015</v>
      </c>
      <c r="E319" s="118">
        <f>E322+E320</f>
        <v>50015</v>
      </c>
      <c r="F319" s="119" t="str">
        <f t="shared" si="33"/>
        <v>-</v>
      </c>
      <c r="G319"/>
      <c r="H319"/>
      <c r="I319"/>
      <c r="J319"/>
      <c r="K319"/>
      <c r="L319"/>
      <c r="M319"/>
      <c r="N319"/>
    </row>
    <row r="320" spans="1:14" s="115" customFormat="1" ht="13.5" hidden="1" customHeight="1" x14ac:dyDescent="0.25">
      <c r="A320" s="123" t="s">
        <v>256</v>
      </c>
      <c r="B320" s="208" t="s">
        <v>110</v>
      </c>
      <c r="C320" s="228" t="s">
        <v>1433</v>
      </c>
      <c r="D320" s="229">
        <f>D321</f>
        <v>0</v>
      </c>
      <c r="E320" s="229">
        <f>E321</f>
        <v>0</v>
      </c>
      <c r="F320" s="232" t="str">
        <f t="shared" ref="F320" si="47">IF(OR(D320="-",E320=D320),"-",D320-IF(E320="-",0,E320))</f>
        <v>-</v>
      </c>
    </row>
    <row r="321" spans="1:14" s="115" customFormat="1" ht="25.5" hidden="1" customHeight="1" x14ac:dyDescent="0.25">
      <c r="A321" s="123" t="s">
        <v>1426</v>
      </c>
      <c r="B321" s="208" t="s">
        <v>110</v>
      </c>
      <c r="C321" s="228" t="s">
        <v>1432</v>
      </c>
      <c r="D321" s="229">
        <v>0</v>
      </c>
      <c r="E321" s="229">
        <v>0</v>
      </c>
      <c r="F321" s="232" t="str">
        <f t="shared" ref="F321" si="48">IF(OR(D321="-",E321=D321),"-",D321-IF(E321="-",0,E321))</f>
        <v>-</v>
      </c>
    </row>
    <row r="322" spans="1:14" x14ac:dyDescent="0.25">
      <c r="A322" s="123" t="s">
        <v>121</v>
      </c>
      <c r="B322" s="124" t="s">
        <v>110</v>
      </c>
      <c r="C322" s="145" t="s">
        <v>1087</v>
      </c>
      <c r="D322" s="118">
        <f t="shared" si="46"/>
        <v>50015</v>
      </c>
      <c r="E322" s="118">
        <f t="shared" si="46"/>
        <v>50015</v>
      </c>
      <c r="F322" s="119" t="str">
        <f t="shared" si="33"/>
        <v>-</v>
      </c>
      <c r="G322"/>
      <c r="H322"/>
      <c r="I322"/>
      <c r="J322"/>
      <c r="K322"/>
      <c r="L322"/>
      <c r="M322"/>
      <c r="N322"/>
    </row>
    <row r="323" spans="1:14" x14ac:dyDescent="0.25">
      <c r="A323" s="50" t="s">
        <v>158</v>
      </c>
      <c r="B323" s="124" t="s">
        <v>110</v>
      </c>
      <c r="C323" s="145" t="s">
        <v>1088</v>
      </c>
      <c r="D323" s="118">
        <v>50015</v>
      </c>
      <c r="E323" s="125">
        <v>50015</v>
      </c>
      <c r="F323" s="119" t="str">
        <f t="shared" si="33"/>
        <v>-</v>
      </c>
      <c r="G323"/>
      <c r="H323"/>
      <c r="I323"/>
      <c r="J323"/>
      <c r="K323"/>
      <c r="L323"/>
      <c r="M323"/>
      <c r="N323"/>
    </row>
    <row r="324" spans="1:14" s="100" customFormat="1" x14ac:dyDescent="0.25">
      <c r="A324" s="120" t="s">
        <v>433</v>
      </c>
      <c r="B324" s="121" t="s">
        <v>110</v>
      </c>
      <c r="C324" s="143" t="s">
        <v>434</v>
      </c>
      <c r="D324" s="116">
        <f t="shared" ref="D324:E328" si="49">D325</f>
        <v>886800</v>
      </c>
      <c r="E324" s="116">
        <f t="shared" si="49"/>
        <v>886800</v>
      </c>
      <c r="F324" s="117" t="str">
        <f t="shared" si="33"/>
        <v>-</v>
      </c>
    </row>
    <row r="325" spans="1:14" s="100" customFormat="1" ht="12.75" customHeight="1" x14ac:dyDescent="0.25">
      <c r="A325" s="120" t="s">
        <v>133</v>
      </c>
      <c r="B325" s="121" t="s">
        <v>110</v>
      </c>
      <c r="C325" s="143" t="s">
        <v>435</v>
      </c>
      <c r="D325" s="116">
        <f t="shared" si="49"/>
        <v>886800</v>
      </c>
      <c r="E325" s="116">
        <f t="shared" si="49"/>
        <v>886800</v>
      </c>
      <c r="F325" s="117" t="str">
        <f t="shared" si="33"/>
        <v>-</v>
      </c>
    </row>
    <row r="326" spans="1:14" s="100" customFormat="1" ht="23.25" x14ac:dyDescent="0.25">
      <c r="A326" s="120" t="s">
        <v>341</v>
      </c>
      <c r="B326" s="121" t="s">
        <v>110</v>
      </c>
      <c r="C326" s="143" t="s">
        <v>436</v>
      </c>
      <c r="D326" s="116">
        <f t="shared" si="49"/>
        <v>886800</v>
      </c>
      <c r="E326" s="116">
        <f t="shared" si="49"/>
        <v>886800</v>
      </c>
      <c r="F326" s="117" t="str">
        <f t="shared" si="33"/>
        <v>-</v>
      </c>
    </row>
    <row r="327" spans="1:14" s="100" customFormat="1" ht="23.25" x14ac:dyDescent="0.25">
      <c r="A327" s="120" t="s">
        <v>111</v>
      </c>
      <c r="B327" s="121" t="s">
        <v>110</v>
      </c>
      <c r="C327" s="143" t="s">
        <v>437</v>
      </c>
      <c r="D327" s="116">
        <f t="shared" si="49"/>
        <v>886800</v>
      </c>
      <c r="E327" s="116">
        <f t="shared" si="49"/>
        <v>886800</v>
      </c>
      <c r="F327" s="117" t="str">
        <f t="shared" si="33"/>
        <v>-</v>
      </c>
    </row>
    <row r="328" spans="1:14" ht="45" customHeight="1" x14ac:dyDescent="0.25">
      <c r="A328" s="123" t="s">
        <v>318</v>
      </c>
      <c r="B328" s="124" t="s">
        <v>110</v>
      </c>
      <c r="C328" s="145" t="s">
        <v>438</v>
      </c>
      <c r="D328" s="118">
        <f t="shared" si="49"/>
        <v>886800</v>
      </c>
      <c r="E328" s="118">
        <f t="shared" si="49"/>
        <v>886800</v>
      </c>
      <c r="F328" s="119" t="str">
        <f t="shared" si="33"/>
        <v>-</v>
      </c>
      <c r="G328"/>
      <c r="H328"/>
      <c r="I328"/>
      <c r="J328"/>
      <c r="K328"/>
      <c r="L328"/>
      <c r="M328"/>
      <c r="N328"/>
    </row>
    <row r="329" spans="1:14" ht="25.5" customHeight="1" x14ac:dyDescent="0.25">
      <c r="A329" s="123" t="s">
        <v>134</v>
      </c>
      <c r="B329" s="124" t="s">
        <v>110</v>
      </c>
      <c r="C329" s="145" t="s">
        <v>439</v>
      </c>
      <c r="D329" s="118">
        <f>D330+D337</f>
        <v>886800</v>
      </c>
      <c r="E329" s="118">
        <f>E330+E337</f>
        <v>886800</v>
      </c>
      <c r="F329" s="119" t="str">
        <f t="shared" si="33"/>
        <v>-</v>
      </c>
      <c r="G329"/>
      <c r="H329"/>
      <c r="I329"/>
      <c r="J329"/>
      <c r="K329"/>
      <c r="L329"/>
      <c r="M329"/>
      <c r="N329"/>
    </row>
    <row r="330" spans="1:14" ht="64.5" customHeight="1" x14ac:dyDescent="0.25">
      <c r="A330" s="123" t="s">
        <v>117</v>
      </c>
      <c r="B330" s="124" t="s">
        <v>110</v>
      </c>
      <c r="C330" s="145" t="s">
        <v>440</v>
      </c>
      <c r="D330" s="118">
        <f>D333+D331</f>
        <v>801500</v>
      </c>
      <c r="E330" s="118">
        <f>E333+E332</f>
        <v>801500</v>
      </c>
      <c r="F330" s="119" t="str">
        <f t="shared" si="33"/>
        <v>-</v>
      </c>
      <c r="G330"/>
      <c r="H330"/>
      <c r="I330"/>
      <c r="J330"/>
      <c r="K330"/>
      <c r="L330"/>
      <c r="M330"/>
      <c r="N330"/>
    </row>
    <row r="331" spans="1:14" s="127" customFormat="1" ht="23.25" hidden="1" x14ac:dyDescent="0.25">
      <c r="A331" s="123" t="s">
        <v>1368</v>
      </c>
      <c r="B331" s="124" t="s">
        <v>110</v>
      </c>
      <c r="C331" s="145" t="s">
        <v>1352</v>
      </c>
      <c r="D331" s="214">
        <f>D332</f>
        <v>0</v>
      </c>
      <c r="E331" s="214">
        <f>E332</f>
        <v>0</v>
      </c>
      <c r="F331" s="216" t="str">
        <f t="shared" si="33"/>
        <v>-</v>
      </c>
    </row>
    <row r="332" spans="1:14" s="127" customFormat="1" ht="23.25" hidden="1" x14ac:dyDescent="0.25">
      <c r="A332" s="123" t="s">
        <v>1370</v>
      </c>
      <c r="B332" s="124" t="s">
        <v>110</v>
      </c>
      <c r="C332" s="145" t="s">
        <v>1351</v>
      </c>
      <c r="D332" s="214">
        <v>0</v>
      </c>
      <c r="E332" s="215">
        <v>0</v>
      </c>
      <c r="F332" s="216" t="str">
        <f t="shared" ref="F332" si="50">IF(OR(D332="-",E332=D332),"-",D332-IF(E332="-",0,E332))</f>
        <v>-</v>
      </c>
    </row>
    <row r="333" spans="1:14" ht="23.25" x14ac:dyDescent="0.25">
      <c r="A333" s="123" t="s">
        <v>118</v>
      </c>
      <c r="B333" s="124" t="s">
        <v>110</v>
      </c>
      <c r="C333" s="145" t="s">
        <v>441</v>
      </c>
      <c r="D333" s="118">
        <f>D334+D335+D336</f>
        <v>801500</v>
      </c>
      <c r="E333" s="118">
        <f>E334+E335+E336</f>
        <v>801500</v>
      </c>
      <c r="F333" s="119" t="str">
        <f t="shared" si="33"/>
        <v>-</v>
      </c>
      <c r="G333"/>
      <c r="H333"/>
      <c r="I333"/>
      <c r="J333"/>
      <c r="K333"/>
      <c r="L333"/>
      <c r="M333"/>
      <c r="N333"/>
    </row>
    <row r="334" spans="1:14" ht="23.25" x14ac:dyDescent="0.25">
      <c r="A334" s="123" t="s">
        <v>1181</v>
      </c>
      <c r="B334" s="124" t="s">
        <v>110</v>
      </c>
      <c r="C334" s="145" t="s">
        <v>442</v>
      </c>
      <c r="D334" s="118">
        <v>608021</v>
      </c>
      <c r="E334" s="125">
        <v>608021</v>
      </c>
      <c r="F334" s="119" t="str">
        <f t="shared" si="33"/>
        <v>-</v>
      </c>
      <c r="G334"/>
      <c r="H334"/>
      <c r="I334"/>
      <c r="J334"/>
      <c r="K334"/>
      <c r="L334"/>
      <c r="M334"/>
      <c r="N334"/>
    </row>
    <row r="335" spans="1:14" s="113" customFormat="1" ht="34.5" x14ac:dyDescent="0.25">
      <c r="A335" s="123" t="s">
        <v>354</v>
      </c>
      <c r="B335" s="124" t="s">
        <v>110</v>
      </c>
      <c r="C335" s="145" t="s">
        <v>443</v>
      </c>
      <c r="D335" s="214">
        <v>9840</v>
      </c>
      <c r="E335" s="215">
        <v>9840</v>
      </c>
      <c r="F335" s="216" t="str">
        <f t="shared" si="33"/>
        <v>-</v>
      </c>
    </row>
    <row r="336" spans="1:14" ht="44.25" customHeight="1" x14ac:dyDescent="0.25">
      <c r="A336" s="123" t="s">
        <v>248</v>
      </c>
      <c r="B336" s="124" t="s">
        <v>110</v>
      </c>
      <c r="C336" s="145" t="s">
        <v>444</v>
      </c>
      <c r="D336" s="118">
        <v>183639</v>
      </c>
      <c r="E336" s="125">
        <v>183639</v>
      </c>
      <c r="F336" s="119" t="str">
        <f t="shared" si="33"/>
        <v>-</v>
      </c>
      <c r="G336"/>
      <c r="H336"/>
      <c r="I336"/>
      <c r="J336"/>
      <c r="K336"/>
      <c r="L336"/>
      <c r="M336"/>
      <c r="N336"/>
    </row>
    <row r="337" spans="1:14" s="4" customFormat="1" ht="23.25" x14ac:dyDescent="0.25">
      <c r="A337" s="123" t="s">
        <v>113</v>
      </c>
      <c r="B337" s="124" t="s">
        <v>110</v>
      </c>
      <c r="C337" s="145" t="s">
        <v>445</v>
      </c>
      <c r="D337" s="118">
        <f>D338</f>
        <v>85300</v>
      </c>
      <c r="E337" s="118">
        <f>E338</f>
        <v>85300</v>
      </c>
      <c r="F337" s="119" t="str">
        <f t="shared" si="33"/>
        <v>-</v>
      </c>
    </row>
    <row r="338" spans="1:14" s="4" customFormat="1" ht="27" customHeight="1" x14ac:dyDescent="0.25">
      <c r="A338" s="123" t="s">
        <v>1164</v>
      </c>
      <c r="B338" s="124" t="s">
        <v>110</v>
      </c>
      <c r="C338" s="145" t="s">
        <v>446</v>
      </c>
      <c r="D338" s="118">
        <f>D339</f>
        <v>85300</v>
      </c>
      <c r="E338" s="118">
        <f>E339</f>
        <v>85300</v>
      </c>
      <c r="F338" s="119" t="str">
        <f t="shared" si="33"/>
        <v>-</v>
      </c>
    </row>
    <row r="339" spans="1:14" s="4" customFormat="1" x14ac:dyDescent="0.25">
      <c r="A339" s="123" t="s">
        <v>1285</v>
      </c>
      <c r="B339" s="124" t="s">
        <v>110</v>
      </c>
      <c r="C339" s="145" t="s">
        <v>447</v>
      </c>
      <c r="D339" s="118">
        <v>85300</v>
      </c>
      <c r="E339" s="125">
        <v>85300</v>
      </c>
      <c r="F339" s="119" t="str">
        <f t="shared" si="33"/>
        <v>-</v>
      </c>
    </row>
    <row r="340" spans="1:14" s="100" customFormat="1" ht="23.25" x14ac:dyDescent="0.25">
      <c r="A340" s="120" t="s">
        <v>448</v>
      </c>
      <c r="B340" s="121" t="s">
        <v>110</v>
      </c>
      <c r="C340" s="143" t="s">
        <v>449</v>
      </c>
      <c r="D340" s="116">
        <f>D341+D360+D379</f>
        <v>4911316.8899999997</v>
      </c>
      <c r="E340" s="116">
        <f>E341+E360+E379</f>
        <v>4879416.8899999997</v>
      </c>
      <c r="F340" s="117">
        <f t="shared" si="33"/>
        <v>31900</v>
      </c>
    </row>
    <row r="341" spans="1:14" s="100" customFormat="1" ht="39.75" customHeight="1" x14ac:dyDescent="0.25">
      <c r="A341" s="120" t="s">
        <v>450</v>
      </c>
      <c r="B341" s="121" t="s">
        <v>110</v>
      </c>
      <c r="C341" s="143" t="s">
        <v>451</v>
      </c>
      <c r="D341" s="116">
        <f>D342+D354</f>
        <v>2598138.8899999997</v>
      </c>
      <c r="E341" s="116">
        <f>E342+E354</f>
        <v>2566378.8899999997</v>
      </c>
      <c r="F341" s="117">
        <f t="shared" si="33"/>
        <v>31760</v>
      </c>
    </row>
    <row r="342" spans="1:14" s="100" customFormat="1" ht="45.75" x14ac:dyDescent="0.25">
      <c r="A342" s="120" t="s">
        <v>452</v>
      </c>
      <c r="B342" s="121" t="s">
        <v>110</v>
      </c>
      <c r="C342" s="143" t="s">
        <v>453</v>
      </c>
      <c r="D342" s="116">
        <f t="shared" ref="D342:E344" si="51">D343</f>
        <v>2230138.8899999997</v>
      </c>
      <c r="E342" s="116">
        <f t="shared" si="51"/>
        <v>2198378.8899999997</v>
      </c>
      <c r="F342" s="117">
        <f t="shared" si="33"/>
        <v>31760</v>
      </c>
    </row>
    <row r="343" spans="1:14" s="100" customFormat="1" ht="81" customHeight="1" x14ac:dyDescent="0.25">
      <c r="A343" s="159" t="s">
        <v>1028</v>
      </c>
      <c r="B343" s="121" t="s">
        <v>110</v>
      </c>
      <c r="C343" s="143" t="s">
        <v>454</v>
      </c>
      <c r="D343" s="116">
        <f t="shared" si="51"/>
        <v>2230138.8899999997</v>
      </c>
      <c r="E343" s="116">
        <f t="shared" si="51"/>
        <v>2198378.8899999997</v>
      </c>
      <c r="F343" s="117">
        <f t="shared" si="33"/>
        <v>31760</v>
      </c>
    </row>
    <row r="344" spans="1:14" ht="57" x14ac:dyDescent="0.25">
      <c r="A344" s="123" t="s">
        <v>230</v>
      </c>
      <c r="B344" s="124" t="s">
        <v>110</v>
      </c>
      <c r="C344" s="145" t="s">
        <v>455</v>
      </c>
      <c r="D344" s="118">
        <f t="shared" si="51"/>
        <v>2230138.8899999997</v>
      </c>
      <c r="E344" s="118">
        <f t="shared" si="51"/>
        <v>2198378.8899999997</v>
      </c>
      <c r="F344" s="119">
        <f t="shared" si="33"/>
        <v>31760</v>
      </c>
      <c r="G344"/>
      <c r="H344"/>
      <c r="I344"/>
      <c r="J344"/>
      <c r="K344"/>
      <c r="L344"/>
      <c r="M344"/>
      <c r="N344"/>
    </row>
    <row r="345" spans="1:14" x14ac:dyDescent="0.25">
      <c r="A345" s="123" t="s">
        <v>112</v>
      </c>
      <c r="B345" s="124" t="s">
        <v>110</v>
      </c>
      <c r="C345" s="145" t="s">
        <v>456</v>
      </c>
      <c r="D345" s="118">
        <f>D346+D350</f>
        <v>2230138.8899999997</v>
      </c>
      <c r="E345" s="118">
        <f>E346+E350</f>
        <v>2198378.8899999997</v>
      </c>
      <c r="F345" s="119">
        <f t="shared" si="33"/>
        <v>31760</v>
      </c>
      <c r="G345"/>
      <c r="H345"/>
      <c r="I345"/>
      <c r="J345"/>
      <c r="K345"/>
      <c r="L345"/>
      <c r="M345"/>
      <c r="N345"/>
    </row>
    <row r="346" spans="1:14" x14ac:dyDescent="0.25">
      <c r="A346" s="123" t="s">
        <v>135</v>
      </c>
      <c r="B346" s="124" t="s">
        <v>110</v>
      </c>
      <c r="C346" s="145" t="s">
        <v>457</v>
      </c>
      <c r="D346" s="118">
        <f t="shared" ref="D346:E348" si="52">D347</f>
        <v>545500</v>
      </c>
      <c r="E346" s="118">
        <f t="shared" si="52"/>
        <v>544000</v>
      </c>
      <c r="F346" s="119">
        <f t="shared" si="33"/>
        <v>1500</v>
      </c>
      <c r="G346"/>
      <c r="H346"/>
      <c r="I346"/>
      <c r="J346"/>
      <c r="K346"/>
      <c r="L346"/>
      <c r="M346"/>
      <c r="N346"/>
    </row>
    <row r="347" spans="1:14" ht="23.25" x14ac:dyDescent="0.25">
      <c r="A347" s="123" t="s">
        <v>113</v>
      </c>
      <c r="B347" s="124" t="s">
        <v>110</v>
      </c>
      <c r="C347" s="145" t="s">
        <v>458</v>
      </c>
      <c r="D347" s="118">
        <f t="shared" si="52"/>
        <v>545500</v>
      </c>
      <c r="E347" s="118">
        <f t="shared" si="52"/>
        <v>544000</v>
      </c>
      <c r="F347" s="119">
        <f t="shared" si="33"/>
        <v>1500</v>
      </c>
      <c r="G347"/>
      <c r="H347"/>
      <c r="I347"/>
      <c r="J347"/>
      <c r="K347"/>
      <c r="L347"/>
      <c r="M347"/>
      <c r="N347"/>
    </row>
    <row r="348" spans="1:14" ht="29.25" customHeight="1" x14ac:dyDescent="0.25">
      <c r="A348" s="123" t="s">
        <v>1164</v>
      </c>
      <c r="B348" s="124" t="s">
        <v>110</v>
      </c>
      <c r="C348" s="145" t="s">
        <v>459</v>
      </c>
      <c r="D348" s="118">
        <f t="shared" si="52"/>
        <v>545500</v>
      </c>
      <c r="E348" s="118">
        <f t="shared" si="52"/>
        <v>544000</v>
      </c>
      <c r="F348" s="119">
        <f t="shared" si="33"/>
        <v>1500</v>
      </c>
      <c r="G348"/>
      <c r="H348"/>
      <c r="I348"/>
      <c r="J348"/>
      <c r="K348"/>
      <c r="L348"/>
      <c r="M348"/>
      <c r="N348"/>
    </row>
    <row r="349" spans="1:14" ht="25.5" customHeight="1" x14ac:dyDescent="0.25">
      <c r="A349" s="123" t="s">
        <v>114</v>
      </c>
      <c r="B349" s="124" t="s">
        <v>110</v>
      </c>
      <c r="C349" s="145" t="s">
        <v>460</v>
      </c>
      <c r="D349" s="118">
        <v>545500</v>
      </c>
      <c r="E349" s="125">
        <v>544000</v>
      </c>
      <c r="F349" s="119">
        <f t="shared" si="33"/>
        <v>1500</v>
      </c>
      <c r="G349"/>
      <c r="H349"/>
      <c r="I349"/>
      <c r="J349"/>
      <c r="K349"/>
      <c r="L349"/>
      <c r="M349"/>
      <c r="N349"/>
    </row>
    <row r="350" spans="1:14" ht="34.5" x14ac:dyDescent="0.25">
      <c r="A350" s="123" t="s">
        <v>461</v>
      </c>
      <c r="B350" s="124" t="s">
        <v>110</v>
      </c>
      <c r="C350" s="145" t="s">
        <v>462</v>
      </c>
      <c r="D350" s="118">
        <f t="shared" ref="D350:E352" si="53">D351</f>
        <v>1684638.89</v>
      </c>
      <c r="E350" s="118">
        <f t="shared" si="53"/>
        <v>1654378.89</v>
      </c>
      <c r="F350" s="119">
        <f t="shared" si="33"/>
        <v>30260</v>
      </c>
      <c r="G350"/>
      <c r="H350"/>
      <c r="I350"/>
      <c r="J350"/>
      <c r="K350"/>
      <c r="L350"/>
      <c r="M350"/>
      <c r="N350"/>
    </row>
    <row r="351" spans="1:14" ht="23.25" x14ac:dyDescent="0.25">
      <c r="A351" s="123" t="s">
        <v>113</v>
      </c>
      <c r="B351" s="124" t="s">
        <v>110</v>
      </c>
      <c r="C351" s="145" t="s">
        <v>463</v>
      </c>
      <c r="D351" s="118">
        <f t="shared" si="53"/>
        <v>1684638.89</v>
      </c>
      <c r="E351" s="118">
        <f t="shared" si="53"/>
        <v>1654378.89</v>
      </c>
      <c r="F351" s="119">
        <f t="shared" si="33"/>
        <v>30260</v>
      </c>
      <c r="G351"/>
      <c r="H351"/>
      <c r="I351"/>
      <c r="J351"/>
      <c r="K351"/>
      <c r="L351"/>
      <c r="M351"/>
      <c r="N351"/>
    </row>
    <row r="352" spans="1:14" ht="23.25" x14ac:dyDescent="0.25">
      <c r="A352" s="123" t="s">
        <v>358</v>
      </c>
      <c r="B352" s="124" t="s">
        <v>110</v>
      </c>
      <c r="C352" s="145" t="s">
        <v>464</v>
      </c>
      <c r="D352" s="118">
        <f t="shared" si="53"/>
        <v>1684638.89</v>
      </c>
      <c r="E352" s="118">
        <f t="shared" si="53"/>
        <v>1654378.89</v>
      </c>
      <c r="F352" s="119">
        <f t="shared" si="33"/>
        <v>30260</v>
      </c>
      <c r="G352"/>
      <c r="H352"/>
      <c r="I352"/>
      <c r="J352"/>
      <c r="K352"/>
      <c r="L352"/>
      <c r="M352"/>
      <c r="N352"/>
    </row>
    <row r="353" spans="1:14" x14ac:dyDescent="0.25">
      <c r="A353" s="123" t="s">
        <v>1285</v>
      </c>
      <c r="B353" s="124" t="s">
        <v>110</v>
      </c>
      <c r="C353" s="145" t="s">
        <v>465</v>
      </c>
      <c r="D353" s="118">
        <v>1684638.89</v>
      </c>
      <c r="E353" s="125">
        <v>1654378.89</v>
      </c>
      <c r="F353" s="119">
        <f t="shared" si="33"/>
        <v>30260</v>
      </c>
      <c r="G353"/>
      <c r="H353"/>
      <c r="I353"/>
      <c r="J353"/>
      <c r="K353"/>
      <c r="L353"/>
      <c r="M353"/>
      <c r="N353"/>
    </row>
    <row r="354" spans="1:14" s="100" customFormat="1" ht="23.25" x14ac:dyDescent="0.25">
      <c r="A354" s="120" t="s">
        <v>341</v>
      </c>
      <c r="B354" s="121" t="s">
        <v>110</v>
      </c>
      <c r="C354" s="143" t="s">
        <v>1300</v>
      </c>
      <c r="D354" s="116">
        <f>D355</f>
        <v>368000</v>
      </c>
      <c r="E354" s="116">
        <f>E355</f>
        <v>368000</v>
      </c>
      <c r="F354" s="117" t="str">
        <f t="shared" ref="F354" si="54">IF(OR(D354="-",E354=D354),"-",D354-IF(E354="-",0,E354))</f>
        <v>-</v>
      </c>
    </row>
    <row r="355" spans="1:14" s="100" customFormat="1" ht="23.25" x14ac:dyDescent="0.25">
      <c r="A355" s="120" t="s">
        <v>111</v>
      </c>
      <c r="B355" s="121" t="s">
        <v>110</v>
      </c>
      <c r="C355" s="143" t="s">
        <v>1301</v>
      </c>
      <c r="D355" s="116">
        <f>D356</f>
        <v>368000</v>
      </c>
      <c r="E355" s="116">
        <f>E356</f>
        <v>368000</v>
      </c>
      <c r="F355" s="117" t="str">
        <f t="shared" ref="F355" si="55">IF(OR(D355="-",E355=D355),"-",D355-IF(E355="-",0,E355))</f>
        <v>-</v>
      </c>
    </row>
    <row r="356" spans="1:14" s="100" customFormat="1" ht="46.5" customHeight="1" x14ac:dyDescent="0.25">
      <c r="A356" s="120" t="s">
        <v>361</v>
      </c>
      <c r="B356" s="121" t="s">
        <v>110</v>
      </c>
      <c r="C356" s="143" t="s">
        <v>1201</v>
      </c>
      <c r="D356" s="116">
        <f t="shared" ref="D356:E358" si="56">D357</f>
        <v>368000</v>
      </c>
      <c r="E356" s="116">
        <f t="shared" si="56"/>
        <v>368000</v>
      </c>
      <c r="F356" s="117" t="str">
        <f t="shared" ref="F356:F359" si="57">IF(OR(D356="-",E356=D356),"-",D356-IF(E356="-",0,E356))</f>
        <v>-</v>
      </c>
    </row>
    <row r="357" spans="1:14" ht="36.75" customHeight="1" x14ac:dyDescent="0.25">
      <c r="A357" s="123" t="s">
        <v>1202</v>
      </c>
      <c r="B357" s="124" t="s">
        <v>110</v>
      </c>
      <c r="C357" s="145" t="s">
        <v>1254</v>
      </c>
      <c r="D357" s="118">
        <f t="shared" si="56"/>
        <v>368000</v>
      </c>
      <c r="E357" s="118">
        <f t="shared" si="56"/>
        <v>368000</v>
      </c>
      <c r="F357" s="119" t="str">
        <f t="shared" si="57"/>
        <v>-</v>
      </c>
      <c r="G357"/>
      <c r="H357"/>
      <c r="I357"/>
      <c r="J357"/>
      <c r="K357"/>
      <c r="L357"/>
      <c r="M357"/>
      <c r="N357"/>
    </row>
    <row r="358" spans="1:14" ht="35.25" customHeight="1" x14ac:dyDescent="0.25">
      <c r="A358" s="123" t="s">
        <v>1202</v>
      </c>
      <c r="B358" s="124" t="s">
        <v>110</v>
      </c>
      <c r="C358" s="145" t="s">
        <v>1253</v>
      </c>
      <c r="D358" s="118">
        <f t="shared" si="56"/>
        <v>368000</v>
      </c>
      <c r="E358" s="118">
        <f t="shared" si="56"/>
        <v>368000</v>
      </c>
      <c r="F358" s="119" t="str">
        <f t="shared" si="57"/>
        <v>-</v>
      </c>
      <c r="G358"/>
      <c r="H358"/>
      <c r="I358"/>
      <c r="J358"/>
      <c r="K358"/>
      <c r="L358"/>
      <c r="M358"/>
      <c r="N358"/>
    </row>
    <row r="359" spans="1:14" x14ac:dyDescent="0.25">
      <c r="A359" s="123" t="s">
        <v>123</v>
      </c>
      <c r="B359" s="124" t="s">
        <v>110</v>
      </c>
      <c r="C359" s="145" t="s">
        <v>1252</v>
      </c>
      <c r="D359" s="118">
        <v>368000</v>
      </c>
      <c r="E359" s="125">
        <v>368000</v>
      </c>
      <c r="F359" s="119" t="str">
        <f t="shared" si="57"/>
        <v>-</v>
      </c>
      <c r="G359"/>
      <c r="H359"/>
      <c r="I359"/>
      <c r="J359"/>
      <c r="K359"/>
      <c r="L359"/>
      <c r="M359"/>
      <c r="N359"/>
    </row>
    <row r="360" spans="1:14" s="100" customFormat="1" x14ac:dyDescent="0.25">
      <c r="A360" s="120" t="s">
        <v>136</v>
      </c>
      <c r="B360" s="121" t="s">
        <v>110</v>
      </c>
      <c r="C360" s="143" t="s">
        <v>466</v>
      </c>
      <c r="D360" s="116">
        <f t="shared" ref="D360:E362" si="58">D361</f>
        <v>1613118</v>
      </c>
      <c r="E360" s="116">
        <f t="shared" si="58"/>
        <v>1612978</v>
      </c>
      <c r="F360" s="117">
        <f t="shared" ref="F360:F450" si="59">IF(OR(D360="-",E360=D360),"-",D360-IF(E360="-",0,E360))</f>
        <v>140</v>
      </c>
    </row>
    <row r="361" spans="1:14" s="100" customFormat="1" ht="45.75" x14ac:dyDescent="0.25">
      <c r="A361" s="120" t="s">
        <v>452</v>
      </c>
      <c r="B361" s="121" t="s">
        <v>110</v>
      </c>
      <c r="C361" s="143" t="s">
        <v>467</v>
      </c>
      <c r="D361" s="116">
        <f t="shared" si="58"/>
        <v>1613118</v>
      </c>
      <c r="E361" s="116">
        <f t="shared" si="58"/>
        <v>1612978</v>
      </c>
      <c r="F361" s="117">
        <f t="shared" si="59"/>
        <v>140</v>
      </c>
    </row>
    <row r="362" spans="1:14" s="100" customFormat="1" ht="84.75" customHeight="1" x14ac:dyDescent="0.25">
      <c r="A362" s="159" t="s">
        <v>1028</v>
      </c>
      <c r="B362" s="121" t="s">
        <v>110</v>
      </c>
      <c r="C362" s="143" t="s">
        <v>468</v>
      </c>
      <c r="D362" s="116">
        <f t="shared" si="58"/>
        <v>1613118</v>
      </c>
      <c r="E362" s="116">
        <f t="shared" si="58"/>
        <v>1612978</v>
      </c>
      <c r="F362" s="117">
        <f t="shared" si="59"/>
        <v>140</v>
      </c>
    </row>
    <row r="363" spans="1:14" ht="46.5" customHeight="1" x14ac:dyDescent="0.25">
      <c r="A363" s="123" t="s">
        <v>230</v>
      </c>
      <c r="B363" s="124" t="s">
        <v>110</v>
      </c>
      <c r="C363" s="145" t="s">
        <v>469</v>
      </c>
      <c r="D363" s="118">
        <f>D364+D369</f>
        <v>1613118</v>
      </c>
      <c r="E363" s="118">
        <f>E364+E369</f>
        <v>1612978</v>
      </c>
      <c r="F363" s="119">
        <f t="shared" si="59"/>
        <v>140</v>
      </c>
      <c r="G363"/>
      <c r="H363"/>
      <c r="I363"/>
      <c r="J363"/>
      <c r="K363"/>
      <c r="L363"/>
      <c r="M363"/>
      <c r="N363"/>
    </row>
    <row r="364" spans="1:14" x14ac:dyDescent="0.25">
      <c r="A364" s="123" t="s">
        <v>112</v>
      </c>
      <c r="B364" s="124" t="s">
        <v>110</v>
      </c>
      <c r="C364" s="145" t="s">
        <v>470</v>
      </c>
      <c r="D364" s="118">
        <f t="shared" ref="D364:E367" si="60">D365</f>
        <v>1613118</v>
      </c>
      <c r="E364" s="118">
        <f t="shared" si="60"/>
        <v>1612978</v>
      </c>
      <c r="F364" s="119">
        <f t="shared" si="59"/>
        <v>140</v>
      </c>
      <c r="G364"/>
      <c r="H364"/>
      <c r="I364"/>
      <c r="J364"/>
      <c r="K364"/>
      <c r="L364"/>
      <c r="M364"/>
      <c r="N364"/>
    </row>
    <row r="365" spans="1:14" ht="27" customHeight="1" x14ac:dyDescent="0.25">
      <c r="A365" s="123" t="s">
        <v>137</v>
      </c>
      <c r="B365" s="124" t="s">
        <v>110</v>
      </c>
      <c r="C365" s="145" t="s">
        <v>471</v>
      </c>
      <c r="D365" s="118">
        <f t="shared" si="60"/>
        <v>1613118</v>
      </c>
      <c r="E365" s="118">
        <f t="shared" si="60"/>
        <v>1612978</v>
      </c>
      <c r="F365" s="119">
        <f t="shared" si="59"/>
        <v>140</v>
      </c>
      <c r="G365"/>
      <c r="H365"/>
      <c r="I365"/>
      <c r="J365"/>
      <c r="K365"/>
      <c r="L365"/>
      <c r="M365"/>
      <c r="N365"/>
    </row>
    <row r="366" spans="1:14" ht="23.25" x14ac:dyDescent="0.25">
      <c r="A366" s="123" t="s">
        <v>113</v>
      </c>
      <c r="B366" s="124" t="s">
        <v>110</v>
      </c>
      <c r="C366" s="145" t="s">
        <v>472</v>
      </c>
      <c r="D366" s="118">
        <f t="shared" si="60"/>
        <v>1613118</v>
      </c>
      <c r="E366" s="118">
        <f t="shared" si="60"/>
        <v>1612978</v>
      </c>
      <c r="F366" s="119">
        <f t="shared" si="59"/>
        <v>140</v>
      </c>
      <c r="G366"/>
      <c r="H366"/>
      <c r="I366"/>
      <c r="J366"/>
      <c r="K366"/>
      <c r="L366"/>
      <c r="M366"/>
      <c r="N366"/>
    </row>
    <row r="367" spans="1:14" ht="30" customHeight="1" x14ac:dyDescent="0.25">
      <c r="A367" s="123" t="s">
        <v>1164</v>
      </c>
      <c r="B367" s="124" t="s">
        <v>110</v>
      </c>
      <c r="C367" s="145" t="s">
        <v>473</v>
      </c>
      <c r="D367" s="118">
        <f t="shared" si="60"/>
        <v>1613118</v>
      </c>
      <c r="E367" s="118">
        <f t="shared" si="60"/>
        <v>1612978</v>
      </c>
      <c r="F367" s="119">
        <f t="shared" si="59"/>
        <v>140</v>
      </c>
      <c r="G367"/>
      <c r="H367"/>
      <c r="I367"/>
      <c r="J367"/>
      <c r="K367"/>
      <c r="L367"/>
      <c r="M367"/>
      <c r="N367"/>
    </row>
    <row r="368" spans="1:14" x14ac:dyDescent="0.25">
      <c r="A368" s="123" t="s">
        <v>1285</v>
      </c>
      <c r="B368" s="124" t="s">
        <v>110</v>
      </c>
      <c r="C368" s="145" t="s">
        <v>474</v>
      </c>
      <c r="D368" s="118">
        <v>1613118</v>
      </c>
      <c r="E368" s="125">
        <v>1612978</v>
      </c>
      <c r="F368" s="119">
        <f t="shared" si="59"/>
        <v>140</v>
      </c>
      <c r="G368"/>
      <c r="H368"/>
      <c r="I368"/>
      <c r="J368"/>
      <c r="K368"/>
      <c r="L368"/>
      <c r="M368"/>
      <c r="N368"/>
    </row>
    <row r="369" spans="1:14" s="115" customFormat="1" ht="34.5" hidden="1" x14ac:dyDescent="0.25">
      <c r="A369" s="123" t="s">
        <v>169</v>
      </c>
      <c r="B369" s="124" t="s">
        <v>110</v>
      </c>
      <c r="C369" s="145" t="s">
        <v>475</v>
      </c>
      <c r="D369" s="118">
        <f t="shared" ref="D369:E372" si="61">D370</f>
        <v>0</v>
      </c>
      <c r="E369" s="118">
        <f t="shared" si="61"/>
        <v>0</v>
      </c>
      <c r="F369" s="119" t="str">
        <f t="shared" si="59"/>
        <v>-</v>
      </c>
    </row>
    <row r="370" spans="1:14" s="115" customFormat="1" ht="57" hidden="1" x14ac:dyDescent="0.25">
      <c r="A370" s="123" t="s">
        <v>476</v>
      </c>
      <c r="B370" s="124" t="s">
        <v>110</v>
      </c>
      <c r="C370" s="145" t="s">
        <v>477</v>
      </c>
      <c r="D370" s="118">
        <f t="shared" si="61"/>
        <v>0</v>
      </c>
      <c r="E370" s="118">
        <f t="shared" si="61"/>
        <v>0</v>
      </c>
      <c r="F370" s="119" t="str">
        <f t="shared" si="59"/>
        <v>-</v>
      </c>
    </row>
    <row r="371" spans="1:14" s="115" customFormat="1" ht="23.25" hidden="1" x14ac:dyDescent="0.25">
      <c r="A371" s="123" t="s">
        <v>113</v>
      </c>
      <c r="B371" s="124" t="s">
        <v>110</v>
      </c>
      <c r="C371" s="145" t="s">
        <v>478</v>
      </c>
      <c r="D371" s="118">
        <f t="shared" si="61"/>
        <v>0</v>
      </c>
      <c r="E371" s="118">
        <f t="shared" si="61"/>
        <v>0</v>
      </c>
      <c r="F371" s="119" t="str">
        <f t="shared" si="59"/>
        <v>-</v>
      </c>
    </row>
    <row r="372" spans="1:14" s="115" customFormat="1" ht="23.25" hidden="1" x14ac:dyDescent="0.25">
      <c r="A372" s="123" t="s">
        <v>358</v>
      </c>
      <c r="B372" s="124" t="s">
        <v>110</v>
      </c>
      <c r="C372" s="145" t="s">
        <v>479</v>
      </c>
      <c r="D372" s="118">
        <f t="shared" si="61"/>
        <v>0</v>
      </c>
      <c r="E372" s="118">
        <f t="shared" si="61"/>
        <v>0</v>
      </c>
      <c r="F372" s="119" t="str">
        <f t="shared" si="59"/>
        <v>-</v>
      </c>
    </row>
    <row r="373" spans="1:14" s="115" customFormat="1" ht="34.5" hidden="1" x14ac:dyDescent="0.25">
      <c r="A373" s="123" t="s">
        <v>114</v>
      </c>
      <c r="B373" s="124" t="s">
        <v>110</v>
      </c>
      <c r="C373" s="145" t="s">
        <v>480</v>
      </c>
      <c r="D373" s="118"/>
      <c r="E373" s="125"/>
      <c r="F373" s="119" t="str">
        <f t="shared" si="59"/>
        <v>-</v>
      </c>
    </row>
    <row r="374" spans="1:14" s="115" customFormat="1" ht="45.75" hidden="1" x14ac:dyDescent="0.25">
      <c r="A374" s="123" t="s">
        <v>254</v>
      </c>
      <c r="B374" s="124" t="s">
        <v>110</v>
      </c>
      <c r="C374" s="145" t="s">
        <v>481</v>
      </c>
      <c r="D374" s="118">
        <f t="shared" ref="D374:E377" si="62">D375</f>
        <v>0</v>
      </c>
      <c r="E374" s="118">
        <f t="shared" si="62"/>
        <v>0</v>
      </c>
      <c r="F374" s="119" t="str">
        <f t="shared" si="59"/>
        <v>-</v>
      </c>
    </row>
    <row r="375" spans="1:14" s="115" customFormat="1" ht="57" hidden="1" x14ac:dyDescent="0.25">
      <c r="A375" s="123" t="s">
        <v>482</v>
      </c>
      <c r="B375" s="124" t="s">
        <v>110</v>
      </c>
      <c r="C375" s="145" t="s">
        <v>483</v>
      </c>
      <c r="D375" s="118">
        <f t="shared" si="62"/>
        <v>0</v>
      </c>
      <c r="E375" s="118">
        <f t="shared" si="62"/>
        <v>0</v>
      </c>
      <c r="F375" s="119" t="str">
        <f t="shared" si="59"/>
        <v>-</v>
      </c>
    </row>
    <row r="376" spans="1:14" s="115" customFormat="1" ht="23.25" hidden="1" x14ac:dyDescent="0.25">
      <c r="A376" s="123" t="s">
        <v>113</v>
      </c>
      <c r="B376" s="124" t="s">
        <v>110</v>
      </c>
      <c r="C376" s="145" t="s">
        <v>484</v>
      </c>
      <c r="D376" s="118">
        <f t="shared" si="62"/>
        <v>0</v>
      </c>
      <c r="E376" s="118">
        <f t="shared" si="62"/>
        <v>0</v>
      </c>
      <c r="F376" s="119" t="str">
        <f t="shared" si="59"/>
        <v>-</v>
      </c>
    </row>
    <row r="377" spans="1:14" s="115" customFormat="1" ht="23.25" hidden="1" x14ac:dyDescent="0.25">
      <c r="A377" s="123" t="s">
        <v>358</v>
      </c>
      <c r="B377" s="124" t="s">
        <v>110</v>
      </c>
      <c r="C377" s="145" t="s">
        <v>485</v>
      </c>
      <c r="D377" s="118">
        <f t="shared" si="62"/>
        <v>0</v>
      </c>
      <c r="E377" s="118">
        <f t="shared" si="62"/>
        <v>0</v>
      </c>
      <c r="F377" s="119" t="str">
        <f t="shared" si="59"/>
        <v>-</v>
      </c>
    </row>
    <row r="378" spans="1:14" s="115" customFormat="1" ht="34.5" hidden="1" x14ac:dyDescent="0.25">
      <c r="A378" s="123" t="s">
        <v>114</v>
      </c>
      <c r="B378" s="124" t="s">
        <v>110</v>
      </c>
      <c r="C378" s="145" t="s">
        <v>486</v>
      </c>
      <c r="D378" s="118"/>
      <c r="E378" s="125"/>
      <c r="F378" s="119" t="str">
        <f t="shared" si="59"/>
        <v>-</v>
      </c>
    </row>
    <row r="379" spans="1:14" s="100" customFormat="1" ht="27" customHeight="1" x14ac:dyDescent="0.25">
      <c r="A379" s="120" t="s">
        <v>138</v>
      </c>
      <c r="B379" s="121" t="s">
        <v>110</v>
      </c>
      <c r="C379" s="143" t="s">
        <v>487</v>
      </c>
      <c r="D379" s="116">
        <f>D380+D398</f>
        <v>700060</v>
      </c>
      <c r="E379" s="116">
        <f>E380+E398</f>
        <v>700060</v>
      </c>
      <c r="F379" s="117" t="str">
        <f t="shared" si="59"/>
        <v>-</v>
      </c>
    </row>
    <row r="380" spans="1:14" s="100" customFormat="1" ht="45.75" x14ac:dyDescent="0.25">
      <c r="A380" s="120" t="s">
        <v>452</v>
      </c>
      <c r="B380" s="121" t="s">
        <v>110</v>
      </c>
      <c r="C380" s="143" t="s">
        <v>488</v>
      </c>
      <c r="D380" s="116">
        <f>D381</f>
        <v>689500</v>
      </c>
      <c r="E380" s="116">
        <f>E381</f>
        <v>689500</v>
      </c>
      <c r="F380" s="117" t="str">
        <f t="shared" si="59"/>
        <v>-</v>
      </c>
    </row>
    <row r="381" spans="1:14" s="100" customFormat="1" ht="34.5" x14ac:dyDescent="0.25">
      <c r="A381" s="120" t="s">
        <v>1029</v>
      </c>
      <c r="B381" s="121" t="s">
        <v>110</v>
      </c>
      <c r="C381" s="143" t="s">
        <v>489</v>
      </c>
      <c r="D381" s="116">
        <f>D382</f>
        <v>689500</v>
      </c>
      <c r="E381" s="116">
        <f>E382</f>
        <v>689500</v>
      </c>
      <c r="F381" s="117" t="str">
        <f t="shared" si="59"/>
        <v>-</v>
      </c>
    </row>
    <row r="382" spans="1:14" s="100" customFormat="1" ht="34.5" x14ac:dyDescent="0.25">
      <c r="A382" s="120" t="s">
        <v>231</v>
      </c>
      <c r="B382" s="121" t="s">
        <v>110</v>
      </c>
      <c r="C382" s="143" t="s">
        <v>490</v>
      </c>
      <c r="D382" s="116">
        <f>D383+D388+D393</f>
        <v>689500</v>
      </c>
      <c r="E382" s="116">
        <f>E383+E388+E393</f>
        <v>689500</v>
      </c>
      <c r="F382" s="117" t="str">
        <f t="shared" si="59"/>
        <v>-</v>
      </c>
    </row>
    <row r="383" spans="1:14" x14ac:dyDescent="0.25">
      <c r="A383" s="123" t="s">
        <v>112</v>
      </c>
      <c r="B383" s="124" t="s">
        <v>110</v>
      </c>
      <c r="C383" s="145" t="s">
        <v>491</v>
      </c>
      <c r="D383" s="118">
        <f t="shared" ref="D383:E386" si="63">D384</f>
        <v>689500</v>
      </c>
      <c r="E383" s="118">
        <f t="shared" si="63"/>
        <v>689500</v>
      </c>
      <c r="F383" s="119" t="str">
        <f t="shared" si="59"/>
        <v>-</v>
      </c>
      <c r="G383"/>
      <c r="H383"/>
      <c r="I383"/>
      <c r="J383"/>
      <c r="K383"/>
      <c r="L383"/>
      <c r="M383"/>
      <c r="N383"/>
    </row>
    <row r="384" spans="1:14" ht="30" customHeight="1" x14ac:dyDescent="0.25">
      <c r="A384" s="123" t="s">
        <v>139</v>
      </c>
      <c r="B384" s="124" t="s">
        <v>110</v>
      </c>
      <c r="C384" s="145" t="s">
        <v>492</v>
      </c>
      <c r="D384" s="118">
        <f t="shared" si="63"/>
        <v>689500</v>
      </c>
      <c r="E384" s="118">
        <f t="shared" si="63"/>
        <v>689500</v>
      </c>
      <c r="F384" s="119" t="str">
        <f t="shared" si="59"/>
        <v>-</v>
      </c>
      <c r="G384"/>
      <c r="H384"/>
      <c r="I384"/>
      <c r="J384"/>
      <c r="K384"/>
      <c r="L384"/>
      <c r="M384"/>
      <c r="N384"/>
    </row>
    <row r="385" spans="1:14" ht="23.25" x14ac:dyDescent="0.25">
      <c r="A385" s="123" t="s">
        <v>113</v>
      </c>
      <c r="B385" s="124" t="s">
        <v>110</v>
      </c>
      <c r="C385" s="145" t="s">
        <v>493</v>
      </c>
      <c r="D385" s="118">
        <f t="shared" si="63"/>
        <v>689500</v>
      </c>
      <c r="E385" s="118">
        <f t="shared" si="63"/>
        <v>689500</v>
      </c>
      <c r="F385" s="119" t="str">
        <f t="shared" si="59"/>
        <v>-</v>
      </c>
      <c r="G385"/>
      <c r="H385"/>
      <c r="I385"/>
      <c r="J385"/>
      <c r="K385"/>
      <c r="L385"/>
      <c r="M385"/>
      <c r="N385"/>
    </row>
    <row r="386" spans="1:14" ht="28.5" customHeight="1" x14ac:dyDescent="0.25">
      <c r="A386" s="123" t="s">
        <v>1164</v>
      </c>
      <c r="B386" s="124" t="s">
        <v>110</v>
      </c>
      <c r="C386" s="145" t="s">
        <v>494</v>
      </c>
      <c r="D386" s="118">
        <f t="shared" si="63"/>
        <v>689500</v>
      </c>
      <c r="E386" s="118">
        <f t="shared" si="63"/>
        <v>689500</v>
      </c>
      <c r="F386" s="119" t="str">
        <f t="shared" si="59"/>
        <v>-</v>
      </c>
      <c r="G386"/>
      <c r="H386"/>
      <c r="I386"/>
      <c r="J386"/>
      <c r="K386"/>
      <c r="L386"/>
      <c r="M386"/>
      <c r="N386"/>
    </row>
    <row r="387" spans="1:14" x14ac:dyDescent="0.25">
      <c r="A387" s="123" t="s">
        <v>1285</v>
      </c>
      <c r="B387" s="124" t="s">
        <v>110</v>
      </c>
      <c r="C387" s="145" t="s">
        <v>495</v>
      </c>
      <c r="D387" s="118">
        <v>689500</v>
      </c>
      <c r="E387" s="125">
        <v>689500</v>
      </c>
      <c r="F387" s="119" t="str">
        <f t="shared" si="59"/>
        <v>-</v>
      </c>
      <c r="G387"/>
      <c r="H387"/>
      <c r="I387"/>
      <c r="J387"/>
      <c r="K387"/>
      <c r="L387"/>
      <c r="M387"/>
      <c r="N387"/>
    </row>
    <row r="388" spans="1:14" s="270" customFormat="1" ht="45.75" hidden="1" x14ac:dyDescent="0.25">
      <c r="A388" s="120" t="s">
        <v>169</v>
      </c>
      <c r="B388" s="266" t="s">
        <v>110</v>
      </c>
      <c r="C388" s="267" t="s">
        <v>935</v>
      </c>
      <c r="D388" s="268">
        <f t="shared" ref="D388:E391" si="64">D389</f>
        <v>0</v>
      </c>
      <c r="E388" s="268">
        <f t="shared" si="64"/>
        <v>0</v>
      </c>
      <c r="F388" s="269" t="str">
        <f t="shared" ref="F388:F392" si="65">IF(OR(D388="-",E388=D388),"-",D388-IF(E388="-",0,E388))</f>
        <v>-</v>
      </c>
    </row>
    <row r="389" spans="1:14" s="270" customFormat="1" ht="57" hidden="1" x14ac:dyDescent="0.25">
      <c r="A389" s="123" t="s">
        <v>1122</v>
      </c>
      <c r="B389" s="272" t="s">
        <v>110</v>
      </c>
      <c r="C389" s="273" t="s">
        <v>936</v>
      </c>
      <c r="D389" s="274">
        <f t="shared" si="64"/>
        <v>0</v>
      </c>
      <c r="E389" s="274">
        <f t="shared" si="64"/>
        <v>0</v>
      </c>
      <c r="F389" s="275" t="str">
        <f t="shared" ref="F389" si="66">IF(OR(D389="-",E389=D389),"-",D389-IF(E389="-",0,E389))</f>
        <v>-</v>
      </c>
    </row>
    <row r="390" spans="1:14" s="270" customFormat="1" ht="23.25" hidden="1" x14ac:dyDescent="0.25">
      <c r="A390" s="123" t="s">
        <v>113</v>
      </c>
      <c r="B390" s="272" t="s">
        <v>110</v>
      </c>
      <c r="C390" s="273" t="s">
        <v>933</v>
      </c>
      <c r="D390" s="274">
        <f t="shared" si="64"/>
        <v>0</v>
      </c>
      <c r="E390" s="274">
        <f t="shared" si="64"/>
        <v>0</v>
      </c>
      <c r="F390" s="275" t="str">
        <f t="shared" si="65"/>
        <v>-</v>
      </c>
    </row>
    <row r="391" spans="1:14" s="270" customFormat="1" ht="34.5" hidden="1" x14ac:dyDescent="0.25">
      <c r="A391" s="123" t="s">
        <v>1164</v>
      </c>
      <c r="B391" s="272" t="s">
        <v>110</v>
      </c>
      <c r="C391" s="273" t="s">
        <v>934</v>
      </c>
      <c r="D391" s="274">
        <f t="shared" si="64"/>
        <v>0</v>
      </c>
      <c r="E391" s="274">
        <f t="shared" si="64"/>
        <v>0</v>
      </c>
      <c r="F391" s="275" t="str">
        <f t="shared" si="65"/>
        <v>-</v>
      </c>
    </row>
    <row r="392" spans="1:14" s="270" customFormat="1" ht="34.5" hidden="1" x14ac:dyDescent="0.25">
      <c r="A392" s="123" t="s">
        <v>114</v>
      </c>
      <c r="B392" s="272" t="s">
        <v>110</v>
      </c>
      <c r="C392" s="273" t="s">
        <v>932</v>
      </c>
      <c r="D392" s="274"/>
      <c r="E392" s="276"/>
      <c r="F392" s="275" t="str">
        <f t="shared" si="65"/>
        <v>-</v>
      </c>
    </row>
    <row r="393" spans="1:14" s="4" customFormat="1" ht="65.25" hidden="1" customHeight="1" x14ac:dyDescent="0.25">
      <c r="A393" s="479" t="s">
        <v>254</v>
      </c>
      <c r="B393" s="310" t="s">
        <v>110</v>
      </c>
      <c r="C393" s="311" t="s">
        <v>937</v>
      </c>
      <c r="D393" s="312">
        <f t="shared" ref="D393:E396" si="67">D394</f>
        <v>0</v>
      </c>
      <c r="E393" s="312">
        <f t="shared" si="67"/>
        <v>0</v>
      </c>
      <c r="F393" s="313" t="str">
        <f t="shared" ref="F393:F404" si="68">IF(OR(D393="-",E393=D393),"-",D393-IF(E393="-",0,E393))</f>
        <v>-</v>
      </c>
    </row>
    <row r="394" spans="1:14" s="4" customFormat="1" ht="56.25" hidden="1" x14ac:dyDescent="0.25">
      <c r="A394" s="126" t="s">
        <v>1030</v>
      </c>
      <c r="B394" s="297" t="s">
        <v>110</v>
      </c>
      <c r="C394" s="298" t="s">
        <v>941</v>
      </c>
      <c r="D394" s="299">
        <f t="shared" si="67"/>
        <v>0</v>
      </c>
      <c r="E394" s="299">
        <f t="shared" si="67"/>
        <v>0</v>
      </c>
      <c r="F394" s="300" t="str">
        <f t="shared" ref="F394" si="69">IF(OR(D394="-",E394=D394),"-",D394-IF(E394="-",0,E394))</f>
        <v>-</v>
      </c>
    </row>
    <row r="395" spans="1:14" s="4" customFormat="1" ht="23.25" hidden="1" x14ac:dyDescent="0.25">
      <c r="A395" s="123" t="s">
        <v>113</v>
      </c>
      <c r="B395" s="297" t="s">
        <v>110</v>
      </c>
      <c r="C395" s="298" t="s">
        <v>940</v>
      </c>
      <c r="D395" s="299">
        <f t="shared" si="67"/>
        <v>0</v>
      </c>
      <c r="E395" s="299">
        <f t="shared" si="67"/>
        <v>0</v>
      </c>
      <c r="F395" s="300" t="str">
        <f t="shared" si="68"/>
        <v>-</v>
      </c>
    </row>
    <row r="396" spans="1:14" s="4" customFormat="1" ht="34.5" hidden="1" x14ac:dyDescent="0.25">
      <c r="A396" s="123" t="s">
        <v>1164</v>
      </c>
      <c r="B396" s="297" t="s">
        <v>110</v>
      </c>
      <c r="C396" s="298" t="s">
        <v>939</v>
      </c>
      <c r="D396" s="299">
        <f t="shared" si="67"/>
        <v>0</v>
      </c>
      <c r="E396" s="299">
        <f t="shared" si="67"/>
        <v>0</v>
      </c>
      <c r="F396" s="300" t="str">
        <f t="shared" si="68"/>
        <v>-</v>
      </c>
    </row>
    <row r="397" spans="1:14" s="4" customFormat="1" ht="34.5" hidden="1" x14ac:dyDescent="0.25">
      <c r="A397" s="123" t="s">
        <v>114</v>
      </c>
      <c r="B397" s="297" t="s">
        <v>110</v>
      </c>
      <c r="C397" s="298" t="s">
        <v>938</v>
      </c>
      <c r="D397" s="299">
        <v>0</v>
      </c>
      <c r="E397" s="301">
        <v>0</v>
      </c>
      <c r="F397" s="300" t="str">
        <f t="shared" si="68"/>
        <v>-</v>
      </c>
    </row>
    <row r="398" spans="1:14" s="122" customFormat="1" ht="23.25" x14ac:dyDescent="0.25">
      <c r="A398" s="120" t="s">
        <v>341</v>
      </c>
      <c r="B398" s="121" t="s">
        <v>110</v>
      </c>
      <c r="C398" s="143" t="s">
        <v>947</v>
      </c>
      <c r="D398" s="116">
        <f t="shared" ref="D398:E403" si="70">D399</f>
        <v>10560</v>
      </c>
      <c r="E398" s="116">
        <f t="shared" si="70"/>
        <v>10560</v>
      </c>
      <c r="F398" s="117" t="str">
        <f>IF(OR(D398="-",E398=D398),"-",D398-IF(E398="-",0,E398))</f>
        <v>-</v>
      </c>
    </row>
    <row r="399" spans="1:14" s="122" customFormat="1" ht="23.25" x14ac:dyDescent="0.25">
      <c r="A399" s="120" t="s">
        <v>111</v>
      </c>
      <c r="B399" s="121" t="s">
        <v>110</v>
      </c>
      <c r="C399" s="143" t="s">
        <v>948</v>
      </c>
      <c r="D399" s="116">
        <f t="shared" si="70"/>
        <v>10560</v>
      </c>
      <c r="E399" s="116">
        <f t="shared" si="70"/>
        <v>10560</v>
      </c>
      <c r="F399" s="117" t="str">
        <f>IF(OR(D399="-",E399=D399),"-",D399-IF(E399="-",0,E399))</f>
        <v>-</v>
      </c>
    </row>
    <row r="400" spans="1:14" s="122" customFormat="1" ht="36.75" customHeight="1" x14ac:dyDescent="0.25">
      <c r="A400" s="120" t="s">
        <v>1385</v>
      </c>
      <c r="B400" s="121" t="s">
        <v>110</v>
      </c>
      <c r="C400" s="143" t="s">
        <v>946</v>
      </c>
      <c r="D400" s="116">
        <f t="shared" si="70"/>
        <v>10560</v>
      </c>
      <c r="E400" s="116">
        <f t="shared" si="70"/>
        <v>10560</v>
      </c>
      <c r="F400" s="117" t="str">
        <f t="shared" si="68"/>
        <v>-</v>
      </c>
    </row>
    <row r="401" spans="1:14" s="4" customFormat="1" ht="12" customHeight="1" x14ac:dyDescent="0.25">
      <c r="A401" s="123" t="s">
        <v>115</v>
      </c>
      <c r="B401" s="124" t="s">
        <v>110</v>
      </c>
      <c r="C401" s="145" t="s">
        <v>945</v>
      </c>
      <c r="D401" s="118">
        <f t="shared" si="70"/>
        <v>10560</v>
      </c>
      <c r="E401" s="118">
        <f t="shared" si="70"/>
        <v>10560</v>
      </c>
      <c r="F401" s="119" t="str">
        <f t="shared" si="68"/>
        <v>-</v>
      </c>
    </row>
    <row r="402" spans="1:14" s="4" customFormat="1" ht="23.25" x14ac:dyDescent="0.25">
      <c r="A402" s="123" t="s">
        <v>113</v>
      </c>
      <c r="B402" s="124" t="s">
        <v>110</v>
      </c>
      <c r="C402" s="145" t="s">
        <v>944</v>
      </c>
      <c r="D402" s="118">
        <f t="shared" si="70"/>
        <v>10560</v>
      </c>
      <c r="E402" s="118">
        <f t="shared" si="70"/>
        <v>10560</v>
      </c>
      <c r="F402" s="119" t="str">
        <f t="shared" si="68"/>
        <v>-</v>
      </c>
    </row>
    <row r="403" spans="1:14" s="4" customFormat="1" ht="30" customHeight="1" x14ac:dyDescent="0.25">
      <c r="A403" s="123" t="s">
        <v>1164</v>
      </c>
      <c r="B403" s="124" t="s">
        <v>110</v>
      </c>
      <c r="C403" s="145" t="s">
        <v>943</v>
      </c>
      <c r="D403" s="118">
        <f t="shared" si="70"/>
        <v>10560</v>
      </c>
      <c r="E403" s="118">
        <f t="shared" si="70"/>
        <v>10560</v>
      </c>
      <c r="F403" s="119" t="str">
        <f t="shared" si="68"/>
        <v>-</v>
      </c>
    </row>
    <row r="404" spans="1:14" s="4" customFormat="1" x14ac:dyDescent="0.25">
      <c r="A404" s="123" t="s">
        <v>1285</v>
      </c>
      <c r="B404" s="124" t="s">
        <v>110</v>
      </c>
      <c r="C404" s="145" t="s">
        <v>942</v>
      </c>
      <c r="D404" s="118">
        <v>10560</v>
      </c>
      <c r="E404" s="125">
        <v>10560</v>
      </c>
      <c r="F404" s="119" t="str">
        <f t="shared" si="68"/>
        <v>-</v>
      </c>
    </row>
    <row r="405" spans="1:14" s="100" customFormat="1" x14ac:dyDescent="0.25">
      <c r="A405" s="120" t="s">
        <v>496</v>
      </c>
      <c r="B405" s="121" t="s">
        <v>110</v>
      </c>
      <c r="C405" s="143" t="s">
        <v>497</v>
      </c>
      <c r="D405" s="116">
        <f>D406+D476</f>
        <v>32765786.510000002</v>
      </c>
      <c r="E405" s="116">
        <f>E406+E476</f>
        <v>30122792.300000001</v>
      </c>
      <c r="F405" s="117">
        <f t="shared" si="59"/>
        <v>2642994.2100000009</v>
      </c>
    </row>
    <row r="406" spans="1:14" s="100" customFormat="1" x14ac:dyDescent="0.25">
      <c r="A406" s="120" t="s">
        <v>140</v>
      </c>
      <c r="B406" s="121" t="s">
        <v>110</v>
      </c>
      <c r="C406" s="143" t="s">
        <v>498</v>
      </c>
      <c r="D406" s="116">
        <f>D407+D419</f>
        <v>32468986.510000002</v>
      </c>
      <c r="E406" s="116">
        <f>E407+E419</f>
        <v>29825992.300000001</v>
      </c>
      <c r="F406" s="117">
        <f t="shared" si="59"/>
        <v>2642994.2100000009</v>
      </c>
    </row>
    <row r="407" spans="1:14" s="100" customFormat="1" ht="45.75" x14ac:dyDescent="0.25">
      <c r="A407" s="120" t="s">
        <v>452</v>
      </c>
      <c r="B407" s="121" t="s">
        <v>110</v>
      </c>
      <c r="C407" s="143" t="s">
        <v>499</v>
      </c>
      <c r="D407" s="116">
        <f>D408</f>
        <v>2102902.6</v>
      </c>
      <c r="E407" s="116">
        <f>E408</f>
        <v>2097905.71</v>
      </c>
      <c r="F407" s="117">
        <f t="shared" si="59"/>
        <v>4996.8900000001304</v>
      </c>
    </row>
    <row r="408" spans="1:14" s="100" customFormat="1" ht="37.5" customHeight="1" x14ac:dyDescent="0.25">
      <c r="A408" s="120" t="s">
        <v>1189</v>
      </c>
      <c r="B408" s="121" t="s">
        <v>110</v>
      </c>
      <c r="C408" s="143" t="s">
        <v>500</v>
      </c>
      <c r="D408" s="116">
        <f t="shared" ref="D408:E413" si="71">D409</f>
        <v>2102902.6</v>
      </c>
      <c r="E408" s="116">
        <f t="shared" si="71"/>
        <v>2097905.71</v>
      </c>
      <c r="F408" s="117">
        <f t="shared" si="59"/>
        <v>4996.8900000001304</v>
      </c>
    </row>
    <row r="409" spans="1:14" ht="23.25" x14ac:dyDescent="0.25">
      <c r="A409" s="123" t="s">
        <v>232</v>
      </c>
      <c r="B409" s="124" t="s">
        <v>110</v>
      </c>
      <c r="C409" s="145" t="s">
        <v>501</v>
      </c>
      <c r="D409" s="118">
        <f t="shared" si="71"/>
        <v>2102902.6</v>
      </c>
      <c r="E409" s="118">
        <f t="shared" si="71"/>
        <v>2097905.71</v>
      </c>
      <c r="F409" s="119">
        <f t="shared" si="59"/>
        <v>4996.8900000001304</v>
      </c>
      <c r="G409"/>
      <c r="H409"/>
      <c r="I409"/>
      <c r="J409"/>
      <c r="K409"/>
      <c r="L409"/>
      <c r="M409"/>
      <c r="N409"/>
    </row>
    <row r="410" spans="1:14" x14ac:dyDescent="0.25">
      <c r="A410" s="123" t="s">
        <v>112</v>
      </c>
      <c r="B410" s="124" t="s">
        <v>110</v>
      </c>
      <c r="C410" s="145" t="s">
        <v>502</v>
      </c>
      <c r="D410" s="118">
        <f>D411+D415</f>
        <v>2102902.6</v>
      </c>
      <c r="E410" s="118">
        <f>E411+E415</f>
        <v>2097905.71</v>
      </c>
      <c r="F410" s="119">
        <f t="shared" si="59"/>
        <v>4996.8900000001304</v>
      </c>
      <c r="G410"/>
      <c r="H410"/>
      <c r="I410"/>
      <c r="J410"/>
      <c r="K410"/>
      <c r="L410"/>
      <c r="M410"/>
      <c r="N410"/>
    </row>
    <row r="411" spans="1:14" s="4" customFormat="1" hidden="1" x14ac:dyDescent="0.25">
      <c r="A411" s="123" t="s">
        <v>1123</v>
      </c>
      <c r="B411" s="208" t="s">
        <v>110</v>
      </c>
      <c r="C411" s="228" t="s">
        <v>503</v>
      </c>
      <c r="D411" s="229">
        <f t="shared" si="71"/>
        <v>0</v>
      </c>
      <c r="E411" s="229">
        <f t="shared" si="71"/>
        <v>0</v>
      </c>
      <c r="F411" s="232" t="str">
        <f t="shared" si="59"/>
        <v>-</v>
      </c>
    </row>
    <row r="412" spans="1:14" s="4" customFormat="1" ht="23.25" hidden="1" x14ac:dyDescent="0.25">
      <c r="A412" s="123" t="s">
        <v>113</v>
      </c>
      <c r="B412" s="208" t="s">
        <v>110</v>
      </c>
      <c r="C412" s="228" t="s">
        <v>504</v>
      </c>
      <c r="D412" s="229">
        <f t="shared" si="71"/>
        <v>0</v>
      </c>
      <c r="E412" s="229">
        <f t="shared" si="71"/>
        <v>0</v>
      </c>
      <c r="F412" s="232" t="str">
        <f t="shared" si="59"/>
        <v>-</v>
      </c>
    </row>
    <row r="413" spans="1:14" s="4" customFormat="1" ht="34.5" hidden="1" x14ac:dyDescent="0.25">
      <c r="A413" s="123" t="s">
        <v>1164</v>
      </c>
      <c r="B413" s="208" t="s">
        <v>110</v>
      </c>
      <c r="C413" s="228" t="s">
        <v>505</v>
      </c>
      <c r="D413" s="229">
        <f t="shared" si="71"/>
        <v>0</v>
      </c>
      <c r="E413" s="229">
        <f t="shared" si="71"/>
        <v>0</v>
      </c>
      <c r="F413" s="232" t="str">
        <f t="shared" si="59"/>
        <v>-</v>
      </c>
    </row>
    <row r="414" spans="1:14" s="4" customFormat="1" hidden="1" x14ac:dyDescent="0.25">
      <c r="A414" s="123" t="s">
        <v>1285</v>
      </c>
      <c r="B414" s="208" t="s">
        <v>110</v>
      </c>
      <c r="C414" s="228" t="s">
        <v>506</v>
      </c>
      <c r="D414" s="229">
        <v>0</v>
      </c>
      <c r="E414" s="229">
        <v>0</v>
      </c>
      <c r="F414" s="232" t="str">
        <f t="shared" si="59"/>
        <v>-</v>
      </c>
    </row>
    <row r="415" spans="1:14" s="316" customFormat="1" x14ac:dyDescent="0.25">
      <c r="A415" s="128" t="s">
        <v>1032</v>
      </c>
      <c r="B415" s="124" t="s">
        <v>110</v>
      </c>
      <c r="C415" s="145" t="s">
        <v>1356</v>
      </c>
      <c r="D415" s="118">
        <f t="shared" ref="D415:E417" si="72">D416</f>
        <v>2102902.6</v>
      </c>
      <c r="E415" s="118">
        <f t="shared" si="72"/>
        <v>2097905.71</v>
      </c>
      <c r="F415" s="119">
        <f t="shared" si="59"/>
        <v>4996.8900000001304</v>
      </c>
    </row>
    <row r="416" spans="1:14" s="316" customFormat="1" ht="23.25" x14ac:dyDescent="0.25">
      <c r="A416" s="123" t="s">
        <v>113</v>
      </c>
      <c r="B416" s="124" t="s">
        <v>110</v>
      </c>
      <c r="C416" s="145" t="s">
        <v>1355</v>
      </c>
      <c r="D416" s="118">
        <f t="shared" si="72"/>
        <v>2102902.6</v>
      </c>
      <c r="E416" s="118">
        <f t="shared" si="72"/>
        <v>2097905.71</v>
      </c>
      <c r="F416" s="119">
        <f t="shared" si="59"/>
        <v>4996.8900000001304</v>
      </c>
    </row>
    <row r="417" spans="1:14" s="316" customFormat="1" ht="23.25" customHeight="1" x14ac:dyDescent="0.25">
      <c r="A417" s="123" t="s">
        <v>1164</v>
      </c>
      <c r="B417" s="124" t="s">
        <v>110</v>
      </c>
      <c r="C417" s="145" t="s">
        <v>1354</v>
      </c>
      <c r="D417" s="118">
        <f t="shared" si="72"/>
        <v>2102902.6</v>
      </c>
      <c r="E417" s="118">
        <f t="shared" si="72"/>
        <v>2097905.71</v>
      </c>
      <c r="F417" s="119">
        <f t="shared" si="59"/>
        <v>4996.8900000001304</v>
      </c>
    </row>
    <row r="418" spans="1:14" s="316" customFormat="1" x14ac:dyDescent="0.25">
      <c r="A418" s="123" t="s">
        <v>1285</v>
      </c>
      <c r="B418" s="124" t="s">
        <v>110</v>
      </c>
      <c r="C418" s="145" t="s">
        <v>1353</v>
      </c>
      <c r="D418" s="118">
        <v>2102902.6</v>
      </c>
      <c r="E418" s="125">
        <v>2097905.71</v>
      </c>
      <c r="F418" s="119">
        <f t="shared" si="59"/>
        <v>4996.8900000001304</v>
      </c>
    </row>
    <row r="419" spans="1:14" s="100" customFormat="1" ht="57" x14ac:dyDescent="0.25">
      <c r="A419" s="120" t="s">
        <v>1031</v>
      </c>
      <c r="B419" s="121" t="s">
        <v>110</v>
      </c>
      <c r="C419" s="143" t="s">
        <v>507</v>
      </c>
      <c r="D419" s="116">
        <f>D420+D470</f>
        <v>30366083.91</v>
      </c>
      <c r="E419" s="116">
        <f>E420+E470</f>
        <v>27728086.59</v>
      </c>
      <c r="F419" s="117">
        <f t="shared" si="59"/>
        <v>2637997.3200000003</v>
      </c>
    </row>
    <row r="420" spans="1:14" s="100" customFormat="1" ht="23.25" x14ac:dyDescent="0.25">
      <c r="A420" s="120" t="s">
        <v>233</v>
      </c>
      <c r="B420" s="121" t="s">
        <v>110</v>
      </c>
      <c r="C420" s="143" t="s">
        <v>508</v>
      </c>
      <c r="D420" s="116">
        <f>D421+D449</f>
        <v>30366083.91</v>
      </c>
      <c r="E420" s="116">
        <f>E421+E449</f>
        <v>27728086.59</v>
      </c>
      <c r="F420" s="117">
        <f t="shared" si="59"/>
        <v>2637997.3200000003</v>
      </c>
    </row>
    <row r="421" spans="1:14" x14ac:dyDescent="0.25">
      <c r="A421" s="123" t="s">
        <v>112</v>
      </c>
      <c r="B421" s="124" t="s">
        <v>110</v>
      </c>
      <c r="C421" s="145" t="s">
        <v>509</v>
      </c>
      <c r="D421" s="118">
        <f>D422+D426+D430</f>
        <v>14729709.23</v>
      </c>
      <c r="E421" s="118">
        <f>E422+E426+E430</f>
        <v>12747930.379999999</v>
      </c>
      <c r="F421" s="119">
        <f t="shared" si="59"/>
        <v>1981778.8500000015</v>
      </c>
      <c r="G421"/>
      <c r="H421"/>
      <c r="I421"/>
      <c r="J421"/>
      <c r="K421"/>
      <c r="L421"/>
      <c r="M421"/>
      <c r="N421"/>
    </row>
    <row r="422" spans="1:14" s="4" customFormat="1" x14ac:dyDescent="0.25">
      <c r="A422" s="123" t="s">
        <v>1384</v>
      </c>
      <c r="B422" s="124" t="s">
        <v>110</v>
      </c>
      <c r="C422" s="145" t="s">
        <v>510</v>
      </c>
      <c r="D422" s="118">
        <f t="shared" ref="D422:E424" si="73">D423</f>
        <v>551347.80000000005</v>
      </c>
      <c r="E422" s="118">
        <f t="shared" si="73"/>
        <v>551251.02</v>
      </c>
      <c r="F422" s="119">
        <f t="shared" si="59"/>
        <v>96.78000000002794</v>
      </c>
    </row>
    <row r="423" spans="1:14" s="4" customFormat="1" ht="23.25" x14ac:dyDescent="0.25">
      <c r="A423" s="123" t="s">
        <v>113</v>
      </c>
      <c r="B423" s="124" t="s">
        <v>110</v>
      </c>
      <c r="C423" s="145" t="s">
        <v>511</v>
      </c>
      <c r="D423" s="118">
        <f t="shared" si="73"/>
        <v>551347.80000000005</v>
      </c>
      <c r="E423" s="118">
        <f t="shared" si="73"/>
        <v>551251.02</v>
      </c>
      <c r="F423" s="119">
        <f t="shared" si="59"/>
        <v>96.78000000002794</v>
      </c>
    </row>
    <row r="424" spans="1:14" s="4" customFormat="1" ht="34.5" x14ac:dyDescent="0.25">
      <c r="A424" s="123" t="s">
        <v>1164</v>
      </c>
      <c r="B424" s="124" t="s">
        <v>110</v>
      </c>
      <c r="C424" s="145" t="s">
        <v>512</v>
      </c>
      <c r="D424" s="118">
        <f t="shared" si="73"/>
        <v>551347.80000000005</v>
      </c>
      <c r="E424" s="118">
        <f t="shared" si="73"/>
        <v>551251.02</v>
      </c>
      <c r="F424" s="119">
        <f t="shared" si="59"/>
        <v>96.78000000002794</v>
      </c>
    </row>
    <row r="425" spans="1:14" s="4" customFormat="1" x14ac:dyDescent="0.25">
      <c r="A425" s="123" t="s">
        <v>1285</v>
      </c>
      <c r="B425" s="124" t="s">
        <v>110</v>
      </c>
      <c r="C425" s="145" t="s">
        <v>513</v>
      </c>
      <c r="D425" s="118">
        <v>551347.80000000005</v>
      </c>
      <c r="E425" s="125">
        <v>551251.02</v>
      </c>
      <c r="F425" s="119">
        <f t="shared" si="59"/>
        <v>96.78000000002794</v>
      </c>
    </row>
    <row r="426" spans="1:14" ht="34.5" x14ac:dyDescent="0.25">
      <c r="A426" s="123" t="s">
        <v>514</v>
      </c>
      <c r="B426" s="124" t="s">
        <v>110</v>
      </c>
      <c r="C426" s="145" t="s">
        <v>515</v>
      </c>
      <c r="D426" s="118">
        <f t="shared" ref="D426:E428" si="74">D427</f>
        <v>38762.58</v>
      </c>
      <c r="E426" s="118">
        <f t="shared" si="74"/>
        <v>38762.58</v>
      </c>
      <c r="F426" s="119" t="str">
        <f t="shared" si="59"/>
        <v>-</v>
      </c>
      <c r="G426"/>
      <c r="H426"/>
      <c r="I426"/>
      <c r="J426"/>
      <c r="K426"/>
      <c r="L426"/>
      <c r="M426"/>
      <c r="N426"/>
    </row>
    <row r="427" spans="1:14" ht="23.25" x14ac:dyDescent="0.25">
      <c r="A427" s="123" t="s">
        <v>113</v>
      </c>
      <c r="B427" s="124" t="s">
        <v>110</v>
      </c>
      <c r="C427" s="145" t="s">
        <v>516</v>
      </c>
      <c r="D427" s="118">
        <f t="shared" si="74"/>
        <v>38762.58</v>
      </c>
      <c r="E427" s="118">
        <f t="shared" si="74"/>
        <v>38762.58</v>
      </c>
      <c r="F427" s="119" t="str">
        <f t="shared" si="59"/>
        <v>-</v>
      </c>
      <c r="G427"/>
      <c r="H427"/>
      <c r="I427"/>
      <c r="J427"/>
      <c r="K427"/>
      <c r="L427"/>
      <c r="M427"/>
      <c r="N427"/>
    </row>
    <row r="428" spans="1:14" ht="25.5" customHeight="1" x14ac:dyDescent="0.25">
      <c r="A428" s="123" t="s">
        <v>1164</v>
      </c>
      <c r="B428" s="124" t="s">
        <v>110</v>
      </c>
      <c r="C428" s="145" t="s">
        <v>517</v>
      </c>
      <c r="D428" s="118">
        <f t="shared" si="74"/>
        <v>38762.58</v>
      </c>
      <c r="E428" s="118">
        <f t="shared" si="74"/>
        <v>38762.58</v>
      </c>
      <c r="F428" s="119" t="str">
        <f t="shared" si="59"/>
        <v>-</v>
      </c>
      <c r="G428"/>
      <c r="H428"/>
      <c r="I428"/>
      <c r="J428"/>
      <c r="K428"/>
      <c r="L428"/>
      <c r="M428"/>
      <c r="N428"/>
    </row>
    <row r="429" spans="1:14" x14ac:dyDescent="0.25">
      <c r="A429" s="123" t="s">
        <v>1285</v>
      </c>
      <c r="B429" s="124" t="s">
        <v>110</v>
      </c>
      <c r="C429" s="145" t="s">
        <v>518</v>
      </c>
      <c r="D429" s="118">
        <v>38762.58</v>
      </c>
      <c r="E429" s="125">
        <v>38762.58</v>
      </c>
      <c r="F429" s="119" t="str">
        <f t="shared" si="59"/>
        <v>-</v>
      </c>
      <c r="G429"/>
      <c r="H429"/>
      <c r="I429"/>
      <c r="J429"/>
      <c r="K429"/>
      <c r="L429"/>
      <c r="M429"/>
      <c r="N429"/>
    </row>
    <row r="430" spans="1:14" x14ac:dyDescent="0.25">
      <c r="A430" s="128" t="s">
        <v>1032</v>
      </c>
      <c r="B430" s="124" t="s">
        <v>110</v>
      </c>
      <c r="C430" s="145" t="s">
        <v>949</v>
      </c>
      <c r="D430" s="118">
        <f>D431+D434</f>
        <v>14139598.85</v>
      </c>
      <c r="E430" s="118">
        <f>E431+E434</f>
        <v>12157916.779999999</v>
      </c>
      <c r="F430" s="119">
        <f t="shared" ref="F430:F436" si="75">IF(OR(D430="-",E430=D430),"-",D430-IF(E430="-",0,E430))</f>
        <v>1981682.0700000003</v>
      </c>
      <c r="G430"/>
      <c r="H430"/>
      <c r="I430"/>
      <c r="J430"/>
      <c r="K430"/>
      <c r="L430"/>
      <c r="M430"/>
      <c r="N430"/>
    </row>
    <row r="431" spans="1:14" ht="23.25" x14ac:dyDescent="0.25">
      <c r="A431" s="123" t="s">
        <v>113</v>
      </c>
      <c r="B431" s="124" t="s">
        <v>110</v>
      </c>
      <c r="C431" s="145" t="s">
        <v>950</v>
      </c>
      <c r="D431" s="118">
        <f t="shared" ref="D431:E432" si="76">D432</f>
        <v>14039598.85</v>
      </c>
      <c r="E431" s="118">
        <f t="shared" si="76"/>
        <v>12057916.779999999</v>
      </c>
      <c r="F431" s="119">
        <f t="shared" si="75"/>
        <v>1981682.0700000003</v>
      </c>
      <c r="G431"/>
      <c r="H431"/>
      <c r="I431"/>
      <c r="J431"/>
      <c r="K431"/>
      <c r="L431"/>
      <c r="M431"/>
      <c r="N431"/>
    </row>
    <row r="432" spans="1:14" ht="34.5" x14ac:dyDescent="0.25">
      <c r="A432" s="123" t="s">
        <v>1164</v>
      </c>
      <c r="B432" s="124" t="s">
        <v>110</v>
      </c>
      <c r="C432" s="145" t="s">
        <v>951</v>
      </c>
      <c r="D432" s="118">
        <f t="shared" si="76"/>
        <v>14039598.85</v>
      </c>
      <c r="E432" s="118">
        <f t="shared" si="76"/>
        <v>12057916.779999999</v>
      </c>
      <c r="F432" s="119">
        <f t="shared" si="75"/>
        <v>1981682.0700000003</v>
      </c>
      <c r="G432"/>
      <c r="H432"/>
      <c r="I432"/>
      <c r="J432"/>
      <c r="K432"/>
      <c r="L432"/>
      <c r="M432"/>
      <c r="N432"/>
    </row>
    <row r="433" spans="1:14" x14ac:dyDescent="0.25">
      <c r="A433" s="123" t="s">
        <v>1285</v>
      </c>
      <c r="B433" s="124" t="s">
        <v>110</v>
      </c>
      <c r="C433" s="145" t="s">
        <v>952</v>
      </c>
      <c r="D433" s="118">
        <v>14039598.85</v>
      </c>
      <c r="E433" s="125">
        <v>12057916.779999999</v>
      </c>
      <c r="F433" s="119">
        <f t="shared" si="75"/>
        <v>1981682.0700000003</v>
      </c>
      <c r="G433"/>
      <c r="H433"/>
      <c r="I433"/>
      <c r="J433"/>
      <c r="K433"/>
      <c r="L433"/>
      <c r="M433"/>
      <c r="N433"/>
    </row>
    <row r="434" spans="1:14" ht="13.5" customHeight="1" x14ac:dyDescent="0.25">
      <c r="A434" s="123" t="s">
        <v>120</v>
      </c>
      <c r="B434" s="124" t="s">
        <v>110</v>
      </c>
      <c r="C434" s="145" t="s">
        <v>1558</v>
      </c>
      <c r="D434" s="118">
        <f t="shared" ref="D434:E434" si="77">D435</f>
        <v>100000</v>
      </c>
      <c r="E434" s="118">
        <f t="shared" si="77"/>
        <v>100000</v>
      </c>
      <c r="F434" s="119" t="str">
        <f t="shared" si="75"/>
        <v>-</v>
      </c>
      <c r="G434"/>
      <c r="H434"/>
      <c r="I434"/>
      <c r="J434"/>
      <c r="K434"/>
      <c r="L434"/>
      <c r="M434"/>
      <c r="N434"/>
    </row>
    <row r="435" spans="1:14" ht="12.75" customHeight="1" x14ac:dyDescent="0.25">
      <c r="A435" s="123" t="s">
        <v>121</v>
      </c>
      <c r="B435" s="124" t="s">
        <v>110</v>
      </c>
      <c r="C435" s="145" t="s">
        <v>1556</v>
      </c>
      <c r="D435" s="118">
        <f>D437+D438+D436</f>
        <v>100000</v>
      </c>
      <c r="E435" s="118">
        <f>E437+E438+E436</f>
        <v>100000</v>
      </c>
      <c r="F435" s="119" t="str">
        <f t="shared" si="75"/>
        <v>-</v>
      </c>
      <c r="G435"/>
      <c r="H435"/>
      <c r="I435"/>
      <c r="J435"/>
      <c r="K435"/>
      <c r="L435"/>
      <c r="M435"/>
      <c r="N435"/>
    </row>
    <row r="436" spans="1:14" ht="27" customHeight="1" x14ac:dyDescent="0.25">
      <c r="A436" s="123" t="s">
        <v>1531</v>
      </c>
      <c r="B436" s="124" t="s">
        <v>110</v>
      </c>
      <c r="C436" s="145" t="s">
        <v>1557</v>
      </c>
      <c r="D436" s="118">
        <v>100000</v>
      </c>
      <c r="E436" s="125">
        <v>100000</v>
      </c>
      <c r="F436" s="119" t="str">
        <f t="shared" si="75"/>
        <v>-</v>
      </c>
      <c r="G436"/>
      <c r="H436"/>
      <c r="I436"/>
      <c r="J436"/>
      <c r="K436"/>
      <c r="L436"/>
      <c r="M436"/>
      <c r="N436"/>
    </row>
    <row r="437" spans="1:14" s="114" customFormat="1" ht="57" hidden="1" x14ac:dyDescent="0.25">
      <c r="A437" s="479" t="s">
        <v>476</v>
      </c>
      <c r="B437" s="431" t="s">
        <v>110</v>
      </c>
      <c r="C437" s="432" t="s">
        <v>956</v>
      </c>
      <c r="D437" s="433">
        <f t="shared" ref="D437:E439" si="78">D438</f>
        <v>0</v>
      </c>
      <c r="E437" s="433">
        <f t="shared" si="78"/>
        <v>0</v>
      </c>
      <c r="F437" s="434" t="str">
        <f t="shared" ref="F437:F440" si="79">IF(OR(D437="-",E437=D437),"-",D437-IF(E437="-",0,E437))</f>
        <v>-</v>
      </c>
    </row>
    <row r="438" spans="1:14" s="115" customFormat="1" ht="23.25" hidden="1" x14ac:dyDescent="0.25">
      <c r="A438" s="187" t="s">
        <v>113</v>
      </c>
      <c r="B438" s="436" t="s">
        <v>110</v>
      </c>
      <c r="C438" s="437" t="s">
        <v>955</v>
      </c>
      <c r="D438" s="438">
        <f t="shared" si="78"/>
        <v>0</v>
      </c>
      <c r="E438" s="438">
        <f t="shared" si="78"/>
        <v>0</v>
      </c>
      <c r="F438" s="439" t="str">
        <f t="shared" si="79"/>
        <v>-</v>
      </c>
    </row>
    <row r="439" spans="1:14" s="115" customFormat="1" ht="23.25" hidden="1" x14ac:dyDescent="0.25">
      <c r="A439" s="187" t="s">
        <v>358</v>
      </c>
      <c r="B439" s="436" t="s">
        <v>110</v>
      </c>
      <c r="C439" s="437" t="s">
        <v>954</v>
      </c>
      <c r="D439" s="438">
        <f t="shared" si="78"/>
        <v>0</v>
      </c>
      <c r="E439" s="438">
        <f t="shared" si="78"/>
        <v>0</v>
      </c>
      <c r="F439" s="439" t="str">
        <f t="shared" si="79"/>
        <v>-</v>
      </c>
    </row>
    <row r="440" spans="1:14" s="115" customFormat="1" ht="34.5" hidden="1" x14ac:dyDescent="0.25">
      <c r="A440" s="187" t="s">
        <v>114</v>
      </c>
      <c r="B440" s="436" t="s">
        <v>110</v>
      </c>
      <c r="C440" s="437" t="s">
        <v>953</v>
      </c>
      <c r="D440" s="438">
        <v>0</v>
      </c>
      <c r="E440" s="440">
        <v>0</v>
      </c>
      <c r="F440" s="439" t="str">
        <f t="shared" si="79"/>
        <v>-</v>
      </c>
    </row>
    <row r="441" spans="1:14" s="114" customFormat="1" ht="45.75" hidden="1" x14ac:dyDescent="0.25">
      <c r="A441" s="120" t="s">
        <v>1124</v>
      </c>
      <c r="B441" s="225" t="s">
        <v>110</v>
      </c>
      <c r="C441" s="226" t="s">
        <v>519</v>
      </c>
      <c r="D441" s="227">
        <f t="shared" ref="D441:E443" si="80">D442</f>
        <v>0</v>
      </c>
      <c r="E441" s="227">
        <f t="shared" si="80"/>
        <v>0</v>
      </c>
      <c r="F441" s="231" t="str">
        <f t="shared" si="59"/>
        <v>-</v>
      </c>
    </row>
    <row r="442" spans="1:14" s="115" customFormat="1" ht="23.25" hidden="1" x14ac:dyDescent="0.25">
      <c r="A442" s="123" t="s">
        <v>113</v>
      </c>
      <c r="B442" s="208" t="s">
        <v>110</v>
      </c>
      <c r="C442" s="228" t="s">
        <v>520</v>
      </c>
      <c r="D442" s="229">
        <f t="shared" si="80"/>
        <v>0</v>
      </c>
      <c r="E442" s="229">
        <f t="shared" si="80"/>
        <v>0</v>
      </c>
      <c r="F442" s="232" t="str">
        <f t="shared" si="59"/>
        <v>-</v>
      </c>
    </row>
    <row r="443" spans="1:14" s="115" customFormat="1" ht="23.25" hidden="1" x14ac:dyDescent="0.25">
      <c r="A443" s="123" t="s">
        <v>358</v>
      </c>
      <c r="B443" s="208" t="s">
        <v>110</v>
      </c>
      <c r="C443" s="228" t="s">
        <v>521</v>
      </c>
      <c r="D443" s="229">
        <f t="shared" si="80"/>
        <v>0</v>
      </c>
      <c r="E443" s="229">
        <f t="shared" si="80"/>
        <v>0</v>
      </c>
      <c r="F443" s="232" t="str">
        <f t="shared" si="59"/>
        <v>-</v>
      </c>
    </row>
    <row r="444" spans="1:14" s="115" customFormat="1" ht="34.5" hidden="1" x14ac:dyDescent="0.25">
      <c r="A444" s="123" t="s">
        <v>114</v>
      </c>
      <c r="B444" s="208" t="s">
        <v>110</v>
      </c>
      <c r="C444" s="228" t="s">
        <v>522</v>
      </c>
      <c r="D444" s="229">
        <v>0</v>
      </c>
      <c r="E444" s="230">
        <v>0</v>
      </c>
      <c r="F444" s="232" t="str">
        <f t="shared" si="59"/>
        <v>-</v>
      </c>
    </row>
    <row r="445" spans="1:14" s="115" customFormat="1" ht="68.25" hidden="1" x14ac:dyDescent="0.25">
      <c r="A445" s="123" t="s">
        <v>1125</v>
      </c>
      <c r="B445" s="208" t="s">
        <v>110</v>
      </c>
      <c r="C445" s="228" t="s">
        <v>523</v>
      </c>
      <c r="D445" s="229">
        <f t="shared" ref="D445:E447" si="81">D446</f>
        <v>0</v>
      </c>
      <c r="E445" s="229">
        <f t="shared" si="81"/>
        <v>0</v>
      </c>
      <c r="F445" s="232" t="str">
        <f t="shared" si="59"/>
        <v>-</v>
      </c>
    </row>
    <row r="446" spans="1:14" s="115" customFormat="1" ht="23.25" hidden="1" x14ac:dyDescent="0.25">
      <c r="A446" s="123" t="s">
        <v>113</v>
      </c>
      <c r="B446" s="208" t="s">
        <v>110</v>
      </c>
      <c r="C446" s="228" t="s">
        <v>524</v>
      </c>
      <c r="D446" s="229">
        <f t="shared" si="81"/>
        <v>0</v>
      </c>
      <c r="E446" s="229">
        <f t="shared" si="81"/>
        <v>0</v>
      </c>
      <c r="F446" s="232" t="str">
        <f t="shared" si="59"/>
        <v>-</v>
      </c>
    </row>
    <row r="447" spans="1:14" s="115" customFormat="1" ht="23.25" hidden="1" x14ac:dyDescent="0.25">
      <c r="A447" s="123" t="s">
        <v>358</v>
      </c>
      <c r="B447" s="208" t="s">
        <v>110</v>
      </c>
      <c r="C447" s="228" t="s">
        <v>525</v>
      </c>
      <c r="D447" s="229">
        <f t="shared" si="81"/>
        <v>0</v>
      </c>
      <c r="E447" s="229">
        <f t="shared" si="81"/>
        <v>0</v>
      </c>
      <c r="F447" s="232" t="str">
        <f t="shared" si="59"/>
        <v>-</v>
      </c>
    </row>
    <row r="448" spans="1:14" s="115" customFormat="1" ht="34.5" hidden="1" x14ac:dyDescent="0.25">
      <c r="A448" s="123" t="s">
        <v>114</v>
      </c>
      <c r="B448" s="208" t="s">
        <v>110</v>
      </c>
      <c r="C448" s="228" t="s">
        <v>526</v>
      </c>
      <c r="D448" s="229">
        <v>0</v>
      </c>
      <c r="E448" s="230">
        <v>0</v>
      </c>
      <c r="F448" s="232" t="str">
        <f t="shared" si="59"/>
        <v>-</v>
      </c>
    </row>
    <row r="449" spans="1:6" s="122" customFormat="1" ht="45.75" x14ac:dyDescent="0.25">
      <c r="A449" s="120" t="s">
        <v>1386</v>
      </c>
      <c r="B449" s="121" t="s">
        <v>110</v>
      </c>
      <c r="C449" s="143" t="s">
        <v>527</v>
      </c>
      <c r="D449" s="116">
        <f>D450+D458+D462+D454+D466</f>
        <v>15636374.68</v>
      </c>
      <c r="E449" s="116">
        <f>E450+E458+E462+E454+E466</f>
        <v>14980156.210000001</v>
      </c>
      <c r="F449" s="117">
        <f t="shared" si="59"/>
        <v>656218.46999999881</v>
      </c>
    </row>
    <row r="450" spans="1:6" s="4" customFormat="1" ht="34.5" x14ac:dyDescent="0.25">
      <c r="A450" s="123" t="s">
        <v>181</v>
      </c>
      <c r="B450" s="124" t="s">
        <v>110</v>
      </c>
      <c r="C450" s="145" t="s">
        <v>528</v>
      </c>
      <c r="D450" s="118">
        <f t="shared" ref="D450:E456" si="82">D451</f>
        <v>13262229.68</v>
      </c>
      <c r="E450" s="118">
        <f t="shared" si="82"/>
        <v>12606011.210000001</v>
      </c>
      <c r="F450" s="119">
        <f t="shared" si="59"/>
        <v>656218.46999999881</v>
      </c>
    </row>
    <row r="451" spans="1:6" s="4" customFormat="1" ht="23.25" x14ac:dyDescent="0.25">
      <c r="A451" s="123" t="s">
        <v>113</v>
      </c>
      <c r="B451" s="124" t="s">
        <v>110</v>
      </c>
      <c r="C451" s="145" t="s">
        <v>529</v>
      </c>
      <c r="D451" s="118">
        <f t="shared" si="82"/>
        <v>13262229.68</v>
      </c>
      <c r="E451" s="118">
        <f t="shared" si="82"/>
        <v>12606011.210000001</v>
      </c>
      <c r="F451" s="119">
        <f t="shared" ref="F451:F547" si="83">IF(OR(D451="-",E451=D451),"-",D451-IF(E451="-",0,E451))</f>
        <v>656218.46999999881</v>
      </c>
    </row>
    <row r="452" spans="1:6" s="4" customFormat="1" ht="34.5" x14ac:dyDescent="0.25">
      <c r="A452" s="123" t="s">
        <v>1164</v>
      </c>
      <c r="B452" s="124" t="s">
        <v>110</v>
      </c>
      <c r="C452" s="145" t="s">
        <v>530</v>
      </c>
      <c r="D452" s="118">
        <f t="shared" si="82"/>
        <v>13262229.68</v>
      </c>
      <c r="E452" s="118">
        <f t="shared" si="82"/>
        <v>12606011.210000001</v>
      </c>
      <c r="F452" s="119">
        <f t="shared" si="83"/>
        <v>656218.46999999881</v>
      </c>
    </row>
    <row r="453" spans="1:6" s="4" customFormat="1" x14ac:dyDescent="0.25">
      <c r="A453" s="123" t="s">
        <v>1285</v>
      </c>
      <c r="B453" s="124" t="s">
        <v>110</v>
      </c>
      <c r="C453" s="145" t="s">
        <v>531</v>
      </c>
      <c r="D453" s="118">
        <v>13262229.68</v>
      </c>
      <c r="E453" s="125">
        <v>12606011.210000001</v>
      </c>
      <c r="F453" s="119">
        <f t="shared" si="83"/>
        <v>656218.46999999881</v>
      </c>
    </row>
    <row r="454" spans="1:6" s="184" customFormat="1" ht="63.75" hidden="1" customHeight="1" x14ac:dyDescent="0.25">
      <c r="A454" s="187" t="s">
        <v>1042</v>
      </c>
      <c r="B454" s="195" t="s">
        <v>110</v>
      </c>
      <c r="C454" s="219" t="s">
        <v>1065</v>
      </c>
      <c r="D454" s="220">
        <f t="shared" si="82"/>
        <v>0</v>
      </c>
      <c r="E454" s="220">
        <f t="shared" si="82"/>
        <v>0</v>
      </c>
      <c r="F454" s="221" t="str">
        <f t="shared" si="83"/>
        <v>-</v>
      </c>
    </row>
    <row r="455" spans="1:6" s="184" customFormat="1" ht="23.25" hidden="1" x14ac:dyDescent="0.25">
      <c r="A455" s="187" t="s">
        <v>113</v>
      </c>
      <c r="B455" s="195" t="s">
        <v>110</v>
      </c>
      <c r="C455" s="219" t="s">
        <v>1064</v>
      </c>
      <c r="D455" s="220">
        <f t="shared" si="82"/>
        <v>0</v>
      </c>
      <c r="E455" s="220">
        <f t="shared" si="82"/>
        <v>0</v>
      </c>
      <c r="F455" s="221" t="str">
        <f t="shared" ref="F455:F457" si="84">IF(OR(D455="-",E455=D455),"-",D455-IF(E455="-",0,E455))</f>
        <v>-</v>
      </c>
    </row>
    <row r="456" spans="1:6" s="184" customFormat="1" ht="23.25" hidden="1" x14ac:dyDescent="0.25">
      <c r="A456" s="187" t="s">
        <v>358</v>
      </c>
      <c r="B456" s="195" t="s">
        <v>110</v>
      </c>
      <c r="C456" s="219" t="s">
        <v>1063</v>
      </c>
      <c r="D456" s="220">
        <f t="shared" si="82"/>
        <v>0</v>
      </c>
      <c r="E456" s="220">
        <f t="shared" si="82"/>
        <v>0</v>
      </c>
      <c r="F456" s="221" t="str">
        <f t="shared" si="84"/>
        <v>-</v>
      </c>
    </row>
    <row r="457" spans="1:6" s="184" customFormat="1" ht="34.5" hidden="1" x14ac:dyDescent="0.25">
      <c r="A457" s="187" t="s">
        <v>114</v>
      </c>
      <c r="B457" s="195" t="s">
        <v>110</v>
      </c>
      <c r="C457" s="219" t="s">
        <v>1062</v>
      </c>
      <c r="D457" s="220">
        <v>0</v>
      </c>
      <c r="E457" s="222">
        <v>0</v>
      </c>
      <c r="F457" s="221" t="str">
        <f t="shared" si="84"/>
        <v>-</v>
      </c>
    </row>
    <row r="458" spans="1:6" s="115" customFormat="1" ht="45.75" hidden="1" x14ac:dyDescent="0.25">
      <c r="A458" s="123" t="s">
        <v>1394</v>
      </c>
      <c r="B458" s="208" t="s">
        <v>110</v>
      </c>
      <c r="C458" s="228" t="s">
        <v>532</v>
      </c>
      <c r="D458" s="229">
        <f t="shared" ref="D458:E460" si="85">D459</f>
        <v>0</v>
      </c>
      <c r="E458" s="229">
        <f t="shared" si="85"/>
        <v>0</v>
      </c>
      <c r="F458" s="232" t="str">
        <f t="shared" si="83"/>
        <v>-</v>
      </c>
    </row>
    <row r="459" spans="1:6" s="115" customFormat="1" ht="23.25" hidden="1" x14ac:dyDescent="0.25">
      <c r="A459" s="123" t="s">
        <v>113</v>
      </c>
      <c r="B459" s="208" t="s">
        <v>110</v>
      </c>
      <c r="C459" s="228" t="s">
        <v>533</v>
      </c>
      <c r="D459" s="229">
        <f t="shared" si="85"/>
        <v>0</v>
      </c>
      <c r="E459" s="229">
        <f t="shared" si="85"/>
        <v>0</v>
      </c>
      <c r="F459" s="232" t="str">
        <f t="shared" si="83"/>
        <v>-</v>
      </c>
    </row>
    <row r="460" spans="1:6" s="115" customFormat="1" ht="23.25" hidden="1" x14ac:dyDescent="0.25">
      <c r="A460" s="123" t="s">
        <v>358</v>
      </c>
      <c r="B460" s="208" t="s">
        <v>110</v>
      </c>
      <c r="C460" s="228" t="s">
        <v>534</v>
      </c>
      <c r="D460" s="229">
        <f t="shared" si="85"/>
        <v>0</v>
      </c>
      <c r="E460" s="229">
        <f t="shared" si="85"/>
        <v>0</v>
      </c>
      <c r="F460" s="232" t="str">
        <f t="shared" si="83"/>
        <v>-</v>
      </c>
    </row>
    <row r="461" spans="1:6" s="115" customFormat="1" ht="19.5" hidden="1" customHeight="1" x14ac:dyDescent="0.25">
      <c r="A461" s="123" t="s">
        <v>114</v>
      </c>
      <c r="B461" s="208" t="s">
        <v>110</v>
      </c>
      <c r="C461" s="228" t="s">
        <v>535</v>
      </c>
      <c r="D461" s="229">
        <v>0</v>
      </c>
      <c r="E461" s="230">
        <v>0</v>
      </c>
      <c r="F461" s="232" t="str">
        <f t="shared" si="83"/>
        <v>-</v>
      </c>
    </row>
    <row r="462" spans="1:6" s="184" customFormat="1" ht="68.25" hidden="1" x14ac:dyDescent="0.25">
      <c r="A462" s="158" t="s">
        <v>536</v>
      </c>
      <c r="B462" s="297" t="s">
        <v>110</v>
      </c>
      <c r="C462" s="298" t="s">
        <v>537</v>
      </c>
      <c r="D462" s="299">
        <f t="shared" ref="D462:E464" si="86">D463</f>
        <v>0</v>
      </c>
      <c r="E462" s="299">
        <f t="shared" si="86"/>
        <v>0</v>
      </c>
      <c r="F462" s="300" t="str">
        <f t="shared" si="83"/>
        <v>-</v>
      </c>
    </row>
    <row r="463" spans="1:6" s="184" customFormat="1" ht="23.25" hidden="1" x14ac:dyDescent="0.25">
      <c r="A463" s="123" t="s">
        <v>113</v>
      </c>
      <c r="B463" s="297" t="s">
        <v>110</v>
      </c>
      <c r="C463" s="298" t="s">
        <v>538</v>
      </c>
      <c r="D463" s="299">
        <f t="shared" si="86"/>
        <v>0</v>
      </c>
      <c r="E463" s="299">
        <f t="shared" si="86"/>
        <v>0</v>
      </c>
      <c r="F463" s="300" t="str">
        <f t="shared" si="83"/>
        <v>-</v>
      </c>
    </row>
    <row r="464" spans="1:6" s="184" customFormat="1" ht="23.25" hidden="1" x14ac:dyDescent="0.25">
      <c r="A464" s="123" t="s">
        <v>358</v>
      </c>
      <c r="B464" s="297" t="s">
        <v>110</v>
      </c>
      <c r="C464" s="298" t="s">
        <v>539</v>
      </c>
      <c r="D464" s="299">
        <f t="shared" si="86"/>
        <v>0</v>
      </c>
      <c r="E464" s="299">
        <f t="shared" si="86"/>
        <v>0</v>
      </c>
      <c r="F464" s="300" t="str">
        <f t="shared" si="83"/>
        <v>-</v>
      </c>
    </row>
    <row r="465" spans="1:6" s="184" customFormat="1" ht="34.5" hidden="1" x14ac:dyDescent="0.25">
      <c r="A465" s="123" t="s">
        <v>114</v>
      </c>
      <c r="B465" s="297" t="s">
        <v>110</v>
      </c>
      <c r="C465" s="298" t="s">
        <v>540</v>
      </c>
      <c r="D465" s="299">
        <v>0</v>
      </c>
      <c r="E465" s="301">
        <v>0</v>
      </c>
      <c r="F465" s="300" t="str">
        <f t="shared" si="83"/>
        <v>-</v>
      </c>
    </row>
    <row r="466" spans="1:6" s="4" customFormat="1" ht="68.25" x14ac:dyDescent="0.25">
      <c r="A466" s="123" t="s">
        <v>1623</v>
      </c>
      <c r="B466" s="124" t="s">
        <v>110</v>
      </c>
      <c r="C466" s="145" t="s">
        <v>1509</v>
      </c>
      <c r="D466" s="118">
        <f t="shared" ref="D466:E468" si="87">D467</f>
        <v>2374145</v>
      </c>
      <c r="E466" s="118">
        <f t="shared" si="87"/>
        <v>2374145</v>
      </c>
      <c r="F466" s="119" t="str">
        <f t="shared" si="83"/>
        <v>-</v>
      </c>
    </row>
    <row r="467" spans="1:6" s="4" customFormat="1" ht="23.25" x14ac:dyDescent="0.25">
      <c r="A467" s="123" t="s">
        <v>113</v>
      </c>
      <c r="B467" s="124" t="s">
        <v>110</v>
      </c>
      <c r="C467" s="145" t="s">
        <v>1508</v>
      </c>
      <c r="D467" s="118">
        <f t="shared" si="87"/>
        <v>2374145</v>
      </c>
      <c r="E467" s="118">
        <f t="shared" si="87"/>
        <v>2374145</v>
      </c>
      <c r="F467" s="119" t="str">
        <f t="shared" ref="F467:F469" si="88">IF(OR(D467="-",E467=D467),"-",D467-IF(E467="-",0,E467))</f>
        <v>-</v>
      </c>
    </row>
    <row r="468" spans="1:6" s="4" customFormat="1" ht="34.5" x14ac:dyDescent="0.25">
      <c r="A468" s="123" t="s">
        <v>1164</v>
      </c>
      <c r="B468" s="124" t="s">
        <v>110</v>
      </c>
      <c r="C468" s="145" t="s">
        <v>1510</v>
      </c>
      <c r="D468" s="118">
        <f t="shared" si="87"/>
        <v>2374145</v>
      </c>
      <c r="E468" s="118">
        <f t="shared" si="87"/>
        <v>2374145</v>
      </c>
      <c r="F468" s="119" t="str">
        <f t="shared" si="88"/>
        <v>-</v>
      </c>
    </row>
    <row r="469" spans="1:6" s="4" customFormat="1" x14ac:dyDescent="0.25">
      <c r="A469" s="123" t="s">
        <v>1285</v>
      </c>
      <c r="B469" s="124" t="s">
        <v>110</v>
      </c>
      <c r="C469" s="145" t="s">
        <v>1511</v>
      </c>
      <c r="D469" s="118">
        <v>2374145</v>
      </c>
      <c r="E469" s="125">
        <v>2374145</v>
      </c>
      <c r="F469" s="119" t="str">
        <f t="shared" si="88"/>
        <v>-</v>
      </c>
    </row>
    <row r="470" spans="1:6" s="185" customFormat="1" ht="22.5" hidden="1" x14ac:dyDescent="0.25">
      <c r="A470" s="128" t="s">
        <v>1072</v>
      </c>
      <c r="B470" s="310" t="s">
        <v>110</v>
      </c>
      <c r="C470" s="311" t="s">
        <v>1066</v>
      </c>
      <c r="D470" s="312">
        <f t="shared" ref="D470:E473" si="89">D471</f>
        <v>0</v>
      </c>
      <c r="E470" s="312">
        <f t="shared" si="89"/>
        <v>0</v>
      </c>
      <c r="F470" s="313" t="str">
        <f t="shared" si="83"/>
        <v>-</v>
      </c>
    </row>
    <row r="471" spans="1:6" s="184" customFormat="1" ht="33.75" hidden="1" x14ac:dyDescent="0.25">
      <c r="A471" s="50" t="s">
        <v>141</v>
      </c>
      <c r="B471" s="297" t="s">
        <v>110</v>
      </c>
      <c r="C471" s="298" t="s">
        <v>1067</v>
      </c>
      <c r="D471" s="299">
        <f t="shared" si="89"/>
        <v>0</v>
      </c>
      <c r="E471" s="299">
        <f t="shared" si="89"/>
        <v>0</v>
      </c>
      <c r="F471" s="300" t="str">
        <f t="shared" si="83"/>
        <v>-</v>
      </c>
    </row>
    <row r="472" spans="1:6" s="184" customFormat="1" ht="22.5" hidden="1" x14ac:dyDescent="0.25">
      <c r="A472" s="50" t="s">
        <v>1073</v>
      </c>
      <c r="B472" s="297" t="s">
        <v>110</v>
      </c>
      <c r="C472" s="298" t="s">
        <v>1068</v>
      </c>
      <c r="D472" s="299">
        <f t="shared" si="89"/>
        <v>0</v>
      </c>
      <c r="E472" s="299">
        <f t="shared" si="89"/>
        <v>0</v>
      </c>
      <c r="F472" s="300" t="str">
        <f t="shared" si="83"/>
        <v>-</v>
      </c>
    </row>
    <row r="473" spans="1:6" s="184" customFormat="1" ht="34.5" hidden="1" x14ac:dyDescent="0.25">
      <c r="A473" s="123" t="s">
        <v>142</v>
      </c>
      <c r="B473" s="297" t="s">
        <v>110</v>
      </c>
      <c r="C473" s="298" t="s">
        <v>1069</v>
      </c>
      <c r="D473" s="299">
        <f t="shared" si="89"/>
        <v>0</v>
      </c>
      <c r="E473" s="299">
        <f t="shared" si="89"/>
        <v>0</v>
      </c>
      <c r="F473" s="300" t="str">
        <f t="shared" si="83"/>
        <v>-</v>
      </c>
    </row>
    <row r="474" spans="1:6" s="184" customFormat="1" hidden="1" x14ac:dyDescent="0.25">
      <c r="A474" s="123" t="s">
        <v>143</v>
      </c>
      <c r="B474" s="297" t="s">
        <v>110</v>
      </c>
      <c r="C474" s="298" t="s">
        <v>1070</v>
      </c>
      <c r="D474" s="299">
        <f t="shared" ref="D474:E474" si="90">D475</f>
        <v>0</v>
      </c>
      <c r="E474" s="299">
        <f t="shared" si="90"/>
        <v>0</v>
      </c>
      <c r="F474" s="300" t="str">
        <f t="shared" si="83"/>
        <v>-</v>
      </c>
    </row>
    <row r="475" spans="1:6" s="184" customFormat="1" ht="34.5" hidden="1" x14ac:dyDescent="0.25">
      <c r="A475" s="123" t="s">
        <v>144</v>
      </c>
      <c r="B475" s="297" t="s">
        <v>110</v>
      </c>
      <c r="C475" s="298" t="s">
        <v>1071</v>
      </c>
      <c r="D475" s="299">
        <v>0</v>
      </c>
      <c r="E475" s="301">
        <v>0</v>
      </c>
      <c r="F475" s="300" t="str">
        <f t="shared" si="83"/>
        <v>-</v>
      </c>
    </row>
    <row r="476" spans="1:6" s="100" customFormat="1" ht="36.75" customHeight="1" x14ac:dyDescent="0.25">
      <c r="A476" s="120" t="s">
        <v>145</v>
      </c>
      <c r="B476" s="121" t="s">
        <v>110</v>
      </c>
      <c r="C476" s="143" t="s">
        <v>541</v>
      </c>
      <c r="D476" s="116">
        <f>D477+D492</f>
        <v>296800</v>
      </c>
      <c r="E476" s="116">
        <f>E477+E492</f>
        <v>296800</v>
      </c>
      <c r="F476" s="117" t="str">
        <f t="shared" si="83"/>
        <v>-</v>
      </c>
    </row>
    <row r="477" spans="1:6" s="100" customFormat="1" ht="47.25" customHeight="1" x14ac:dyDescent="0.25">
      <c r="A477" s="120" t="s">
        <v>542</v>
      </c>
      <c r="B477" s="121" t="s">
        <v>110</v>
      </c>
      <c r="C477" s="143" t="s">
        <v>543</v>
      </c>
      <c r="D477" s="116">
        <f>D478+D485</f>
        <v>296800</v>
      </c>
      <c r="E477" s="116">
        <f>E478+E485</f>
        <v>296800</v>
      </c>
      <c r="F477" s="117" t="str">
        <f t="shared" si="83"/>
        <v>-</v>
      </c>
    </row>
    <row r="478" spans="1:6" s="485" customFormat="1" ht="39.75" hidden="1" customHeight="1" x14ac:dyDescent="0.25">
      <c r="A478" s="479" t="s">
        <v>1190</v>
      </c>
      <c r="B478" s="480" t="s">
        <v>110</v>
      </c>
      <c r="C478" s="481" t="s">
        <v>544</v>
      </c>
      <c r="D478" s="482">
        <f>D479</f>
        <v>0</v>
      </c>
      <c r="E478" s="482">
        <f>E479</f>
        <v>0</v>
      </c>
      <c r="F478" s="483" t="str">
        <f t="shared" si="83"/>
        <v>-</v>
      </c>
    </row>
    <row r="479" spans="1:6" s="485" customFormat="1" ht="36.75" hidden="1" customHeight="1" x14ac:dyDescent="0.25">
      <c r="A479" s="479" t="s">
        <v>234</v>
      </c>
      <c r="B479" s="480" t="s">
        <v>110</v>
      </c>
      <c r="C479" s="481" t="s">
        <v>545</v>
      </c>
      <c r="D479" s="482">
        <f t="shared" ref="D479:E483" si="91">D480</f>
        <v>0</v>
      </c>
      <c r="E479" s="482">
        <f t="shared" si="91"/>
        <v>0</v>
      </c>
      <c r="F479" s="483" t="str">
        <f t="shared" si="83"/>
        <v>-</v>
      </c>
    </row>
    <row r="480" spans="1:6" s="127" customFormat="1" hidden="1" x14ac:dyDescent="0.25">
      <c r="A480" s="187" t="s">
        <v>112</v>
      </c>
      <c r="B480" s="195" t="s">
        <v>110</v>
      </c>
      <c r="C480" s="219" t="s">
        <v>546</v>
      </c>
      <c r="D480" s="220">
        <f t="shared" si="91"/>
        <v>0</v>
      </c>
      <c r="E480" s="220">
        <f t="shared" si="91"/>
        <v>0</v>
      </c>
      <c r="F480" s="221" t="str">
        <f t="shared" si="83"/>
        <v>-</v>
      </c>
    </row>
    <row r="481" spans="1:14" s="127" customFormat="1" ht="23.25" hidden="1" x14ac:dyDescent="0.25">
      <c r="A481" s="187" t="s">
        <v>146</v>
      </c>
      <c r="B481" s="195" t="s">
        <v>110</v>
      </c>
      <c r="C481" s="219" t="s">
        <v>547</v>
      </c>
      <c r="D481" s="220">
        <f t="shared" si="91"/>
        <v>0</v>
      </c>
      <c r="E481" s="220">
        <f t="shared" si="91"/>
        <v>0</v>
      </c>
      <c r="F481" s="221" t="str">
        <f t="shared" si="83"/>
        <v>-</v>
      </c>
    </row>
    <row r="482" spans="1:14" s="127" customFormat="1" ht="23.25" hidden="1" x14ac:dyDescent="0.25">
      <c r="A482" s="187" t="s">
        <v>113</v>
      </c>
      <c r="B482" s="195" t="s">
        <v>110</v>
      </c>
      <c r="C482" s="219" t="s">
        <v>548</v>
      </c>
      <c r="D482" s="220">
        <f t="shared" si="91"/>
        <v>0</v>
      </c>
      <c r="E482" s="220">
        <f t="shared" si="91"/>
        <v>0</v>
      </c>
      <c r="F482" s="221" t="str">
        <f t="shared" si="83"/>
        <v>-</v>
      </c>
    </row>
    <row r="483" spans="1:14" s="127" customFormat="1" ht="29.25" hidden="1" customHeight="1" x14ac:dyDescent="0.25">
      <c r="A483" s="187" t="s">
        <v>1164</v>
      </c>
      <c r="B483" s="195" t="s">
        <v>110</v>
      </c>
      <c r="C483" s="219" t="s">
        <v>549</v>
      </c>
      <c r="D483" s="220">
        <f t="shared" si="91"/>
        <v>0</v>
      </c>
      <c r="E483" s="220">
        <f t="shared" si="91"/>
        <v>0</v>
      </c>
      <c r="F483" s="221" t="str">
        <f t="shared" si="83"/>
        <v>-</v>
      </c>
    </row>
    <row r="484" spans="1:14" s="127" customFormat="1" hidden="1" x14ac:dyDescent="0.25">
      <c r="A484" s="187" t="s">
        <v>1285</v>
      </c>
      <c r="B484" s="195" t="s">
        <v>110</v>
      </c>
      <c r="C484" s="219" t="s">
        <v>550</v>
      </c>
      <c r="D484" s="220">
        <v>0</v>
      </c>
      <c r="E484" s="222">
        <v>0</v>
      </c>
      <c r="F484" s="221" t="str">
        <f t="shared" si="83"/>
        <v>-</v>
      </c>
    </row>
    <row r="485" spans="1:14" s="100" customFormat="1" ht="29.25" customHeight="1" x14ac:dyDescent="0.25">
      <c r="A485" s="120" t="s">
        <v>1387</v>
      </c>
      <c r="B485" s="121" t="s">
        <v>110</v>
      </c>
      <c r="C485" s="143" t="s">
        <v>551</v>
      </c>
      <c r="D485" s="116">
        <f t="shared" ref="D485:E490" si="92">D486</f>
        <v>296800</v>
      </c>
      <c r="E485" s="116">
        <f t="shared" si="92"/>
        <v>296800</v>
      </c>
      <c r="F485" s="117" t="str">
        <f t="shared" si="83"/>
        <v>-</v>
      </c>
    </row>
    <row r="486" spans="1:14" ht="23.25" x14ac:dyDescent="0.25">
      <c r="A486" s="123" t="s">
        <v>235</v>
      </c>
      <c r="B486" s="124" t="s">
        <v>110</v>
      </c>
      <c r="C486" s="145" t="s">
        <v>552</v>
      </c>
      <c r="D486" s="118">
        <f t="shared" si="92"/>
        <v>296800</v>
      </c>
      <c r="E486" s="118">
        <f t="shared" si="92"/>
        <v>296800</v>
      </c>
      <c r="F486" s="119" t="str">
        <f t="shared" si="83"/>
        <v>-</v>
      </c>
      <c r="G486"/>
      <c r="H486"/>
      <c r="I486"/>
      <c r="J486"/>
      <c r="K486"/>
      <c r="L486"/>
      <c r="M486"/>
      <c r="N486"/>
    </row>
    <row r="487" spans="1:14" x14ac:dyDescent="0.25">
      <c r="A487" s="123" t="s">
        <v>112</v>
      </c>
      <c r="B487" s="124" t="s">
        <v>110</v>
      </c>
      <c r="C487" s="145" t="s">
        <v>553</v>
      </c>
      <c r="D487" s="118">
        <f t="shared" si="92"/>
        <v>296800</v>
      </c>
      <c r="E487" s="118">
        <f t="shared" si="92"/>
        <v>296800</v>
      </c>
      <c r="F487" s="119" t="str">
        <f t="shared" si="83"/>
        <v>-</v>
      </c>
      <c r="G487"/>
      <c r="H487"/>
      <c r="I487"/>
      <c r="J487"/>
      <c r="K487"/>
      <c r="L487"/>
      <c r="M487"/>
      <c r="N487"/>
    </row>
    <row r="488" spans="1:14" x14ac:dyDescent="0.25">
      <c r="A488" s="123" t="s">
        <v>170</v>
      </c>
      <c r="B488" s="124" t="s">
        <v>110</v>
      </c>
      <c r="C488" s="145" t="s">
        <v>554</v>
      </c>
      <c r="D488" s="118">
        <f t="shared" si="92"/>
        <v>296800</v>
      </c>
      <c r="E488" s="118">
        <f t="shared" si="92"/>
        <v>296800</v>
      </c>
      <c r="F488" s="119" t="str">
        <f t="shared" si="83"/>
        <v>-</v>
      </c>
      <c r="G488"/>
      <c r="H488"/>
      <c r="I488"/>
      <c r="J488"/>
      <c r="K488"/>
      <c r="L488"/>
      <c r="M488"/>
      <c r="N488"/>
    </row>
    <row r="489" spans="1:14" ht="23.25" x14ac:dyDescent="0.25">
      <c r="A489" s="123" t="s">
        <v>113</v>
      </c>
      <c r="B489" s="124" t="s">
        <v>110</v>
      </c>
      <c r="C489" s="145" t="s">
        <v>555</v>
      </c>
      <c r="D489" s="118">
        <f t="shared" si="92"/>
        <v>296800</v>
      </c>
      <c r="E489" s="118">
        <f t="shared" si="92"/>
        <v>296800</v>
      </c>
      <c r="F489" s="119" t="str">
        <f t="shared" si="83"/>
        <v>-</v>
      </c>
      <c r="G489"/>
      <c r="H489"/>
      <c r="I489"/>
      <c r="J489"/>
      <c r="K489"/>
      <c r="L489"/>
      <c r="M489"/>
      <c r="N489"/>
    </row>
    <row r="490" spans="1:14" ht="29.25" customHeight="1" x14ac:dyDescent="0.25">
      <c r="A490" s="123" t="s">
        <v>1164</v>
      </c>
      <c r="B490" s="124" t="s">
        <v>110</v>
      </c>
      <c r="C490" s="145" t="s">
        <v>556</v>
      </c>
      <c r="D490" s="118">
        <f t="shared" si="92"/>
        <v>296800</v>
      </c>
      <c r="E490" s="118">
        <f t="shared" si="92"/>
        <v>296800</v>
      </c>
      <c r="F490" s="119" t="str">
        <f t="shared" si="83"/>
        <v>-</v>
      </c>
      <c r="G490"/>
      <c r="H490"/>
      <c r="I490"/>
      <c r="J490"/>
      <c r="K490"/>
      <c r="L490"/>
      <c r="M490"/>
      <c r="N490"/>
    </row>
    <row r="491" spans="1:14" x14ac:dyDescent="0.25">
      <c r="A491" s="123" t="s">
        <v>1285</v>
      </c>
      <c r="B491" s="124" t="s">
        <v>110</v>
      </c>
      <c r="C491" s="145" t="s">
        <v>557</v>
      </c>
      <c r="D491" s="118">
        <v>296800</v>
      </c>
      <c r="E491" s="125">
        <f>196500+100300</f>
        <v>296800</v>
      </c>
      <c r="F491" s="119" t="str">
        <f t="shared" si="83"/>
        <v>-</v>
      </c>
      <c r="G491"/>
      <c r="H491"/>
      <c r="I491"/>
      <c r="J491"/>
      <c r="K491"/>
      <c r="L491"/>
      <c r="M491"/>
      <c r="N491"/>
    </row>
    <row r="492" spans="1:14" s="4" customFormat="1" ht="56.25" x14ac:dyDescent="0.25">
      <c r="A492" s="128" t="s">
        <v>236</v>
      </c>
      <c r="B492" s="121" t="s">
        <v>110</v>
      </c>
      <c r="C492" s="143" t="s">
        <v>963</v>
      </c>
      <c r="D492" s="116">
        <f t="shared" ref="D492:E498" si="93">D493</f>
        <v>0</v>
      </c>
      <c r="E492" s="116">
        <f t="shared" si="93"/>
        <v>0</v>
      </c>
      <c r="F492" s="117" t="str">
        <f t="shared" ref="F492:F499" si="94">IF(OR(D492="-",E492=D492),"-",D492-IF(E492="-",0,E492))</f>
        <v>-</v>
      </c>
    </row>
    <row r="493" spans="1:14" s="122" customFormat="1" ht="43.5" customHeight="1" x14ac:dyDescent="0.25">
      <c r="A493" s="441" t="s">
        <v>1034</v>
      </c>
      <c r="B493" s="121" t="s">
        <v>110</v>
      </c>
      <c r="C493" s="143" t="s">
        <v>962</v>
      </c>
      <c r="D493" s="116">
        <f t="shared" si="93"/>
        <v>0</v>
      </c>
      <c r="E493" s="116">
        <f t="shared" si="93"/>
        <v>0</v>
      </c>
      <c r="F493" s="117" t="str">
        <f t="shared" si="94"/>
        <v>-</v>
      </c>
    </row>
    <row r="494" spans="1:14" s="4" customFormat="1" ht="49.5" hidden="1" customHeight="1" x14ac:dyDescent="0.25">
      <c r="A494" s="442" t="s">
        <v>1055</v>
      </c>
      <c r="B494" s="124" t="s">
        <v>110</v>
      </c>
      <c r="C494" s="228" t="s">
        <v>961</v>
      </c>
      <c r="D494" s="229">
        <f>D495</f>
        <v>0</v>
      </c>
      <c r="E494" s="229">
        <f>E496</f>
        <v>0</v>
      </c>
      <c r="F494" s="232" t="str">
        <f t="shared" si="94"/>
        <v>-</v>
      </c>
    </row>
    <row r="495" spans="1:14" s="4" customFormat="1" ht="33.75" hidden="1" x14ac:dyDescent="0.25">
      <c r="A495" s="50" t="s">
        <v>141</v>
      </c>
      <c r="B495" s="124" t="s">
        <v>110</v>
      </c>
      <c r="C495" s="228" t="s">
        <v>1033</v>
      </c>
      <c r="D495" s="229">
        <f>D496</f>
        <v>0</v>
      </c>
      <c r="E495" s="229">
        <f t="shared" si="93"/>
        <v>0</v>
      </c>
      <c r="F495" s="232" t="str">
        <f t="shared" ref="F495" si="95">IF(OR(D495="-",E495=D495),"-",D495-IF(E495="-",0,E495))</f>
        <v>-</v>
      </c>
    </row>
    <row r="496" spans="1:14" s="4" customFormat="1" ht="56.25" hidden="1" x14ac:dyDescent="0.25">
      <c r="A496" s="126" t="s">
        <v>1315</v>
      </c>
      <c r="B496" s="124" t="s">
        <v>110</v>
      </c>
      <c r="C496" s="228" t="s">
        <v>960</v>
      </c>
      <c r="D496" s="229">
        <f t="shared" si="93"/>
        <v>0</v>
      </c>
      <c r="E496" s="229">
        <f t="shared" si="93"/>
        <v>0</v>
      </c>
      <c r="F496" s="232" t="str">
        <f t="shared" si="94"/>
        <v>-</v>
      </c>
    </row>
    <row r="497" spans="1:14" s="4" customFormat="1" ht="33.75" hidden="1" x14ac:dyDescent="0.25">
      <c r="A497" s="50" t="s">
        <v>142</v>
      </c>
      <c r="B497" s="124" t="s">
        <v>110</v>
      </c>
      <c r="C497" s="228" t="s">
        <v>959</v>
      </c>
      <c r="D497" s="229">
        <f t="shared" si="93"/>
        <v>0</v>
      </c>
      <c r="E497" s="229">
        <f t="shared" si="93"/>
        <v>0</v>
      </c>
      <c r="F497" s="232" t="str">
        <f t="shared" si="94"/>
        <v>-</v>
      </c>
    </row>
    <row r="498" spans="1:14" s="4" customFormat="1" hidden="1" x14ac:dyDescent="0.25">
      <c r="A498" s="50" t="s">
        <v>143</v>
      </c>
      <c r="B498" s="124" t="s">
        <v>110</v>
      </c>
      <c r="C498" s="228" t="s">
        <v>958</v>
      </c>
      <c r="D498" s="229">
        <f t="shared" si="93"/>
        <v>0</v>
      </c>
      <c r="E498" s="229">
        <f t="shared" si="93"/>
        <v>0</v>
      </c>
      <c r="F498" s="232" t="str">
        <f t="shared" si="94"/>
        <v>-</v>
      </c>
    </row>
    <row r="499" spans="1:14" s="4" customFormat="1" ht="41.25" hidden="1" customHeight="1" x14ac:dyDescent="0.25">
      <c r="A499" s="123" t="s">
        <v>144</v>
      </c>
      <c r="B499" s="124" t="s">
        <v>110</v>
      </c>
      <c r="C499" s="228" t="s">
        <v>957</v>
      </c>
      <c r="D499" s="229">
        <v>0</v>
      </c>
      <c r="E499" s="230">
        <v>0</v>
      </c>
      <c r="F499" s="232" t="str">
        <f t="shared" si="94"/>
        <v>-</v>
      </c>
    </row>
    <row r="500" spans="1:14" s="100" customFormat="1" x14ac:dyDescent="0.25">
      <c r="A500" s="120" t="s">
        <v>558</v>
      </c>
      <c r="B500" s="121" t="s">
        <v>110</v>
      </c>
      <c r="C500" s="143" t="s">
        <v>559</v>
      </c>
      <c r="D500" s="116">
        <f>D501+D594+D739</f>
        <v>73312054.400000006</v>
      </c>
      <c r="E500" s="116">
        <f>E501+E594+E739</f>
        <v>66794021.799999997</v>
      </c>
      <c r="F500" s="117">
        <f t="shared" si="83"/>
        <v>6518032.6000000089</v>
      </c>
    </row>
    <row r="501" spans="1:14" s="100" customFormat="1" x14ac:dyDescent="0.25">
      <c r="A501" s="120" t="s">
        <v>147</v>
      </c>
      <c r="B501" s="121" t="s">
        <v>110</v>
      </c>
      <c r="C501" s="143" t="s">
        <v>560</v>
      </c>
      <c r="D501" s="116">
        <f>D502+D581</f>
        <v>4552969.6399999997</v>
      </c>
      <c r="E501" s="116">
        <f>E502+E581</f>
        <v>4524363.01</v>
      </c>
      <c r="F501" s="117">
        <f t="shared" si="83"/>
        <v>28606.629999999888</v>
      </c>
    </row>
    <row r="502" spans="1:14" s="100" customFormat="1" ht="57" x14ac:dyDescent="0.25">
      <c r="A502" s="120" t="s">
        <v>236</v>
      </c>
      <c r="B502" s="121" t="s">
        <v>110</v>
      </c>
      <c r="C502" s="143" t="s">
        <v>561</v>
      </c>
      <c r="D502" s="116">
        <f>D503+D536+D543+D555+D573</f>
        <v>4552969.6399999997</v>
      </c>
      <c r="E502" s="116">
        <f>E503+E536+E543+E555+E573</f>
        <v>4524363.01</v>
      </c>
      <c r="F502" s="117">
        <f t="shared" si="83"/>
        <v>28606.629999999888</v>
      </c>
    </row>
    <row r="503" spans="1:14" s="100" customFormat="1" ht="34.5" x14ac:dyDescent="0.25">
      <c r="A503" s="120" t="s">
        <v>1191</v>
      </c>
      <c r="B503" s="121" t="s">
        <v>110</v>
      </c>
      <c r="C503" s="143" t="s">
        <v>562</v>
      </c>
      <c r="D503" s="116">
        <f>D504</f>
        <v>107764</v>
      </c>
      <c r="E503" s="116">
        <f>E504</f>
        <v>107764</v>
      </c>
      <c r="F503" s="117" t="str">
        <f t="shared" si="83"/>
        <v>-</v>
      </c>
    </row>
    <row r="504" spans="1:14" s="100" customFormat="1" ht="37.5" customHeight="1" x14ac:dyDescent="0.25">
      <c r="A504" s="120" t="s">
        <v>237</v>
      </c>
      <c r="B504" s="121" t="s">
        <v>110</v>
      </c>
      <c r="C504" s="143" t="s">
        <v>563</v>
      </c>
      <c r="D504" s="116">
        <f>D505+D520+D525+D531</f>
        <v>107764</v>
      </c>
      <c r="E504" s="116">
        <f>E505+E520+E525+E531</f>
        <v>107764</v>
      </c>
      <c r="F504" s="117" t="str">
        <f t="shared" si="83"/>
        <v>-</v>
      </c>
    </row>
    <row r="505" spans="1:14" x14ac:dyDescent="0.25">
      <c r="A505" s="123" t="s">
        <v>112</v>
      </c>
      <c r="B505" s="124" t="s">
        <v>110</v>
      </c>
      <c r="C505" s="145" t="s">
        <v>564</v>
      </c>
      <c r="D505" s="118">
        <f>D506+D510</f>
        <v>107764</v>
      </c>
      <c r="E505" s="118">
        <f>E506+E510</f>
        <v>107764</v>
      </c>
      <c r="F505" s="119" t="str">
        <f t="shared" si="83"/>
        <v>-</v>
      </c>
      <c r="G505"/>
      <c r="H505"/>
      <c r="I505"/>
      <c r="J505"/>
      <c r="K505"/>
      <c r="L505"/>
      <c r="M505"/>
      <c r="N505"/>
    </row>
    <row r="506" spans="1:14" s="115" customFormat="1" ht="23.25" hidden="1" x14ac:dyDescent="0.25">
      <c r="A506" s="123" t="s">
        <v>160</v>
      </c>
      <c r="B506" s="208" t="s">
        <v>110</v>
      </c>
      <c r="C506" s="145" t="s">
        <v>565</v>
      </c>
      <c r="D506" s="118">
        <f t="shared" ref="D506:E512" si="96">D507</f>
        <v>0</v>
      </c>
      <c r="E506" s="118">
        <f t="shared" si="96"/>
        <v>0</v>
      </c>
      <c r="F506" s="119" t="str">
        <f t="shared" si="83"/>
        <v>-</v>
      </c>
    </row>
    <row r="507" spans="1:14" s="115" customFormat="1" ht="23.25" hidden="1" x14ac:dyDescent="0.25">
      <c r="A507" s="123" t="s">
        <v>113</v>
      </c>
      <c r="B507" s="208" t="s">
        <v>110</v>
      </c>
      <c r="C507" s="145" t="s">
        <v>566</v>
      </c>
      <c r="D507" s="118">
        <f t="shared" si="96"/>
        <v>0</v>
      </c>
      <c r="E507" s="118">
        <f t="shared" si="96"/>
        <v>0</v>
      </c>
      <c r="F507" s="119" t="str">
        <f t="shared" si="83"/>
        <v>-</v>
      </c>
    </row>
    <row r="508" spans="1:14" s="115" customFormat="1" ht="34.5" hidden="1" x14ac:dyDescent="0.25">
      <c r="A508" s="123" t="s">
        <v>1164</v>
      </c>
      <c r="B508" s="208" t="s">
        <v>110</v>
      </c>
      <c r="C508" s="145" t="s">
        <v>567</v>
      </c>
      <c r="D508" s="118">
        <f t="shared" si="96"/>
        <v>0</v>
      </c>
      <c r="E508" s="118">
        <f t="shared" si="96"/>
        <v>0</v>
      </c>
      <c r="F508" s="119" t="str">
        <f t="shared" si="83"/>
        <v>-</v>
      </c>
    </row>
    <row r="509" spans="1:14" s="115" customFormat="1" ht="34.5" hidden="1" x14ac:dyDescent="0.25">
      <c r="A509" s="123" t="s">
        <v>114</v>
      </c>
      <c r="B509" s="208" t="s">
        <v>110</v>
      </c>
      <c r="C509" s="145" t="s">
        <v>568</v>
      </c>
      <c r="D509" s="118">
        <v>0</v>
      </c>
      <c r="E509" s="125">
        <v>0</v>
      </c>
      <c r="F509" s="119" t="str">
        <f t="shared" si="83"/>
        <v>-</v>
      </c>
    </row>
    <row r="510" spans="1:14" ht="15" customHeight="1" x14ac:dyDescent="0.25">
      <c r="A510" s="123" t="s">
        <v>1037</v>
      </c>
      <c r="B510" s="124" t="s">
        <v>110</v>
      </c>
      <c r="C510" s="145" t="s">
        <v>1258</v>
      </c>
      <c r="D510" s="118">
        <f>D511+D514</f>
        <v>107764</v>
      </c>
      <c r="E510" s="118">
        <f>E511+E514</f>
        <v>107764</v>
      </c>
      <c r="F510" s="119" t="str">
        <f t="shared" ref="F510:F519" si="97">IF(OR(D510="-",E510=D510),"-",D510-IF(E510="-",0,E510))</f>
        <v>-</v>
      </c>
      <c r="G510"/>
      <c r="H510"/>
      <c r="I510"/>
      <c r="J510"/>
      <c r="K510"/>
      <c r="L510"/>
      <c r="M510"/>
      <c r="N510"/>
    </row>
    <row r="511" spans="1:14" ht="23.25" x14ac:dyDescent="0.25">
      <c r="A511" s="123" t="s">
        <v>113</v>
      </c>
      <c r="B511" s="124" t="s">
        <v>110</v>
      </c>
      <c r="C511" s="145" t="s">
        <v>1257</v>
      </c>
      <c r="D511" s="118">
        <f t="shared" si="96"/>
        <v>104764</v>
      </c>
      <c r="E511" s="118">
        <f t="shared" si="96"/>
        <v>104764</v>
      </c>
      <c r="F511" s="119" t="str">
        <f t="shared" si="97"/>
        <v>-</v>
      </c>
      <c r="G511"/>
      <c r="H511"/>
      <c r="I511"/>
      <c r="J511"/>
      <c r="K511"/>
      <c r="L511"/>
      <c r="M511"/>
      <c r="N511"/>
    </row>
    <row r="512" spans="1:14" ht="25.5" customHeight="1" x14ac:dyDescent="0.25">
      <c r="A512" s="123" t="s">
        <v>1164</v>
      </c>
      <c r="B512" s="124" t="s">
        <v>110</v>
      </c>
      <c r="C512" s="145" t="s">
        <v>1256</v>
      </c>
      <c r="D512" s="118">
        <f t="shared" si="96"/>
        <v>104764</v>
      </c>
      <c r="E512" s="118">
        <f t="shared" si="96"/>
        <v>104764</v>
      </c>
      <c r="F512" s="119" t="str">
        <f t="shared" si="97"/>
        <v>-</v>
      </c>
      <c r="G512"/>
      <c r="H512"/>
      <c r="I512"/>
      <c r="J512"/>
      <c r="K512"/>
      <c r="L512"/>
      <c r="M512"/>
      <c r="N512"/>
    </row>
    <row r="513" spans="1:14" x14ac:dyDescent="0.25">
      <c r="A513" s="123" t="s">
        <v>1285</v>
      </c>
      <c r="B513" s="124" t="s">
        <v>110</v>
      </c>
      <c r="C513" s="145" t="s">
        <v>1255</v>
      </c>
      <c r="D513" s="118">
        <f>79764+25000</f>
        <v>104764</v>
      </c>
      <c r="E513" s="125">
        <f>79764+25000</f>
        <v>104764</v>
      </c>
      <c r="F513" s="119" t="str">
        <f t="shared" si="97"/>
        <v>-</v>
      </c>
      <c r="G513"/>
      <c r="H513"/>
      <c r="I513"/>
      <c r="J513"/>
      <c r="K513"/>
      <c r="L513"/>
      <c r="M513"/>
      <c r="N513"/>
    </row>
    <row r="514" spans="1:14" x14ac:dyDescent="0.25">
      <c r="A514" s="123" t="s">
        <v>120</v>
      </c>
      <c r="B514" s="124" t="s">
        <v>110</v>
      </c>
      <c r="C514" s="145" t="s">
        <v>1512</v>
      </c>
      <c r="D514" s="118">
        <f>D515+D517</f>
        <v>3000</v>
      </c>
      <c r="E514" s="118">
        <f>E515+E517</f>
        <v>3000</v>
      </c>
      <c r="F514" s="119" t="str">
        <f t="shared" si="97"/>
        <v>-</v>
      </c>
      <c r="G514"/>
      <c r="H514"/>
      <c r="I514"/>
      <c r="J514"/>
      <c r="K514"/>
      <c r="L514"/>
      <c r="M514"/>
      <c r="N514"/>
    </row>
    <row r="515" spans="1:14" s="115" customFormat="1" ht="13.5" hidden="1" customHeight="1" x14ac:dyDescent="0.25">
      <c r="A515" s="123" t="s">
        <v>256</v>
      </c>
      <c r="B515" s="208" t="s">
        <v>110</v>
      </c>
      <c r="C515" s="145" t="s">
        <v>1513</v>
      </c>
      <c r="D515" s="229">
        <f>D516</f>
        <v>0</v>
      </c>
      <c r="E515" s="229">
        <f>E516</f>
        <v>0</v>
      </c>
      <c r="F515" s="232" t="str">
        <f t="shared" si="97"/>
        <v>-</v>
      </c>
    </row>
    <row r="516" spans="1:14" s="115" customFormat="1" ht="25.5" hidden="1" customHeight="1" x14ac:dyDescent="0.25">
      <c r="A516" s="123" t="s">
        <v>1426</v>
      </c>
      <c r="B516" s="208" t="s">
        <v>110</v>
      </c>
      <c r="C516" s="145" t="s">
        <v>1514</v>
      </c>
      <c r="D516" s="229">
        <v>0</v>
      </c>
      <c r="E516" s="229">
        <v>0</v>
      </c>
      <c r="F516" s="232" t="str">
        <f t="shared" si="97"/>
        <v>-</v>
      </c>
    </row>
    <row r="517" spans="1:14" x14ac:dyDescent="0.25">
      <c r="A517" s="123" t="s">
        <v>121</v>
      </c>
      <c r="B517" s="124" t="s">
        <v>110</v>
      </c>
      <c r="C517" s="145" t="s">
        <v>1515</v>
      </c>
      <c r="D517" s="118">
        <f>D519+D518</f>
        <v>3000</v>
      </c>
      <c r="E517" s="118">
        <f>E519+E518</f>
        <v>3000</v>
      </c>
      <c r="F517" s="119" t="str">
        <f t="shared" si="97"/>
        <v>-</v>
      </c>
      <c r="G517"/>
      <c r="H517"/>
      <c r="I517"/>
      <c r="J517"/>
      <c r="K517"/>
      <c r="L517"/>
      <c r="M517"/>
      <c r="N517"/>
    </row>
    <row r="518" spans="1:14" ht="22.5" x14ac:dyDescent="0.25">
      <c r="A518" s="50" t="s">
        <v>1531</v>
      </c>
      <c r="B518" s="124" t="s">
        <v>110</v>
      </c>
      <c r="C518" s="145" t="s">
        <v>1516</v>
      </c>
      <c r="D518" s="118">
        <v>3000</v>
      </c>
      <c r="E518" s="125">
        <v>3000</v>
      </c>
      <c r="F518" s="119" t="str">
        <f t="shared" ref="F518" si="98">IF(OR(D518="-",E518=D518),"-",D518-IF(E518="-",0,E518))</f>
        <v>-</v>
      </c>
      <c r="G518"/>
      <c r="H518"/>
      <c r="I518"/>
      <c r="J518"/>
      <c r="K518"/>
      <c r="L518"/>
      <c r="M518"/>
      <c r="N518"/>
    </row>
    <row r="519" spans="1:14" hidden="1" x14ac:dyDescent="0.25">
      <c r="A519" s="50" t="s">
        <v>158</v>
      </c>
      <c r="B519" s="124" t="s">
        <v>110</v>
      </c>
      <c r="C519" s="145" t="s">
        <v>1517</v>
      </c>
      <c r="D519" s="118">
        <v>0</v>
      </c>
      <c r="E519" s="125">
        <v>0</v>
      </c>
      <c r="F519" s="119" t="str">
        <f t="shared" si="97"/>
        <v>-</v>
      </c>
      <c r="G519"/>
      <c r="H519"/>
      <c r="I519"/>
      <c r="J519"/>
      <c r="K519"/>
      <c r="L519"/>
      <c r="M519"/>
      <c r="N519"/>
    </row>
    <row r="520" spans="1:14" ht="34.5" hidden="1" x14ac:dyDescent="0.25">
      <c r="A520" s="123" t="s">
        <v>169</v>
      </c>
      <c r="B520" s="297" t="s">
        <v>110</v>
      </c>
      <c r="C520" s="298" t="s">
        <v>569</v>
      </c>
      <c r="D520" s="299">
        <f t="shared" ref="D520:E523" si="99">D521</f>
        <v>0</v>
      </c>
      <c r="E520" s="299">
        <f t="shared" si="99"/>
        <v>0</v>
      </c>
      <c r="F520" s="300" t="str">
        <f t="shared" si="83"/>
        <v>-</v>
      </c>
      <c r="G520"/>
      <c r="H520"/>
      <c r="I520"/>
      <c r="J520"/>
      <c r="K520"/>
      <c r="L520"/>
      <c r="M520"/>
      <c r="N520"/>
    </row>
    <row r="521" spans="1:14" ht="23.25" hidden="1" x14ac:dyDescent="0.25">
      <c r="A521" s="123" t="s">
        <v>238</v>
      </c>
      <c r="B521" s="297" t="s">
        <v>110</v>
      </c>
      <c r="C521" s="298" t="s">
        <v>570</v>
      </c>
      <c r="D521" s="299">
        <f t="shared" si="99"/>
        <v>0</v>
      </c>
      <c r="E521" s="299">
        <f t="shared" si="99"/>
        <v>0</v>
      </c>
      <c r="F521" s="300" t="str">
        <f t="shared" si="83"/>
        <v>-</v>
      </c>
      <c r="G521"/>
      <c r="H521"/>
      <c r="I521"/>
      <c r="J521"/>
      <c r="K521"/>
      <c r="L521"/>
      <c r="M521"/>
      <c r="N521"/>
    </row>
    <row r="522" spans="1:14" ht="34.5" hidden="1" x14ac:dyDescent="0.25">
      <c r="A522" s="123" t="s">
        <v>142</v>
      </c>
      <c r="B522" s="297" t="s">
        <v>110</v>
      </c>
      <c r="C522" s="298" t="s">
        <v>571</v>
      </c>
      <c r="D522" s="299">
        <f t="shared" si="99"/>
        <v>0</v>
      </c>
      <c r="E522" s="299">
        <f t="shared" si="99"/>
        <v>0</v>
      </c>
      <c r="F522" s="300" t="str">
        <f t="shared" si="83"/>
        <v>-</v>
      </c>
      <c r="G522"/>
      <c r="H522"/>
      <c r="I522"/>
      <c r="J522"/>
      <c r="K522"/>
      <c r="L522"/>
      <c r="M522"/>
      <c r="N522"/>
    </row>
    <row r="523" spans="1:14" hidden="1" x14ac:dyDescent="0.25">
      <c r="A523" s="123" t="s">
        <v>143</v>
      </c>
      <c r="B523" s="297" t="s">
        <v>110</v>
      </c>
      <c r="C523" s="298" t="s">
        <v>572</v>
      </c>
      <c r="D523" s="299">
        <f t="shared" si="99"/>
        <v>0</v>
      </c>
      <c r="E523" s="299">
        <f t="shared" si="99"/>
        <v>0</v>
      </c>
      <c r="F523" s="300" t="str">
        <f t="shared" si="83"/>
        <v>-</v>
      </c>
      <c r="G523"/>
      <c r="H523"/>
      <c r="I523"/>
      <c r="J523"/>
      <c r="K523"/>
      <c r="L523"/>
      <c r="M523"/>
      <c r="N523"/>
    </row>
    <row r="524" spans="1:14" ht="34.5" hidden="1" x14ac:dyDescent="0.25">
      <c r="A524" s="123" t="s">
        <v>56</v>
      </c>
      <c r="B524" s="297" t="s">
        <v>110</v>
      </c>
      <c r="C524" s="298" t="s">
        <v>573</v>
      </c>
      <c r="D524" s="299"/>
      <c r="E524" s="301"/>
      <c r="F524" s="300" t="str">
        <f t="shared" si="83"/>
        <v>-</v>
      </c>
      <c r="G524"/>
      <c r="H524"/>
      <c r="I524"/>
      <c r="J524"/>
      <c r="K524"/>
      <c r="L524"/>
      <c r="M524"/>
      <c r="N524"/>
    </row>
    <row r="525" spans="1:14" s="115" customFormat="1" ht="34.5" hidden="1" x14ac:dyDescent="0.25">
      <c r="A525" s="123" t="s">
        <v>141</v>
      </c>
      <c r="B525" s="208" t="s">
        <v>110</v>
      </c>
      <c r="C525" s="228" t="s">
        <v>574</v>
      </c>
      <c r="D525" s="229">
        <f t="shared" ref="D525:E527" si="100">D526</f>
        <v>0</v>
      </c>
      <c r="E525" s="229">
        <f t="shared" si="100"/>
        <v>0</v>
      </c>
      <c r="F525" s="232" t="str">
        <f t="shared" si="83"/>
        <v>-</v>
      </c>
    </row>
    <row r="526" spans="1:14" s="115" customFormat="1" ht="24.75" hidden="1" customHeight="1" x14ac:dyDescent="0.25">
      <c r="A526" s="123" t="s">
        <v>148</v>
      </c>
      <c r="B526" s="208" t="s">
        <v>110</v>
      </c>
      <c r="C526" s="228" t="s">
        <v>575</v>
      </c>
      <c r="D526" s="229">
        <f t="shared" si="100"/>
        <v>0</v>
      </c>
      <c r="E526" s="229">
        <f t="shared" si="100"/>
        <v>0</v>
      </c>
      <c r="F526" s="232" t="str">
        <f t="shared" si="83"/>
        <v>-</v>
      </c>
    </row>
    <row r="527" spans="1:14" s="115" customFormat="1" ht="34.5" hidden="1" x14ac:dyDescent="0.25">
      <c r="A527" s="123" t="s">
        <v>142</v>
      </c>
      <c r="B527" s="208" t="s">
        <v>110</v>
      </c>
      <c r="C527" s="228" t="s">
        <v>576</v>
      </c>
      <c r="D527" s="229">
        <f t="shared" si="100"/>
        <v>0</v>
      </c>
      <c r="E527" s="229">
        <f t="shared" si="100"/>
        <v>0</v>
      </c>
      <c r="F527" s="232" t="str">
        <f t="shared" si="83"/>
        <v>-</v>
      </c>
    </row>
    <row r="528" spans="1:14" s="115" customFormat="1" hidden="1" x14ac:dyDescent="0.25">
      <c r="A528" s="123" t="s">
        <v>143</v>
      </c>
      <c r="B528" s="208" t="s">
        <v>110</v>
      </c>
      <c r="C528" s="228" t="s">
        <v>577</v>
      </c>
      <c r="D528" s="229">
        <f>D529+D530</f>
        <v>0</v>
      </c>
      <c r="E528" s="229">
        <f>E529+E530</f>
        <v>0</v>
      </c>
      <c r="F528" s="232" t="str">
        <f t="shared" si="83"/>
        <v>-</v>
      </c>
    </row>
    <row r="529" spans="1:14" s="115" customFormat="1" ht="34.5" hidden="1" x14ac:dyDescent="0.25">
      <c r="A529" s="123" t="s">
        <v>56</v>
      </c>
      <c r="B529" s="208" t="s">
        <v>110</v>
      </c>
      <c r="C529" s="228" t="s">
        <v>578</v>
      </c>
      <c r="D529" s="229">
        <v>0</v>
      </c>
      <c r="E529" s="230"/>
      <c r="F529" s="232" t="str">
        <f t="shared" si="83"/>
        <v>-</v>
      </c>
    </row>
    <row r="530" spans="1:14" ht="34.5" hidden="1" x14ac:dyDescent="0.25">
      <c r="A530" s="187" t="s">
        <v>144</v>
      </c>
      <c r="B530" s="297" t="s">
        <v>110</v>
      </c>
      <c r="C530" s="298" t="s">
        <v>1204</v>
      </c>
      <c r="D530" s="299">
        <v>0</v>
      </c>
      <c r="E530" s="301"/>
      <c r="F530" s="300" t="str">
        <f t="shared" ref="F530" si="101">IF(OR(D530="-",E530=D530),"-",D530-IF(E530="-",0,E530))</f>
        <v>-</v>
      </c>
      <c r="G530"/>
      <c r="H530"/>
      <c r="I530"/>
      <c r="J530"/>
      <c r="K530"/>
      <c r="L530"/>
      <c r="M530"/>
      <c r="N530"/>
    </row>
    <row r="531" spans="1:14" s="184" customFormat="1" ht="45.75" hidden="1" x14ac:dyDescent="0.25">
      <c r="A531" s="123" t="s">
        <v>254</v>
      </c>
      <c r="B531" s="297" t="s">
        <v>110</v>
      </c>
      <c r="C531" s="298" t="s">
        <v>579</v>
      </c>
      <c r="D531" s="299">
        <f t="shared" ref="D531:E534" si="102">D532</f>
        <v>0</v>
      </c>
      <c r="E531" s="299">
        <f t="shared" si="102"/>
        <v>0</v>
      </c>
      <c r="F531" s="300" t="str">
        <f t="shared" si="83"/>
        <v>-</v>
      </c>
    </row>
    <row r="532" spans="1:14" s="184" customFormat="1" ht="23.25" hidden="1" x14ac:dyDescent="0.25">
      <c r="A532" s="123" t="s">
        <v>320</v>
      </c>
      <c r="B532" s="297" t="s">
        <v>110</v>
      </c>
      <c r="C532" s="298" t="s">
        <v>580</v>
      </c>
      <c r="D532" s="299">
        <f t="shared" si="102"/>
        <v>0</v>
      </c>
      <c r="E532" s="299">
        <f t="shared" si="102"/>
        <v>0</v>
      </c>
      <c r="F532" s="300" t="str">
        <f t="shared" si="83"/>
        <v>-</v>
      </c>
    </row>
    <row r="533" spans="1:14" s="184" customFormat="1" ht="34.5" hidden="1" x14ac:dyDescent="0.25">
      <c r="A533" s="123" t="s">
        <v>142</v>
      </c>
      <c r="B533" s="297" t="s">
        <v>110</v>
      </c>
      <c r="C533" s="298" t="s">
        <v>581</v>
      </c>
      <c r="D533" s="299">
        <f t="shared" si="102"/>
        <v>0</v>
      </c>
      <c r="E533" s="299">
        <f t="shared" si="102"/>
        <v>0</v>
      </c>
      <c r="F533" s="300" t="str">
        <f t="shared" si="83"/>
        <v>-</v>
      </c>
    </row>
    <row r="534" spans="1:14" s="184" customFormat="1" hidden="1" x14ac:dyDescent="0.25">
      <c r="A534" s="123" t="s">
        <v>143</v>
      </c>
      <c r="B534" s="297" t="s">
        <v>110</v>
      </c>
      <c r="C534" s="298" t="s">
        <v>582</v>
      </c>
      <c r="D534" s="299">
        <f t="shared" si="102"/>
        <v>0</v>
      </c>
      <c r="E534" s="299">
        <f t="shared" si="102"/>
        <v>0</v>
      </c>
      <c r="F534" s="300" t="str">
        <f t="shared" si="83"/>
        <v>-</v>
      </c>
    </row>
    <row r="535" spans="1:14" s="184" customFormat="1" ht="34.5" hidden="1" x14ac:dyDescent="0.25">
      <c r="A535" s="123" t="s">
        <v>56</v>
      </c>
      <c r="B535" s="297" t="s">
        <v>110</v>
      </c>
      <c r="C535" s="298" t="s">
        <v>583</v>
      </c>
      <c r="D535" s="299"/>
      <c r="E535" s="301"/>
      <c r="F535" s="300" t="str">
        <f t="shared" si="83"/>
        <v>-</v>
      </c>
    </row>
    <row r="536" spans="1:14" s="185" customFormat="1" ht="34.5" hidden="1" x14ac:dyDescent="0.25">
      <c r="A536" s="120" t="s">
        <v>584</v>
      </c>
      <c r="B536" s="310" t="s">
        <v>110</v>
      </c>
      <c r="C536" s="311" t="s">
        <v>585</v>
      </c>
      <c r="D536" s="312">
        <f t="shared" ref="D536:E541" si="103">D537</f>
        <v>0</v>
      </c>
      <c r="E536" s="312">
        <f t="shared" si="103"/>
        <v>0</v>
      </c>
      <c r="F536" s="313" t="str">
        <f t="shared" si="83"/>
        <v>-</v>
      </c>
    </row>
    <row r="537" spans="1:14" s="184" customFormat="1" ht="34.5" hidden="1" x14ac:dyDescent="0.25">
      <c r="A537" s="123" t="s">
        <v>239</v>
      </c>
      <c r="B537" s="297" t="s">
        <v>110</v>
      </c>
      <c r="C537" s="298" t="s">
        <v>586</v>
      </c>
      <c r="D537" s="299">
        <f t="shared" si="103"/>
        <v>0</v>
      </c>
      <c r="E537" s="299">
        <f t="shared" si="103"/>
        <v>0</v>
      </c>
      <c r="F537" s="300" t="str">
        <f t="shared" si="83"/>
        <v>-</v>
      </c>
    </row>
    <row r="538" spans="1:14" s="184" customFormat="1" hidden="1" x14ac:dyDescent="0.25">
      <c r="A538" s="123" t="s">
        <v>112</v>
      </c>
      <c r="B538" s="297" t="s">
        <v>110</v>
      </c>
      <c r="C538" s="298" t="s">
        <v>587</v>
      </c>
      <c r="D538" s="299">
        <f t="shared" si="103"/>
        <v>0</v>
      </c>
      <c r="E538" s="299">
        <f t="shared" si="103"/>
        <v>0</v>
      </c>
      <c r="F538" s="300" t="str">
        <f t="shared" si="83"/>
        <v>-</v>
      </c>
    </row>
    <row r="539" spans="1:14" s="184" customFormat="1" ht="45.75" hidden="1" x14ac:dyDescent="0.25">
      <c r="A539" s="123" t="s">
        <v>127</v>
      </c>
      <c r="B539" s="297" t="s">
        <v>110</v>
      </c>
      <c r="C539" s="298" t="s">
        <v>588</v>
      </c>
      <c r="D539" s="299">
        <f t="shared" si="103"/>
        <v>0</v>
      </c>
      <c r="E539" s="299">
        <f t="shared" si="103"/>
        <v>0</v>
      </c>
      <c r="F539" s="300" t="str">
        <f t="shared" si="83"/>
        <v>-</v>
      </c>
    </row>
    <row r="540" spans="1:14" s="184" customFormat="1" ht="23.25" hidden="1" x14ac:dyDescent="0.25">
      <c r="A540" s="123" t="s">
        <v>113</v>
      </c>
      <c r="B540" s="297" t="s">
        <v>110</v>
      </c>
      <c r="C540" s="298" t="s">
        <v>589</v>
      </c>
      <c r="D540" s="299">
        <f t="shared" si="103"/>
        <v>0</v>
      </c>
      <c r="E540" s="299">
        <f t="shared" si="103"/>
        <v>0</v>
      </c>
      <c r="F540" s="300" t="str">
        <f t="shared" si="83"/>
        <v>-</v>
      </c>
    </row>
    <row r="541" spans="1:14" s="184" customFormat="1" ht="23.25" hidden="1" x14ac:dyDescent="0.25">
      <c r="A541" s="123" t="s">
        <v>358</v>
      </c>
      <c r="B541" s="297" t="s">
        <v>110</v>
      </c>
      <c r="C541" s="298" t="s">
        <v>590</v>
      </c>
      <c r="D541" s="299">
        <f t="shared" si="103"/>
        <v>0</v>
      </c>
      <c r="E541" s="299">
        <f t="shared" si="103"/>
        <v>0</v>
      </c>
      <c r="F541" s="300" t="str">
        <f t="shared" si="83"/>
        <v>-</v>
      </c>
    </row>
    <row r="542" spans="1:14" s="184" customFormat="1" ht="34.5" hidden="1" x14ac:dyDescent="0.25">
      <c r="A542" s="123" t="s">
        <v>114</v>
      </c>
      <c r="B542" s="297" t="s">
        <v>110</v>
      </c>
      <c r="C542" s="298" t="s">
        <v>591</v>
      </c>
      <c r="D542" s="299"/>
      <c r="E542" s="301"/>
      <c r="F542" s="300" t="str">
        <f t="shared" si="83"/>
        <v>-</v>
      </c>
    </row>
    <row r="543" spans="1:14" s="122" customFormat="1" ht="45.75" hidden="1" x14ac:dyDescent="0.25">
      <c r="A543" s="120" t="s">
        <v>1035</v>
      </c>
      <c r="B543" s="351" t="s">
        <v>110</v>
      </c>
      <c r="C543" s="352" t="s">
        <v>592</v>
      </c>
      <c r="D543" s="356">
        <f t="shared" ref="D543:E548" si="104">D544</f>
        <v>0</v>
      </c>
      <c r="E543" s="356">
        <f t="shared" si="104"/>
        <v>0</v>
      </c>
      <c r="F543" s="357" t="str">
        <f t="shared" si="83"/>
        <v>-</v>
      </c>
    </row>
    <row r="544" spans="1:14" s="4" customFormat="1" ht="23.25" hidden="1" x14ac:dyDescent="0.25">
      <c r="A544" s="120" t="s">
        <v>321</v>
      </c>
      <c r="B544" s="351" t="s">
        <v>110</v>
      </c>
      <c r="C544" s="352" t="s">
        <v>593</v>
      </c>
      <c r="D544" s="356">
        <f>D545+D550</f>
        <v>0</v>
      </c>
      <c r="E544" s="356">
        <f>E545+E550</f>
        <v>0</v>
      </c>
      <c r="F544" s="357" t="str">
        <f t="shared" si="83"/>
        <v>-</v>
      </c>
    </row>
    <row r="545" spans="1:14" s="395" customFormat="1" ht="45.75" hidden="1" x14ac:dyDescent="0.25">
      <c r="A545" s="120" t="s">
        <v>169</v>
      </c>
      <c r="B545" s="351" t="s">
        <v>110</v>
      </c>
      <c r="C545" s="352" t="s">
        <v>594</v>
      </c>
      <c r="D545" s="356">
        <f t="shared" si="104"/>
        <v>0</v>
      </c>
      <c r="E545" s="356">
        <f t="shared" si="104"/>
        <v>0</v>
      </c>
      <c r="F545" s="357" t="str">
        <f t="shared" si="83"/>
        <v>-</v>
      </c>
    </row>
    <row r="546" spans="1:14" s="395" customFormat="1" ht="34.5" hidden="1" x14ac:dyDescent="0.25">
      <c r="A546" s="123" t="s">
        <v>595</v>
      </c>
      <c r="B546" s="353" t="s">
        <v>110</v>
      </c>
      <c r="C546" s="354" t="s">
        <v>596</v>
      </c>
      <c r="D546" s="358">
        <f t="shared" si="104"/>
        <v>0</v>
      </c>
      <c r="E546" s="358">
        <f t="shared" si="104"/>
        <v>0</v>
      </c>
      <c r="F546" s="359" t="str">
        <f t="shared" si="83"/>
        <v>-</v>
      </c>
    </row>
    <row r="547" spans="1:14" s="395" customFormat="1" ht="34.5" hidden="1" x14ac:dyDescent="0.25">
      <c r="A547" s="123" t="s">
        <v>142</v>
      </c>
      <c r="B547" s="353" t="s">
        <v>110</v>
      </c>
      <c r="C547" s="354" t="s">
        <v>597</v>
      </c>
      <c r="D547" s="358">
        <f t="shared" si="104"/>
        <v>0</v>
      </c>
      <c r="E547" s="358">
        <f t="shared" si="104"/>
        <v>0</v>
      </c>
      <c r="F547" s="359" t="str">
        <f t="shared" si="83"/>
        <v>-</v>
      </c>
    </row>
    <row r="548" spans="1:14" s="395" customFormat="1" hidden="1" x14ac:dyDescent="0.25">
      <c r="A548" s="123" t="s">
        <v>143</v>
      </c>
      <c r="B548" s="353" t="s">
        <v>110</v>
      </c>
      <c r="C548" s="354" t="s">
        <v>598</v>
      </c>
      <c r="D548" s="358">
        <f t="shared" si="104"/>
        <v>0</v>
      </c>
      <c r="E548" s="358">
        <f t="shared" si="104"/>
        <v>0</v>
      </c>
      <c r="F548" s="359" t="str">
        <f t="shared" ref="F548:F652" si="105">IF(OR(D548="-",E548=D548),"-",D548-IF(E548="-",0,E548))</f>
        <v>-</v>
      </c>
    </row>
    <row r="549" spans="1:14" s="395" customFormat="1" ht="34.5" hidden="1" x14ac:dyDescent="0.25">
      <c r="A549" s="123" t="s">
        <v>56</v>
      </c>
      <c r="B549" s="353" t="s">
        <v>110</v>
      </c>
      <c r="C549" s="354" t="s">
        <v>599</v>
      </c>
      <c r="D549" s="358">
        <v>0</v>
      </c>
      <c r="E549" s="362">
        <v>0</v>
      </c>
      <c r="F549" s="359" t="str">
        <f t="shared" si="105"/>
        <v>-</v>
      </c>
    </row>
    <row r="550" spans="1:14" s="4" customFormat="1" ht="45.75" hidden="1" x14ac:dyDescent="0.25">
      <c r="A550" s="120" t="s">
        <v>1386</v>
      </c>
      <c r="B550" s="351" t="s">
        <v>110</v>
      </c>
      <c r="C550" s="352" t="s">
        <v>600</v>
      </c>
      <c r="D550" s="356">
        <f t="shared" ref="D550:E552" si="106">D551</f>
        <v>0</v>
      </c>
      <c r="E550" s="356">
        <f t="shared" si="106"/>
        <v>0</v>
      </c>
      <c r="F550" s="357" t="str">
        <f t="shared" si="105"/>
        <v>-</v>
      </c>
    </row>
    <row r="551" spans="1:14" s="4" customFormat="1" ht="33.75" hidden="1" customHeight="1" x14ac:dyDescent="0.25">
      <c r="A551" s="123" t="s">
        <v>595</v>
      </c>
      <c r="B551" s="353" t="s">
        <v>110</v>
      </c>
      <c r="C551" s="354" t="s">
        <v>601</v>
      </c>
      <c r="D551" s="358">
        <f t="shared" si="106"/>
        <v>0</v>
      </c>
      <c r="E551" s="358">
        <f t="shared" si="106"/>
        <v>0</v>
      </c>
      <c r="F551" s="359" t="str">
        <f t="shared" si="105"/>
        <v>-</v>
      </c>
    </row>
    <row r="552" spans="1:14" s="4" customFormat="1" ht="36.75" hidden="1" customHeight="1" x14ac:dyDescent="0.25">
      <c r="A552" s="123" t="s">
        <v>142</v>
      </c>
      <c r="B552" s="353" t="s">
        <v>110</v>
      </c>
      <c r="C552" s="354" t="s">
        <v>602</v>
      </c>
      <c r="D552" s="358">
        <f t="shared" si="106"/>
        <v>0</v>
      </c>
      <c r="E552" s="358">
        <f t="shared" si="106"/>
        <v>0</v>
      </c>
      <c r="F552" s="359" t="str">
        <f t="shared" si="105"/>
        <v>-</v>
      </c>
    </row>
    <row r="553" spans="1:14" s="4" customFormat="1" ht="20.25" hidden="1" customHeight="1" x14ac:dyDescent="0.25">
      <c r="A553" s="123" t="s">
        <v>143</v>
      </c>
      <c r="B553" s="353" t="s">
        <v>110</v>
      </c>
      <c r="C553" s="354" t="s">
        <v>603</v>
      </c>
      <c r="D553" s="358">
        <f>D554</f>
        <v>0</v>
      </c>
      <c r="E553" s="358">
        <f>E554</f>
        <v>0</v>
      </c>
      <c r="F553" s="359" t="str">
        <f t="shared" si="105"/>
        <v>-</v>
      </c>
    </row>
    <row r="554" spans="1:14" s="4" customFormat="1" ht="39" hidden="1" customHeight="1" x14ac:dyDescent="0.25">
      <c r="A554" s="123" t="s">
        <v>144</v>
      </c>
      <c r="B554" s="353" t="s">
        <v>110</v>
      </c>
      <c r="C554" s="354" t="s">
        <v>1259</v>
      </c>
      <c r="D554" s="358">
        <v>0</v>
      </c>
      <c r="E554" s="362">
        <v>0</v>
      </c>
      <c r="F554" s="359" t="str">
        <f t="shared" ref="F554" si="107">IF(OR(D554="-",E554=D554),"-",D554-IF(E554="-",0,E554))</f>
        <v>-</v>
      </c>
    </row>
    <row r="555" spans="1:14" s="122" customFormat="1" ht="28.5" customHeight="1" x14ac:dyDescent="0.25">
      <c r="A555" s="120" t="s">
        <v>1036</v>
      </c>
      <c r="B555" s="121" t="s">
        <v>110</v>
      </c>
      <c r="C555" s="143" t="s">
        <v>604</v>
      </c>
      <c r="D555" s="116">
        <f>D556</f>
        <v>4445205.6399999997</v>
      </c>
      <c r="E555" s="116">
        <f>E556</f>
        <v>4416599.01</v>
      </c>
      <c r="F555" s="117">
        <f t="shared" si="105"/>
        <v>28606.629999999888</v>
      </c>
    </row>
    <row r="556" spans="1:14" s="100" customFormat="1" ht="23.25" x14ac:dyDescent="0.25">
      <c r="A556" s="120" t="s">
        <v>240</v>
      </c>
      <c r="B556" s="121" t="s">
        <v>110</v>
      </c>
      <c r="C556" s="143" t="s">
        <v>605</v>
      </c>
      <c r="D556" s="116">
        <f>D557</f>
        <v>4445205.6399999997</v>
      </c>
      <c r="E556" s="116">
        <f>E557</f>
        <v>4416599.01</v>
      </c>
      <c r="F556" s="117">
        <f t="shared" si="105"/>
        <v>28606.629999999888</v>
      </c>
    </row>
    <row r="557" spans="1:14" s="100" customFormat="1" x14ac:dyDescent="0.25">
      <c r="A557" s="120" t="s">
        <v>112</v>
      </c>
      <c r="B557" s="121" t="s">
        <v>110</v>
      </c>
      <c r="C557" s="143" t="s">
        <v>606</v>
      </c>
      <c r="D557" s="116">
        <f>D558+D562+D566</f>
        <v>4445205.6399999997</v>
      </c>
      <c r="E557" s="116">
        <f>E558+E562+E566</f>
        <v>4416599.01</v>
      </c>
      <c r="F557" s="117">
        <f t="shared" si="105"/>
        <v>28606.629999999888</v>
      </c>
    </row>
    <row r="558" spans="1:14" ht="23.25" hidden="1" x14ac:dyDescent="0.25">
      <c r="A558" s="123" t="s">
        <v>160</v>
      </c>
      <c r="B558" s="325" t="s">
        <v>110</v>
      </c>
      <c r="C558" s="326" t="s">
        <v>607</v>
      </c>
      <c r="D558" s="327">
        <f t="shared" ref="D558:E560" si="108">D559</f>
        <v>0</v>
      </c>
      <c r="E558" s="327">
        <f t="shared" si="108"/>
        <v>0</v>
      </c>
      <c r="F558" s="328" t="str">
        <f t="shared" si="105"/>
        <v>-</v>
      </c>
      <c r="G558"/>
      <c r="H558"/>
      <c r="I558"/>
      <c r="J558"/>
      <c r="K558"/>
      <c r="L558"/>
      <c r="M558"/>
      <c r="N558"/>
    </row>
    <row r="559" spans="1:14" ht="23.25" hidden="1" x14ac:dyDescent="0.25">
      <c r="A559" s="123" t="s">
        <v>113</v>
      </c>
      <c r="B559" s="325" t="s">
        <v>110</v>
      </c>
      <c r="C559" s="326" t="s">
        <v>608</v>
      </c>
      <c r="D559" s="327">
        <f t="shared" si="108"/>
        <v>0</v>
      </c>
      <c r="E559" s="327">
        <f t="shared" si="108"/>
        <v>0</v>
      </c>
      <c r="F559" s="328" t="str">
        <f t="shared" si="105"/>
        <v>-</v>
      </c>
      <c r="G559"/>
      <c r="H559"/>
      <c r="I559"/>
      <c r="J559"/>
      <c r="K559"/>
      <c r="L559"/>
      <c r="M559"/>
      <c r="N559"/>
    </row>
    <row r="560" spans="1:14" ht="34.5" hidden="1" x14ac:dyDescent="0.25">
      <c r="A560" s="123" t="s">
        <v>1164</v>
      </c>
      <c r="B560" s="325" t="s">
        <v>110</v>
      </c>
      <c r="C560" s="326" t="s">
        <v>609</v>
      </c>
      <c r="D560" s="327">
        <f t="shared" si="108"/>
        <v>0</v>
      </c>
      <c r="E560" s="327">
        <f t="shared" si="108"/>
        <v>0</v>
      </c>
      <c r="F560" s="328" t="str">
        <f t="shared" si="105"/>
        <v>-</v>
      </c>
      <c r="G560"/>
      <c r="H560"/>
      <c r="I560"/>
      <c r="J560"/>
      <c r="K560"/>
      <c r="L560"/>
      <c r="M560"/>
      <c r="N560"/>
    </row>
    <row r="561" spans="1:14" ht="34.5" hidden="1" x14ac:dyDescent="0.25">
      <c r="A561" s="123" t="s">
        <v>114</v>
      </c>
      <c r="B561" s="325" t="s">
        <v>110</v>
      </c>
      <c r="C561" s="326" t="s">
        <v>610</v>
      </c>
      <c r="D561" s="327">
        <v>0</v>
      </c>
      <c r="E561" s="329">
        <v>0</v>
      </c>
      <c r="F561" s="328" t="str">
        <f t="shared" si="105"/>
        <v>-</v>
      </c>
      <c r="G561"/>
      <c r="H561"/>
      <c r="I561"/>
      <c r="J561"/>
      <c r="K561"/>
      <c r="L561"/>
      <c r="M561"/>
      <c r="N561"/>
    </row>
    <row r="562" spans="1:14" x14ac:dyDescent="0.25">
      <c r="A562" s="123" t="s">
        <v>1388</v>
      </c>
      <c r="B562" s="124" t="s">
        <v>110</v>
      </c>
      <c r="C562" s="145" t="s">
        <v>611</v>
      </c>
      <c r="D562" s="118">
        <f t="shared" ref="D562:E564" si="109">D563</f>
        <v>2670000</v>
      </c>
      <c r="E562" s="118">
        <f t="shared" si="109"/>
        <v>2642228.37</v>
      </c>
      <c r="F562" s="119">
        <f t="shared" si="105"/>
        <v>27771.629999999888</v>
      </c>
      <c r="G562"/>
      <c r="H562"/>
      <c r="I562"/>
      <c r="J562"/>
      <c r="K562"/>
      <c r="L562"/>
      <c r="M562"/>
      <c r="N562"/>
    </row>
    <row r="563" spans="1:14" ht="23.25" x14ac:dyDescent="0.25">
      <c r="A563" s="123" t="s">
        <v>113</v>
      </c>
      <c r="B563" s="124" t="s">
        <v>110</v>
      </c>
      <c r="C563" s="145" t="s">
        <v>612</v>
      </c>
      <c r="D563" s="118">
        <f t="shared" si="109"/>
        <v>2670000</v>
      </c>
      <c r="E563" s="118">
        <f t="shared" si="109"/>
        <v>2642228.37</v>
      </c>
      <c r="F563" s="119">
        <f t="shared" si="105"/>
        <v>27771.629999999888</v>
      </c>
      <c r="G563"/>
      <c r="H563"/>
      <c r="I563"/>
      <c r="J563"/>
      <c r="K563"/>
      <c r="L563"/>
      <c r="M563"/>
      <c r="N563"/>
    </row>
    <row r="564" spans="1:14" ht="27.75" customHeight="1" x14ac:dyDescent="0.25">
      <c r="A564" s="123" t="s">
        <v>1164</v>
      </c>
      <c r="B564" s="124" t="s">
        <v>110</v>
      </c>
      <c r="C564" s="145" t="s">
        <v>613</v>
      </c>
      <c r="D564" s="118">
        <f t="shared" si="109"/>
        <v>2670000</v>
      </c>
      <c r="E564" s="118">
        <f t="shared" si="109"/>
        <v>2642228.37</v>
      </c>
      <c r="F564" s="119">
        <f t="shared" si="105"/>
        <v>27771.629999999888</v>
      </c>
      <c r="G564"/>
      <c r="H564"/>
      <c r="I564"/>
      <c r="J564"/>
      <c r="K564"/>
      <c r="L564"/>
      <c r="M564"/>
      <c r="N564"/>
    </row>
    <row r="565" spans="1:14" ht="27.75" customHeight="1" x14ac:dyDescent="0.25">
      <c r="A565" s="123" t="s">
        <v>114</v>
      </c>
      <c r="B565" s="124" t="s">
        <v>110</v>
      </c>
      <c r="C565" s="145" t="s">
        <v>614</v>
      </c>
      <c r="D565" s="118">
        <v>2670000</v>
      </c>
      <c r="E565" s="125">
        <v>2642228.37</v>
      </c>
      <c r="F565" s="119">
        <f t="shared" si="105"/>
        <v>27771.629999999888</v>
      </c>
      <c r="G565"/>
      <c r="H565"/>
      <c r="I565"/>
      <c r="J565"/>
      <c r="K565"/>
      <c r="L565"/>
      <c r="M565"/>
      <c r="N565"/>
    </row>
    <row r="566" spans="1:14" x14ac:dyDescent="0.25">
      <c r="A566" s="126" t="s">
        <v>1037</v>
      </c>
      <c r="B566" s="124" t="s">
        <v>110</v>
      </c>
      <c r="C566" s="145" t="s">
        <v>967</v>
      </c>
      <c r="D566" s="118">
        <f>D567+D570</f>
        <v>1775205.64</v>
      </c>
      <c r="E566" s="118">
        <f>E567+E570</f>
        <v>1774370.64</v>
      </c>
      <c r="F566" s="119">
        <f t="shared" ref="F566:F580" si="110">IF(OR(D566="-",E566=D566),"-",D566-IF(E566="-",0,E566))</f>
        <v>835</v>
      </c>
      <c r="G566"/>
      <c r="H566"/>
      <c r="I566"/>
      <c r="J566"/>
      <c r="K566"/>
      <c r="L566"/>
      <c r="M566"/>
      <c r="N566"/>
    </row>
    <row r="567" spans="1:14" ht="23.25" x14ac:dyDescent="0.25">
      <c r="A567" s="123" t="s">
        <v>113</v>
      </c>
      <c r="B567" s="124" t="s">
        <v>110</v>
      </c>
      <c r="C567" s="145" t="s">
        <v>968</v>
      </c>
      <c r="D567" s="118">
        <f t="shared" ref="D567:E568" si="111">D568</f>
        <v>1662249.64</v>
      </c>
      <c r="E567" s="118">
        <f t="shared" si="111"/>
        <v>1661414.64</v>
      </c>
      <c r="F567" s="119">
        <f t="shared" si="110"/>
        <v>835</v>
      </c>
      <c r="G567"/>
      <c r="H567"/>
      <c r="I567"/>
      <c r="J567"/>
      <c r="K567"/>
      <c r="L567"/>
      <c r="M567"/>
      <c r="N567"/>
    </row>
    <row r="568" spans="1:14" ht="27" customHeight="1" x14ac:dyDescent="0.25">
      <c r="A568" s="123" t="s">
        <v>1164</v>
      </c>
      <c r="B568" s="124" t="s">
        <v>110</v>
      </c>
      <c r="C568" s="145" t="s">
        <v>969</v>
      </c>
      <c r="D568" s="118">
        <f t="shared" si="111"/>
        <v>1662249.64</v>
      </c>
      <c r="E568" s="118">
        <f t="shared" si="111"/>
        <v>1661414.64</v>
      </c>
      <c r="F568" s="119">
        <f t="shared" si="110"/>
        <v>835</v>
      </c>
      <c r="G568"/>
      <c r="H568"/>
      <c r="I568"/>
      <c r="J568"/>
      <c r="K568"/>
      <c r="L568"/>
      <c r="M568"/>
      <c r="N568"/>
    </row>
    <row r="569" spans="1:14" x14ac:dyDescent="0.25">
      <c r="A569" s="123" t="s">
        <v>1285</v>
      </c>
      <c r="B569" s="124" t="s">
        <v>110</v>
      </c>
      <c r="C569" s="145" t="s">
        <v>970</v>
      </c>
      <c r="D569" s="118">
        <v>1662249.64</v>
      </c>
      <c r="E569" s="125">
        <v>1661414.64</v>
      </c>
      <c r="F569" s="119">
        <f t="shared" si="110"/>
        <v>835</v>
      </c>
      <c r="G569"/>
      <c r="H569"/>
      <c r="I569"/>
      <c r="J569"/>
      <c r="K569"/>
      <c r="L569"/>
      <c r="M569"/>
      <c r="N569"/>
    </row>
    <row r="570" spans="1:14" s="4" customFormat="1" ht="13.5" customHeight="1" x14ac:dyDescent="0.25">
      <c r="A570" s="123" t="s">
        <v>120</v>
      </c>
      <c r="B570" s="124" t="s">
        <v>110</v>
      </c>
      <c r="C570" s="145" t="s">
        <v>1609</v>
      </c>
      <c r="D570" s="118">
        <f>D571+D573</f>
        <v>112956</v>
      </c>
      <c r="E570" s="118">
        <f>E571+E573</f>
        <v>112956</v>
      </c>
      <c r="F570" s="119" t="str">
        <f t="shared" si="110"/>
        <v>-</v>
      </c>
    </row>
    <row r="571" spans="1:14" s="4" customFormat="1" ht="12.75" customHeight="1" x14ac:dyDescent="0.25">
      <c r="A571" s="123" t="s">
        <v>256</v>
      </c>
      <c r="B571" s="124" t="s">
        <v>110</v>
      </c>
      <c r="C571" s="145" t="s">
        <v>1610</v>
      </c>
      <c r="D571" s="118">
        <f t="shared" ref="D571:E571" si="112">D572</f>
        <v>112956</v>
      </c>
      <c r="E571" s="118">
        <f t="shared" si="112"/>
        <v>112956</v>
      </c>
      <c r="F571" s="119" t="str">
        <f t="shared" si="110"/>
        <v>-</v>
      </c>
    </row>
    <row r="572" spans="1:14" s="4" customFormat="1" ht="12" customHeight="1" x14ac:dyDescent="0.25">
      <c r="A572" s="123" t="s">
        <v>1426</v>
      </c>
      <c r="B572" s="124" t="s">
        <v>110</v>
      </c>
      <c r="C572" s="145" t="s">
        <v>1611</v>
      </c>
      <c r="D572" s="118">
        <v>112956</v>
      </c>
      <c r="E572" s="125">
        <v>112956</v>
      </c>
      <c r="F572" s="119" t="str">
        <f t="shared" si="110"/>
        <v>-</v>
      </c>
    </row>
    <row r="573" spans="1:14" s="182" customFormat="1" ht="45.75" hidden="1" customHeight="1" x14ac:dyDescent="0.25">
      <c r="A573" s="120" t="s">
        <v>1205</v>
      </c>
      <c r="B573" s="225" t="s">
        <v>110</v>
      </c>
      <c r="C573" s="226" t="s">
        <v>1206</v>
      </c>
      <c r="D573" s="227">
        <f t="shared" ref="D573:E575" si="113">D574</f>
        <v>0</v>
      </c>
      <c r="E573" s="227">
        <f t="shared" si="113"/>
        <v>0</v>
      </c>
      <c r="F573" s="231" t="str">
        <f t="shared" si="110"/>
        <v>-</v>
      </c>
    </row>
    <row r="574" spans="1:14" s="182" customFormat="1" ht="26.25" hidden="1" customHeight="1" x14ac:dyDescent="0.25">
      <c r="A574" s="128" t="s">
        <v>1208</v>
      </c>
      <c r="B574" s="225" t="s">
        <v>110</v>
      </c>
      <c r="C574" s="226" t="s">
        <v>1207</v>
      </c>
      <c r="D574" s="227">
        <f t="shared" si="113"/>
        <v>0</v>
      </c>
      <c r="E574" s="227">
        <f t="shared" si="113"/>
        <v>0</v>
      </c>
      <c r="F574" s="231" t="str">
        <f t="shared" si="110"/>
        <v>-</v>
      </c>
    </row>
    <row r="575" spans="1:14" s="182" customFormat="1" hidden="1" x14ac:dyDescent="0.25">
      <c r="A575" s="534" t="s">
        <v>112</v>
      </c>
      <c r="B575" s="225" t="s">
        <v>110</v>
      </c>
      <c r="C575" s="226" t="s">
        <v>1209</v>
      </c>
      <c r="D575" s="227">
        <f t="shared" si="113"/>
        <v>0</v>
      </c>
      <c r="E575" s="227">
        <f t="shared" si="113"/>
        <v>0</v>
      </c>
      <c r="F575" s="231" t="str">
        <f t="shared" si="110"/>
        <v>-</v>
      </c>
    </row>
    <row r="576" spans="1:14" s="181" customFormat="1" ht="22.5" hidden="1" x14ac:dyDescent="0.25">
      <c r="A576" s="535" t="s">
        <v>1211</v>
      </c>
      <c r="B576" s="208" t="s">
        <v>110</v>
      </c>
      <c r="C576" s="226" t="s">
        <v>1210</v>
      </c>
      <c r="D576" s="229">
        <f t="shared" ref="D576:E578" si="114">D577</f>
        <v>0</v>
      </c>
      <c r="E576" s="229">
        <f t="shared" si="114"/>
        <v>0</v>
      </c>
      <c r="F576" s="232" t="str">
        <f t="shared" si="110"/>
        <v>-</v>
      </c>
    </row>
    <row r="577" spans="1:14" s="181" customFormat="1" ht="16.5" hidden="1" customHeight="1" x14ac:dyDescent="0.25">
      <c r="A577" s="123" t="s">
        <v>130</v>
      </c>
      <c r="B577" s="208" t="s">
        <v>110</v>
      </c>
      <c r="C577" s="377" t="s">
        <v>1212</v>
      </c>
      <c r="D577" s="229">
        <f t="shared" si="114"/>
        <v>0</v>
      </c>
      <c r="E577" s="229">
        <f t="shared" si="114"/>
        <v>0</v>
      </c>
      <c r="F577" s="232" t="str">
        <f t="shared" si="110"/>
        <v>-</v>
      </c>
    </row>
    <row r="578" spans="1:14" s="181" customFormat="1" ht="23.25" hidden="1" x14ac:dyDescent="0.25">
      <c r="A578" s="123" t="s">
        <v>7</v>
      </c>
      <c r="B578" s="208" t="s">
        <v>110</v>
      </c>
      <c r="C578" s="377" t="s">
        <v>1213</v>
      </c>
      <c r="D578" s="229">
        <f>D579+D580</f>
        <v>0</v>
      </c>
      <c r="E578" s="229">
        <f t="shared" si="114"/>
        <v>0</v>
      </c>
      <c r="F578" s="232" t="str">
        <f t="shared" si="110"/>
        <v>-</v>
      </c>
    </row>
    <row r="579" spans="1:14" s="181" customFormat="1" ht="26.25" hidden="1" customHeight="1" x14ac:dyDescent="0.25">
      <c r="A579" s="123" t="s">
        <v>114</v>
      </c>
      <c r="B579" s="208" t="s">
        <v>110</v>
      </c>
      <c r="C579" s="377" t="s">
        <v>1399</v>
      </c>
      <c r="D579" s="229">
        <v>0</v>
      </c>
      <c r="E579" s="230">
        <v>0</v>
      </c>
      <c r="F579" s="232" t="str">
        <f t="shared" si="110"/>
        <v>-</v>
      </c>
    </row>
    <row r="580" spans="1:14" s="115" customFormat="1" hidden="1" x14ac:dyDescent="0.25">
      <c r="A580" s="123" t="s">
        <v>1215</v>
      </c>
      <c r="B580" s="325" t="s">
        <v>110</v>
      </c>
      <c r="C580" s="330" t="s">
        <v>1214</v>
      </c>
      <c r="D580" s="327">
        <v>0</v>
      </c>
      <c r="E580" s="327">
        <v>0</v>
      </c>
      <c r="F580" s="328" t="str">
        <f t="shared" si="110"/>
        <v>-</v>
      </c>
    </row>
    <row r="581" spans="1:14" s="181" customFormat="1" ht="84.75" hidden="1" customHeight="1" x14ac:dyDescent="0.25">
      <c r="A581" s="172" t="s">
        <v>1165</v>
      </c>
      <c r="B581" s="320" t="s">
        <v>110</v>
      </c>
      <c r="C581" s="321" t="s">
        <v>615</v>
      </c>
      <c r="D581" s="322">
        <f t="shared" ref="D581:E592" si="115">D582</f>
        <v>0</v>
      </c>
      <c r="E581" s="322">
        <f t="shared" si="115"/>
        <v>0</v>
      </c>
      <c r="F581" s="323" t="str">
        <f t="shared" si="105"/>
        <v>-</v>
      </c>
    </row>
    <row r="582" spans="1:14" s="181" customFormat="1" ht="22.5" hidden="1" x14ac:dyDescent="0.25">
      <c r="A582" s="172" t="s">
        <v>1163</v>
      </c>
      <c r="B582" s="320" t="s">
        <v>110</v>
      </c>
      <c r="C582" s="321" t="s">
        <v>616</v>
      </c>
      <c r="D582" s="322">
        <f t="shared" si="115"/>
        <v>0</v>
      </c>
      <c r="E582" s="322">
        <f t="shared" si="115"/>
        <v>0</v>
      </c>
      <c r="F582" s="323" t="str">
        <f t="shared" si="105"/>
        <v>-</v>
      </c>
    </row>
    <row r="583" spans="1:14" s="181" customFormat="1" ht="22.5" hidden="1" x14ac:dyDescent="0.25">
      <c r="A583" s="172" t="s">
        <v>242</v>
      </c>
      <c r="B583" s="320" t="s">
        <v>110</v>
      </c>
      <c r="C583" s="321" t="s">
        <v>617</v>
      </c>
      <c r="D583" s="322">
        <f>D589+D584</f>
        <v>0</v>
      </c>
      <c r="E583" s="322">
        <f>E589+E584</f>
        <v>0</v>
      </c>
      <c r="F583" s="323" t="str">
        <f t="shared" si="105"/>
        <v>-</v>
      </c>
    </row>
    <row r="584" spans="1:14" s="182" customFormat="1" hidden="1" x14ac:dyDescent="0.25">
      <c r="A584" s="128" t="s">
        <v>112</v>
      </c>
      <c r="B584" s="320" t="s">
        <v>110</v>
      </c>
      <c r="C584" s="321" t="s">
        <v>1158</v>
      </c>
      <c r="D584" s="322">
        <f>D585</f>
        <v>0</v>
      </c>
      <c r="E584" s="322">
        <f>E585</f>
        <v>0</v>
      </c>
      <c r="F584" s="323" t="str">
        <f t="shared" ref="F584:F588" si="116">IF(OR(D584="-",E584=D584),"-",D584-IF(E584="-",0,E584))</f>
        <v>-</v>
      </c>
    </row>
    <row r="585" spans="1:14" s="181" customFormat="1" hidden="1" x14ac:dyDescent="0.25">
      <c r="A585" s="126" t="s">
        <v>1037</v>
      </c>
      <c r="B585" s="325" t="s">
        <v>110</v>
      </c>
      <c r="C585" s="330" t="s">
        <v>1159</v>
      </c>
      <c r="D585" s="327">
        <f t="shared" ref="D585:E587" si="117">D586</f>
        <v>0</v>
      </c>
      <c r="E585" s="327">
        <f t="shared" si="117"/>
        <v>0</v>
      </c>
      <c r="F585" s="328" t="str">
        <f t="shared" si="116"/>
        <v>-</v>
      </c>
    </row>
    <row r="586" spans="1:14" s="181" customFormat="1" ht="22.5" hidden="1" x14ac:dyDescent="0.25">
      <c r="A586" s="126" t="s">
        <v>113</v>
      </c>
      <c r="B586" s="325" t="s">
        <v>110</v>
      </c>
      <c r="C586" s="330" t="s">
        <v>1160</v>
      </c>
      <c r="D586" s="327">
        <f t="shared" si="117"/>
        <v>0</v>
      </c>
      <c r="E586" s="327">
        <f t="shared" si="117"/>
        <v>0</v>
      </c>
      <c r="F586" s="328" t="str">
        <f t="shared" si="116"/>
        <v>-</v>
      </c>
    </row>
    <row r="587" spans="1:14" s="181" customFormat="1" ht="33.75" hidden="1" x14ac:dyDescent="0.25">
      <c r="A587" s="126" t="s">
        <v>1164</v>
      </c>
      <c r="B587" s="325" t="s">
        <v>110</v>
      </c>
      <c r="C587" s="330" t="s">
        <v>1161</v>
      </c>
      <c r="D587" s="327">
        <f t="shared" si="117"/>
        <v>0</v>
      </c>
      <c r="E587" s="327">
        <f t="shared" si="117"/>
        <v>0</v>
      </c>
      <c r="F587" s="328" t="str">
        <f t="shared" si="116"/>
        <v>-</v>
      </c>
    </row>
    <row r="588" spans="1:14" s="181" customFormat="1" ht="34.5" hidden="1" x14ac:dyDescent="0.25">
      <c r="A588" s="123" t="s">
        <v>114</v>
      </c>
      <c r="B588" s="325" t="s">
        <v>110</v>
      </c>
      <c r="C588" s="330" t="s">
        <v>1162</v>
      </c>
      <c r="D588" s="327">
        <v>0</v>
      </c>
      <c r="E588" s="329">
        <v>0</v>
      </c>
      <c r="F588" s="328" t="str">
        <f t="shared" si="116"/>
        <v>-</v>
      </c>
    </row>
    <row r="589" spans="1:14" ht="23.25" hidden="1" x14ac:dyDescent="0.25">
      <c r="A589" s="123" t="s">
        <v>618</v>
      </c>
      <c r="B589" s="325" t="s">
        <v>110</v>
      </c>
      <c r="C589" s="326" t="s">
        <v>619</v>
      </c>
      <c r="D589" s="327">
        <f t="shared" si="115"/>
        <v>0</v>
      </c>
      <c r="E589" s="327">
        <f t="shared" si="115"/>
        <v>0</v>
      </c>
      <c r="F589" s="328" t="str">
        <f t="shared" si="105"/>
        <v>-</v>
      </c>
      <c r="G589"/>
      <c r="H589"/>
      <c r="I589"/>
      <c r="J589"/>
      <c r="K589"/>
      <c r="L589"/>
      <c r="M589"/>
      <c r="N589"/>
    </row>
    <row r="590" spans="1:14" hidden="1" x14ac:dyDescent="0.25">
      <c r="A590" s="123" t="s">
        <v>327</v>
      </c>
      <c r="B590" s="325" t="s">
        <v>110</v>
      </c>
      <c r="C590" s="326" t="s">
        <v>620</v>
      </c>
      <c r="D590" s="327">
        <f t="shared" si="115"/>
        <v>0</v>
      </c>
      <c r="E590" s="327">
        <f t="shared" si="115"/>
        <v>0</v>
      </c>
      <c r="F590" s="328" t="str">
        <f t="shared" si="105"/>
        <v>-</v>
      </c>
      <c r="G590"/>
      <c r="H590"/>
      <c r="I590"/>
      <c r="J590"/>
      <c r="K590"/>
      <c r="L590"/>
      <c r="M590"/>
      <c r="N590"/>
    </row>
    <row r="591" spans="1:14" ht="34.5" hidden="1" x14ac:dyDescent="0.25">
      <c r="A591" s="123" t="s">
        <v>142</v>
      </c>
      <c r="B591" s="325" t="s">
        <v>110</v>
      </c>
      <c r="C591" s="326" t="s">
        <v>621</v>
      </c>
      <c r="D591" s="327">
        <f t="shared" si="115"/>
        <v>0</v>
      </c>
      <c r="E591" s="327">
        <f t="shared" si="115"/>
        <v>0</v>
      </c>
      <c r="F591" s="328" t="str">
        <f t="shared" si="105"/>
        <v>-</v>
      </c>
      <c r="G591"/>
      <c r="H591"/>
      <c r="I591"/>
      <c r="J591"/>
      <c r="K591"/>
      <c r="L591"/>
      <c r="M591"/>
      <c r="N591"/>
    </row>
    <row r="592" spans="1:14" hidden="1" x14ac:dyDescent="0.25">
      <c r="A592" s="123" t="s">
        <v>143</v>
      </c>
      <c r="B592" s="325" t="s">
        <v>110</v>
      </c>
      <c r="C592" s="326" t="s">
        <v>622</v>
      </c>
      <c r="D592" s="327">
        <f t="shared" si="115"/>
        <v>0</v>
      </c>
      <c r="E592" s="327">
        <f t="shared" si="115"/>
        <v>0</v>
      </c>
      <c r="F592" s="328" t="str">
        <f t="shared" si="105"/>
        <v>-</v>
      </c>
      <c r="G592"/>
      <c r="H592"/>
      <c r="I592"/>
      <c r="J592"/>
      <c r="K592"/>
      <c r="L592"/>
      <c r="M592"/>
      <c r="N592"/>
    </row>
    <row r="593" spans="1:14" ht="34.5" hidden="1" x14ac:dyDescent="0.25">
      <c r="A593" s="123" t="s">
        <v>144</v>
      </c>
      <c r="B593" s="325" t="s">
        <v>110</v>
      </c>
      <c r="C593" s="326" t="s">
        <v>623</v>
      </c>
      <c r="D593" s="327"/>
      <c r="E593" s="329"/>
      <c r="F593" s="328" t="str">
        <f t="shared" si="105"/>
        <v>-</v>
      </c>
      <c r="G593"/>
      <c r="H593"/>
      <c r="I593"/>
      <c r="J593"/>
      <c r="K593"/>
      <c r="L593"/>
      <c r="M593"/>
      <c r="N593"/>
    </row>
    <row r="594" spans="1:14" s="122" customFormat="1" x14ac:dyDescent="0.25">
      <c r="A594" s="120" t="s">
        <v>149</v>
      </c>
      <c r="B594" s="121" t="s">
        <v>110</v>
      </c>
      <c r="C594" s="143" t="s">
        <v>624</v>
      </c>
      <c r="D594" s="116">
        <f>D595+D728</f>
        <v>31881180.16</v>
      </c>
      <c r="E594" s="116">
        <f>E595+E728</f>
        <v>26321081.27</v>
      </c>
      <c r="F594" s="117">
        <f t="shared" si="105"/>
        <v>5560098.8900000006</v>
      </c>
    </row>
    <row r="595" spans="1:14" s="100" customFormat="1" ht="86.25" customHeight="1" x14ac:dyDescent="0.25">
      <c r="A595" s="160" t="s">
        <v>964</v>
      </c>
      <c r="B595" s="121" t="s">
        <v>110</v>
      </c>
      <c r="C595" s="143" t="s">
        <v>625</v>
      </c>
      <c r="D595" s="116">
        <f>D596+D638+D697</f>
        <v>31061280.16</v>
      </c>
      <c r="E595" s="116">
        <f>E596+E638+E697</f>
        <v>25501181.27</v>
      </c>
      <c r="F595" s="117">
        <f t="shared" si="105"/>
        <v>5560098.8900000006</v>
      </c>
    </row>
    <row r="596" spans="1:14" s="100" customFormat="1" ht="23.25" x14ac:dyDescent="0.25">
      <c r="A596" s="120" t="s">
        <v>966</v>
      </c>
      <c r="B596" s="121" t="s">
        <v>110</v>
      </c>
      <c r="C596" s="143" t="s">
        <v>626</v>
      </c>
      <c r="D596" s="116">
        <f>D597</f>
        <v>30139361.289999999</v>
      </c>
      <c r="E596" s="116">
        <f>E597</f>
        <v>24579262.399999999</v>
      </c>
      <c r="F596" s="117">
        <f t="shared" si="105"/>
        <v>5560098.8900000006</v>
      </c>
    </row>
    <row r="597" spans="1:14" ht="34.5" x14ac:dyDescent="0.25">
      <c r="A597" s="123" t="s">
        <v>297</v>
      </c>
      <c r="B597" s="124" t="s">
        <v>110</v>
      </c>
      <c r="C597" s="145" t="s">
        <v>627</v>
      </c>
      <c r="D597" s="118">
        <f>D598+D611+D620+D625+D634</f>
        <v>30139361.289999999</v>
      </c>
      <c r="E597" s="118">
        <f>E598+E611+E620+E625+E634</f>
        <v>24579262.399999999</v>
      </c>
      <c r="F597" s="119">
        <f t="shared" si="105"/>
        <v>5560098.8900000006</v>
      </c>
      <c r="G597"/>
      <c r="H597"/>
      <c r="I597"/>
      <c r="J597"/>
      <c r="K597"/>
      <c r="L597"/>
      <c r="M597"/>
      <c r="N597"/>
    </row>
    <row r="598" spans="1:14" x14ac:dyDescent="0.25">
      <c r="A598" s="123" t="s">
        <v>112</v>
      </c>
      <c r="B598" s="124" t="s">
        <v>110</v>
      </c>
      <c r="C598" s="145" t="s">
        <v>628</v>
      </c>
      <c r="D598" s="118">
        <f>D599+D607+D603</f>
        <v>6102651.29</v>
      </c>
      <c r="E598" s="118">
        <f>E599+E607+E603</f>
        <v>6050860.0199999996</v>
      </c>
      <c r="F598" s="119">
        <f t="shared" si="105"/>
        <v>51791.270000000484</v>
      </c>
      <c r="G598"/>
      <c r="H598"/>
      <c r="I598"/>
      <c r="J598"/>
      <c r="K598"/>
      <c r="L598"/>
      <c r="M598"/>
      <c r="N598"/>
    </row>
    <row r="599" spans="1:14" s="4" customFormat="1" ht="23.25" x14ac:dyDescent="0.25">
      <c r="A599" s="123" t="s">
        <v>160</v>
      </c>
      <c r="B599" s="124" t="s">
        <v>110</v>
      </c>
      <c r="C599" s="145" t="s">
        <v>629</v>
      </c>
      <c r="D599" s="118">
        <f t="shared" ref="D599:E601" si="118">D600</f>
        <v>131000</v>
      </c>
      <c r="E599" s="118">
        <f t="shared" si="118"/>
        <v>131000</v>
      </c>
      <c r="F599" s="119" t="str">
        <f t="shared" si="105"/>
        <v>-</v>
      </c>
    </row>
    <row r="600" spans="1:14" s="4" customFormat="1" ht="23.25" x14ac:dyDescent="0.25">
      <c r="A600" s="123" t="s">
        <v>113</v>
      </c>
      <c r="B600" s="124" t="s">
        <v>110</v>
      </c>
      <c r="C600" s="145" t="s">
        <v>630</v>
      </c>
      <c r="D600" s="118">
        <f t="shared" si="118"/>
        <v>131000</v>
      </c>
      <c r="E600" s="118">
        <f t="shared" si="118"/>
        <v>131000</v>
      </c>
      <c r="F600" s="119" t="str">
        <f t="shared" si="105"/>
        <v>-</v>
      </c>
    </row>
    <row r="601" spans="1:14" s="4" customFormat="1" ht="34.5" x14ac:dyDescent="0.25">
      <c r="A601" s="123" t="s">
        <v>1164</v>
      </c>
      <c r="B601" s="124" t="s">
        <v>110</v>
      </c>
      <c r="C601" s="145" t="s">
        <v>631</v>
      </c>
      <c r="D601" s="118">
        <f t="shared" si="118"/>
        <v>131000</v>
      </c>
      <c r="E601" s="118">
        <f t="shared" si="118"/>
        <v>131000</v>
      </c>
      <c r="F601" s="119" t="str">
        <f t="shared" si="105"/>
        <v>-</v>
      </c>
    </row>
    <row r="602" spans="1:14" s="4" customFormat="1" x14ac:dyDescent="0.25">
      <c r="A602" s="123" t="s">
        <v>1285</v>
      </c>
      <c r="B602" s="124" t="s">
        <v>110</v>
      </c>
      <c r="C602" s="145" t="s">
        <v>632</v>
      </c>
      <c r="D602" s="118">
        <v>131000</v>
      </c>
      <c r="E602" s="125">
        <v>131000</v>
      </c>
      <c r="F602" s="119" t="str">
        <f t="shared" si="105"/>
        <v>-</v>
      </c>
    </row>
    <row r="603" spans="1:14" s="4" customFormat="1" ht="17.25" customHeight="1" x14ac:dyDescent="0.25">
      <c r="A603" s="128" t="s">
        <v>1038</v>
      </c>
      <c r="B603" s="124" t="s">
        <v>110</v>
      </c>
      <c r="C603" s="145" t="s">
        <v>971</v>
      </c>
      <c r="D603" s="118">
        <f t="shared" ref="D603:E605" si="119">D604</f>
        <v>5891048.8300000001</v>
      </c>
      <c r="E603" s="118">
        <f t="shared" si="119"/>
        <v>5862984.5599999996</v>
      </c>
      <c r="F603" s="119">
        <f t="shared" ref="F603:F606" si="120">IF(OR(D603="-",E603=D603),"-",D603-IF(E603="-",0,E603))</f>
        <v>28064.270000000484</v>
      </c>
    </row>
    <row r="604" spans="1:14" s="4" customFormat="1" ht="23.25" x14ac:dyDescent="0.25">
      <c r="A604" s="123" t="s">
        <v>113</v>
      </c>
      <c r="B604" s="124" t="s">
        <v>110</v>
      </c>
      <c r="C604" s="145" t="s">
        <v>972</v>
      </c>
      <c r="D604" s="118">
        <f t="shared" si="119"/>
        <v>5891048.8300000001</v>
      </c>
      <c r="E604" s="118">
        <f t="shared" si="119"/>
        <v>5862984.5599999996</v>
      </c>
      <c r="F604" s="119">
        <f t="shared" si="120"/>
        <v>28064.270000000484</v>
      </c>
    </row>
    <row r="605" spans="1:14" s="4" customFormat="1" ht="34.5" x14ac:dyDescent="0.25">
      <c r="A605" s="123" t="s">
        <v>1164</v>
      </c>
      <c r="B605" s="124" t="s">
        <v>110</v>
      </c>
      <c r="C605" s="145" t="s">
        <v>973</v>
      </c>
      <c r="D605" s="118">
        <f t="shared" si="119"/>
        <v>5891048.8300000001</v>
      </c>
      <c r="E605" s="118">
        <f t="shared" si="119"/>
        <v>5862984.5599999996</v>
      </c>
      <c r="F605" s="119">
        <f t="shared" si="120"/>
        <v>28064.270000000484</v>
      </c>
    </row>
    <row r="606" spans="1:14" s="4" customFormat="1" ht="34.5" x14ac:dyDescent="0.25">
      <c r="A606" s="123" t="s">
        <v>114</v>
      </c>
      <c r="B606" s="124" t="s">
        <v>110</v>
      </c>
      <c r="C606" s="145" t="s">
        <v>974</v>
      </c>
      <c r="D606" s="118">
        <f>1399117.55+4491931.28</f>
        <v>5891048.8300000001</v>
      </c>
      <c r="E606" s="125">
        <f>1399033.96+4463950.6</f>
        <v>5862984.5599999996</v>
      </c>
      <c r="F606" s="119">
        <f t="shared" si="120"/>
        <v>28064.270000000484</v>
      </c>
    </row>
    <row r="607" spans="1:14" s="4" customFormat="1" ht="20.25" customHeight="1" x14ac:dyDescent="0.25">
      <c r="A607" s="123" t="s">
        <v>171</v>
      </c>
      <c r="B607" s="124" t="s">
        <v>110</v>
      </c>
      <c r="C607" s="145" t="s">
        <v>633</v>
      </c>
      <c r="D607" s="118">
        <f t="shared" ref="D607:E609" si="121">D608</f>
        <v>80602.460000000006</v>
      </c>
      <c r="E607" s="118">
        <f t="shared" si="121"/>
        <v>56875.46</v>
      </c>
      <c r="F607" s="119">
        <f t="shared" si="105"/>
        <v>23727.000000000007</v>
      </c>
    </row>
    <row r="608" spans="1:14" s="4" customFormat="1" ht="23.25" x14ac:dyDescent="0.25">
      <c r="A608" s="123" t="s">
        <v>113</v>
      </c>
      <c r="B608" s="124" t="s">
        <v>110</v>
      </c>
      <c r="C608" s="145" t="s">
        <v>634</v>
      </c>
      <c r="D608" s="118">
        <f t="shared" si="121"/>
        <v>80602.460000000006</v>
      </c>
      <c r="E608" s="118">
        <f t="shared" si="121"/>
        <v>56875.46</v>
      </c>
      <c r="F608" s="119">
        <f t="shared" si="105"/>
        <v>23727.000000000007</v>
      </c>
    </row>
    <row r="609" spans="1:6" s="4" customFormat="1" ht="34.5" x14ac:dyDescent="0.25">
      <c r="A609" s="123" t="s">
        <v>1164</v>
      </c>
      <c r="B609" s="124" t="s">
        <v>110</v>
      </c>
      <c r="C609" s="145" t="s">
        <v>635</v>
      </c>
      <c r="D609" s="118">
        <f t="shared" si="121"/>
        <v>80602.460000000006</v>
      </c>
      <c r="E609" s="118">
        <f t="shared" si="121"/>
        <v>56875.46</v>
      </c>
      <c r="F609" s="119">
        <f t="shared" si="105"/>
        <v>23727.000000000007</v>
      </c>
    </row>
    <row r="610" spans="1:6" s="4" customFormat="1" x14ac:dyDescent="0.25">
      <c r="A610" s="123" t="s">
        <v>1285</v>
      </c>
      <c r="B610" s="124" t="s">
        <v>110</v>
      </c>
      <c r="C610" s="145" t="s">
        <v>636</v>
      </c>
      <c r="D610" s="118">
        <v>80602.460000000006</v>
      </c>
      <c r="E610" s="125">
        <v>56875.46</v>
      </c>
      <c r="F610" s="119">
        <f t="shared" si="105"/>
        <v>23727.000000000007</v>
      </c>
    </row>
    <row r="611" spans="1:6" s="270" customFormat="1" ht="34.5" hidden="1" x14ac:dyDescent="0.25">
      <c r="A611" s="123" t="s">
        <v>169</v>
      </c>
      <c r="B611" s="272" t="s">
        <v>110</v>
      </c>
      <c r="C611" s="273" t="s">
        <v>637</v>
      </c>
      <c r="D611" s="274">
        <f>D616+D612</f>
        <v>0</v>
      </c>
      <c r="E611" s="274">
        <f>E616+E612</f>
        <v>0</v>
      </c>
      <c r="F611" s="275" t="str">
        <f t="shared" si="105"/>
        <v>-</v>
      </c>
    </row>
    <row r="612" spans="1:6" s="270" customFormat="1" ht="34.5" hidden="1" x14ac:dyDescent="0.25">
      <c r="A612" s="123" t="s">
        <v>1101</v>
      </c>
      <c r="B612" s="272" t="s">
        <v>110</v>
      </c>
      <c r="C612" s="273" t="s">
        <v>1102</v>
      </c>
      <c r="D612" s="274">
        <f t="shared" ref="D612:E614" si="122">D613</f>
        <v>0</v>
      </c>
      <c r="E612" s="274">
        <f t="shared" si="122"/>
        <v>0</v>
      </c>
      <c r="F612" s="275" t="str">
        <f t="shared" ref="F612:F615" si="123">IF(OR(D612="-",E612=D612),"-",D612-IF(E612="-",0,E612))</f>
        <v>-</v>
      </c>
    </row>
    <row r="613" spans="1:6" s="270" customFormat="1" ht="23.25" hidden="1" x14ac:dyDescent="0.25">
      <c r="A613" s="123" t="s">
        <v>113</v>
      </c>
      <c r="B613" s="272" t="s">
        <v>110</v>
      </c>
      <c r="C613" s="273" t="s">
        <v>1103</v>
      </c>
      <c r="D613" s="274">
        <f t="shared" si="122"/>
        <v>0</v>
      </c>
      <c r="E613" s="274">
        <f t="shared" si="122"/>
        <v>0</v>
      </c>
      <c r="F613" s="275" t="str">
        <f t="shared" si="123"/>
        <v>-</v>
      </c>
    </row>
    <row r="614" spans="1:6" s="270" customFormat="1" ht="34.5" hidden="1" x14ac:dyDescent="0.25">
      <c r="A614" s="123" t="s">
        <v>1164</v>
      </c>
      <c r="B614" s="272" t="s">
        <v>110</v>
      </c>
      <c r="C614" s="273" t="s">
        <v>1104</v>
      </c>
      <c r="D614" s="274">
        <f t="shared" si="122"/>
        <v>0</v>
      </c>
      <c r="E614" s="274">
        <f t="shared" si="122"/>
        <v>0</v>
      </c>
      <c r="F614" s="275" t="str">
        <f t="shared" si="123"/>
        <v>-</v>
      </c>
    </row>
    <row r="615" spans="1:6" s="270" customFormat="1" ht="34.5" hidden="1" x14ac:dyDescent="0.25">
      <c r="A615" s="123" t="s">
        <v>670</v>
      </c>
      <c r="B615" s="272" t="s">
        <v>110</v>
      </c>
      <c r="C615" s="273" t="s">
        <v>1105</v>
      </c>
      <c r="D615" s="274">
        <v>0</v>
      </c>
      <c r="E615" s="274">
        <v>0</v>
      </c>
      <c r="F615" s="275" t="str">
        <f t="shared" si="123"/>
        <v>-</v>
      </c>
    </row>
    <row r="616" spans="1:6" s="181" customFormat="1" ht="34.5" hidden="1" x14ac:dyDescent="0.25">
      <c r="A616" s="123" t="s">
        <v>638</v>
      </c>
      <c r="B616" s="353" t="s">
        <v>110</v>
      </c>
      <c r="C616" s="354" t="s">
        <v>639</v>
      </c>
      <c r="D616" s="358">
        <f t="shared" ref="D616:E618" si="124">D617</f>
        <v>0</v>
      </c>
      <c r="E616" s="358">
        <f t="shared" si="124"/>
        <v>0</v>
      </c>
      <c r="F616" s="359" t="str">
        <f t="shared" si="105"/>
        <v>-</v>
      </c>
    </row>
    <row r="617" spans="1:6" s="181" customFormat="1" ht="23.25" hidden="1" x14ac:dyDescent="0.25">
      <c r="A617" s="123" t="s">
        <v>113</v>
      </c>
      <c r="B617" s="353" t="s">
        <v>110</v>
      </c>
      <c r="C617" s="354" t="s">
        <v>640</v>
      </c>
      <c r="D617" s="358">
        <f t="shared" si="124"/>
        <v>0</v>
      </c>
      <c r="E617" s="358">
        <f t="shared" si="124"/>
        <v>0</v>
      </c>
      <c r="F617" s="359" t="str">
        <f t="shared" si="105"/>
        <v>-</v>
      </c>
    </row>
    <row r="618" spans="1:6" s="181" customFormat="1" ht="23.25" hidden="1" x14ac:dyDescent="0.25">
      <c r="A618" s="123" t="s">
        <v>358</v>
      </c>
      <c r="B618" s="353" t="s">
        <v>110</v>
      </c>
      <c r="C618" s="354" t="s">
        <v>641</v>
      </c>
      <c r="D618" s="358">
        <f t="shared" si="124"/>
        <v>0</v>
      </c>
      <c r="E618" s="358">
        <f t="shared" si="124"/>
        <v>0</v>
      </c>
      <c r="F618" s="359" t="str">
        <f t="shared" si="105"/>
        <v>-</v>
      </c>
    </row>
    <row r="619" spans="1:6" s="181" customFormat="1" ht="34.5" hidden="1" x14ac:dyDescent="0.25">
      <c r="A619" s="123" t="s">
        <v>114</v>
      </c>
      <c r="B619" s="353" t="s">
        <v>110</v>
      </c>
      <c r="C619" s="354" t="s">
        <v>642</v>
      </c>
      <c r="D619" s="358"/>
      <c r="E619" s="358"/>
      <c r="F619" s="359" t="str">
        <f t="shared" si="105"/>
        <v>-</v>
      </c>
    </row>
    <row r="620" spans="1:6" s="181" customFormat="1" ht="23.25" hidden="1" x14ac:dyDescent="0.25">
      <c r="A620" s="123" t="s">
        <v>618</v>
      </c>
      <c r="B620" s="353" t="s">
        <v>110</v>
      </c>
      <c r="C620" s="354" t="s">
        <v>643</v>
      </c>
      <c r="D620" s="358">
        <f t="shared" ref="D620:E623" si="125">D621</f>
        <v>0</v>
      </c>
      <c r="E620" s="358">
        <f t="shared" si="125"/>
        <v>0</v>
      </c>
      <c r="F620" s="359" t="str">
        <f t="shared" si="105"/>
        <v>-</v>
      </c>
    </row>
    <row r="621" spans="1:6" s="181" customFormat="1" hidden="1" x14ac:dyDescent="0.25">
      <c r="A621" s="123" t="s">
        <v>322</v>
      </c>
      <c r="B621" s="353" t="s">
        <v>110</v>
      </c>
      <c r="C621" s="354" t="s">
        <v>644</v>
      </c>
      <c r="D621" s="358">
        <f t="shared" si="125"/>
        <v>0</v>
      </c>
      <c r="E621" s="358">
        <f t="shared" si="125"/>
        <v>0</v>
      </c>
      <c r="F621" s="359" t="str">
        <f t="shared" si="105"/>
        <v>-</v>
      </c>
    </row>
    <row r="622" spans="1:6" s="181" customFormat="1" ht="34.5" hidden="1" x14ac:dyDescent="0.25">
      <c r="A622" s="123" t="s">
        <v>142</v>
      </c>
      <c r="B622" s="353" t="s">
        <v>110</v>
      </c>
      <c r="C622" s="354" t="s">
        <v>645</v>
      </c>
      <c r="D622" s="358">
        <f t="shared" si="125"/>
        <v>0</v>
      </c>
      <c r="E622" s="358">
        <f t="shared" si="125"/>
        <v>0</v>
      </c>
      <c r="F622" s="359" t="str">
        <f t="shared" si="105"/>
        <v>-</v>
      </c>
    </row>
    <row r="623" spans="1:6" s="181" customFormat="1" hidden="1" x14ac:dyDescent="0.25">
      <c r="A623" s="123" t="s">
        <v>143</v>
      </c>
      <c r="B623" s="353" t="s">
        <v>110</v>
      </c>
      <c r="C623" s="354" t="s">
        <v>646</v>
      </c>
      <c r="D623" s="358">
        <f t="shared" si="125"/>
        <v>0</v>
      </c>
      <c r="E623" s="358">
        <f t="shared" si="125"/>
        <v>0</v>
      </c>
      <c r="F623" s="359" t="str">
        <f t="shared" si="105"/>
        <v>-</v>
      </c>
    </row>
    <row r="624" spans="1:6" s="181" customFormat="1" ht="34.5" hidden="1" x14ac:dyDescent="0.25">
      <c r="A624" s="123" t="s">
        <v>144</v>
      </c>
      <c r="B624" s="353" t="s">
        <v>110</v>
      </c>
      <c r="C624" s="354" t="s">
        <v>647</v>
      </c>
      <c r="D624" s="358"/>
      <c r="E624" s="362"/>
      <c r="F624" s="359" t="str">
        <f t="shared" si="105"/>
        <v>-</v>
      </c>
    </row>
    <row r="625" spans="1:6" s="4" customFormat="1" ht="45.75" x14ac:dyDescent="0.25">
      <c r="A625" s="123" t="s">
        <v>1386</v>
      </c>
      <c r="B625" s="124" t="s">
        <v>110</v>
      </c>
      <c r="C625" s="145" t="s">
        <v>648</v>
      </c>
      <c r="D625" s="118">
        <f>D630+D626</f>
        <v>18036710</v>
      </c>
      <c r="E625" s="118">
        <f>E630+E626</f>
        <v>18036709.989999998</v>
      </c>
      <c r="F625" s="119">
        <f t="shared" si="105"/>
        <v>1.0000001639127731E-2</v>
      </c>
    </row>
    <row r="626" spans="1:6" s="4" customFormat="1" ht="34.5" x14ac:dyDescent="0.25">
      <c r="A626" s="123" t="s">
        <v>649</v>
      </c>
      <c r="B626" s="124" t="s">
        <v>110</v>
      </c>
      <c r="C626" s="145" t="s">
        <v>1109</v>
      </c>
      <c r="D626" s="118">
        <f t="shared" ref="D626:E628" si="126">D627</f>
        <v>18036710</v>
      </c>
      <c r="E626" s="118">
        <f t="shared" si="126"/>
        <v>18036709.989999998</v>
      </c>
      <c r="F626" s="119">
        <f t="shared" ref="F626:F629" si="127">IF(OR(D626="-",E626=D626),"-",D626-IF(E626="-",0,E626))</f>
        <v>1.0000001639127731E-2</v>
      </c>
    </row>
    <row r="627" spans="1:6" s="4" customFormat="1" ht="23.25" x14ac:dyDescent="0.25">
      <c r="A627" s="123" t="s">
        <v>113</v>
      </c>
      <c r="B627" s="124" t="s">
        <v>110</v>
      </c>
      <c r="C627" s="145" t="s">
        <v>1108</v>
      </c>
      <c r="D627" s="118">
        <f t="shared" si="126"/>
        <v>18036710</v>
      </c>
      <c r="E627" s="118">
        <f t="shared" si="126"/>
        <v>18036709.989999998</v>
      </c>
      <c r="F627" s="119">
        <f t="shared" si="127"/>
        <v>1.0000001639127731E-2</v>
      </c>
    </row>
    <row r="628" spans="1:6" s="4" customFormat="1" ht="34.5" x14ac:dyDescent="0.25">
      <c r="A628" s="123" t="s">
        <v>1164</v>
      </c>
      <c r="B628" s="124" t="s">
        <v>110</v>
      </c>
      <c r="C628" s="145" t="s">
        <v>1107</v>
      </c>
      <c r="D628" s="118">
        <f t="shared" si="126"/>
        <v>18036710</v>
      </c>
      <c r="E628" s="118">
        <f t="shared" si="126"/>
        <v>18036709.989999998</v>
      </c>
      <c r="F628" s="119">
        <f t="shared" si="127"/>
        <v>1.0000001639127731E-2</v>
      </c>
    </row>
    <row r="629" spans="1:6" s="4" customFormat="1" ht="34.5" x14ac:dyDescent="0.25">
      <c r="A629" s="123" t="s">
        <v>670</v>
      </c>
      <c r="B629" s="124" t="s">
        <v>110</v>
      </c>
      <c r="C629" s="145" t="s">
        <v>1106</v>
      </c>
      <c r="D629" s="118">
        <v>18036710</v>
      </c>
      <c r="E629" s="125">
        <v>18036709.989999998</v>
      </c>
      <c r="F629" s="119">
        <f t="shared" si="127"/>
        <v>1.0000001639127731E-2</v>
      </c>
    </row>
    <row r="630" spans="1:6" s="181" customFormat="1" ht="34.5" hidden="1" x14ac:dyDescent="0.25">
      <c r="A630" s="123" t="s">
        <v>649</v>
      </c>
      <c r="B630" s="353" t="s">
        <v>110</v>
      </c>
      <c r="C630" s="354" t="s">
        <v>650</v>
      </c>
      <c r="D630" s="358">
        <f t="shared" ref="D630:E636" si="128">D631</f>
        <v>0</v>
      </c>
      <c r="E630" s="358">
        <f t="shared" si="128"/>
        <v>0</v>
      </c>
      <c r="F630" s="359" t="str">
        <f t="shared" si="105"/>
        <v>-</v>
      </c>
    </row>
    <row r="631" spans="1:6" s="181" customFormat="1" ht="23.25" hidden="1" x14ac:dyDescent="0.25">
      <c r="A631" s="123" t="s">
        <v>113</v>
      </c>
      <c r="B631" s="353" t="s">
        <v>110</v>
      </c>
      <c r="C631" s="354" t="s">
        <v>651</v>
      </c>
      <c r="D631" s="358">
        <f t="shared" si="128"/>
        <v>0</v>
      </c>
      <c r="E631" s="358">
        <f t="shared" si="128"/>
        <v>0</v>
      </c>
      <c r="F631" s="359" t="str">
        <f t="shared" si="105"/>
        <v>-</v>
      </c>
    </row>
    <row r="632" spans="1:6" s="181" customFormat="1" ht="23.25" hidden="1" x14ac:dyDescent="0.25">
      <c r="A632" s="123" t="s">
        <v>358</v>
      </c>
      <c r="B632" s="353" t="s">
        <v>110</v>
      </c>
      <c r="C632" s="354" t="s">
        <v>652</v>
      </c>
      <c r="D632" s="358">
        <f t="shared" si="128"/>
        <v>0</v>
      </c>
      <c r="E632" s="358">
        <f t="shared" si="128"/>
        <v>0</v>
      </c>
      <c r="F632" s="359" t="str">
        <f t="shared" si="105"/>
        <v>-</v>
      </c>
    </row>
    <row r="633" spans="1:6" s="181" customFormat="1" ht="34.5" hidden="1" x14ac:dyDescent="0.25">
      <c r="A633" s="123" t="s">
        <v>114</v>
      </c>
      <c r="B633" s="353" t="s">
        <v>110</v>
      </c>
      <c r="C633" s="354" t="s">
        <v>653</v>
      </c>
      <c r="D633" s="358"/>
      <c r="E633" s="362"/>
      <c r="F633" s="359" t="str">
        <f t="shared" si="105"/>
        <v>-</v>
      </c>
    </row>
    <row r="634" spans="1:6" s="181" customFormat="1" ht="45.75" x14ac:dyDescent="0.25">
      <c r="A634" s="123" t="s">
        <v>1582</v>
      </c>
      <c r="B634" s="124" t="s">
        <v>110</v>
      </c>
      <c r="C634" s="145" t="s">
        <v>1577</v>
      </c>
      <c r="D634" s="118">
        <f t="shared" si="128"/>
        <v>6000000</v>
      </c>
      <c r="E634" s="118">
        <f t="shared" si="128"/>
        <v>491692.39</v>
      </c>
      <c r="F634" s="119">
        <f t="shared" ref="F634:F637" si="129">IF(OR(D634="-",E634=D634),"-",D634-IF(E634="-",0,E634))</f>
        <v>5508307.6100000003</v>
      </c>
    </row>
    <row r="635" spans="1:6" s="4" customFormat="1" ht="34.5" x14ac:dyDescent="0.25">
      <c r="A635" s="123" t="s">
        <v>142</v>
      </c>
      <c r="B635" s="124" t="s">
        <v>110</v>
      </c>
      <c r="C635" s="145" t="s">
        <v>1576</v>
      </c>
      <c r="D635" s="118">
        <f t="shared" si="128"/>
        <v>6000000</v>
      </c>
      <c r="E635" s="118">
        <f t="shared" si="128"/>
        <v>491692.39</v>
      </c>
      <c r="F635" s="119">
        <f t="shared" si="129"/>
        <v>5508307.6100000003</v>
      </c>
    </row>
    <row r="636" spans="1:6" s="4" customFormat="1" x14ac:dyDescent="0.25">
      <c r="A636" s="123" t="s">
        <v>143</v>
      </c>
      <c r="B636" s="124" t="s">
        <v>110</v>
      </c>
      <c r="C636" s="145" t="s">
        <v>1575</v>
      </c>
      <c r="D636" s="118">
        <f t="shared" si="128"/>
        <v>6000000</v>
      </c>
      <c r="E636" s="118">
        <f t="shared" si="128"/>
        <v>491692.39</v>
      </c>
      <c r="F636" s="119">
        <f t="shared" si="129"/>
        <v>5508307.6100000003</v>
      </c>
    </row>
    <row r="637" spans="1:6" s="4" customFormat="1" ht="34.5" x14ac:dyDescent="0.25">
      <c r="A637" s="123" t="s">
        <v>144</v>
      </c>
      <c r="B637" s="124" t="s">
        <v>110</v>
      </c>
      <c r="C637" s="145" t="s">
        <v>1574</v>
      </c>
      <c r="D637" s="118">
        <v>6000000</v>
      </c>
      <c r="E637" s="125">
        <v>491692.39</v>
      </c>
      <c r="F637" s="119">
        <f t="shared" si="129"/>
        <v>5508307.6100000003</v>
      </c>
    </row>
    <row r="638" spans="1:6" s="122" customFormat="1" ht="34.5" hidden="1" x14ac:dyDescent="0.25">
      <c r="A638" s="120" t="s">
        <v>1039</v>
      </c>
      <c r="B638" s="121" t="s">
        <v>110</v>
      </c>
      <c r="C638" s="143" t="s">
        <v>654</v>
      </c>
      <c r="D638" s="116">
        <f>D639</f>
        <v>0</v>
      </c>
      <c r="E638" s="116">
        <f>E639</f>
        <v>0</v>
      </c>
      <c r="F638" s="117" t="str">
        <f t="shared" si="105"/>
        <v>-</v>
      </c>
    </row>
    <row r="639" spans="1:6" s="122" customFormat="1" ht="45.75" hidden="1" x14ac:dyDescent="0.25">
      <c r="A639" s="120" t="s">
        <v>241</v>
      </c>
      <c r="B639" s="121" t="s">
        <v>110</v>
      </c>
      <c r="C639" s="143" t="s">
        <v>655</v>
      </c>
      <c r="D639" s="116">
        <f>D640+D654+D668+D685</f>
        <v>0</v>
      </c>
      <c r="E639" s="116">
        <f>E640+E654+E668+E685</f>
        <v>0</v>
      </c>
      <c r="F639" s="117" t="str">
        <f t="shared" si="105"/>
        <v>-</v>
      </c>
    </row>
    <row r="640" spans="1:6" s="122" customFormat="1" hidden="1" x14ac:dyDescent="0.25">
      <c r="A640" s="120" t="s">
        <v>112</v>
      </c>
      <c r="B640" s="121" t="s">
        <v>110</v>
      </c>
      <c r="C640" s="143" t="s">
        <v>656</v>
      </c>
      <c r="D640" s="116">
        <f>D641+D650+D645</f>
        <v>0</v>
      </c>
      <c r="E640" s="116">
        <f>E641+E650+E645</f>
        <v>0</v>
      </c>
      <c r="F640" s="117" t="str">
        <f t="shared" si="105"/>
        <v>-</v>
      </c>
    </row>
    <row r="641" spans="1:6" s="4" customFormat="1" ht="23.25" hidden="1" x14ac:dyDescent="0.25">
      <c r="A641" s="123" t="s">
        <v>160</v>
      </c>
      <c r="B641" s="124" t="s">
        <v>110</v>
      </c>
      <c r="C641" s="145" t="s">
        <v>657</v>
      </c>
      <c r="D641" s="118">
        <f t="shared" ref="D641:E643" si="130">D642</f>
        <v>0</v>
      </c>
      <c r="E641" s="118">
        <f t="shared" si="130"/>
        <v>0</v>
      </c>
      <c r="F641" s="119" t="str">
        <f t="shared" si="105"/>
        <v>-</v>
      </c>
    </row>
    <row r="642" spans="1:6" s="4" customFormat="1" ht="23.25" hidden="1" x14ac:dyDescent="0.25">
      <c r="A642" s="123" t="s">
        <v>113</v>
      </c>
      <c r="B642" s="124" t="s">
        <v>110</v>
      </c>
      <c r="C642" s="145" t="s">
        <v>658</v>
      </c>
      <c r="D642" s="118">
        <f t="shared" si="130"/>
        <v>0</v>
      </c>
      <c r="E642" s="118">
        <f t="shared" si="130"/>
        <v>0</v>
      </c>
      <c r="F642" s="119" t="str">
        <f t="shared" si="105"/>
        <v>-</v>
      </c>
    </row>
    <row r="643" spans="1:6" s="4" customFormat="1" ht="34.5" hidden="1" x14ac:dyDescent="0.25">
      <c r="A643" s="123" t="s">
        <v>1164</v>
      </c>
      <c r="B643" s="124" t="s">
        <v>110</v>
      </c>
      <c r="C643" s="145" t="s">
        <v>659</v>
      </c>
      <c r="D643" s="118">
        <f t="shared" si="130"/>
        <v>0</v>
      </c>
      <c r="E643" s="118">
        <f t="shared" si="130"/>
        <v>0</v>
      </c>
      <c r="F643" s="119" t="str">
        <f t="shared" si="105"/>
        <v>-</v>
      </c>
    </row>
    <row r="644" spans="1:6" s="4" customFormat="1" hidden="1" x14ac:dyDescent="0.25">
      <c r="A644" s="123" t="s">
        <v>1285</v>
      </c>
      <c r="B644" s="124" t="s">
        <v>110</v>
      </c>
      <c r="C644" s="145" t="s">
        <v>660</v>
      </c>
      <c r="D644" s="118">
        <v>0</v>
      </c>
      <c r="E644" s="125">
        <v>0</v>
      </c>
      <c r="F644" s="119" t="str">
        <f t="shared" si="105"/>
        <v>-</v>
      </c>
    </row>
    <row r="645" spans="1:6" s="4" customFormat="1" hidden="1" x14ac:dyDescent="0.25">
      <c r="A645" s="128" t="s">
        <v>1038</v>
      </c>
      <c r="B645" s="124" t="s">
        <v>110</v>
      </c>
      <c r="C645" s="145" t="s">
        <v>975</v>
      </c>
      <c r="D645" s="118">
        <f t="shared" ref="D645:E646" si="131">D646</f>
        <v>0</v>
      </c>
      <c r="E645" s="118">
        <f t="shared" si="131"/>
        <v>0</v>
      </c>
      <c r="F645" s="119" t="str">
        <f t="shared" ref="F645:F649" si="132">IF(OR(D645="-",E645=D645),"-",D645-IF(E645="-",0,E645))</f>
        <v>-</v>
      </c>
    </row>
    <row r="646" spans="1:6" s="4" customFormat="1" ht="23.25" hidden="1" x14ac:dyDescent="0.25">
      <c r="A646" s="123" t="s">
        <v>113</v>
      </c>
      <c r="B646" s="124" t="s">
        <v>110</v>
      </c>
      <c r="C646" s="145" t="s">
        <v>976</v>
      </c>
      <c r="D646" s="118">
        <f t="shared" si="131"/>
        <v>0</v>
      </c>
      <c r="E646" s="118">
        <f t="shared" si="131"/>
        <v>0</v>
      </c>
      <c r="F646" s="119" t="str">
        <f t="shared" si="132"/>
        <v>-</v>
      </c>
    </row>
    <row r="647" spans="1:6" s="4" customFormat="1" ht="34.5" hidden="1" x14ac:dyDescent="0.25">
      <c r="A647" s="123" t="s">
        <v>1164</v>
      </c>
      <c r="B647" s="124" t="s">
        <v>110</v>
      </c>
      <c r="C647" s="145" t="s">
        <v>977</v>
      </c>
      <c r="D647" s="118">
        <f>D648+D649</f>
        <v>0</v>
      </c>
      <c r="E647" s="118">
        <f>E648+E649</f>
        <v>0</v>
      </c>
      <c r="F647" s="119" t="str">
        <f t="shared" si="132"/>
        <v>-</v>
      </c>
    </row>
    <row r="648" spans="1:6" s="4" customFormat="1" ht="34.5" hidden="1" x14ac:dyDescent="0.25">
      <c r="A648" s="123" t="s">
        <v>670</v>
      </c>
      <c r="B648" s="124" t="s">
        <v>110</v>
      </c>
      <c r="C648" s="145" t="s">
        <v>1056</v>
      </c>
      <c r="D648" s="118">
        <v>0</v>
      </c>
      <c r="E648" s="125"/>
      <c r="F648" s="119" t="str">
        <f t="shared" ref="F648" si="133">IF(OR(D648="-",E648=D648),"-",D648-IF(E648="-",0,E648))</f>
        <v>-</v>
      </c>
    </row>
    <row r="649" spans="1:6" s="4" customFormat="1" ht="34.5" hidden="1" x14ac:dyDescent="0.25">
      <c r="A649" s="123" t="s">
        <v>114</v>
      </c>
      <c r="B649" s="124" t="s">
        <v>110</v>
      </c>
      <c r="C649" s="145" t="s">
        <v>978</v>
      </c>
      <c r="D649" s="118">
        <v>0</v>
      </c>
      <c r="E649" s="125">
        <v>0</v>
      </c>
      <c r="F649" s="119" t="str">
        <f t="shared" si="132"/>
        <v>-</v>
      </c>
    </row>
    <row r="650" spans="1:6" s="4" customFormat="1" ht="20.25" hidden="1" customHeight="1" x14ac:dyDescent="0.25">
      <c r="A650" s="123" t="s">
        <v>171</v>
      </c>
      <c r="B650" s="124" t="s">
        <v>110</v>
      </c>
      <c r="C650" s="145" t="s">
        <v>661</v>
      </c>
      <c r="D650" s="118">
        <f t="shared" ref="D650:E652" si="134">D651</f>
        <v>0</v>
      </c>
      <c r="E650" s="118">
        <f t="shared" si="134"/>
        <v>0</v>
      </c>
      <c r="F650" s="119" t="str">
        <f t="shared" si="105"/>
        <v>-</v>
      </c>
    </row>
    <row r="651" spans="1:6" s="4" customFormat="1" ht="23.25" hidden="1" x14ac:dyDescent="0.25">
      <c r="A651" s="123" t="s">
        <v>113</v>
      </c>
      <c r="B651" s="124" t="s">
        <v>110</v>
      </c>
      <c r="C651" s="145" t="s">
        <v>662</v>
      </c>
      <c r="D651" s="118">
        <f t="shared" si="134"/>
        <v>0</v>
      </c>
      <c r="E651" s="118">
        <f t="shared" si="134"/>
        <v>0</v>
      </c>
      <c r="F651" s="119" t="str">
        <f t="shared" si="105"/>
        <v>-</v>
      </c>
    </row>
    <row r="652" spans="1:6" s="4" customFormat="1" ht="34.5" hidden="1" x14ac:dyDescent="0.25">
      <c r="A652" s="123" t="s">
        <v>1164</v>
      </c>
      <c r="B652" s="124" t="s">
        <v>110</v>
      </c>
      <c r="C652" s="145" t="s">
        <v>663</v>
      </c>
      <c r="D652" s="118">
        <f t="shared" si="134"/>
        <v>0</v>
      </c>
      <c r="E652" s="118">
        <f t="shared" si="134"/>
        <v>0</v>
      </c>
      <c r="F652" s="119" t="str">
        <f t="shared" si="105"/>
        <v>-</v>
      </c>
    </row>
    <row r="653" spans="1:6" s="4" customFormat="1" hidden="1" x14ac:dyDescent="0.25">
      <c r="A653" s="123" t="s">
        <v>1285</v>
      </c>
      <c r="B653" s="124" t="s">
        <v>110</v>
      </c>
      <c r="C653" s="145" t="s">
        <v>664</v>
      </c>
      <c r="D653" s="118">
        <v>0</v>
      </c>
      <c r="E653" s="125">
        <v>0</v>
      </c>
      <c r="F653" s="119" t="str">
        <f t="shared" ref="F653:F767" si="135">IF(OR(D653="-",E653=D653),"-",D653-IF(E653="-",0,E653))</f>
        <v>-</v>
      </c>
    </row>
    <row r="654" spans="1:6" s="122" customFormat="1" ht="45.75" hidden="1" x14ac:dyDescent="0.25">
      <c r="A654" s="120" t="s">
        <v>169</v>
      </c>
      <c r="B654" s="320" t="s">
        <v>110</v>
      </c>
      <c r="C654" s="321" t="s">
        <v>665</v>
      </c>
      <c r="D654" s="322">
        <f>D659+D655+D664</f>
        <v>0</v>
      </c>
      <c r="E654" s="322">
        <f>E659+E655+E664</f>
        <v>0</v>
      </c>
      <c r="F654" s="323" t="str">
        <f t="shared" si="135"/>
        <v>-</v>
      </c>
    </row>
    <row r="655" spans="1:6" s="277" customFormat="1" ht="45" hidden="1" x14ac:dyDescent="0.25">
      <c r="A655" s="536" t="s">
        <v>1151</v>
      </c>
      <c r="B655" s="320" t="s">
        <v>110</v>
      </c>
      <c r="C655" s="321" t="s">
        <v>1149</v>
      </c>
      <c r="D655" s="322">
        <f t="shared" ref="D655:E656" si="136">D656</f>
        <v>0</v>
      </c>
      <c r="E655" s="322">
        <f t="shared" si="136"/>
        <v>0</v>
      </c>
      <c r="F655" s="323" t="str">
        <f>IF(OR(D655="-",E655=D655),"-",D655-IF(E655="-",0,E655))</f>
        <v>-</v>
      </c>
    </row>
    <row r="656" spans="1:6" s="279" customFormat="1" ht="34.5" hidden="1" x14ac:dyDescent="0.25">
      <c r="A656" s="123" t="s">
        <v>142</v>
      </c>
      <c r="B656" s="325" t="s">
        <v>110</v>
      </c>
      <c r="C656" s="326" t="s">
        <v>1150</v>
      </c>
      <c r="D656" s="327">
        <f t="shared" si="136"/>
        <v>0</v>
      </c>
      <c r="E656" s="327">
        <f t="shared" si="136"/>
        <v>0</v>
      </c>
      <c r="F656" s="328" t="str">
        <f>IF(OR(D656="-",E656=D656),"-",D656-IF(E656="-",0,E656))</f>
        <v>-</v>
      </c>
    </row>
    <row r="657" spans="1:6" s="270" customFormat="1" hidden="1" x14ac:dyDescent="0.25">
      <c r="A657" s="123" t="s">
        <v>143</v>
      </c>
      <c r="B657" s="325" t="s">
        <v>110</v>
      </c>
      <c r="C657" s="330" t="s">
        <v>1152</v>
      </c>
      <c r="D657" s="327">
        <f>D658</f>
        <v>0</v>
      </c>
      <c r="E657" s="327">
        <f>E658</f>
        <v>0</v>
      </c>
      <c r="F657" s="328" t="str">
        <f>IF(OR(D657="-",E657=D657),"-",D657-IF(E657="-",0,E657))</f>
        <v>-</v>
      </c>
    </row>
    <row r="658" spans="1:6" s="270" customFormat="1" ht="34.5" hidden="1" x14ac:dyDescent="0.25">
      <c r="A658" s="123" t="s">
        <v>144</v>
      </c>
      <c r="B658" s="325" t="s">
        <v>110</v>
      </c>
      <c r="C658" s="330" t="s">
        <v>1153</v>
      </c>
      <c r="D658" s="327">
        <v>0</v>
      </c>
      <c r="E658" s="327">
        <v>0</v>
      </c>
      <c r="F658" s="328" t="str">
        <f>IF(OR(D658="-",E658=D658),"-",D658-IF(E658="-",0,E658))</f>
        <v>-</v>
      </c>
    </row>
    <row r="659" spans="1:6" s="270" customFormat="1" ht="23.25" hidden="1" x14ac:dyDescent="0.25">
      <c r="A659" s="123" t="s">
        <v>666</v>
      </c>
      <c r="B659" s="325" t="s">
        <v>110</v>
      </c>
      <c r="C659" s="326" t="s">
        <v>667</v>
      </c>
      <c r="D659" s="327">
        <f t="shared" ref="D659:E661" si="137">D660</f>
        <v>0</v>
      </c>
      <c r="E659" s="327">
        <f t="shared" si="137"/>
        <v>0</v>
      </c>
      <c r="F659" s="328" t="str">
        <f t="shared" si="135"/>
        <v>-</v>
      </c>
    </row>
    <row r="660" spans="1:6" s="270" customFormat="1" ht="23.25" hidden="1" x14ac:dyDescent="0.25">
      <c r="A660" s="123" t="s">
        <v>113</v>
      </c>
      <c r="B660" s="325" t="s">
        <v>110</v>
      </c>
      <c r="C660" s="326" t="s">
        <v>668</v>
      </c>
      <c r="D660" s="327">
        <f t="shared" si="137"/>
        <v>0</v>
      </c>
      <c r="E660" s="327">
        <f t="shared" si="137"/>
        <v>0</v>
      </c>
      <c r="F660" s="328" t="str">
        <f t="shared" si="135"/>
        <v>-</v>
      </c>
    </row>
    <row r="661" spans="1:6" s="270" customFormat="1" ht="34.5" hidden="1" x14ac:dyDescent="0.25">
      <c r="A661" s="123" t="s">
        <v>1164</v>
      </c>
      <c r="B661" s="325" t="s">
        <v>110</v>
      </c>
      <c r="C661" s="326" t="s">
        <v>669</v>
      </c>
      <c r="D661" s="327">
        <f t="shared" si="137"/>
        <v>0</v>
      </c>
      <c r="E661" s="327">
        <f t="shared" si="137"/>
        <v>0</v>
      </c>
      <c r="F661" s="328" t="str">
        <f t="shared" si="135"/>
        <v>-</v>
      </c>
    </row>
    <row r="662" spans="1:6" s="270" customFormat="1" ht="34.5" hidden="1" x14ac:dyDescent="0.25">
      <c r="A662" s="123" t="s">
        <v>670</v>
      </c>
      <c r="B662" s="325" t="s">
        <v>110</v>
      </c>
      <c r="C662" s="326" t="s">
        <v>671</v>
      </c>
      <c r="D662" s="327">
        <v>0</v>
      </c>
      <c r="E662" s="329">
        <v>0</v>
      </c>
      <c r="F662" s="328" t="str">
        <f t="shared" si="135"/>
        <v>-</v>
      </c>
    </row>
    <row r="663" spans="1:6" s="193" customFormat="1" hidden="1" x14ac:dyDescent="0.25">
      <c r="A663" s="536"/>
      <c r="B663" s="320" t="s">
        <v>110</v>
      </c>
      <c r="C663" s="321" t="s">
        <v>1291</v>
      </c>
      <c r="D663" s="322">
        <v>0</v>
      </c>
      <c r="E663" s="322">
        <f>E664</f>
        <v>0</v>
      </c>
      <c r="F663" s="323" t="str">
        <f>IF(OR(D663="-",E663=D663),"-",D663-IF(E663="-",0,E663))</f>
        <v>-</v>
      </c>
    </row>
    <row r="664" spans="1:6" s="4" customFormat="1" ht="34.5" hidden="1" x14ac:dyDescent="0.25">
      <c r="A664" s="120" t="s">
        <v>1307</v>
      </c>
      <c r="B664" s="320" t="s">
        <v>110</v>
      </c>
      <c r="C664" s="321" t="s">
        <v>1292</v>
      </c>
      <c r="D664" s="322">
        <f t="shared" ref="D664:E666" si="138">D665</f>
        <v>0</v>
      </c>
      <c r="E664" s="322">
        <f t="shared" si="138"/>
        <v>0</v>
      </c>
      <c r="F664" s="323" t="str">
        <f t="shared" ref="F664:F667" si="139">IF(OR(D664="-",E664=D664),"-",D664-IF(E664="-",0,E664))</f>
        <v>-</v>
      </c>
    </row>
    <row r="665" spans="1:6" s="4" customFormat="1" ht="23.25" hidden="1" x14ac:dyDescent="0.25">
      <c r="A665" s="123" t="s">
        <v>113</v>
      </c>
      <c r="B665" s="325" t="s">
        <v>110</v>
      </c>
      <c r="C665" s="326" t="s">
        <v>1293</v>
      </c>
      <c r="D665" s="327">
        <f t="shared" si="138"/>
        <v>0</v>
      </c>
      <c r="E665" s="327">
        <f t="shared" si="138"/>
        <v>0</v>
      </c>
      <c r="F665" s="328" t="str">
        <f t="shared" si="139"/>
        <v>-</v>
      </c>
    </row>
    <row r="666" spans="1:6" s="4" customFormat="1" ht="34.5" hidden="1" x14ac:dyDescent="0.25">
      <c r="A666" s="123" t="s">
        <v>1164</v>
      </c>
      <c r="B666" s="325" t="s">
        <v>110</v>
      </c>
      <c r="C666" s="326" t="s">
        <v>1294</v>
      </c>
      <c r="D666" s="327">
        <f t="shared" si="138"/>
        <v>0</v>
      </c>
      <c r="E666" s="327">
        <f t="shared" si="138"/>
        <v>0</v>
      </c>
      <c r="F666" s="328" t="str">
        <f t="shared" si="139"/>
        <v>-</v>
      </c>
    </row>
    <row r="667" spans="1:6" s="4" customFormat="1" ht="34.5" hidden="1" x14ac:dyDescent="0.25">
      <c r="A667" s="123" t="s">
        <v>670</v>
      </c>
      <c r="B667" s="325" t="s">
        <v>110</v>
      </c>
      <c r="C667" s="326" t="s">
        <v>1295</v>
      </c>
      <c r="D667" s="327">
        <v>0</v>
      </c>
      <c r="E667" s="329">
        <v>0</v>
      </c>
      <c r="F667" s="328" t="str">
        <f t="shared" si="139"/>
        <v>-</v>
      </c>
    </row>
    <row r="668" spans="1:6" s="4" customFormat="1" ht="34.5" hidden="1" x14ac:dyDescent="0.25">
      <c r="A668" s="120" t="s">
        <v>618</v>
      </c>
      <c r="B668" s="320" t="s">
        <v>110</v>
      </c>
      <c r="C668" s="321" t="s">
        <v>672</v>
      </c>
      <c r="D668" s="322">
        <f>D677+D669+D681+D673</f>
        <v>0</v>
      </c>
      <c r="E668" s="322">
        <f>E677+E669+E681+E673</f>
        <v>0</v>
      </c>
      <c r="F668" s="323" t="str">
        <f t="shared" si="135"/>
        <v>-</v>
      </c>
    </row>
    <row r="669" spans="1:6" s="186" customFormat="1" hidden="1" x14ac:dyDescent="0.25">
      <c r="A669" s="50" t="s">
        <v>1040</v>
      </c>
      <c r="B669" s="325" t="s">
        <v>110</v>
      </c>
      <c r="C669" s="326" t="s">
        <v>979</v>
      </c>
      <c r="D669" s="327">
        <f t="shared" ref="D669:E671" si="140">D670</f>
        <v>0</v>
      </c>
      <c r="E669" s="327">
        <f t="shared" si="140"/>
        <v>0</v>
      </c>
      <c r="F669" s="328" t="str">
        <f t="shared" ref="F669:F676" si="141">IF(OR(D669="-",E669=D669),"-",D669-IF(E669="-",0,E669))</f>
        <v>-</v>
      </c>
    </row>
    <row r="670" spans="1:6" s="186" customFormat="1" ht="37.5" hidden="1" customHeight="1" x14ac:dyDescent="0.25">
      <c r="A670" s="123" t="s">
        <v>142</v>
      </c>
      <c r="B670" s="325" t="s">
        <v>110</v>
      </c>
      <c r="C670" s="326" t="s">
        <v>980</v>
      </c>
      <c r="D670" s="327">
        <f t="shared" si="140"/>
        <v>0</v>
      </c>
      <c r="E670" s="327">
        <f t="shared" si="140"/>
        <v>0</v>
      </c>
      <c r="F670" s="328" t="str">
        <f t="shared" si="141"/>
        <v>-</v>
      </c>
    </row>
    <row r="671" spans="1:6" s="186" customFormat="1" hidden="1" x14ac:dyDescent="0.25">
      <c r="A671" s="123" t="s">
        <v>143</v>
      </c>
      <c r="B671" s="325" t="s">
        <v>110</v>
      </c>
      <c r="C671" s="326" t="s">
        <v>981</v>
      </c>
      <c r="D671" s="327">
        <f t="shared" si="140"/>
        <v>0</v>
      </c>
      <c r="E671" s="327">
        <f t="shared" si="140"/>
        <v>0</v>
      </c>
      <c r="F671" s="328" t="str">
        <f t="shared" si="141"/>
        <v>-</v>
      </c>
    </row>
    <row r="672" spans="1:6" s="186" customFormat="1" ht="38.25" hidden="1" customHeight="1" x14ac:dyDescent="0.25">
      <c r="A672" s="123" t="s">
        <v>144</v>
      </c>
      <c r="B672" s="325" t="s">
        <v>110</v>
      </c>
      <c r="C672" s="326" t="s">
        <v>982</v>
      </c>
      <c r="D672" s="327">
        <v>0</v>
      </c>
      <c r="E672" s="329"/>
      <c r="F672" s="328" t="str">
        <f t="shared" si="141"/>
        <v>-</v>
      </c>
    </row>
    <row r="673" spans="1:6" s="4" customFormat="1" ht="23.25" hidden="1" x14ac:dyDescent="0.25">
      <c r="A673" s="123" t="s">
        <v>1114</v>
      </c>
      <c r="B673" s="325" t="s">
        <v>110</v>
      </c>
      <c r="C673" s="326" t="s">
        <v>1113</v>
      </c>
      <c r="D673" s="327">
        <f t="shared" ref="D673:E674" si="142">D674</f>
        <v>0</v>
      </c>
      <c r="E673" s="327">
        <f t="shared" si="142"/>
        <v>0</v>
      </c>
      <c r="F673" s="328" t="str">
        <f t="shared" si="141"/>
        <v>-</v>
      </c>
    </row>
    <row r="674" spans="1:6" s="4" customFormat="1" ht="34.5" hidden="1" x14ac:dyDescent="0.25">
      <c r="A674" s="123" t="s">
        <v>142</v>
      </c>
      <c r="B674" s="325" t="s">
        <v>110</v>
      </c>
      <c r="C674" s="326" t="s">
        <v>1112</v>
      </c>
      <c r="D674" s="327">
        <f t="shared" si="142"/>
        <v>0</v>
      </c>
      <c r="E674" s="327">
        <f t="shared" si="142"/>
        <v>0</v>
      </c>
      <c r="F674" s="328" t="str">
        <f t="shared" si="141"/>
        <v>-</v>
      </c>
    </row>
    <row r="675" spans="1:6" s="4" customFormat="1" hidden="1" x14ac:dyDescent="0.25">
      <c r="A675" s="123" t="s">
        <v>143</v>
      </c>
      <c r="B675" s="325" t="s">
        <v>110</v>
      </c>
      <c r="C675" s="326" t="s">
        <v>1111</v>
      </c>
      <c r="D675" s="327">
        <f>D676</f>
        <v>0</v>
      </c>
      <c r="E675" s="327">
        <f>E676</f>
        <v>0</v>
      </c>
      <c r="F675" s="328" t="str">
        <f t="shared" si="141"/>
        <v>-</v>
      </c>
    </row>
    <row r="676" spans="1:6" s="4" customFormat="1" ht="34.5" hidden="1" x14ac:dyDescent="0.25">
      <c r="A676" s="123" t="s">
        <v>144</v>
      </c>
      <c r="B676" s="325" t="s">
        <v>110</v>
      </c>
      <c r="C676" s="326" t="s">
        <v>1110</v>
      </c>
      <c r="D676" s="327">
        <v>0</v>
      </c>
      <c r="E676" s="329">
        <v>0</v>
      </c>
      <c r="F676" s="328" t="str">
        <f t="shared" si="141"/>
        <v>-</v>
      </c>
    </row>
    <row r="677" spans="1:6" s="115" customFormat="1" hidden="1" x14ac:dyDescent="0.25">
      <c r="A677" s="123" t="s">
        <v>57</v>
      </c>
      <c r="B677" s="325" t="s">
        <v>110</v>
      </c>
      <c r="C677" s="326" t="s">
        <v>983</v>
      </c>
      <c r="D677" s="327">
        <f t="shared" ref="D677:E679" si="143">D678</f>
        <v>0</v>
      </c>
      <c r="E677" s="327">
        <f t="shared" si="143"/>
        <v>0</v>
      </c>
      <c r="F677" s="328" t="str">
        <f t="shared" si="135"/>
        <v>-</v>
      </c>
    </row>
    <row r="678" spans="1:6" s="115" customFormat="1" ht="39.75" hidden="1" customHeight="1" x14ac:dyDescent="0.25">
      <c r="A678" s="123" t="s">
        <v>142</v>
      </c>
      <c r="B678" s="325" t="s">
        <v>110</v>
      </c>
      <c r="C678" s="326" t="s">
        <v>673</v>
      </c>
      <c r="D678" s="327">
        <f t="shared" si="143"/>
        <v>0</v>
      </c>
      <c r="E678" s="327">
        <f t="shared" si="143"/>
        <v>0</v>
      </c>
      <c r="F678" s="328" t="str">
        <f t="shared" si="135"/>
        <v>-</v>
      </c>
    </row>
    <row r="679" spans="1:6" s="115" customFormat="1" hidden="1" x14ac:dyDescent="0.25">
      <c r="A679" s="123" t="s">
        <v>143</v>
      </c>
      <c r="B679" s="325" t="s">
        <v>110</v>
      </c>
      <c r="C679" s="326" t="s">
        <v>674</v>
      </c>
      <c r="D679" s="327">
        <f t="shared" si="143"/>
        <v>0</v>
      </c>
      <c r="E679" s="327">
        <f t="shared" si="143"/>
        <v>0</v>
      </c>
      <c r="F679" s="328" t="str">
        <f t="shared" si="135"/>
        <v>-</v>
      </c>
    </row>
    <row r="680" spans="1:6" s="115" customFormat="1" ht="38.25" hidden="1" customHeight="1" x14ac:dyDescent="0.25">
      <c r="A680" s="123" t="s">
        <v>144</v>
      </c>
      <c r="B680" s="325" t="s">
        <v>110</v>
      </c>
      <c r="C680" s="326" t="s">
        <v>675</v>
      </c>
      <c r="D680" s="327"/>
      <c r="E680" s="329"/>
      <c r="F680" s="328" t="str">
        <f t="shared" si="135"/>
        <v>-</v>
      </c>
    </row>
    <row r="681" spans="1:6" s="115" customFormat="1" hidden="1" x14ac:dyDescent="0.25">
      <c r="A681" s="123" t="s">
        <v>58</v>
      </c>
      <c r="B681" s="325" t="s">
        <v>110</v>
      </c>
      <c r="C681" s="326" t="s">
        <v>676</v>
      </c>
      <c r="D681" s="327">
        <f t="shared" ref="D681:E683" si="144">D682</f>
        <v>0</v>
      </c>
      <c r="E681" s="327">
        <f t="shared" si="144"/>
        <v>0</v>
      </c>
      <c r="F681" s="328" t="str">
        <f t="shared" si="135"/>
        <v>-</v>
      </c>
    </row>
    <row r="682" spans="1:6" s="115" customFormat="1" ht="34.5" hidden="1" x14ac:dyDescent="0.25">
      <c r="A682" s="123" t="s">
        <v>142</v>
      </c>
      <c r="B682" s="325" t="s">
        <v>110</v>
      </c>
      <c r="C682" s="326" t="s">
        <v>677</v>
      </c>
      <c r="D682" s="327">
        <f t="shared" si="144"/>
        <v>0</v>
      </c>
      <c r="E682" s="327">
        <f t="shared" si="144"/>
        <v>0</v>
      </c>
      <c r="F682" s="328" t="str">
        <f t="shared" si="135"/>
        <v>-</v>
      </c>
    </row>
    <row r="683" spans="1:6" s="115" customFormat="1" hidden="1" x14ac:dyDescent="0.25">
      <c r="A683" s="123" t="s">
        <v>143</v>
      </c>
      <c r="B683" s="325" t="s">
        <v>110</v>
      </c>
      <c r="C683" s="326" t="s">
        <v>678</v>
      </c>
      <c r="D683" s="327">
        <f t="shared" si="144"/>
        <v>0</v>
      </c>
      <c r="E683" s="327">
        <f t="shared" si="144"/>
        <v>0</v>
      </c>
      <c r="F683" s="328" t="str">
        <f t="shared" si="135"/>
        <v>-</v>
      </c>
    </row>
    <row r="684" spans="1:6" s="115" customFormat="1" ht="34.5" hidden="1" x14ac:dyDescent="0.25">
      <c r="A684" s="123" t="s">
        <v>144</v>
      </c>
      <c r="B684" s="325" t="s">
        <v>110</v>
      </c>
      <c r="C684" s="326" t="s">
        <v>679</v>
      </c>
      <c r="D684" s="327"/>
      <c r="E684" s="329"/>
      <c r="F684" s="328" t="str">
        <f t="shared" si="135"/>
        <v>-</v>
      </c>
    </row>
    <row r="685" spans="1:6" s="4" customFormat="1" ht="45.75" hidden="1" x14ac:dyDescent="0.25">
      <c r="A685" s="120" t="s">
        <v>254</v>
      </c>
      <c r="B685" s="320" t="s">
        <v>110</v>
      </c>
      <c r="C685" s="321" t="s">
        <v>680</v>
      </c>
      <c r="D685" s="322">
        <f>D690+D686</f>
        <v>0</v>
      </c>
      <c r="E685" s="322">
        <f>E690+E686</f>
        <v>0</v>
      </c>
      <c r="F685" s="323" t="str">
        <f t="shared" si="135"/>
        <v>-</v>
      </c>
    </row>
    <row r="686" spans="1:6" s="4" customFormat="1" ht="33.75" hidden="1" x14ac:dyDescent="0.25">
      <c r="A686" s="126" t="s">
        <v>1170</v>
      </c>
      <c r="B686" s="325" t="s">
        <v>110</v>
      </c>
      <c r="C686" s="326" t="s">
        <v>1166</v>
      </c>
      <c r="D686" s="327">
        <f t="shared" ref="D686:E688" si="145">D687</f>
        <v>0</v>
      </c>
      <c r="E686" s="327">
        <f t="shared" si="145"/>
        <v>0</v>
      </c>
      <c r="F686" s="328" t="str">
        <f t="shared" ref="F686:F689" si="146">IF(OR(D686="-",E686=D686),"-",D686-IF(E686="-",0,E686))</f>
        <v>-</v>
      </c>
    </row>
    <row r="687" spans="1:6" s="4" customFormat="1" ht="33.75" hidden="1" x14ac:dyDescent="0.25">
      <c r="A687" s="50" t="s">
        <v>142</v>
      </c>
      <c r="B687" s="325" t="s">
        <v>110</v>
      </c>
      <c r="C687" s="326" t="s">
        <v>1167</v>
      </c>
      <c r="D687" s="327">
        <f t="shared" si="145"/>
        <v>0</v>
      </c>
      <c r="E687" s="327">
        <f t="shared" si="145"/>
        <v>0</v>
      </c>
      <c r="F687" s="328" t="str">
        <f t="shared" si="146"/>
        <v>-</v>
      </c>
    </row>
    <row r="688" spans="1:6" s="4" customFormat="1" hidden="1" x14ac:dyDescent="0.25">
      <c r="A688" s="50" t="s">
        <v>143</v>
      </c>
      <c r="B688" s="325" t="s">
        <v>110</v>
      </c>
      <c r="C688" s="326" t="s">
        <v>1168</v>
      </c>
      <c r="D688" s="327">
        <f>D689</f>
        <v>0</v>
      </c>
      <c r="E688" s="327">
        <f t="shared" si="145"/>
        <v>0</v>
      </c>
      <c r="F688" s="328" t="str">
        <f t="shared" si="146"/>
        <v>-</v>
      </c>
    </row>
    <row r="689" spans="1:6" s="4" customFormat="1" ht="34.5" hidden="1" x14ac:dyDescent="0.25">
      <c r="A689" s="123" t="s">
        <v>144</v>
      </c>
      <c r="B689" s="325" t="s">
        <v>110</v>
      </c>
      <c r="C689" s="326" t="s">
        <v>1169</v>
      </c>
      <c r="D689" s="327">
        <v>0</v>
      </c>
      <c r="E689" s="329">
        <v>0</v>
      </c>
      <c r="F689" s="328" t="str">
        <f t="shared" si="146"/>
        <v>-</v>
      </c>
    </row>
    <row r="690" spans="1:6" s="4" customFormat="1" ht="34.5" hidden="1" x14ac:dyDescent="0.25">
      <c r="A690" s="123" t="s">
        <v>681</v>
      </c>
      <c r="B690" s="325" t="s">
        <v>110</v>
      </c>
      <c r="C690" s="326" t="s">
        <v>682</v>
      </c>
      <c r="D690" s="327">
        <f>D691+D694</f>
        <v>0</v>
      </c>
      <c r="E690" s="327">
        <f>E694</f>
        <v>0</v>
      </c>
      <c r="F690" s="328" t="str">
        <f t="shared" si="135"/>
        <v>-</v>
      </c>
    </row>
    <row r="691" spans="1:6" s="181" customFormat="1" ht="33.75" hidden="1" x14ac:dyDescent="0.25">
      <c r="A691" s="50" t="s">
        <v>142</v>
      </c>
      <c r="B691" s="325" t="s">
        <v>110</v>
      </c>
      <c r="C691" s="326" t="s">
        <v>1237</v>
      </c>
      <c r="D691" s="327">
        <f t="shared" ref="D691:E692" si="147">D692</f>
        <v>0</v>
      </c>
      <c r="E691" s="327">
        <f t="shared" si="147"/>
        <v>0</v>
      </c>
      <c r="F691" s="328" t="str">
        <f t="shared" si="135"/>
        <v>-</v>
      </c>
    </row>
    <row r="692" spans="1:6" s="181" customFormat="1" hidden="1" x14ac:dyDescent="0.25">
      <c r="A692" s="50" t="s">
        <v>143</v>
      </c>
      <c r="B692" s="325" t="s">
        <v>110</v>
      </c>
      <c r="C692" s="326" t="s">
        <v>1238</v>
      </c>
      <c r="D692" s="327">
        <f t="shared" si="147"/>
        <v>0</v>
      </c>
      <c r="E692" s="327">
        <f t="shared" si="147"/>
        <v>0</v>
      </c>
      <c r="F692" s="328" t="str">
        <f t="shared" si="135"/>
        <v>-</v>
      </c>
    </row>
    <row r="693" spans="1:6" s="181" customFormat="1" ht="34.5" hidden="1" x14ac:dyDescent="0.25">
      <c r="A693" s="123" t="s">
        <v>144</v>
      </c>
      <c r="B693" s="325" t="s">
        <v>110</v>
      </c>
      <c r="C693" s="326" t="s">
        <v>1260</v>
      </c>
      <c r="D693" s="327">
        <v>0</v>
      </c>
      <c r="E693" s="329"/>
      <c r="F693" s="328" t="str">
        <f t="shared" si="135"/>
        <v>-</v>
      </c>
    </row>
    <row r="694" spans="1:6" s="4" customFormat="1" ht="23.25" hidden="1" x14ac:dyDescent="0.25">
      <c r="A694" s="123" t="s">
        <v>113</v>
      </c>
      <c r="B694" s="325" t="s">
        <v>110</v>
      </c>
      <c r="C694" s="326" t="s">
        <v>683</v>
      </c>
      <c r="D694" s="327">
        <f t="shared" ref="D694:E695" si="148">D695</f>
        <v>0</v>
      </c>
      <c r="E694" s="327">
        <f t="shared" si="148"/>
        <v>0</v>
      </c>
      <c r="F694" s="328" t="str">
        <f t="shared" si="135"/>
        <v>-</v>
      </c>
    </row>
    <row r="695" spans="1:6" s="4" customFormat="1" ht="34.5" hidden="1" x14ac:dyDescent="0.25">
      <c r="A695" s="123" t="s">
        <v>1164</v>
      </c>
      <c r="B695" s="325" t="s">
        <v>110</v>
      </c>
      <c r="C695" s="326" t="s">
        <v>684</v>
      </c>
      <c r="D695" s="327">
        <f t="shared" si="148"/>
        <v>0</v>
      </c>
      <c r="E695" s="327">
        <f t="shared" si="148"/>
        <v>0</v>
      </c>
      <c r="F695" s="328" t="str">
        <f t="shared" si="135"/>
        <v>-</v>
      </c>
    </row>
    <row r="696" spans="1:6" s="4" customFormat="1" ht="34.5" hidden="1" x14ac:dyDescent="0.25">
      <c r="A696" s="123" t="s">
        <v>670</v>
      </c>
      <c r="B696" s="325" t="s">
        <v>110</v>
      </c>
      <c r="C696" s="326" t="s">
        <v>685</v>
      </c>
      <c r="D696" s="327">
        <v>0</v>
      </c>
      <c r="E696" s="329">
        <v>0</v>
      </c>
      <c r="F696" s="328" t="str">
        <f t="shared" si="135"/>
        <v>-</v>
      </c>
    </row>
    <row r="697" spans="1:6" s="122" customFormat="1" ht="23.25" x14ac:dyDescent="0.25">
      <c r="A697" s="120" t="s">
        <v>965</v>
      </c>
      <c r="B697" s="121" t="s">
        <v>110</v>
      </c>
      <c r="C697" s="143" t="s">
        <v>686</v>
      </c>
      <c r="D697" s="116">
        <f>D698</f>
        <v>921918.86999999988</v>
      </c>
      <c r="E697" s="116">
        <f>E698</f>
        <v>921918.86999999988</v>
      </c>
      <c r="F697" s="117" t="str">
        <f t="shared" si="135"/>
        <v>-</v>
      </c>
    </row>
    <row r="698" spans="1:6" s="122" customFormat="1" ht="23.25" x14ac:dyDescent="0.25">
      <c r="A698" s="120" t="s">
        <v>242</v>
      </c>
      <c r="B698" s="121" t="s">
        <v>110</v>
      </c>
      <c r="C698" s="143" t="s">
        <v>687</v>
      </c>
      <c r="D698" s="116">
        <f>D699+D718+D713+D723</f>
        <v>921918.86999999988</v>
      </c>
      <c r="E698" s="116">
        <f>E699+E718+E713+E723</f>
        <v>921918.86999999988</v>
      </c>
      <c r="F698" s="117" t="str">
        <f t="shared" si="135"/>
        <v>-</v>
      </c>
    </row>
    <row r="699" spans="1:6" s="122" customFormat="1" x14ac:dyDescent="0.25">
      <c r="A699" s="120" t="s">
        <v>112</v>
      </c>
      <c r="B699" s="121" t="s">
        <v>110</v>
      </c>
      <c r="C699" s="143" t="s">
        <v>688</v>
      </c>
      <c r="D699" s="116">
        <f>D704+D700</f>
        <v>318082.17</v>
      </c>
      <c r="E699" s="116">
        <f>E704+E700</f>
        <v>318082.17</v>
      </c>
      <c r="F699" s="117" t="str">
        <f>IF(OR(D699="-",E699=D699),"-",D699-IF(E699="-",0,E699))</f>
        <v>-</v>
      </c>
    </row>
    <row r="700" spans="1:6" s="115" customFormat="1" ht="16.5" hidden="1" customHeight="1" x14ac:dyDescent="0.25">
      <c r="A700" s="123" t="s">
        <v>689</v>
      </c>
      <c r="B700" s="208" t="s">
        <v>110</v>
      </c>
      <c r="C700" s="228" t="s">
        <v>1475</v>
      </c>
      <c r="D700" s="229">
        <f t="shared" ref="D700:E702" si="149">D701</f>
        <v>0</v>
      </c>
      <c r="E700" s="229">
        <f t="shared" si="149"/>
        <v>0</v>
      </c>
      <c r="F700" s="232" t="str">
        <f t="shared" ref="F700:F703" si="150">IF(OR(D700="-",E700=D700),"-",D700-IF(E700="-",0,E700))</f>
        <v>-</v>
      </c>
    </row>
    <row r="701" spans="1:6" s="115" customFormat="1" ht="23.25" hidden="1" x14ac:dyDescent="0.25">
      <c r="A701" s="123" t="s">
        <v>113</v>
      </c>
      <c r="B701" s="208" t="s">
        <v>110</v>
      </c>
      <c r="C701" s="228" t="s">
        <v>1476</v>
      </c>
      <c r="D701" s="229">
        <f t="shared" si="149"/>
        <v>0</v>
      </c>
      <c r="E701" s="229">
        <f t="shared" si="149"/>
        <v>0</v>
      </c>
      <c r="F701" s="232" t="str">
        <f t="shared" si="150"/>
        <v>-</v>
      </c>
    </row>
    <row r="702" spans="1:6" s="115" customFormat="1" ht="27.75" hidden="1" customHeight="1" x14ac:dyDescent="0.25">
      <c r="A702" s="123" t="s">
        <v>1164</v>
      </c>
      <c r="B702" s="208" t="s">
        <v>110</v>
      </c>
      <c r="C702" s="228" t="s">
        <v>1477</v>
      </c>
      <c r="D702" s="229">
        <f t="shared" si="149"/>
        <v>0</v>
      </c>
      <c r="E702" s="229">
        <f t="shared" si="149"/>
        <v>0</v>
      </c>
      <c r="F702" s="232" t="str">
        <f t="shared" si="150"/>
        <v>-</v>
      </c>
    </row>
    <row r="703" spans="1:6" s="115" customFormat="1" hidden="1" x14ac:dyDescent="0.25">
      <c r="A703" s="123" t="s">
        <v>1285</v>
      </c>
      <c r="B703" s="208" t="s">
        <v>110</v>
      </c>
      <c r="C703" s="228" t="s">
        <v>1478</v>
      </c>
      <c r="D703" s="229">
        <v>0</v>
      </c>
      <c r="E703" s="230">
        <v>0</v>
      </c>
      <c r="F703" s="232" t="str">
        <f t="shared" si="150"/>
        <v>-</v>
      </c>
    </row>
    <row r="704" spans="1:6" s="4" customFormat="1" ht="16.5" customHeight="1" x14ac:dyDescent="0.25">
      <c r="A704" s="123" t="s">
        <v>689</v>
      </c>
      <c r="B704" s="124" t="s">
        <v>110</v>
      </c>
      <c r="C704" s="145" t="s">
        <v>690</v>
      </c>
      <c r="D704" s="118">
        <f>D705+D708</f>
        <v>318082.17</v>
      </c>
      <c r="E704" s="118">
        <f>E705+E708</f>
        <v>318082.17</v>
      </c>
      <c r="F704" s="119" t="str">
        <f t="shared" si="135"/>
        <v>-</v>
      </c>
    </row>
    <row r="705" spans="1:14" s="4" customFormat="1" ht="23.25" x14ac:dyDescent="0.25">
      <c r="A705" s="123" t="s">
        <v>113</v>
      </c>
      <c r="B705" s="124" t="s">
        <v>110</v>
      </c>
      <c r="C705" s="145" t="s">
        <v>691</v>
      </c>
      <c r="D705" s="118">
        <f t="shared" ref="D705:E706" si="151">D706</f>
        <v>288082.17</v>
      </c>
      <c r="E705" s="118">
        <f t="shared" si="151"/>
        <v>288082.17</v>
      </c>
      <c r="F705" s="119" t="str">
        <f t="shared" si="135"/>
        <v>-</v>
      </c>
    </row>
    <row r="706" spans="1:14" s="4" customFormat="1" ht="27.75" customHeight="1" x14ac:dyDescent="0.25">
      <c r="A706" s="123" t="s">
        <v>1164</v>
      </c>
      <c r="B706" s="124" t="s">
        <v>110</v>
      </c>
      <c r="C706" s="145" t="s">
        <v>692</v>
      </c>
      <c r="D706" s="118">
        <f t="shared" si="151"/>
        <v>288082.17</v>
      </c>
      <c r="E706" s="118">
        <f t="shared" si="151"/>
        <v>288082.17</v>
      </c>
      <c r="F706" s="119" t="str">
        <f t="shared" si="135"/>
        <v>-</v>
      </c>
    </row>
    <row r="707" spans="1:14" s="4" customFormat="1" x14ac:dyDescent="0.25">
      <c r="A707" s="123" t="s">
        <v>1285</v>
      </c>
      <c r="B707" s="124" t="s">
        <v>110</v>
      </c>
      <c r="C707" s="145" t="s">
        <v>693</v>
      </c>
      <c r="D707" s="118">
        <v>288082.17</v>
      </c>
      <c r="E707" s="125">
        <v>288082.17</v>
      </c>
      <c r="F707" s="119" t="str">
        <f t="shared" si="135"/>
        <v>-</v>
      </c>
    </row>
    <row r="708" spans="1:14" x14ac:dyDescent="0.25">
      <c r="A708" s="123" t="s">
        <v>120</v>
      </c>
      <c r="B708" s="124" t="s">
        <v>110</v>
      </c>
      <c r="C708" s="145" t="s">
        <v>1518</v>
      </c>
      <c r="D708" s="118">
        <f>D709+D711</f>
        <v>30000</v>
      </c>
      <c r="E708" s="118">
        <f>E709+E711</f>
        <v>30000</v>
      </c>
      <c r="F708" s="119" t="str">
        <f t="shared" si="135"/>
        <v>-</v>
      </c>
      <c r="G708"/>
      <c r="H708"/>
      <c r="I708"/>
      <c r="J708"/>
      <c r="K708"/>
      <c r="L708"/>
      <c r="M708"/>
      <c r="N708"/>
    </row>
    <row r="709" spans="1:14" s="115" customFormat="1" ht="13.5" hidden="1" customHeight="1" x14ac:dyDescent="0.25">
      <c r="A709" s="123" t="s">
        <v>256</v>
      </c>
      <c r="B709" s="208" t="s">
        <v>110</v>
      </c>
      <c r="C709" s="145" t="s">
        <v>1513</v>
      </c>
      <c r="D709" s="229">
        <f>D710</f>
        <v>0</v>
      </c>
      <c r="E709" s="229">
        <f>E710</f>
        <v>0</v>
      </c>
      <c r="F709" s="232" t="str">
        <f t="shared" si="135"/>
        <v>-</v>
      </c>
    </row>
    <row r="710" spans="1:14" s="115" customFormat="1" ht="25.5" hidden="1" customHeight="1" x14ac:dyDescent="0.25">
      <c r="A710" s="123" t="s">
        <v>1426</v>
      </c>
      <c r="B710" s="208" t="s">
        <v>110</v>
      </c>
      <c r="C710" s="145" t="s">
        <v>1514</v>
      </c>
      <c r="D710" s="229">
        <v>0</v>
      </c>
      <c r="E710" s="229">
        <v>0</v>
      </c>
      <c r="F710" s="232" t="str">
        <f t="shared" si="135"/>
        <v>-</v>
      </c>
    </row>
    <row r="711" spans="1:14" x14ac:dyDescent="0.25">
      <c r="A711" s="123" t="s">
        <v>121</v>
      </c>
      <c r="B711" s="124" t="s">
        <v>110</v>
      </c>
      <c r="C711" s="145" t="s">
        <v>1519</v>
      </c>
      <c r="D711" s="118">
        <f>D713+D712</f>
        <v>30000</v>
      </c>
      <c r="E711" s="118">
        <f>E713+E712</f>
        <v>30000</v>
      </c>
      <c r="F711" s="119" t="str">
        <f t="shared" si="135"/>
        <v>-</v>
      </c>
      <c r="G711"/>
      <c r="H711"/>
      <c r="I711"/>
      <c r="J711"/>
      <c r="K711"/>
      <c r="L711"/>
      <c r="M711"/>
      <c r="N711"/>
    </row>
    <row r="712" spans="1:14" ht="22.5" x14ac:dyDescent="0.25">
      <c r="A712" s="50" t="s">
        <v>1531</v>
      </c>
      <c r="B712" s="124" t="s">
        <v>110</v>
      </c>
      <c r="C712" s="145" t="s">
        <v>1520</v>
      </c>
      <c r="D712" s="118">
        <v>30000</v>
      </c>
      <c r="E712" s="125">
        <v>30000</v>
      </c>
      <c r="F712" s="119" t="str">
        <f t="shared" si="135"/>
        <v>-</v>
      </c>
      <c r="G712"/>
      <c r="H712"/>
      <c r="I712"/>
      <c r="J712"/>
      <c r="K712"/>
      <c r="L712"/>
      <c r="M712"/>
      <c r="N712"/>
    </row>
    <row r="713" spans="1:14" s="277" customFormat="1" ht="45.75" hidden="1" x14ac:dyDescent="0.25">
      <c r="A713" s="120" t="s">
        <v>169</v>
      </c>
      <c r="B713" s="266" t="s">
        <v>110</v>
      </c>
      <c r="C713" s="267" t="s">
        <v>1332</v>
      </c>
      <c r="D713" s="268">
        <f>D714</f>
        <v>0</v>
      </c>
      <c r="E713" s="268">
        <f>E714</f>
        <v>0</v>
      </c>
      <c r="F713" s="269" t="str">
        <f t="shared" ref="F713" si="152">IF(OR(D713="-",E713=D713),"-",D713-IF(E713="-",0,E713))</f>
        <v>-</v>
      </c>
    </row>
    <row r="714" spans="1:14" s="277" customFormat="1" ht="54.75" hidden="1" customHeight="1" x14ac:dyDescent="0.25">
      <c r="A714" s="536" t="s">
        <v>1327</v>
      </c>
      <c r="B714" s="266" t="s">
        <v>110</v>
      </c>
      <c r="C714" s="267" t="s">
        <v>1333</v>
      </c>
      <c r="D714" s="268">
        <f t="shared" ref="D714:E715" si="153">D715</f>
        <v>0</v>
      </c>
      <c r="E714" s="268">
        <f t="shared" si="153"/>
        <v>0</v>
      </c>
      <c r="F714" s="269" t="str">
        <f>IF(OR(D714="-",E714=D714),"-",D714-IF(E714="-",0,E714))</f>
        <v>-</v>
      </c>
    </row>
    <row r="715" spans="1:14" s="279" customFormat="1" ht="34.5" hidden="1" x14ac:dyDescent="0.25">
      <c r="A715" s="123" t="s">
        <v>142</v>
      </c>
      <c r="B715" s="272" t="s">
        <v>110</v>
      </c>
      <c r="C715" s="273" t="s">
        <v>1334</v>
      </c>
      <c r="D715" s="274">
        <f t="shared" si="153"/>
        <v>0</v>
      </c>
      <c r="E715" s="274">
        <f t="shared" si="153"/>
        <v>0</v>
      </c>
      <c r="F715" s="275" t="str">
        <f>IF(OR(D715="-",E715=D715),"-",D715-IF(E715="-",0,E715))</f>
        <v>-</v>
      </c>
    </row>
    <row r="716" spans="1:14" s="270" customFormat="1" hidden="1" x14ac:dyDescent="0.25">
      <c r="A716" s="123" t="s">
        <v>143</v>
      </c>
      <c r="B716" s="272" t="s">
        <v>110</v>
      </c>
      <c r="C716" s="280" t="s">
        <v>1326</v>
      </c>
      <c r="D716" s="274">
        <f>D717</f>
        <v>0</v>
      </c>
      <c r="E716" s="274">
        <f>E717</f>
        <v>0</v>
      </c>
      <c r="F716" s="275" t="str">
        <f>IF(OR(D716="-",E716=D716),"-",D716-IF(E716="-",0,E716))</f>
        <v>-</v>
      </c>
    </row>
    <row r="717" spans="1:14" s="270" customFormat="1" ht="34.5" hidden="1" x14ac:dyDescent="0.25">
      <c r="A717" s="123" t="s">
        <v>144</v>
      </c>
      <c r="B717" s="272" t="s">
        <v>110</v>
      </c>
      <c r="C717" s="280" t="s">
        <v>1325</v>
      </c>
      <c r="D717" s="274">
        <v>0</v>
      </c>
      <c r="E717" s="274">
        <v>0</v>
      </c>
      <c r="F717" s="275" t="str">
        <f>IF(OR(D717="-",E717=D717),"-",D717-IF(E717="-",0,E717))</f>
        <v>-</v>
      </c>
    </row>
    <row r="718" spans="1:14" s="100" customFormat="1" ht="28.5" customHeight="1" x14ac:dyDescent="0.25">
      <c r="A718" s="120" t="s">
        <v>618</v>
      </c>
      <c r="B718" s="121" t="s">
        <v>110</v>
      </c>
      <c r="C718" s="143" t="s">
        <v>694</v>
      </c>
      <c r="D718" s="116">
        <f t="shared" ref="D718:E721" si="154">D719</f>
        <v>603836.69999999995</v>
      </c>
      <c r="E718" s="116">
        <f t="shared" si="154"/>
        <v>603836.69999999995</v>
      </c>
      <c r="F718" s="117" t="str">
        <f t="shared" si="135"/>
        <v>-</v>
      </c>
    </row>
    <row r="719" spans="1:14" x14ac:dyDescent="0.25">
      <c r="A719" s="123" t="s">
        <v>150</v>
      </c>
      <c r="B719" s="124" t="s">
        <v>110</v>
      </c>
      <c r="C719" s="145" t="s">
        <v>695</v>
      </c>
      <c r="D719" s="118">
        <f t="shared" si="154"/>
        <v>603836.69999999995</v>
      </c>
      <c r="E719" s="118">
        <f t="shared" si="154"/>
        <v>603836.69999999995</v>
      </c>
      <c r="F719" s="119" t="str">
        <f t="shared" si="135"/>
        <v>-</v>
      </c>
      <c r="G719"/>
      <c r="H719"/>
      <c r="I719"/>
      <c r="J719"/>
      <c r="K719"/>
      <c r="L719"/>
      <c r="M719"/>
      <c r="N719"/>
    </row>
    <row r="720" spans="1:14" ht="38.25" customHeight="1" x14ac:dyDescent="0.25">
      <c r="A720" s="123" t="s">
        <v>142</v>
      </c>
      <c r="B720" s="124" t="s">
        <v>110</v>
      </c>
      <c r="C720" s="145" t="s">
        <v>696</v>
      </c>
      <c r="D720" s="118">
        <f t="shared" si="154"/>
        <v>603836.69999999995</v>
      </c>
      <c r="E720" s="118">
        <f t="shared" si="154"/>
        <v>603836.69999999995</v>
      </c>
      <c r="F720" s="119" t="str">
        <f t="shared" si="135"/>
        <v>-</v>
      </c>
      <c r="G720"/>
      <c r="H720"/>
      <c r="I720"/>
      <c r="J720"/>
      <c r="K720"/>
      <c r="L720"/>
      <c r="M720"/>
      <c r="N720"/>
    </row>
    <row r="721" spans="1:14" x14ac:dyDescent="0.25">
      <c r="A721" s="123" t="s">
        <v>143</v>
      </c>
      <c r="B721" s="124" t="s">
        <v>110</v>
      </c>
      <c r="C721" s="145" t="s">
        <v>697</v>
      </c>
      <c r="D721" s="118">
        <f t="shared" si="154"/>
        <v>603836.69999999995</v>
      </c>
      <c r="E721" s="118">
        <f t="shared" si="154"/>
        <v>603836.69999999995</v>
      </c>
      <c r="F721" s="119" t="str">
        <f t="shared" si="135"/>
        <v>-</v>
      </c>
      <c r="G721"/>
      <c r="H721"/>
      <c r="I721"/>
      <c r="J721"/>
      <c r="K721"/>
      <c r="L721"/>
      <c r="M721"/>
      <c r="N721"/>
    </row>
    <row r="722" spans="1:14" ht="38.25" customHeight="1" x14ac:dyDescent="0.25">
      <c r="A722" s="123" t="s">
        <v>144</v>
      </c>
      <c r="B722" s="124" t="s">
        <v>110</v>
      </c>
      <c r="C722" s="145" t="s">
        <v>698</v>
      </c>
      <c r="D722" s="118">
        <v>603836.69999999995</v>
      </c>
      <c r="E722" s="125">
        <v>603836.69999999995</v>
      </c>
      <c r="F722" s="119" t="str">
        <f t="shared" si="135"/>
        <v>-</v>
      </c>
      <c r="G722"/>
      <c r="H722"/>
      <c r="I722"/>
      <c r="J722"/>
      <c r="K722"/>
      <c r="L722"/>
      <c r="M722"/>
      <c r="N722"/>
    </row>
    <row r="723" spans="1:14" s="114" customFormat="1" ht="45.75" hidden="1" x14ac:dyDescent="0.25">
      <c r="A723" s="120" t="s">
        <v>1386</v>
      </c>
      <c r="B723" s="225" t="s">
        <v>110</v>
      </c>
      <c r="C723" s="226" t="s">
        <v>1331</v>
      </c>
      <c r="D723" s="227">
        <f>D724</f>
        <v>0</v>
      </c>
      <c r="E723" s="227">
        <f>E724</f>
        <v>0</v>
      </c>
      <c r="F723" s="231" t="str">
        <f t="shared" si="135"/>
        <v>-</v>
      </c>
    </row>
    <row r="724" spans="1:14" s="114" customFormat="1" ht="54.75" hidden="1" customHeight="1" x14ac:dyDescent="0.25">
      <c r="A724" s="536" t="s">
        <v>1327</v>
      </c>
      <c r="B724" s="225" t="s">
        <v>110</v>
      </c>
      <c r="C724" s="226" t="s">
        <v>1330</v>
      </c>
      <c r="D724" s="227">
        <f t="shared" ref="D724:E725" si="155">D725</f>
        <v>0</v>
      </c>
      <c r="E724" s="227">
        <f t="shared" si="155"/>
        <v>0</v>
      </c>
      <c r="F724" s="231" t="str">
        <f>IF(OR(D724="-",E724=D724),"-",D724-IF(E724="-",0,E724))</f>
        <v>-</v>
      </c>
    </row>
    <row r="725" spans="1:14" s="444" customFormat="1" ht="34.5" hidden="1" x14ac:dyDescent="0.25">
      <c r="A725" s="123" t="s">
        <v>142</v>
      </c>
      <c r="B725" s="208" t="s">
        <v>110</v>
      </c>
      <c r="C725" s="228" t="s">
        <v>1329</v>
      </c>
      <c r="D725" s="229">
        <f t="shared" si="155"/>
        <v>0</v>
      </c>
      <c r="E725" s="229">
        <f t="shared" si="155"/>
        <v>0</v>
      </c>
      <c r="F725" s="232" t="str">
        <f>IF(OR(D725="-",E725=D725),"-",D725-IF(E725="-",0,E725))</f>
        <v>-</v>
      </c>
    </row>
    <row r="726" spans="1:14" s="115" customFormat="1" hidden="1" x14ac:dyDescent="0.25">
      <c r="A726" s="123" t="s">
        <v>143</v>
      </c>
      <c r="B726" s="208" t="s">
        <v>110</v>
      </c>
      <c r="C726" s="377" t="s">
        <v>1328</v>
      </c>
      <c r="D726" s="229">
        <f>D727</f>
        <v>0</v>
      </c>
      <c r="E726" s="229">
        <f>E727</f>
        <v>0</v>
      </c>
      <c r="F726" s="232" t="str">
        <f>IF(OR(D726="-",E726=D726),"-",D726-IF(E726="-",0,E726))</f>
        <v>-</v>
      </c>
    </row>
    <row r="727" spans="1:14" s="115" customFormat="1" ht="34.5" hidden="1" x14ac:dyDescent="0.25">
      <c r="A727" s="123" t="s">
        <v>144</v>
      </c>
      <c r="B727" s="208" t="s">
        <v>110</v>
      </c>
      <c r="C727" s="377" t="s">
        <v>1357</v>
      </c>
      <c r="D727" s="229">
        <v>0</v>
      </c>
      <c r="E727" s="229">
        <v>0</v>
      </c>
      <c r="F727" s="232" t="str">
        <f>IF(OR(D727="-",E727=D727),"-",D727-IF(E727="-",0,E727))</f>
        <v>-</v>
      </c>
    </row>
    <row r="728" spans="1:14" s="100" customFormat="1" ht="29.25" customHeight="1" x14ac:dyDescent="0.25">
      <c r="A728" s="120" t="s">
        <v>341</v>
      </c>
      <c r="B728" s="121" t="s">
        <v>110</v>
      </c>
      <c r="C728" s="143" t="s">
        <v>699</v>
      </c>
      <c r="D728" s="116">
        <f t="shared" ref="D728:E736" si="156">D729</f>
        <v>819900</v>
      </c>
      <c r="E728" s="116">
        <f t="shared" si="156"/>
        <v>819900</v>
      </c>
      <c r="F728" s="117" t="str">
        <f t="shared" si="135"/>
        <v>-</v>
      </c>
    </row>
    <row r="729" spans="1:14" s="100" customFormat="1" ht="23.25" x14ac:dyDescent="0.25">
      <c r="A729" s="120" t="s">
        <v>111</v>
      </c>
      <c r="B729" s="121" t="s">
        <v>110</v>
      </c>
      <c r="C729" s="143" t="s">
        <v>700</v>
      </c>
      <c r="D729" s="116">
        <f>D730+D734</f>
        <v>819900</v>
      </c>
      <c r="E729" s="116">
        <f>E730+E734</f>
        <v>819900</v>
      </c>
      <c r="F729" s="117" t="str">
        <f t="shared" si="135"/>
        <v>-</v>
      </c>
    </row>
    <row r="730" spans="1:14" s="101" customFormat="1" ht="51.75" customHeight="1" x14ac:dyDescent="0.25">
      <c r="A730" s="123" t="s">
        <v>361</v>
      </c>
      <c r="B730" s="124" t="s">
        <v>110</v>
      </c>
      <c r="C730" s="145" t="s">
        <v>701</v>
      </c>
      <c r="D730" s="118">
        <f t="shared" si="156"/>
        <v>819900</v>
      </c>
      <c r="E730" s="118">
        <f t="shared" si="156"/>
        <v>819900</v>
      </c>
      <c r="F730" s="119" t="str">
        <f t="shared" si="135"/>
        <v>-</v>
      </c>
    </row>
    <row r="731" spans="1:14" ht="24.75" customHeight="1" x14ac:dyDescent="0.25">
      <c r="A731" s="123" t="s">
        <v>702</v>
      </c>
      <c r="B731" s="124" t="s">
        <v>110</v>
      </c>
      <c r="C731" s="145" t="s">
        <v>703</v>
      </c>
      <c r="D731" s="118">
        <f t="shared" si="156"/>
        <v>819900</v>
      </c>
      <c r="E731" s="118">
        <f t="shared" si="156"/>
        <v>819900</v>
      </c>
      <c r="F731" s="119" t="str">
        <f t="shared" si="135"/>
        <v>-</v>
      </c>
      <c r="G731"/>
      <c r="H731"/>
      <c r="I731"/>
      <c r="J731"/>
      <c r="K731"/>
      <c r="L731"/>
      <c r="M731"/>
      <c r="N731"/>
    </row>
    <row r="732" spans="1:14" x14ac:dyDescent="0.25">
      <c r="A732" s="123" t="s">
        <v>122</v>
      </c>
      <c r="B732" s="124" t="s">
        <v>110</v>
      </c>
      <c r="C732" s="145" t="s">
        <v>704</v>
      </c>
      <c r="D732" s="118">
        <f t="shared" si="156"/>
        <v>819900</v>
      </c>
      <c r="E732" s="118">
        <f t="shared" si="156"/>
        <v>819900</v>
      </c>
      <c r="F732" s="119" t="str">
        <f t="shared" si="135"/>
        <v>-</v>
      </c>
      <c r="G732"/>
      <c r="H732"/>
      <c r="I732"/>
      <c r="J732"/>
      <c r="K732"/>
      <c r="L732"/>
      <c r="M732"/>
      <c r="N732"/>
    </row>
    <row r="733" spans="1:14" x14ac:dyDescent="0.25">
      <c r="A733" s="123" t="s">
        <v>123</v>
      </c>
      <c r="B733" s="124" t="s">
        <v>110</v>
      </c>
      <c r="C733" s="145" t="s">
        <v>705</v>
      </c>
      <c r="D733" s="118">
        <v>819900</v>
      </c>
      <c r="E733" s="125">
        <v>819900</v>
      </c>
      <c r="F733" s="119" t="str">
        <f t="shared" si="135"/>
        <v>-</v>
      </c>
      <c r="G733"/>
      <c r="H733"/>
      <c r="I733"/>
      <c r="J733"/>
      <c r="K733"/>
      <c r="L733"/>
      <c r="M733"/>
      <c r="N733"/>
    </row>
    <row r="734" spans="1:14" s="171" customFormat="1" ht="29.25" hidden="1" customHeight="1" x14ac:dyDescent="0.25">
      <c r="A734" s="120" t="s">
        <v>11</v>
      </c>
      <c r="B734" s="208" t="s">
        <v>110</v>
      </c>
      <c r="C734" s="228" t="s">
        <v>1338</v>
      </c>
      <c r="D734" s="229">
        <f t="shared" si="156"/>
        <v>0</v>
      </c>
      <c r="E734" s="229">
        <f t="shared" si="156"/>
        <v>0</v>
      </c>
      <c r="F734" s="232" t="str">
        <f t="shared" ref="F734:F737" si="157">IF(OR(D734="-",E734=D734),"-",D734-IF(E734="-",0,E734))</f>
        <v>-</v>
      </c>
    </row>
    <row r="735" spans="1:14" s="4" customFormat="1" ht="20.25" hidden="1" customHeight="1" x14ac:dyDescent="0.25">
      <c r="A735" s="50" t="s">
        <v>61</v>
      </c>
      <c r="B735" s="208" t="s">
        <v>110</v>
      </c>
      <c r="C735" s="228" t="s">
        <v>1339</v>
      </c>
      <c r="D735" s="229">
        <f t="shared" si="156"/>
        <v>0</v>
      </c>
      <c r="E735" s="229">
        <f t="shared" si="156"/>
        <v>0</v>
      </c>
      <c r="F735" s="232" t="str">
        <f t="shared" si="157"/>
        <v>-</v>
      </c>
    </row>
    <row r="736" spans="1:14" s="4" customFormat="1" hidden="1" x14ac:dyDescent="0.25">
      <c r="A736" s="123" t="s">
        <v>120</v>
      </c>
      <c r="B736" s="208" t="s">
        <v>110</v>
      </c>
      <c r="C736" s="228" t="s">
        <v>1337</v>
      </c>
      <c r="D736" s="229">
        <f t="shared" si="156"/>
        <v>0</v>
      </c>
      <c r="E736" s="229">
        <f t="shared" si="156"/>
        <v>0</v>
      </c>
      <c r="F736" s="232" t="str">
        <f t="shared" si="157"/>
        <v>-</v>
      </c>
    </row>
    <row r="737" spans="1:14" s="4" customFormat="1" hidden="1" x14ac:dyDescent="0.25">
      <c r="A737" s="123" t="s">
        <v>121</v>
      </c>
      <c r="B737" s="208" t="s">
        <v>110</v>
      </c>
      <c r="C737" s="228" t="s">
        <v>1336</v>
      </c>
      <c r="D737" s="229">
        <f>D738</f>
        <v>0</v>
      </c>
      <c r="E737" s="229">
        <f>E738</f>
        <v>0</v>
      </c>
      <c r="F737" s="232" t="str">
        <f t="shared" si="157"/>
        <v>-</v>
      </c>
    </row>
    <row r="738" spans="1:14" s="4" customFormat="1" hidden="1" x14ac:dyDescent="0.25">
      <c r="A738" s="123" t="s">
        <v>158</v>
      </c>
      <c r="B738" s="208" t="s">
        <v>110</v>
      </c>
      <c r="C738" s="228" t="s">
        <v>1335</v>
      </c>
      <c r="D738" s="229">
        <v>0</v>
      </c>
      <c r="E738" s="230">
        <v>0</v>
      </c>
      <c r="F738" s="232" t="str">
        <f t="shared" ref="F738" si="158">IF(OR(D738="-",E738=D738),"-",D738-IF(E738="-",0,E738))</f>
        <v>-</v>
      </c>
    </row>
    <row r="739" spans="1:14" s="122" customFormat="1" x14ac:dyDescent="0.25">
      <c r="A739" s="120" t="s">
        <v>151</v>
      </c>
      <c r="B739" s="121" t="s">
        <v>110</v>
      </c>
      <c r="C739" s="143" t="s">
        <v>706</v>
      </c>
      <c r="D739" s="116">
        <f>D740</f>
        <v>36877904.600000001</v>
      </c>
      <c r="E739" s="116">
        <f>E740</f>
        <v>35948577.519999996</v>
      </c>
      <c r="F739" s="117">
        <f t="shared" si="135"/>
        <v>929327.08000000566</v>
      </c>
    </row>
    <row r="740" spans="1:14" s="100" customFormat="1" ht="45.75" x14ac:dyDescent="0.25">
      <c r="A740" s="120" t="s">
        <v>1041</v>
      </c>
      <c r="B740" s="121" t="s">
        <v>110</v>
      </c>
      <c r="C740" s="143" t="s">
        <v>707</v>
      </c>
      <c r="D740" s="116">
        <f>D741+D802+D818+D813</f>
        <v>36877904.600000001</v>
      </c>
      <c r="E740" s="116">
        <f>E741+E802+E818+E813</f>
        <v>35948577.519999996</v>
      </c>
      <c r="F740" s="117">
        <f t="shared" si="135"/>
        <v>929327.08000000566</v>
      </c>
    </row>
    <row r="741" spans="1:14" s="100" customFormat="1" ht="19.5" customHeight="1" x14ac:dyDescent="0.25">
      <c r="A741" s="120" t="s">
        <v>243</v>
      </c>
      <c r="B741" s="121" t="s">
        <v>110</v>
      </c>
      <c r="C741" s="143" t="s">
        <v>708</v>
      </c>
      <c r="D741" s="116">
        <f>D742+D781+D773</f>
        <v>25754704.600000001</v>
      </c>
      <c r="E741" s="116">
        <f>E742+E781+E773</f>
        <v>24825396.52</v>
      </c>
      <c r="F741" s="117">
        <f t="shared" si="135"/>
        <v>929308.08000000194</v>
      </c>
    </row>
    <row r="742" spans="1:14" s="100" customFormat="1" x14ac:dyDescent="0.25">
      <c r="A742" s="120" t="s">
        <v>112</v>
      </c>
      <c r="B742" s="121" t="s">
        <v>110</v>
      </c>
      <c r="C742" s="143" t="s">
        <v>709</v>
      </c>
      <c r="D742" s="116">
        <f>D743+D747+D754+D758+D762+D766</f>
        <v>24206423.100000001</v>
      </c>
      <c r="E742" s="116">
        <f>E743+E747+E754+E758+E762+E766</f>
        <v>23277135.82</v>
      </c>
      <c r="F742" s="117">
        <f t="shared" si="135"/>
        <v>929287.28000000119</v>
      </c>
    </row>
    <row r="743" spans="1:14" s="115" customFormat="1" ht="29.25" hidden="1" customHeight="1" x14ac:dyDescent="0.25">
      <c r="A743" s="123" t="s">
        <v>160</v>
      </c>
      <c r="B743" s="208" t="s">
        <v>110</v>
      </c>
      <c r="C743" s="228" t="s">
        <v>710</v>
      </c>
      <c r="D743" s="229">
        <f t="shared" ref="D743:E745" si="159">D744</f>
        <v>0</v>
      </c>
      <c r="E743" s="229">
        <f t="shared" si="159"/>
        <v>0</v>
      </c>
      <c r="F743" s="232" t="str">
        <f t="shared" si="135"/>
        <v>-</v>
      </c>
    </row>
    <row r="744" spans="1:14" s="115" customFormat="1" ht="23.25" hidden="1" x14ac:dyDescent="0.25">
      <c r="A744" s="123" t="s">
        <v>113</v>
      </c>
      <c r="B744" s="208" t="s">
        <v>110</v>
      </c>
      <c r="C744" s="228" t="s">
        <v>711</v>
      </c>
      <c r="D744" s="229">
        <f t="shared" si="159"/>
        <v>0</v>
      </c>
      <c r="E744" s="229">
        <f t="shared" si="159"/>
        <v>0</v>
      </c>
      <c r="F744" s="232" t="str">
        <f t="shared" si="135"/>
        <v>-</v>
      </c>
    </row>
    <row r="745" spans="1:14" s="115" customFormat="1" ht="23.25" hidden="1" x14ac:dyDescent="0.25">
      <c r="A745" s="123" t="s">
        <v>358</v>
      </c>
      <c r="B745" s="208" t="s">
        <v>110</v>
      </c>
      <c r="C745" s="228" t="s">
        <v>712</v>
      </c>
      <c r="D745" s="229">
        <f t="shared" si="159"/>
        <v>0</v>
      </c>
      <c r="E745" s="229">
        <f t="shared" si="159"/>
        <v>0</v>
      </c>
      <c r="F745" s="232" t="str">
        <f t="shared" si="135"/>
        <v>-</v>
      </c>
    </row>
    <row r="746" spans="1:14" s="115" customFormat="1" ht="34.5" hidden="1" x14ac:dyDescent="0.25">
      <c r="A746" s="123" t="s">
        <v>114</v>
      </c>
      <c r="B746" s="208" t="s">
        <v>110</v>
      </c>
      <c r="C746" s="228" t="s">
        <v>713</v>
      </c>
      <c r="D746" s="229">
        <v>0</v>
      </c>
      <c r="E746" s="230">
        <v>0</v>
      </c>
      <c r="F746" s="232" t="str">
        <f t="shared" si="135"/>
        <v>-</v>
      </c>
    </row>
    <row r="747" spans="1:14" x14ac:dyDescent="0.25">
      <c r="A747" s="123" t="s">
        <v>152</v>
      </c>
      <c r="B747" s="124" t="s">
        <v>110</v>
      </c>
      <c r="C747" s="145" t="s">
        <v>714</v>
      </c>
      <c r="D747" s="118">
        <f>D748+D751</f>
        <v>12858550</v>
      </c>
      <c r="E747" s="118">
        <f>E748+E751</f>
        <v>12312281.510000002</v>
      </c>
      <c r="F747" s="119">
        <f t="shared" si="135"/>
        <v>546268.48999999836</v>
      </c>
      <c r="G747"/>
      <c r="H747"/>
      <c r="I747"/>
      <c r="J747"/>
      <c r="K747"/>
      <c r="L747"/>
      <c r="M747"/>
      <c r="N747"/>
    </row>
    <row r="748" spans="1:14" ht="23.25" x14ac:dyDescent="0.25">
      <c r="A748" s="123" t="s">
        <v>113</v>
      </c>
      <c r="B748" s="124" t="s">
        <v>110</v>
      </c>
      <c r="C748" s="145" t="s">
        <v>715</v>
      </c>
      <c r="D748" s="118">
        <f t="shared" ref="D748:E749" si="160">D749</f>
        <v>12828550</v>
      </c>
      <c r="E748" s="118">
        <f t="shared" si="160"/>
        <v>12282281.510000002</v>
      </c>
      <c r="F748" s="119">
        <f t="shared" si="135"/>
        <v>546268.48999999836</v>
      </c>
      <c r="G748"/>
      <c r="H748"/>
      <c r="I748"/>
      <c r="J748"/>
      <c r="K748"/>
      <c r="L748"/>
      <c r="M748"/>
      <c r="N748"/>
    </row>
    <row r="749" spans="1:14" ht="23.25" x14ac:dyDescent="0.25">
      <c r="A749" s="123" t="s">
        <v>358</v>
      </c>
      <c r="B749" s="124" t="s">
        <v>110</v>
      </c>
      <c r="C749" s="145" t="s">
        <v>716</v>
      </c>
      <c r="D749" s="118">
        <f t="shared" si="160"/>
        <v>12828550</v>
      </c>
      <c r="E749" s="118">
        <f t="shared" si="160"/>
        <v>12282281.510000002</v>
      </c>
      <c r="F749" s="119">
        <f t="shared" si="135"/>
        <v>546268.48999999836</v>
      </c>
      <c r="G749"/>
      <c r="H749"/>
      <c r="I749"/>
      <c r="J749"/>
      <c r="K749"/>
      <c r="L749"/>
      <c r="M749"/>
      <c r="N749"/>
    </row>
    <row r="750" spans="1:14" x14ac:dyDescent="0.25">
      <c r="A750" s="123" t="s">
        <v>1285</v>
      </c>
      <c r="B750" s="124" t="s">
        <v>110</v>
      </c>
      <c r="C750" s="145" t="s">
        <v>717</v>
      </c>
      <c r="D750" s="118">
        <f>9873805.51+2954744.49</f>
        <v>12828550</v>
      </c>
      <c r="E750" s="125">
        <f>9493886.55+2788394.96</f>
        <v>12282281.510000002</v>
      </c>
      <c r="F750" s="119">
        <f t="shared" si="135"/>
        <v>546268.48999999836</v>
      </c>
      <c r="G750"/>
      <c r="H750"/>
      <c r="I750"/>
      <c r="J750"/>
      <c r="K750"/>
      <c r="L750"/>
      <c r="M750"/>
      <c r="N750"/>
    </row>
    <row r="751" spans="1:14" x14ac:dyDescent="0.25">
      <c r="A751" s="123" t="s">
        <v>120</v>
      </c>
      <c r="B751" s="124" t="s">
        <v>110</v>
      </c>
      <c r="C751" s="145" t="s">
        <v>1521</v>
      </c>
      <c r="D751" s="118">
        <f>D752</f>
        <v>30000</v>
      </c>
      <c r="E751" s="118">
        <f>E752</f>
        <v>30000</v>
      </c>
      <c r="F751" s="119" t="str">
        <f t="shared" ref="F751:F753" si="161">IF(OR(D751="-",E751=D751),"-",D751-IF(E751="-",0,E751))</f>
        <v>-</v>
      </c>
      <c r="G751"/>
      <c r="H751"/>
      <c r="I751"/>
      <c r="J751"/>
      <c r="K751"/>
      <c r="L751"/>
      <c r="M751"/>
      <c r="N751"/>
    </row>
    <row r="752" spans="1:14" x14ac:dyDescent="0.25">
      <c r="A752" s="123" t="s">
        <v>121</v>
      </c>
      <c r="B752" s="124" t="s">
        <v>110</v>
      </c>
      <c r="C752" s="145" t="s">
        <v>1522</v>
      </c>
      <c r="D752" s="118">
        <f>D753</f>
        <v>30000</v>
      </c>
      <c r="E752" s="118">
        <f>E753</f>
        <v>30000</v>
      </c>
      <c r="F752" s="119" t="str">
        <f t="shared" si="161"/>
        <v>-</v>
      </c>
      <c r="G752"/>
      <c r="H752"/>
      <c r="I752"/>
      <c r="J752"/>
      <c r="K752"/>
      <c r="L752"/>
      <c r="M752"/>
      <c r="N752"/>
    </row>
    <row r="753" spans="1:14" ht="22.5" x14ac:dyDescent="0.25">
      <c r="A753" s="50" t="s">
        <v>1531</v>
      </c>
      <c r="B753" s="124" t="s">
        <v>110</v>
      </c>
      <c r="C753" s="145" t="s">
        <v>1523</v>
      </c>
      <c r="D753" s="118">
        <v>30000</v>
      </c>
      <c r="E753" s="125">
        <v>30000</v>
      </c>
      <c r="F753" s="119" t="str">
        <f t="shared" si="161"/>
        <v>-</v>
      </c>
      <c r="G753"/>
      <c r="H753"/>
      <c r="I753"/>
      <c r="J753"/>
      <c r="K753"/>
      <c r="L753"/>
      <c r="M753"/>
      <c r="N753"/>
    </row>
    <row r="754" spans="1:14" ht="28.5" customHeight="1" x14ac:dyDescent="0.25">
      <c r="A754" s="123" t="s">
        <v>153</v>
      </c>
      <c r="B754" s="124" t="s">
        <v>110</v>
      </c>
      <c r="C754" s="145" t="s">
        <v>718</v>
      </c>
      <c r="D754" s="118">
        <f>D755</f>
        <v>1459473.28</v>
      </c>
      <c r="E754" s="118">
        <f t="shared" ref="D754:E756" si="162">E755</f>
        <v>1453591.8900000001</v>
      </c>
      <c r="F754" s="119">
        <f t="shared" si="135"/>
        <v>5881.3899999998976</v>
      </c>
      <c r="G754"/>
      <c r="H754"/>
      <c r="I754"/>
      <c r="J754"/>
      <c r="K754"/>
      <c r="L754"/>
      <c r="M754"/>
      <c r="N754"/>
    </row>
    <row r="755" spans="1:14" ht="23.25" x14ac:dyDescent="0.25">
      <c r="A755" s="123" t="s">
        <v>113</v>
      </c>
      <c r="B755" s="124" t="s">
        <v>110</v>
      </c>
      <c r="C755" s="145" t="s">
        <v>719</v>
      </c>
      <c r="D755" s="118">
        <f t="shared" si="162"/>
        <v>1459473.28</v>
      </c>
      <c r="E755" s="118">
        <f t="shared" si="162"/>
        <v>1453591.8900000001</v>
      </c>
      <c r="F755" s="119">
        <f t="shared" si="135"/>
        <v>5881.3899999998976</v>
      </c>
      <c r="G755"/>
      <c r="H755"/>
      <c r="I755"/>
      <c r="J755"/>
      <c r="K755"/>
      <c r="L755"/>
      <c r="M755"/>
      <c r="N755"/>
    </row>
    <row r="756" spans="1:14" ht="22.5" customHeight="1" x14ac:dyDescent="0.25">
      <c r="A756" s="123" t="s">
        <v>1164</v>
      </c>
      <c r="B756" s="124" t="s">
        <v>110</v>
      </c>
      <c r="C756" s="145" t="s">
        <v>720</v>
      </c>
      <c r="D756" s="118">
        <f t="shared" si="162"/>
        <v>1459473.28</v>
      </c>
      <c r="E756" s="118">
        <f t="shared" si="162"/>
        <v>1453591.8900000001</v>
      </c>
      <c r="F756" s="119">
        <f t="shared" si="135"/>
        <v>5881.3899999998976</v>
      </c>
      <c r="G756"/>
      <c r="H756"/>
      <c r="I756"/>
      <c r="J756"/>
      <c r="K756"/>
      <c r="L756"/>
      <c r="M756"/>
      <c r="N756"/>
    </row>
    <row r="757" spans="1:14" x14ac:dyDescent="0.25">
      <c r="A757" s="123" t="s">
        <v>1285</v>
      </c>
      <c r="B757" s="124" t="s">
        <v>110</v>
      </c>
      <c r="C757" s="145" t="s">
        <v>721</v>
      </c>
      <c r="D757" s="118">
        <f>57500+1401973.28</f>
        <v>1459473.28</v>
      </c>
      <c r="E757" s="125">
        <f>51618.61+1401973.28</f>
        <v>1453591.8900000001</v>
      </c>
      <c r="F757" s="119">
        <f t="shared" si="135"/>
        <v>5881.3899999998976</v>
      </c>
      <c r="G757"/>
      <c r="H757"/>
      <c r="I757"/>
      <c r="J757"/>
      <c r="K757"/>
      <c r="L757"/>
      <c r="M757"/>
      <c r="N757"/>
    </row>
    <row r="758" spans="1:14" x14ac:dyDescent="0.25">
      <c r="A758" s="123" t="s">
        <v>154</v>
      </c>
      <c r="B758" s="124" t="s">
        <v>110</v>
      </c>
      <c r="C758" s="145" t="s">
        <v>722</v>
      </c>
      <c r="D758" s="118">
        <f>D759</f>
        <v>1227400</v>
      </c>
      <c r="E758" s="118">
        <f t="shared" ref="D758:E760" si="163">E759</f>
        <v>1227400</v>
      </c>
      <c r="F758" s="119" t="str">
        <f t="shared" si="135"/>
        <v>-</v>
      </c>
      <c r="G758"/>
      <c r="H758"/>
      <c r="I758"/>
      <c r="J758"/>
      <c r="K758"/>
      <c r="L758"/>
      <c r="M758"/>
      <c r="N758"/>
    </row>
    <row r="759" spans="1:14" ht="23.25" x14ac:dyDescent="0.25">
      <c r="A759" s="123" t="s">
        <v>113</v>
      </c>
      <c r="B759" s="124" t="s">
        <v>110</v>
      </c>
      <c r="C759" s="145" t="s">
        <v>723</v>
      </c>
      <c r="D759" s="118">
        <f t="shared" si="163"/>
        <v>1227400</v>
      </c>
      <c r="E759" s="118">
        <f t="shared" si="163"/>
        <v>1227400</v>
      </c>
      <c r="F759" s="119" t="str">
        <f t="shared" si="135"/>
        <v>-</v>
      </c>
      <c r="G759"/>
      <c r="H759"/>
      <c r="I759"/>
      <c r="J759"/>
      <c r="K759"/>
      <c r="L759"/>
      <c r="M759"/>
      <c r="N759"/>
    </row>
    <row r="760" spans="1:14" ht="34.5" x14ac:dyDescent="0.25">
      <c r="A760" s="123" t="s">
        <v>1164</v>
      </c>
      <c r="B760" s="124" t="s">
        <v>110</v>
      </c>
      <c r="C760" s="145" t="s">
        <v>724</v>
      </c>
      <c r="D760" s="118">
        <f t="shared" si="163"/>
        <v>1227400</v>
      </c>
      <c r="E760" s="118">
        <f t="shared" si="163"/>
        <v>1227400</v>
      </c>
      <c r="F760" s="119" t="str">
        <f t="shared" si="135"/>
        <v>-</v>
      </c>
      <c r="G760"/>
      <c r="H760"/>
      <c r="I760"/>
      <c r="J760"/>
      <c r="K760"/>
      <c r="L760"/>
      <c r="M760"/>
      <c r="N760"/>
    </row>
    <row r="761" spans="1:14" ht="34.5" x14ac:dyDescent="0.25">
      <c r="A761" s="123" t="s">
        <v>114</v>
      </c>
      <c r="B761" s="124" t="s">
        <v>110</v>
      </c>
      <c r="C761" s="145" t="s">
        <v>725</v>
      </c>
      <c r="D761" s="118">
        <v>1227400</v>
      </c>
      <c r="E761" s="125">
        <v>1227400</v>
      </c>
      <c r="F761" s="119" t="str">
        <f t="shared" si="135"/>
        <v>-</v>
      </c>
      <c r="G761"/>
      <c r="H761"/>
      <c r="I761"/>
      <c r="J761"/>
      <c r="K761"/>
      <c r="L761"/>
      <c r="M761"/>
      <c r="N761"/>
    </row>
    <row r="762" spans="1:14" x14ac:dyDescent="0.25">
      <c r="A762" s="123" t="s">
        <v>155</v>
      </c>
      <c r="B762" s="124" t="s">
        <v>110</v>
      </c>
      <c r="C762" s="145" t="s">
        <v>726</v>
      </c>
      <c r="D762" s="118">
        <f t="shared" ref="D762:E764" si="164">D763</f>
        <v>904521.63</v>
      </c>
      <c r="E762" s="118">
        <f t="shared" si="164"/>
        <v>836569.44</v>
      </c>
      <c r="F762" s="119">
        <f t="shared" si="135"/>
        <v>67952.190000000061</v>
      </c>
      <c r="G762"/>
      <c r="H762"/>
      <c r="I762"/>
      <c r="J762"/>
      <c r="K762"/>
      <c r="L762"/>
      <c r="M762"/>
      <c r="N762"/>
    </row>
    <row r="763" spans="1:14" ht="23.25" x14ac:dyDescent="0.25">
      <c r="A763" s="123" t="s">
        <v>113</v>
      </c>
      <c r="B763" s="124" t="s">
        <v>110</v>
      </c>
      <c r="C763" s="145" t="s">
        <v>727</v>
      </c>
      <c r="D763" s="118">
        <f t="shared" si="164"/>
        <v>904521.63</v>
      </c>
      <c r="E763" s="118">
        <f t="shared" si="164"/>
        <v>836569.44</v>
      </c>
      <c r="F763" s="119">
        <f t="shared" si="135"/>
        <v>67952.190000000061</v>
      </c>
      <c r="G763"/>
      <c r="H763"/>
      <c r="I763"/>
      <c r="J763"/>
      <c r="K763"/>
      <c r="L763"/>
      <c r="M763"/>
      <c r="N763"/>
    </row>
    <row r="764" spans="1:14" ht="27" customHeight="1" x14ac:dyDescent="0.25">
      <c r="A764" s="123" t="s">
        <v>1164</v>
      </c>
      <c r="B764" s="124" t="s">
        <v>110</v>
      </c>
      <c r="C764" s="145" t="s">
        <v>728</v>
      </c>
      <c r="D764" s="118">
        <f t="shared" si="164"/>
        <v>904521.63</v>
      </c>
      <c r="E764" s="118">
        <f t="shared" si="164"/>
        <v>836569.44</v>
      </c>
      <c r="F764" s="119">
        <f t="shared" si="135"/>
        <v>67952.190000000061</v>
      </c>
      <c r="G764"/>
      <c r="H764"/>
      <c r="I764"/>
      <c r="J764"/>
      <c r="K764"/>
      <c r="L764"/>
      <c r="M764"/>
      <c r="N764"/>
    </row>
    <row r="765" spans="1:14" x14ac:dyDescent="0.25">
      <c r="A765" s="123" t="s">
        <v>1285</v>
      </c>
      <c r="B765" s="124" t="s">
        <v>110</v>
      </c>
      <c r="C765" s="145" t="s">
        <v>729</v>
      </c>
      <c r="D765" s="118">
        <v>904521.63</v>
      </c>
      <c r="E765" s="125">
        <v>836569.44</v>
      </c>
      <c r="F765" s="119">
        <f t="shared" si="135"/>
        <v>67952.190000000061</v>
      </c>
      <c r="G765"/>
      <c r="H765"/>
      <c r="I765"/>
      <c r="J765"/>
      <c r="K765"/>
      <c r="L765"/>
      <c r="M765"/>
      <c r="N765"/>
    </row>
    <row r="766" spans="1:14" x14ac:dyDescent="0.25">
      <c r="A766" s="123" t="s">
        <v>156</v>
      </c>
      <c r="B766" s="124" t="s">
        <v>110</v>
      </c>
      <c r="C766" s="145" t="s">
        <v>730</v>
      </c>
      <c r="D766" s="118">
        <f>D767+D770</f>
        <v>7756478.1900000004</v>
      </c>
      <c r="E766" s="118">
        <f>E767+E770</f>
        <v>7447292.9800000004</v>
      </c>
      <c r="F766" s="119">
        <f t="shared" si="135"/>
        <v>309185.20999999996</v>
      </c>
      <c r="G766"/>
      <c r="H766"/>
      <c r="I766"/>
      <c r="J766"/>
      <c r="K766"/>
      <c r="L766"/>
      <c r="M766"/>
      <c r="N766"/>
    </row>
    <row r="767" spans="1:14" ht="26.25" customHeight="1" x14ac:dyDescent="0.25">
      <c r="A767" s="123" t="s">
        <v>113</v>
      </c>
      <c r="B767" s="124" t="s">
        <v>110</v>
      </c>
      <c r="C767" s="145" t="s">
        <v>731</v>
      </c>
      <c r="D767" s="118">
        <f t="shared" ref="D767:E768" si="165">D768</f>
        <v>7686478.1900000004</v>
      </c>
      <c r="E767" s="118">
        <f t="shared" si="165"/>
        <v>7377292.9800000004</v>
      </c>
      <c r="F767" s="119">
        <f t="shared" si="135"/>
        <v>309185.20999999996</v>
      </c>
      <c r="G767"/>
      <c r="H767"/>
      <c r="I767"/>
      <c r="J767"/>
      <c r="K767"/>
      <c r="L767"/>
      <c r="M767"/>
      <c r="N767"/>
    </row>
    <row r="768" spans="1:14" ht="27.75" customHeight="1" x14ac:dyDescent="0.25">
      <c r="A768" s="123" t="s">
        <v>1164</v>
      </c>
      <c r="B768" s="124" t="s">
        <v>110</v>
      </c>
      <c r="C768" s="145" t="s">
        <v>732</v>
      </c>
      <c r="D768" s="118">
        <f t="shared" si="165"/>
        <v>7686478.1900000004</v>
      </c>
      <c r="E768" s="118">
        <f t="shared" si="165"/>
        <v>7377292.9800000004</v>
      </c>
      <c r="F768" s="119">
        <f t="shared" ref="F768:F926" si="166">IF(OR(D768="-",E768=D768),"-",D768-IF(E768="-",0,E768))</f>
        <v>309185.20999999996</v>
      </c>
      <c r="G768"/>
      <c r="H768"/>
      <c r="I768"/>
      <c r="J768"/>
      <c r="K768"/>
      <c r="L768"/>
      <c r="M768"/>
      <c r="N768"/>
    </row>
    <row r="769" spans="1:14" ht="17.25" customHeight="1" x14ac:dyDescent="0.25">
      <c r="A769" s="123" t="s">
        <v>1285</v>
      </c>
      <c r="B769" s="124" t="s">
        <v>110</v>
      </c>
      <c r="C769" s="145" t="s">
        <v>733</v>
      </c>
      <c r="D769" s="118">
        <v>7686478.1900000004</v>
      </c>
      <c r="E769" s="125">
        <v>7377292.9800000004</v>
      </c>
      <c r="F769" s="119">
        <f t="shared" si="166"/>
        <v>309185.20999999996</v>
      </c>
      <c r="G769"/>
      <c r="H769"/>
      <c r="I769"/>
      <c r="J769"/>
      <c r="K769"/>
      <c r="L769"/>
      <c r="M769"/>
      <c r="N769"/>
    </row>
    <row r="770" spans="1:14" x14ac:dyDescent="0.25">
      <c r="A770" s="123" t="s">
        <v>120</v>
      </c>
      <c r="B770" s="124" t="s">
        <v>110</v>
      </c>
      <c r="C770" s="145" t="s">
        <v>1524</v>
      </c>
      <c r="D770" s="118">
        <f>D771</f>
        <v>70000</v>
      </c>
      <c r="E770" s="118">
        <f>E771</f>
        <v>70000</v>
      </c>
      <c r="F770" s="119" t="str">
        <f t="shared" si="166"/>
        <v>-</v>
      </c>
      <c r="G770"/>
      <c r="H770"/>
      <c r="I770"/>
      <c r="J770"/>
      <c r="K770"/>
      <c r="L770"/>
      <c r="M770"/>
      <c r="N770"/>
    </row>
    <row r="771" spans="1:14" x14ac:dyDescent="0.25">
      <c r="A771" s="123" t="s">
        <v>121</v>
      </c>
      <c r="B771" s="124" t="s">
        <v>110</v>
      </c>
      <c r="C771" s="145" t="s">
        <v>1525</v>
      </c>
      <c r="D771" s="118">
        <f>D772</f>
        <v>70000</v>
      </c>
      <c r="E771" s="118">
        <f>E772</f>
        <v>70000</v>
      </c>
      <c r="F771" s="119" t="str">
        <f t="shared" si="166"/>
        <v>-</v>
      </c>
      <c r="G771"/>
      <c r="H771"/>
      <c r="I771"/>
      <c r="J771"/>
      <c r="K771"/>
      <c r="L771"/>
      <c r="M771"/>
      <c r="N771"/>
    </row>
    <row r="772" spans="1:14" ht="22.5" x14ac:dyDescent="0.25">
      <c r="A772" s="50" t="s">
        <v>1531</v>
      </c>
      <c r="B772" s="124" t="s">
        <v>110</v>
      </c>
      <c r="C772" s="145" t="s">
        <v>1526</v>
      </c>
      <c r="D772" s="118">
        <v>70000</v>
      </c>
      <c r="E772" s="125">
        <v>70000</v>
      </c>
      <c r="F772" s="119" t="str">
        <f t="shared" si="166"/>
        <v>-</v>
      </c>
      <c r="G772"/>
      <c r="H772"/>
      <c r="I772"/>
      <c r="J772"/>
      <c r="K772"/>
      <c r="L772"/>
      <c r="M772"/>
      <c r="N772"/>
    </row>
    <row r="773" spans="1:14" s="4" customFormat="1" ht="24.75" customHeight="1" x14ac:dyDescent="0.25">
      <c r="A773" s="123" t="s">
        <v>618</v>
      </c>
      <c r="B773" s="124" t="s">
        <v>110</v>
      </c>
      <c r="C773" s="145" t="s">
        <v>734</v>
      </c>
      <c r="D773" s="118">
        <f t="shared" ref="D773:E779" si="167">D774</f>
        <v>254200</v>
      </c>
      <c r="E773" s="118">
        <f t="shared" si="167"/>
        <v>254179.20000000001</v>
      </c>
      <c r="F773" s="119">
        <f t="shared" si="166"/>
        <v>20.799999999988358</v>
      </c>
    </row>
    <row r="774" spans="1:14" s="4" customFormat="1" x14ac:dyDescent="0.25">
      <c r="A774" s="123" t="s">
        <v>157</v>
      </c>
      <c r="B774" s="124" t="s">
        <v>110</v>
      </c>
      <c r="C774" s="145" t="s">
        <v>735</v>
      </c>
      <c r="D774" s="118">
        <f>D778+D775</f>
        <v>254200</v>
      </c>
      <c r="E774" s="118">
        <f>E778</f>
        <v>254179.20000000001</v>
      </c>
      <c r="F774" s="119">
        <f t="shared" si="166"/>
        <v>20.799999999988358</v>
      </c>
    </row>
    <row r="775" spans="1:14" s="115" customFormat="1" ht="23.25" hidden="1" x14ac:dyDescent="0.25">
      <c r="A775" s="123" t="s">
        <v>113</v>
      </c>
      <c r="B775" s="208" t="s">
        <v>110</v>
      </c>
      <c r="C775" s="228" t="s">
        <v>1216</v>
      </c>
      <c r="D775" s="229">
        <f t="shared" ref="D775:E776" si="168">D776</f>
        <v>0</v>
      </c>
      <c r="E775" s="229">
        <f t="shared" si="168"/>
        <v>0</v>
      </c>
      <c r="F775" s="232" t="str">
        <f t="shared" ref="F775:F777" si="169">IF(OR(D775="-",E775=D775),"-",D775-IF(E775="-",0,E775))</f>
        <v>-</v>
      </c>
    </row>
    <row r="776" spans="1:14" s="115" customFormat="1" ht="23.25" hidden="1" x14ac:dyDescent="0.25">
      <c r="A776" s="123" t="s">
        <v>358</v>
      </c>
      <c r="B776" s="208" t="s">
        <v>110</v>
      </c>
      <c r="C776" s="228" t="s">
        <v>1216</v>
      </c>
      <c r="D776" s="229">
        <f t="shared" si="168"/>
        <v>0</v>
      </c>
      <c r="E776" s="229">
        <f t="shared" si="168"/>
        <v>0</v>
      </c>
      <c r="F776" s="232" t="str">
        <f t="shared" si="169"/>
        <v>-</v>
      </c>
    </row>
    <row r="777" spans="1:14" s="115" customFormat="1" ht="34.5" hidden="1" x14ac:dyDescent="0.25">
      <c r="A777" s="123" t="s">
        <v>114</v>
      </c>
      <c r="B777" s="208" t="s">
        <v>110</v>
      </c>
      <c r="C777" s="228" t="s">
        <v>1217</v>
      </c>
      <c r="D777" s="229">
        <v>0</v>
      </c>
      <c r="E777" s="230">
        <v>0</v>
      </c>
      <c r="F777" s="232" t="str">
        <f t="shared" si="169"/>
        <v>-</v>
      </c>
    </row>
    <row r="778" spans="1:14" s="4" customFormat="1" ht="34.5" x14ac:dyDescent="0.25">
      <c r="A778" s="123" t="s">
        <v>142</v>
      </c>
      <c r="B778" s="124" t="s">
        <v>110</v>
      </c>
      <c r="C778" s="145" t="s">
        <v>736</v>
      </c>
      <c r="D778" s="118">
        <f t="shared" si="167"/>
        <v>254200</v>
      </c>
      <c r="E778" s="118">
        <f t="shared" si="167"/>
        <v>254179.20000000001</v>
      </c>
      <c r="F778" s="119">
        <f t="shared" si="166"/>
        <v>20.799999999988358</v>
      </c>
    </row>
    <row r="779" spans="1:14" s="4" customFormat="1" x14ac:dyDescent="0.25">
      <c r="A779" s="123" t="s">
        <v>143</v>
      </c>
      <c r="B779" s="124" t="s">
        <v>110</v>
      </c>
      <c r="C779" s="145" t="s">
        <v>737</v>
      </c>
      <c r="D779" s="118">
        <f t="shared" si="167"/>
        <v>254200</v>
      </c>
      <c r="E779" s="118">
        <f t="shared" si="167"/>
        <v>254179.20000000001</v>
      </c>
      <c r="F779" s="119">
        <f t="shared" si="166"/>
        <v>20.799999999988358</v>
      </c>
    </row>
    <row r="780" spans="1:14" s="4" customFormat="1" ht="34.5" x14ac:dyDescent="0.25">
      <c r="A780" s="123" t="s">
        <v>144</v>
      </c>
      <c r="B780" s="124" t="s">
        <v>110</v>
      </c>
      <c r="C780" s="145" t="s">
        <v>738</v>
      </c>
      <c r="D780" s="118">
        <v>254200</v>
      </c>
      <c r="E780" s="125">
        <f>249195.29+4983.91</f>
        <v>254179.20000000001</v>
      </c>
      <c r="F780" s="119">
        <f t="shared" si="166"/>
        <v>20.799999999988358</v>
      </c>
    </row>
    <row r="781" spans="1:14" s="122" customFormat="1" ht="45.75" x14ac:dyDescent="0.25">
      <c r="A781" s="120" t="s">
        <v>1386</v>
      </c>
      <c r="B781" s="121" t="s">
        <v>110</v>
      </c>
      <c r="C781" s="143" t="s">
        <v>984</v>
      </c>
      <c r="D781" s="116">
        <f>D786+D782+D790+D794+D798</f>
        <v>1294081.5</v>
      </c>
      <c r="E781" s="116">
        <f>E786+E782+E790+E794+E798</f>
        <v>1294081.5</v>
      </c>
      <c r="F781" s="117" t="str">
        <f t="shared" si="166"/>
        <v>-</v>
      </c>
    </row>
    <row r="782" spans="1:14" ht="73.5" hidden="1" customHeight="1" x14ac:dyDescent="0.25">
      <c r="A782" s="128" t="s">
        <v>1042</v>
      </c>
      <c r="B782" s="325" t="s">
        <v>110</v>
      </c>
      <c r="C782" s="326" t="s">
        <v>1057</v>
      </c>
      <c r="D782" s="327">
        <f t="shared" ref="D782:E784" si="170">D783</f>
        <v>0</v>
      </c>
      <c r="E782" s="327">
        <f t="shared" si="170"/>
        <v>0</v>
      </c>
      <c r="F782" s="328" t="str">
        <f t="shared" ref="F782:F785" si="171">IF(OR(D782="-",E782=D782),"-",D782-IF(E782="-",0,E782))</f>
        <v>-</v>
      </c>
      <c r="G782"/>
      <c r="H782"/>
      <c r="I782"/>
      <c r="J782"/>
      <c r="K782"/>
      <c r="L782"/>
      <c r="M782"/>
      <c r="N782"/>
    </row>
    <row r="783" spans="1:14" ht="23.25" hidden="1" x14ac:dyDescent="0.25">
      <c r="A783" s="123" t="s">
        <v>113</v>
      </c>
      <c r="B783" s="325" t="s">
        <v>110</v>
      </c>
      <c r="C783" s="326" t="s">
        <v>1263</v>
      </c>
      <c r="D783" s="327">
        <f t="shared" si="170"/>
        <v>0</v>
      </c>
      <c r="E783" s="327">
        <f t="shared" si="170"/>
        <v>0</v>
      </c>
      <c r="F783" s="328" t="str">
        <f t="shared" si="171"/>
        <v>-</v>
      </c>
      <c r="G783"/>
      <c r="H783"/>
      <c r="I783"/>
      <c r="J783"/>
      <c r="K783"/>
      <c r="L783"/>
      <c r="M783"/>
      <c r="N783"/>
    </row>
    <row r="784" spans="1:14" ht="34.5" hidden="1" x14ac:dyDescent="0.25">
      <c r="A784" s="123" t="s">
        <v>1164</v>
      </c>
      <c r="B784" s="325" t="s">
        <v>110</v>
      </c>
      <c r="C784" s="326" t="s">
        <v>1262</v>
      </c>
      <c r="D784" s="327">
        <f t="shared" si="170"/>
        <v>0</v>
      </c>
      <c r="E784" s="327">
        <f t="shared" si="170"/>
        <v>0</v>
      </c>
      <c r="F784" s="328" t="str">
        <f t="shared" si="171"/>
        <v>-</v>
      </c>
      <c r="G784"/>
      <c r="H784"/>
      <c r="I784"/>
      <c r="J784"/>
      <c r="K784"/>
      <c r="L784"/>
      <c r="M784"/>
      <c r="N784"/>
    </row>
    <row r="785" spans="1:14" hidden="1" x14ac:dyDescent="0.25">
      <c r="A785" s="123" t="s">
        <v>1285</v>
      </c>
      <c r="B785" s="325" t="s">
        <v>110</v>
      </c>
      <c r="C785" s="326" t="s">
        <v>1261</v>
      </c>
      <c r="D785" s="327">
        <v>0</v>
      </c>
      <c r="E785" s="329">
        <v>0</v>
      </c>
      <c r="F785" s="328" t="str">
        <f t="shared" si="171"/>
        <v>-</v>
      </c>
      <c r="G785"/>
      <c r="H785"/>
      <c r="I785"/>
      <c r="J785"/>
      <c r="K785"/>
      <c r="L785"/>
      <c r="M785"/>
      <c r="N785"/>
    </row>
    <row r="786" spans="1:14" ht="17.25" customHeight="1" x14ac:dyDescent="0.25">
      <c r="A786" s="126" t="s">
        <v>1389</v>
      </c>
      <c r="B786" s="124" t="s">
        <v>110</v>
      </c>
      <c r="C786" s="145" t="s">
        <v>1058</v>
      </c>
      <c r="D786" s="118">
        <f t="shared" ref="D786:E788" si="172">D787</f>
        <v>121479.6</v>
      </c>
      <c r="E786" s="118">
        <f t="shared" si="172"/>
        <v>121479.6</v>
      </c>
      <c r="F786" s="119" t="str">
        <f t="shared" si="166"/>
        <v>-</v>
      </c>
      <c r="G786"/>
      <c r="H786"/>
      <c r="I786"/>
      <c r="J786"/>
      <c r="K786"/>
      <c r="L786"/>
      <c r="M786"/>
      <c r="N786"/>
    </row>
    <row r="787" spans="1:14" ht="23.25" x14ac:dyDescent="0.25">
      <c r="A787" s="123" t="s">
        <v>113</v>
      </c>
      <c r="B787" s="124" t="s">
        <v>110</v>
      </c>
      <c r="C787" s="145" t="s">
        <v>1059</v>
      </c>
      <c r="D787" s="118">
        <f t="shared" si="172"/>
        <v>121479.6</v>
      </c>
      <c r="E787" s="118">
        <f t="shared" si="172"/>
        <v>121479.6</v>
      </c>
      <c r="F787" s="119" t="str">
        <f t="shared" si="166"/>
        <v>-</v>
      </c>
      <c r="G787"/>
      <c r="H787"/>
      <c r="I787"/>
      <c r="J787"/>
      <c r="K787"/>
      <c r="L787"/>
      <c r="M787"/>
      <c r="N787"/>
    </row>
    <row r="788" spans="1:14" ht="22.5" customHeight="1" x14ac:dyDescent="0.25">
      <c r="A788" s="123" t="s">
        <v>358</v>
      </c>
      <c r="B788" s="124" t="s">
        <v>110</v>
      </c>
      <c r="C788" s="145" t="s">
        <v>1060</v>
      </c>
      <c r="D788" s="118">
        <f t="shared" si="172"/>
        <v>121479.6</v>
      </c>
      <c r="E788" s="118">
        <f t="shared" si="172"/>
        <v>121479.6</v>
      </c>
      <c r="F788" s="119" t="str">
        <f t="shared" si="166"/>
        <v>-</v>
      </c>
      <c r="G788"/>
      <c r="H788"/>
      <c r="I788"/>
      <c r="J788"/>
      <c r="K788"/>
      <c r="L788"/>
      <c r="M788"/>
      <c r="N788"/>
    </row>
    <row r="789" spans="1:14" x14ac:dyDescent="0.25">
      <c r="A789" s="123" t="s">
        <v>1285</v>
      </c>
      <c r="B789" s="124" t="s">
        <v>110</v>
      </c>
      <c r="C789" s="145" t="s">
        <v>985</v>
      </c>
      <c r="D789" s="118">
        <v>121479.6</v>
      </c>
      <c r="E789" s="125">
        <f>101493.45+19986.15</f>
        <v>121479.6</v>
      </c>
      <c r="F789" s="119" t="str">
        <f t="shared" si="166"/>
        <v>-</v>
      </c>
      <c r="G789"/>
      <c r="H789"/>
      <c r="I789"/>
      <c r="J789"/>
      <c r="K789"/>
      <c r="L789"/>
      <c r="M789"/>
      <c r="N789"/>
    </row>
    <row r="790" spans="1:14" s="115" customFormat="1" ht="61.5" hidden="1" customHeight="1" x14ac:dyDescent="0.25">
      <c r="A790" s="161" t="s">
        <v>1395</v>
      </c>
      <c r="B790" s="208" t="s">
        <v>110</v>
      </c>
      <c r="C790" s="228" t="s">
        <v>1312</v>
      </c>
      <c r="D790" s="229">
        <f t="shared" ref="D790:E800" si="173">D791</f>
        <v>0</v>
      </c>
      <c r="E790" s="229">
        <f t="shared" si="173"/>
        <v>0</v>
      </c>
      <c r="F790" s="232" t="str">
        <f t="shared" si="166"/>
        <v>-</v>
      </c>
    </row>
    <row r="791" spans="1:14" s="115" customFormat="1" ht="23.25" hidden="1" x14ac:dyDescent="0.25">
      <c r="A791" s="123" t="s">
        <v>113</v>
      </c>
      <c r="B791" s="208" t="s">
        <v>110</v>
      </c>
      <c r="C791" s="228" t="s">
        <v>1311</v>
      </c>
      <c r="D791" s="229">
        <f t="shared" si="173"/>
        <v>0</v>
      </c>
      <c r="E791" s="229">
        <f t="shared" si="173"/>
        <v>0</v>
      </c>
      <c r="F791" s="232" t="str">
        <f t="shared" si="166"/>
        <v>-</v>
      </c>
    </row>
    <row r="792" spans="1:14" s="115" customFormat="1" ht="25.5" hidden="1" customHeight="1" x14ac:dyDescent="0.25">
      <c r="A792" s="123" t="s">
        <v>1164</v>
      </c>
      <c r="B792" s="208" t="s">
        <v>110</v>
      </c>
      <c r="C792" s="228" t="s">
        <v>1310</v>
      </c>
      <c r="D792" s="229">
        <f t="shared" si="173"/>
        <v>0</v>
      </c>
      <c r="E792" s="229">
        <f t="shared" si="173"/>
        <v>0</v>
      </c>
      <c r="F792" s="232" t="str">
        <f t="shared" si="166"/>
        <v>-</v>
      </c>
    </row>
    <row r="793" spans="1:14" s="115" customFormat="1" hidden="1" x14ac:dyDescent="0.25">
      <c r="A793" s="123" t="s">
        <v>1285</v>
      </c>
      <c r="B793" s="208" t="s">
        <v>110</v>
      </c>
      <c r="C793" s="228" t="s">
        <v>1309</v>
      </c>
      <c r="D793" s="229">
        <v>0</v>
      </c>
      <c r="E793" s="230">
        <v>0</v>
      </c>
      <c r="F793" s="232" t="str">
        <f t="shared" si="166"/>
        <v>-</v>
      </c>
    </row>
    <row r="794" spans="1:14" s="4" customFormat="1" ht="76.5" customHeight="1" x14ac:dyDescent="0.25">
      <c r="A794" s="161" t="s">
        <v>1463</v>
      </c>
      <c r="B794" s="124" t="s">
        <v>110</v>
      </c>
      <c r="C794" s="145" t="s">
        <v>1459</v>
      </c>
      <c r="D794" s="118">
        <f t="shared" si="173"/>
        <v>909444</v>
      </c>
      <c r="E794" s="118">
        <f t="shared" si="173"/>
        <v>909444</v>
      </c>
      <c r="F794" s="119" t="str">
        <f t="shared" ref="F794:F797" si="174">IF(OR(D794="-",E794=D794),"-",D794-IF(E794="-",0,E794))</f>
        <v>-</v>
      </c>
    </row>
    <row r="795" spans="1:14" s="4" customFormat="1" ht="23.25" x14ac:dyDescent="0.25">
      <c r="A795" s="123" t="s">
        <v>113</v>
      </c>
      <c r="B795" s="124" t="s">
        <v>110</v>
      </c>
      <c r="C795" s="145" t="s">
        <v>1460</v>
      </c>
      <c r="D795" s="118">
        <f t="shared" si="173"/>
        <v>909444</v>
      </c>
      <c r="E795" s="118">
        <f t="shared" si="173"/>
        <v>909444</v>
      </c>
      <c r="F795" s="119" t="str">
        <f t="shared" si="174"/>
        <v>-</v>
      </c>
    </row>
    <row r="796" spans="1:14" s="4" customFormat="1" ht="25.5" customHeight="1" x14ac:dyDescent="0.25">
      <c r="A796" s="123" t="s">
        <v>1164</v>
      </c>
      <c r="B796" s="124" t="s">
        <v>110</v>
      </c>
      <c r="C796" s="145" t="s">
        <v>1461</v>
      </c>
      <c r="D796" s="118">
        <f t="shared" si="173"/>
        <v>909444</v>
      </c>
      <c r="E796" s="118">
        <f t="shared" si="173"/>
        <v>909444</v>
      </c>
      <c r="F796" s="119" t="str">
        <f t="shared" si="174"/>
        <v>-</v>
      </c>
    </row>
    <row r="797" spans="1:14" s="4" customFormat="1" x14ac:dyDescent="0.25">
      <c r="A797" s="123" t="s">
        <v>1285</v>
      </c>
      <c r="B797" s="124" t="s">
        <v>110</v>
      </c>
      <c r="C797" s="145" t="s">
        <v>1462</v>
      </c>
      <c r="D797" s="118">
        <v>909444</v>
      </c>
      <c r="E797" s="125">
        <v>909444</v>
      </c>
      <c r="F797" s="119" t="str">
        <f t="shared" si="174"/>
        <v>-</v>
      </c>
    </row>
    <row r="798" spans="1:14" s="4" customFormat="1" ht="33" customHeight="1" x14ac:dyDescent="0.25">
      <c r="A798" s="161" t="s">
        <v>1624</v>
      </c>
      <c r="B798" s="124" t="s">
        <v>110</v>
      </c>
      <c r="C798" s="145" t="s">
        <v>1530</v>
      </c>
      <c r="D798" s="118">
        <f t="shared" si="173"/>
        <v>263157.90000000002</v>
      </c>
      <c r="E798" s="118">
        <f t="shared" si="173"/>
        <v>263157.90000000002</v>
      </c>
      <c r="F798" s="119" t="str">
        <f t="shared" ref="F798:F801" si="175">IF(OR(D798="-",E798=D798),"-",D798-IF(E798="-",0,E798))</f>
        <v>-</v>
      </c>
    </row>
    <row r="799" spans="1:14" s="4" customFormat="1" ht="23.25" x14ac:dyDescent="0.25">
      <c r="A799" s="123" t="s">
        <v>113</v>
      </c>
      <c r="B799" s="124" t="s">
        <v>110</v>
      </c>
      <c r="C799" s="145" t="s">
        <v>1529</v>
      </c>
      <c r="D799" s="118">
        <f t="shared" si="173"/>
        <v>263157.90000000002</v>
      </c>
      <c r="E799" s="118">
        <f t="shared" si="173"/>
        <v>263157.90000000002</v>
      </c>
      <c r="F799" s="119" t="str">
        <f t="shared" si="175"/>
        <v>-</v>
      </c>
    </row>
    <row r="800" spans="1:14" s="4" customFormat="1" ht="25.5" customHeight="1" x14ac:dyDescent="0.25">
      <c r="A800" s="123" t="s">
        <v>1164</v>
      </c>
      <c r="B800" s="124" t="s">
        <v>110</v>
      </c>
      <c r="C800" s="145" t="s">
        <v>1528</v>
      </c>
      <c r="D800" s="118">
        <f t="shared" si="173"/>
        <v>263157.90000000002</v>
      </c>
      <c r="E800" s="118">
        <f t="shared" si="173"/>
        <v>263157.90000000002</v>
      </c>
      <c r="F800" s="119" t="str">
        <f t="shared" si="175"/>
        <v>-</v>
      </c>
    </row>
    <row r="801" spans="1:6" s="4" customFormat="1" x14ac:dyDescent="0.25">
      <c r="A801" s="123" t="s">
        <v>1285</v>
      </c>
      <c r="B801" s="124" t="s">
        <v>110</v>
      </c>
      <c r="C801" s="145" t="s">
        <v>1527</v>
      </c>
      <c r="D801" s="118">
        <v>263157.90000000002</v>
      </c>
      <c r="E801" s="125">
        <v>263157.90000000002</v>
      </c>
      <c r="F801" s="119" t="str">
        <f t="shared" si="175"/>
        <v>-</v>
      </c>
    </row>
    <row r="802" spans="1:6" s="122" customFormat="1" ht="26.25" customHeight="1" x14ac:dyDescent="0.25">
      <c r="A802" s="120" t="s">
        <v>1289</v>
      </c>
      <c r="B802" s="121" t="s">
        <v>110</v>
      </c>
      <c r="C802" s="143" t="s">
        <v>1115</v>
      </c>
      <c r="D802" s="116">
        <f>D803+D808</f>
        <v>11123200</v>
      </c>
      <c r="E802" s="116">
        <f>E803+E808</f>
        <v>11123181</v>
      </c>
      <c r="F802" s="117">
        <f t="shared" si="166"/>
        <v>19</v>
      </c>
    </row>
    <row r="803" spans="1:6" s="193" customFormat="1" x14ac:dyDescent="0.25">
      <c r="A803" s="120" t="s">
        <v>112</v>
      </c>
      <c r="B803" s="121" t="s">
        <v>110</v>
      </c>
      <c r="C803" s="143" t="s">
        <v>1171</v>
      </c>
      <c r="D803" s="116">
        <f>D804</f>
        <v>100019</v>
      </c>
      <c r="E803" s="116">
        <f>E804</f>
        <v>100000</v>
      </c>
      <c r="F803" s="117">
        <f t="shared" si="166"/>
        <v>19</v>
      </c>
    </row>
    <row r="804" spans="1:6" s="194" customFormat="1" x14ac:dyDescent="0.25">
      <c r="A804" s="123" t="s">
        <v>156</v>
      </c>
      <c r="B804" s="124" t="s">
        <v>110</v>
      </c>
      <c r="C804" s="145" t="s">
        <v>1172</v>
      </c>
      <c r="D804" s="118">
        <f t="shared" ref="D804:E806" si="176">D805</f>
        <v>100019</v>
      </c>
      <c r="E804" s="118">
        <f t="shared" si="176"/>
        <v>100000</v>
      </c>
      <c r="F804" s="119">
        <f t="shared" si="166"/>
        <v>19</v>
      </c>
    </row>
    <row r="805" spans="1:6" s="194" customFormat="1" ht="26.25" customHeight="1" x14ac:dyDescent="0.25">
      <c r="A805" s="123" t="s">
        <v>113</v>
      </c>
      <c r="B805" s="124" t="s">
        <v>110</v>
      </c>
      <c r="C805" s="145" t="s">
        <v>1173</v>
      </c>
      <c r="D805" s="118">
        <f t="shared" si="176"/>
        <v>100019</v>
      </c>
      <c r="E805" s="118">
        <f t="shared" si="176"/>
        <v>100000</v>
      </c>
      <c r="F805" s="119">
        <f t="shared" si="166"/>
        <v>19</v>
      </c>
    </row>
    <row r="806" spans="1:6" s="194" customFormat="1" ht="39.75" customHeight="1" x14ac:dyDescent="0.25">
      <c r="A806" s="123" t="s">
        <v>1164</v>
      </c>
      <c r="B806" s="124" t="s">
        <v>110</v>
      </c>
      <c r="C806" s="145" t="s">
        <v>1174</v>
      </c>
      <c r="D806" s="118">
        <f t="shared" si="176"/>
        <v>100019</v>
      </c>
      <c r="E806" s="118">
        <f t="shared" si="176"/>
        <v>100000</v>
      </c>
      <c r="F806" s="119">
        <f t="shared" ref="F806:F807" si="177">IF(OR(D806="-",E806=D806),"-",D806-IF(E806="-",0,E806))</f>
        <v>19</v>
      </c>
    </row>
    <row r="807" spans="1:6" s="194" customFormat="1" ht="15" customHeight="1" x14ac:dyDescent="0.25">
      <c r="A807" s="123" t="s">
        <v>1285</v>
      </c>
      <c r="B807" s="124" t="s">
        <v>110</v>
      </c>
      <c r="C807" s="145" t="s">
        <v>1175</v>
      </c>
      <c r="D807" s="118">
        <v>100019</v>
      </c>
      <c r="E807" s="125">
        <v>100000</v>
      </c>
      <c r="F807" s="119">
        <f t="shared" si="177"/>
        <v>19</v>
      </c>
    </row>
    <row r="808" spans="1:6" s="122" customFormat="1" ht="45.75" x14ac:dyDescent="0.25">
      <c r="A808" s="120" t="s">
        <v>1386</v>
      </c>
      <c r="B808" s="121" t="s">
        <v>110</v>
      </c>
      <c r="C808" s="143" t="s">
        <v>1559</v>
      </c>
      <c r="D808" s="116">
        <f>D809</f>
        <v>11023181</v>
      </c>
      <c r="E808" s="116">
        <f>E809</f>
        <v>11023181</v>
      </c>
      <c r="F808" s="117" t="str">
        <f t="shared" si="166"/>
        <v>-</v>
      </c>
    </row>
    <row r="809" spans="1:6" s="4" customFormat="1" ht="33" customHeight="1" x14ac:dyDescent="0.25">
      <c r="A809" s="126" t="s">
        <v>1564</v>
      </c>
      <c r="B809" s="124" t="s">
        <v>110</v>
      </c>
      <c r="C809" s="145" t="s">
        <v>1560</v>
      </c>
      <c r="D809" s="118">
        <f t="shared" ref="D809:E811" si="178">D810</f>
        <v>11023181</v>
      </c>
      <c r="E809" s="118">
        <f t="shared" si="178"/>
        <v>11023181</v>
      </c>
      <c r="F809" s="119" t="str">
        <f t="shared" si="166"/>
        <v>-</v>
      </c>
    </row>
    <row r="810" spans="1:6" s="4" customFormat="1" ht="23.25" x14ac:dyDescent="0.25">
      <c r="A810" s="123" t="s">
        <v>113</v>
      </c>
      <c r="B810" s="124" t="s">
        <v>110</v>
      </c>
      <c r="C810" s="145" t="s">
        <v>1561</v>
      </c>
      <c r="D810" s="118">
        <f t="shared" si="178"/>
        <v>11023181</v>
      </c>
      <c r="E810" s="118">
        <f t="shared" si="178"/>
        <v>11023181</v>
      </c>
      <c r="F810" s="119" t="str">
        <f t="shared" si="166"/>
        <v>-</v>
      </c>
    </row>
    <row r="811" spans="1:6" s="4" customFormat="1" ht="28.5" customHeight="1" x14ac:dyDescent="0.25">
      <c r="A811" s="123" t="s">
        <v>1164</v>
      </c>
      <c r="B811" s="124" t="s">
        <v>110</v>
      </c>
      <c r="C811" s="145" t="s">
        <v>1562</v>
      </c>
      <c r="D811" s="118">
        <f t="shared" si="178"/>
        <v>11023181</v>
      </c>
      <c r="E811" s="118">
        <f t="shared" si="178"/>
        <v>11023181</v>
      </c>
      <c r="F811" s="119" t="str">
        <f t="shared" si="166"/>
        <v>-</v>
      </c>
    </row>
    <row r="812" spans="1:6" s="4" customFormat="1" ht="28.5" customHeight="1" x14ac:dyDescent="0.25">
      <c r="A812" s="123" t="s">
        <v>114</v>
      </c>
      <c r="B812" s="124" t="s">
        <v>110</v>
      </c>
      <c r="C812" s="145" t="s">
        <v>1563</v>
      </c>
      <c r="D812" s="118">
        <v>11023181</v>
      </c>
      <c r="E812" s="125">
        <v>11023181</v>
      </c>
      <c r="F812" s="119" t="str">
        <f t="shared" si="166"/>
        <v>-</v>
      </c>
    </row>
    <row r="813" spans="1:6" s="182" customFormat="1" ht="22.5" hidden="1" x14ac:dyDescent="0.25">
      <c r="A813" s="126" t="s">
        <v>1430</v>
      </c>
      <c r="B813" s="351" t="s">
        <v>110</v>
      </c>
      <c r="C813" s="352" t="s">
        <v>1429</v>
      </c>
      <c r="D813" s="356">
        <f>D814</f>
        <v>0</v>
      </c>
      <c r="E813" s="356">
        <f>E814</f>
        <v>0</v>
      </c>
      <c r="F813" s="357" t="str">
        <f t="shared" ref="F813:F817" si="179">IF(OR(D813="-",E813=D813),"-",D813-IF(E813="-",0,E813))</f>
        <v>-</v>
      </c>
    </row>
    <row r="814" spans="1:6" s="186" customFormat="1" ht="33" hidden="1" customHeight="1" x14ac:dyDescent="0.25">
      <c r="A814" s="486" t="s">
        <v>1431</v>
      </c>
      <c r="B814" s="195" t="s">
        <v>110</v>
      </c>
      <c r="C814" s="219" t="s">
        <v>1403</v>
      </c>
      <c r="D814" s="220">
        <f t="shared" ref="D814:E816" si="180">D815</f>
        <v>0</v>
      </c>
      <c r="E814" s="220">
        <f t="shared" si="180"/>
        <v>0</v>
      </c>
      <c r="F814" s="119" t="str">
        <f t="shared" si="179"/>
        <v>-</v>
      </c>
    </row>
    <row r="815" spans="1:6" s="186" customFormat="1" ht="23.25" hidden="1" x14ac:dyDescent="0.25">
      <c r="A815" s="187" t="s">
        <v>113</v>
      </c>
      <c r="B815" s="195" t="s">
        <v>110</v>
      </c>
      <c r="C815" s="219" t="s">
        <v>1402</v>
      </c>
      <c r="D815" s="220">
        <f t="shared" si="180"/>
        <v>0</v>
      </c>
      <c r="E815" s="220">
        <f t="shared" si="180"/>
        <v>0</v>
      </c>
      <c r="F815" s="119" t="str">
        <f t="shared" si="179"/>
        <v>-</v>
      </c>
    </row>
    <row r="816" spans="1:6" s="186" customFormat="1" ht="23.25" hidden="1" x14ac:dyDescent="0.25">
      <c r="A816" s="187" t="s">
        <v>358</v>
      </c>
      <c r="B816" s="195" t="s">
        <v>110</v>
      </c>
      <c r="C816" s="219" t="s">
        <v>1401</v>
      </c>
      <c r="D816" s="220">
        <f t="shared" si="180"/>
        <v>0</v>
      </c>
      <c r="E816" s="220">
        <f t="shared" si="180"/>
        <v>0</v>
      </c>
      <c r="F816" s="119" t="str">
        <f t="shared" si="179"/>
        <v>-</v>
      </c>
    </row>
    <row r="817" spans="1:6" s="186" customFormat="1" ht="26.25" hidden="1" customHeight="1" x14ac:dyDescent="0.25">
      <c r="A817" s="187" t="s">
        <v>114</v>
      </c>
      <c r="B817" s="195" t="s">
        <v>110</v>
      </c>
      <c r="C817" s="219" t="s">
        <v>1400</v>
      </c>
      <c r="D817" s="220">
        <v>0</v>
      </c>
      <c r="E817" s="222">
        <v>0</v>
      </c>
      <c r="F817" s="119" t="str">
        <f t="shared" si="179"/>
        <v>-</v>
      </c>
    </row>
    <row r="818" spans="1:6" s="193" customFormat="1" ht="31.5" hidden="1" customHeight="1" x14ac:dyDescent="0.25">
      <c r="A818" s="120" t="s">
        <v>1117</v>
      </c>
      <c r="B818" s="320" t="s">
        <v>110</v>
      </c>
      <c r="C818" s="321" t="s">
        <v>1116</v>
      </c>
      <c r="D818" s="322">
        <f>D824+D829+D819</f>
        <v>0</v>
      </c>
      <c r="E818" s="322">
        <f>E824+E829+E819</f>
        <v>0</v>
      </c>
      <c r="F818" s="323" t="str">
        <f t="shared" ref="F818:F828" si="181">IF(OR(D818="-",E818=D818),"-",D818-IF(E818="-",0,E818))</f>
        <v>-</v>
      </c>
    </row>
    <row r="819" spans="1:6" s="193" customFormat="1" hidden="1" x14ac:dyDescent="0.25">
      <c r="A819" s="120" t="s">
        <v>112</v>
      </c>
      <c r="B819" s="320" t="s">
        <v>110</v>
      </c>
      <c r="C819" s="321" t="s">
        <v>1176</v>
      </c>
      <c r="D819" s="322">
        <f>D820</f>
        <v>0</v>
      </c>
      <c r="E819" s="322">
        <f>E820</f>
        <v>0</v>
      </c>
      <c r="F819" s="323" t="str">
        <f t="shared" si="181"/>
        <v>-</v>
      </c>
    </row>
    <row r="820" spans="1:6" s="194" customFormat="1" ht="33.75" hidden="1" customHeight="1" x14ac:dyDescent="0.25">
      <c r="A820" s="123" t="s">
        <v>156</v>
      </c>
      <c r="B820" s="325" t="s">
        <v>110</v>
      </c>
      <c r="C820" s="326" t="s">
        <v>1177</v>
      </c>
      <c r="D820" s="327">
        <f t="shared" ref="D820:E822" si="182">D821</f>
        <v>0</v>
      </c>
      <c r="E820" s="327">
        <f t="shared" si="182"/>
        <v>0</v>
      </c>
      <c r="F820" s="328" t="str">
        <f t="shared" si="181"/>
        <v>-</v>
      </c>
    </row>
    <row r="821" spans="1:6" s="194" customFormat="1" ht="26.25" hidden="1" customHeight="1" x14ac:dyDescent="0.25">
      <c r="A821" s="123" t="s">
        <v>113</v>
      </c>
      <c r="B821" s="325" t="s">
        <v>110</v>
      </c>
      <c r="C821" s="326" t="s">
        <v>1178</v>
      </c>
      <c r="D821" s="327">
        <f t="shared" si="182"/>
        <v>0</v>
      </c>
      <c r="E821" s="327">
        <f t="shared" si="182"/>
        <v>0</v>
      </c>
      <c r="F821" s="328" t="str">
        <f t="shared" si="181"/>
        <v>-</v>
      </c>
    </row>
    <row r="822" spans="1:6" s="194" customFormat="1" ht="41.25" hidden="1" customHeight="1" x14ac:dyDescent="0.25">
      <c r="A822" s="123" t="s">
        <v>1164</v>
      </c>
      <c r="B822" s="325" t="s">
        <v>110</v>
      </c>
      <c r="C822" s="326" t="s">
        <v>1179</v>
      </c>
      <c r="D822" s="327">
        <f t="shared" si="182"/>
        <v>0</v>
      </c>
      <c r="E822" s="327">
        <f t="shared" si="182"/>
        <v>0</v>
      </c>
      <c r="F822" s="328" t="str">
        <f t="shared" si="181"/>
        <v>-</v>
      </c>
    </row>
    <row r="823" spans="1:6" s="194" customFormat="1" ht="18" hidden="1" customHeight="1" x14ac:dyDescent="0.25">
      <c r="A823" s="123" t="s">
        <v>1285</v>
      </c>
      <c r="B823" s="325" t="s">
        <v>110</v>
      </c>
      <c r="C823" s="326" t="s">
        <v>1180</v>
      </c>
      <c r="D823" s="327">
        <v>0</v>
      </c>
      <c r="E823" s="329">
        <v>0</v>
      </c>
      <c r="F823" s="328" t="str">
        <f t="shared" si="181"/>
        <v>-</v>
      </c>
    </row>
    <row r="824" spans="1:6" s="114" customFormat="1" ht="45.75" hidden="1" x14ac:dyDescent="0.25">
      <c r="A824" s="120" t="s">
        <v>316</v>
      </c>
      <c r="B824" s="225" t="s">
        <v>110</v>
      </c>
      <c r="C824" s="226" t="s">
        <v>1128</v>
      </c>
      <c r="D824" s="227">
        <f>D825</f>
        <v>0</v>
      </c>
      <c r="E824" s="227">
        <f>E825</f>
        <v>0</v>
      </c>
      <c r="F824" s="231" t="str">
        <f t="shared" si="181"/>
        <v>-</v>
      </c>
    </row>
    <row r="825" spans="1:6" s="115" customFormat="1" ht="78" hidden="1" customHeight="1" x14ac:dyDescent="0.25">
      <c r="A825" s="123" t="s">
        <v>1145</v>
      </c>
      <c r="B825" s="208" t="s">
        <v>110</v>
      </c>
      <c r="C825" s="228" t="s">
        <v>1129</v>
      </c>
      <c r="D825" s="229">
        <f t="shared" ref="D825:E827" si="183">D826</f>
        <v>0</v>
      </c>
      <c r="E825" s="229">
        <f t="shared" si="183"/>
        <v>0</v>
      </c>
      <c r="F825" s="232" t="str">
        <f t="shared" si="181"/>
        <v>-</v>
      </c>
    </row>
    <row r="826" spans="1:6" s="115" customFormat="1" ht="31.5" hidden="1" customHeight="1" x14ac:dyDescent="0.25">
      <c r="A826" s="123" t="s">
        <v>113</v>
      </c>
      <c r="B826" s="208" t="s">
        <v>110</v>
      </c>
      <c r="C826" s="228" t="s">
        <v>1130</v>
      </c>
      <c r="D826" s="229">
        <f t="shared" si="183"/>
        <v>0</v>
      </c>
      <c r="E826" s="229">
        <f t="shared" si="183"/>
        <v>0</v>
      </c>
      <c r="F826" s="232" t="str">
        <f t="shared" si="181"/>
        <v>-</v>
      </c>
    </row>
    <row r="827" spans="1:6" s="115" customFormat="1" ht="23.25" hidden="1" x14ac:dyDescent="0.25">
      <c r="A827" s="123" t="s">
        <v>358</v>
      </c>
      <c r="B827" s="208" t="s">
        <v>110</v>
      </c>
      <c r="C827" s="228" t="s">
        <v>1131</v>
      </c>
      <c r="D827" s="229">
        <f t="shared" si="183"/>
        <v>0</v>
      </c>
      <c r="E827" s="229">
        <f t="shared" si="183"/>
        <v>0</v>
      </c>
      <c r="F827" s="232" t="str">
        <f t="shared" si="181"/>
        <v>-</v>
      </c>
    </row>
    <row r="828" spans="1:6" s="115" customFormat="1" hidden="1" x14ac:dyDescent="0.25">
      <c r="A828" s="123" t="s">
        <v>1285</v>
      </c>
      <c r="B828" s="208" t="s">
        <v>110</v>
      </c>
      <c r="C828" s="228" t="s">
        <v>1132</v>
      </c>
      <c r="D828" s="229">
        <v>0</v>
      </c>
      <c r="E828" s="230">
        <v>0</v>
      </c>
      <c r="F828" s="232" t="str">
        <f t="shared" si="181"/>
        <v>-</v>
      </c>
    </row>
    <row r="829" spans="1:6" s="114" customFormat="1" ht="45" hidden="1" x14ac:dyDescent="0.25">
      <c r="A829" s="126" t="s">
        <v>1143</v>
      </c>
      <c r="B829" s="225" t="s">
        <v>110</v>
      </c>
      <c r="C829" s="226" t="s">
        <v>1133</v>
      </c>
      <c r="D829" s="227">
        <f>D830</f>
        <v>0</v>
      </c>
      <c r="E829" s="227">
        <f>E830</f>
        <v>0</v>
      </c>
      <c r="F829" s="231" t="str">
        <f t="shared" ref="F829:F833" si="184">IF(OR(D829="-",E829=D829),"-",D829-IF(E829="-",0,E829))</f>
        <v>-</v>
      </c>
    </row>
    <row r="830" spans="1:6" s="115" customFormat="1" ht="66" hidden="1" customHeight="1" x14ac:dyDescent="0.25">
      <c r="A830" s="126" t="s">
        <v>1144</v>
      </c>
      <c r="B830" s="208" t="s">
        <v>110</v>
      </c>
      <c r="C830" s="228" t="s">
        <v>1134</v>
      </c>
      <c r="D830" s="229">
        <f t="shared" ref="D830:E832" si="185">D831</f>
        <v>0</v>
      </c>
      <c r="E830" s="229">
        <f t="shared" si="185"/>
        <v>0</v>
      </c>
      <c r="F830" s="232" t="str">
        <f t="shared" si="184"/>
        <v>-</v>
      </c>
    </row>
    <row r="831" spans="1:6" s="115" customFormat="1" ht="23.25" hidden="1" x14ac:dyDescent="0.25">
      <c r="A831" s="123" t="s">
        <v>113</v>
      </c>
      <c r="B831" s="208" t="s">
        <v>110</v>
      </c>
      <c r="C831" s="228" t="s">
        <v>1135</v>
      </c>
      <c r="D831" s="229">
        <f t="shared" si="185"/>
        <v>0</v>
      </c>
      <c r="E831" s="229">
        <f t="shared" si="185"/>
        <v>0</v>
      </c>
      <c r="F831" s="232" t="str">
        <f t="shared" si="184"/>
        <v>-</v>
      </c>
    </row>
    <row r="832" spans="1:6" s="115" customFormat="1" ht="23.25" hidden="1" x14ac:dyDescent="0.25">
      <c r="A832" s="123" t="s">
        <v>358</v>
      </c>
      <c r="B832" s="208" t="s">
        <v>110</v>
      </c>
      <c r="C832" s="228" t="s">
        <v>1136</v>
      </c>
      <c r="D832" s="229">
        <f t="shared" si="185"/>
        <v>0</v>
      </c>
      <c r="E832" s="229">
        <f t="shared" si="185"/>
        <v>0</v>
      </c>
      <c r="F832" s="232" t="str">
        <f t="shared" si="184"/>
        <v>-</v>
      </c>
    </row>
    <row r="833" spans="1:6" s="115" customFormat="1" ht="34.5" hidden="1" x14ac:dyDescent="0.25">
      <c r="A833" s="123" t="s">
        <v>114</v>
      </c>
      <c r="B833" s="208" t="s">
        <v>110</v>
      </c>
      <c r="C833" s="228" t="s">
        <v>1137</v>
      </c>
      <c r="D833" s="229">
        <v>0</v>
      </c>
      <c r="E833" s="230">
        <v>0</v>
      </c>
      <c r="F833" s="232" t="str">
        <f t="shared" si="184"/>
        <v>-</v>
      </c>
    </row>
    <row r="834" spans="1:6" s="153" customFormat="1" x14ac:dyDescent="0.25">
      <c r="A834" s="120" t="s">
        <v>739</v>
      </c>
      <c r="B834" s="121" t="s">
        <v>110</v>
      </c>
      <c r="C834" s="143" t="s">
        <v>740</v>
      </c>
      <c r="D834" s="116">
        <f t="shared" ref="D834:E860" si="186">D835</f>
        <v>1453244.44</v>
      </c>
      <c r="E834" s="116">
        <f t="shared" si="186"/>
        <v>1453244.44</v>
      </c>
      <c r="F834" s="117" t="str">
        <f t="shared" si="166"/>
        <v>-</v>
      </c>
    </row>
    <row r="835" spans="1:6" s="153" customFormat="1" ht="15" customHeight="1" x14ac:dyDescent="0.25">
      <c r="A835" s="120" t="s">
        <v>1390</v>
      </c>
      <c r="B835" s="121" t="s">
        <v>110</v>
      </c>
      <c r="C835" s="143" t="s">
        <v>741</v>
      </c>
      <c r="D835" s="116">
        <f>D836+D856</f>
        <v>1453244.44</v>
      </c>
      <c r="E835" s="116">
        <f>E836+E856</f>
        <v>1453244.44</v>
      </c>
      <c r="F835" s="117" t="str">
        <f t="shared" si="166"/>
        <v>-</v>
      </c>
    </row>
    <row r="836" spans="1:6" s="122" customFormat="1" ht="45.75" customHeight="1" x14ac:dyDescent="0.25">
      <c r="A836" s="120" t="s">
        <v>756</v>
      </c>
      <c r="B836" s="121" t="s">
        <v>110</v>
      </c>
      <c r="C836" s="143" t="s">
        <v>987</v>
      </c>
      <c r="D836" s="116">
        <f t="shared" ref="D836:E848" si="187">D837</f>
        <v>1453244.44</v>
      </c>
      <c r="E836" s="116">
        <f t="shared" si="187"/>
        <v>1453244.44</v>
      </c>
      <c r="F836" s="117" t="str">
        <f t="shared" ref="F836:F843" si="188">IF(OR(D836="-",E836=D836),"-",D836-IF(E836="-",0,E836))</f>
        <v>-</v>
      </c>
    </row>
    <row r="837" spans="1:6" s="122" customFormat="1" ht="23.25" x14ac:dyDescent="0.25">
      <c r="A837" s="120" t="s">
        <v>1391</v>
      </c>
      <c r="B837" s="121" t="s">
        <v>110</v>
      </c>
      <c r="C837" s="150" t="s">
        <v>994</v>
      </c>
      <c r="D837" s="116">
        <f>D838+D844</f>
        <v>1453244.44</v>
      </c>
      <c r="E837" s="116">
        <f>E838+E844</f>
        <v>1453244.44</v>
      </c>
      <c r="F837" s="117" t="str">
        <f t="shared" si="188"/>
        <v>-</v>
      </c>
    </row>
    <row r="838" spans="1:6" s="4" customFormat="1" ht="27" customHeight="1" x14ac:dyDescent="0.25">
      <c r="A838" s="123" t="s">
        <v>1183</v>
      </c>
      <c r="B838" s="124" t="s">
        <v>110</v>
      </c>
      <c r="C838" s="145" t="s">
        <v>993</v>
      </c>
      <c r="D838" s="118">
        <f t="shared" si="187"/>
        <v>520800</v>
      </c>
      <c r="E838" s="118">
        <f t="shared" si="187"/>
        <v>520800</v>
      </c>
      <c r="F838" s="119" t="str">
        <f t="shared" si="188"/>
        <v>-</v>
      </c>
    </row>
    <row r="839" spans="1:6" s="4" customFormat="1" ht="37.5" customHeight="1" x14ac:dyDescent="0.25">
      <c r="A839" s="123" t="s">
        <v>0</v>
      </c>
      <c r="B839" s="124" t="s">
        <v>110</v>
      </c>
      <c r="C839" s="145" t="s">
        <v>992</v>
      </c>
      <c r="D839" s="118">
        <f t="shared" si="187"/>
        <v>520800</v>
      </c>
      <c r="E839" s="118">
        <f t="shared" si="187"/>
        <v>520800</v>
      </c>
      <c r="F839" s="119" t="str">
        <f t="shared" si="188"/>
        <v>-</v>
      </c>
    </row>
    <row r="840" spans="1:6" s="4" customFormat="1" ht="23.25" x14ac:dyDescent="0.25">
      <c r="A840" s="123" t="s">
        <v>1</v>
      </c>
      <c r="B840" s="124" t="s">
        <v>110</v>
      </c>
      <c r="C840" s="145" t="s">
        <v>991</v>
      </c>
      <c r="D840" s="118">
        <f t="shared" si="187"/>
        <v>520800</v>
      </c>
      <c r="E840" s="118">
        <f t="shared" si="187"/>
        <v>520800</v>
      </c>
      <c r="F840" s="119" t="str">
        <f t="shared" si="188"/>
        <v>-</v>
      </c>
    </row>
    <row r="841" spans="1:6" s="4" customFormat="1" ht="24.75" customHeight="1" x14ac:dyDescent="0.25">
      <c r="A841" s="123" t="s">
        <v>2</v>
      </c>
      <c r="B841" s="124" t="s">
        <v>110</v>
      </c>
      <c r="C841" s="145" t="s">
        <v>990</v>
      </c>
      <c r="D841" s="118">
        <f t="shared" si="187"/>
        <v>520800</v>
      </c>
      <c r="E841" s="118">
        <f t="shared" si="187"/>
        <v>520800</v>
      </c>
      <c r="F841" s="119" t="str">
        <f t="shared" si="188"/>
        <v>-</v>
      </c>
    </row>
    <row r="842" spans="1:6" s="4" customFormat="1" x14ac:dyDescent="0.25">
      <c r="A842" s="123" t="s">
        <v>4</v>
      </c>
      <c r="B842" s="124" t="s">
        <v>110</v>
      </c>
      <c r="C842" s="145" t="s">
        <v>989</v>
      </c>
      <c r="D842" s="118">
        <f t="shared" si="187"/>
        <v>520800</v>
      </c>
      <c r="E842" s="118">
        <f t="shared" si="187"/>
        <v>520800</v>
      </c>
      <c r="F842" s="119" t="str">
        <f t="shared" si="188"/>
        <v>-</v>
      </c>
    </row>
    <row r="843" spans="1:6" s="4" customFormat="1" ht="50.25" customHeight="1" x14ac:dyDescent="0.25">
      <c r="A843" s="123" t="s">
        <v>3</v>
      </c>
      <c r="B843" s="124" t="s">
        <v>110</v>
      </c>
      <c r="C843" s="145" t="s">
        <v>988</v>
      </c>
      <c r="D843" s="118">
        <v>520800</v>
      </c>
      <c r="E843" s="125">
        <v>520800</v>
      </c>
      <c r="F843" s="119" t="str">
        <f t="shared" si="188"/>
        <v>-</v>
      </c>
    </row>
    <row r="844" spans="1:6" s="183" customFormat="1" ht="39.75" customHeight="1" x14ac:dyDescent="0.25">
      <c r="A844" s="128" t="s">
        <v>1219</v>
      </c>
      <c r="B844" s="124" t="s">
        <v>110</v>
      </c>
      <c r="C844" s="145" t="s">
        <v>1218</v>
      </c>
      <c r="D844" s="118">
        <f>D845+D850</f>
        <v>932444.44</v>
      </c>
      <c r="E844" s="118">
        <f>E845+E850</f>
        <v>932444.44</v>
      </c>
      <c r="F844" s="119" t="str">
        <f t="shared" ref="F844:F855" si="189">IF(OR(D844="-",E844=D844),"-",D844-IF(E844="-",0,E844))</f>
        <v>-</v>
      </c>
    </row>
    <row r="845" spans="1:6" s="183" customFormat="1" ht="45" x14ac:dyDescent="0.25">
      <c r="A845" s="126" t="s">
        <v>1220</v>
      </c>
      <c r="B845" s="124" t="s">
        <v>110</v>
      </c>
      <c r="C845" s="145" t="s">
        <v>1223</v>
      </c>
      <c r="D845" s="118">
        <f t="shared" si="187"/>
        <v>818000</v>
      </c>
      <c r="E845" s="118">
        <f t="shared" si="187"/>
        <v>818000</v>
      </c>
      <c r="F845" s="119" t="str">
        <f t="shared" si="189"/>
        <v>-</v>
      </c>
    </row>
    <row r="846" spans="1:6" s="183" customFormat="1" ht="22.5" x14ac:dyDescent="0.25">
      <c r="A846" s="126" t="s">
        <v>1221</v>
      </c>
      <c r="B846" s="124" t="s">
        <v>110</v>
      </c>
      <c r="C846" s="145" t="s">
        <v>1224</v>
      </c>
      <c r="D846" s="118">
        <f t="shared" si="187"/>
        <v>818000</v>
      </c>
      <c r="E846" s="118">
        <f t="shared" si="187"/>
        <v>818000</v>
      </c>
      <c r="F846" s="119" t="str">
        <f t="shared" si="189"/>
        <v>-</v>
      </c>
    </row>
    <row r="847" spans="1:6" s="183" customFormat="1" ht="22.5" x14ac:dyDescent="0.25">
      <c r="A847" s="126" t="s">
        <v>2</v>
      </c>
      <c r="B847" s="124" t="s">
        <v>110</v>
      </c>
      <c r="C847" s="145" t="s">
        <v>1225</v>
      </c>
      <c r="D847" s="118">
        <f t="shared" si="187"/>
        <v>818000</v>
      </c>
      <c r="E847" s="118">
        <f t="shared" si="187"/>
        <v>818000</v>
      </c>
      <c r="F847" s="119" t="str">
        <f t="shared" si="189"/>
        <v>-</v>
      </c>
    </row>
    <row r="848" spans="1:6" s="183" customFormat="1" x14ac:dyDescent="0.25">
      <c r="A848" s="126" t="s">
        <v>1222</v>
      </c>
      <c r="B848" s="124" t="s">
        <v>110</v>
      </c>
      <c r="C848" s="145" t="s">
        <v>1226</v>
      </c>
      <c r="D848" s="118">
        <f t="shared" si="187"/>
        <v>818000</v>
      </c>
      <c r="E848" s="118">
        <f t="shared" si="187"/>
        <v>818000</v>
      </c>
      <c r="F848" s="119" t="str">
        <f t="shared" si="189"/>
        <v>-</v>
      </c>
    </row>
    <row r="849" spans="1:14" s="183" customFormat="1" ht="47.25" customHeight="1" x14ac:dyDescent="0.25">
      <c r="A849" s="123" t="s">
        <v>3</v>
      </c>
      <c r="B849" s="124" t="s">
        <v>110</v>
      </c>
      <c r="C849" s="145" t="s">
        <v>1264</v>
      </c>
      <c r="D849" s="118">
        <v>818000</v>
      </c>
      <c r="E849" s="125">
        <v>818000</v>
      </c>
      <c r="F849" s="119" t="str">
        <f t="shared" si="189"/>
        <v>-</v>
      </c>
    </row>
    <row r="850" spans="1:14" s="114" customFormat="1" ht="51" customHeight="1" x14ac:dyDescent="0.25">
      <c r="A850" s="120" t="s">
        <v>1386</v>
      </c>
      <c r="B850" s="121" t="s">
        <v>110</v>
      </c>
      <c r="C850" s="143" t="s">
        <v>1436</v>
      </c>
      <c r="D850" s="116">
        <f t="shared" ref="D850:E852" si="190">D851</f>
        <v>114444.44</v>
      </c>
      <c r="E850" s="116">
        <f t="shared" si="190"/>
        <v>114444.44</v>
      </c>
      <c r="F850" s="117" t="str">
        <f t="shared" si="189"/>
        <v>-</v>
      </c>
    </row>
    <row r="851" spans="1:14" ht="65.25" customHeight="1" x14ac:dyDescent="0.25">
      <c r="A851" s="161" t="s">
        <v>1437</v>
      </c>
      <c r="B851" s="124" t="s">
        <v>110</v>
      </c>
      <c r="C851" s="144" t="s">
        <v>1435</v>
      </c>
      <c r="D851" s="118">
        <f t="shared" si="190"/>
        <v>114444.44</v>
      </c>
      <c r="E851" s="118">
        <f t="shared" si="190"/>
        <v>114444.44</v>
      </c>
      <c r="F851" s="119" t="str">
        <f t="shared" si="189"/>
        <v>-</v>
      </c>
      <c r="G851"/>
      <c r="H851"/>
      <c r="I851"/>
      <c r="J851"/>
      <c r="K851"/>
      <c r="L851"/>
      <c r="M851"/>
      <c r="N851"/>
    </row>
    <row r="852" spans="1:14" ht="27.75" customHeight="1" x14ac:dyDescent="0.25">
      <c r="A852" s="161" t="s">
        <v>2</v>
      </c>
      <c r="B852" s="124" t="s">
        <v>110</v>
      </c>
      <c r="C852" s="144" t="s">
        <v>1438</v>
      </c>
      <c r="D852" s="118">
        <f t="shared" si="190"/>
        <v>114444.44</v>
      </c>
      <c r="E852" s="118">
        <f t="shared" si="190"/>
        <v>114444.44</v>
      </c>
      <c r="F852" s="119" t="str">
        <f t="shared" si="189"/>
        <v>-</v>
      </c>
      <c r="G852"/>
      <c r="H852"/>
      <c r="I852"/>
      <c r="J852"/>
      <c r="K852"/>
      <c r="L852"/>
      <c r="M852"/>
      <c r="N852"/>
    </row>
    <row r="853" spans="1:14" ht="15" customHeight="1" x14ac:dyDescent="0.25">
      <c r="A853" s="123" t="s">
        <v>4</v>
      </c>
      <c r="B853" s="124" t="s">
        <v>110</v>
      </c>
      <c r="C853" s="144" t="s">
        <v>1439</v>
      </c>
      <c r="D853" s="118">
        <f>D854+D855</f>
        <v>114444.44</v>
      </c>
      <c r="E853" s="118">
        <f>E854+E855</f>
        <v>114444.44</v>
      </c>
      <c r="F853" s="119" t="str">
        <f t="shared" si="189"/>
        <v>-</v>
      </c>
      <c r="G853"/>
      <c r="H853"/>
      <c r="I853"/>
      <c r="J853"/>
      <c r="K853"/>
      <c r="L853"/>
      <c r="M853"/>
      <c r="N853"/>
    </row>
    <row r="854" spans="1:14" ht="49.5" hidden="1" customHeight="1" x14ac:dyDescent="0.25">
      <c r="A854" s="123" t="s">
        <v>3</v>
      </c>
      <c r="B854" s="124" t="s">
        <v>110</v>
      </c>
      <c r="C854" s="144" t="s">
        <v>986</v>
      </c>
      <c r="D854" s="118">
        <v>0</v>
      </c>
      <c r="E854" s="125">
        <v>0</v>
      </c>
      <c r="F854" s="119" t="str">
        <f t="shared" si="189"/>
        <v>-</v>
      </c>
      <c r="G854"/>
      <c r="H854"/>
      <c r="I854"/>
      <c r="J854"/>
      <c r="K854"/>
      <c r="L854"/>
      <c r="M854"/>
      <c r="N854"/>
    </row>
    <row r="855" spans="1:14" ht="14.25" customHeight="1" x14ac:dyDescent="0.25">
      <c r="A855" s="123" t="s">
        <v>63</v>
      </c>
      <c r="B855" s="124" t="s">
        <v>110</v>
      </c>
      <c r="C855" s="144" t="s">
        <v>1440</v>
      </c>
      <c r="D855" s="118">
        <v>114444.44</v>
      </c>
      <c r="E855" s="125">
        <v>114444.44</v>
      </c>
      <c r="F855" s="119" t="str">
        <f t="shared" si="189"/>
        <v>-</v>
      </c>
      <c r="G855"/>
      <c r="H855"/>
      <c r="I855"/>
      <c r="J855"/>
      <c r="K855"/>
      <c r="L855"/>
      <c r="M855"/>
      <c r="N855"/>
    </row>
    <row r="856" spans="1:14" s="182" customFormat="1" ht="23.25" hidden="1" x14ac:dyDescent="0.25">
      <c r="A856" s="120" t="s">
        <v>341</v>
      </c>
      <c r="B856" s="225" t="s">
        <v>110</v>
      </c>
      <c r="C856" s="226" t="s">
        <v>742</v>
      </c>
      <c r="D856" s="227">
        <f t="shared" si="186"/>
        <v>0</v>
      </c>
      <c r="E856" s="227">
        <f t="shared" si="186"/>
        <v>0</v>
      </c>
      <c r="F856" s="231" t="str">
        <f t="shared" si="166"/>
        <v>-</v>
      </c>
    </row>
    <row r="857" spans="1:14" s="182" customFormat="1" ht="23.25" hidden="1" x14ac:dyDescent="0.25">
      <c r="A857" s="120" t="s">
        <v>111</v>
      </c>
      <c r="B857" s="225" t="s">
        <v>110</v>
      </c>
      <c r="C857" s="226" t="s">
        <v>743</v>
      </c>
      <c r="D857" s="227">
        <f t="shared" si="186"/>
        <v>0</v>
      </c>
      <c r="E857" s="227">
        <f t="shared" si="186"/>
        <v>0</v>
      </c>
      <c r="F857" s="231" t="str">
        <f t="shared" si="166"/>
        <v>-</v>
      </c>
    </row>
    <row r="858" spans="1:14" s="181" customFormat="1" hidden="1" x14ac:dyDescent="0.25">
      <c r="A858" s="123" t="s">
        <v>112</v>
      </c>
      <c r="B858" s="208" t="s">
        <v>110</v>
      </c>
      <c r="C858" s="228" t="s">
        <v>744</v>
      </c>
      <c r="D858" s="229">
        <f t="shared" si="186"/>
        <v>0</v>
      </c>
      <c r="E858" s="229">
        <f t="shared" si="186"/>
        <v>0</v>
      </c>
      <c r="F858" s="232" t="str">
        <f t="shared" si="166"/>
        <v>-</v>
      </c>
    </row>
    <row r="859" spans="1:14" s="181" customFormat="1" ht="21.75" hidden="1" customHeight="1" x14ac:dyDescent="0.25">
      <c r="A859" s="123" t="s">
        <v>64</v>
      </c>
      <c r="B859" s="208" t="s">
        <v>110</v>
      </c>
      <c r="C859" s="228" t="s">
        <v>745</v>
      </c>
      <c r="D859" s="229">
        <f t="shared" si="186"/>
        <v>0</v>
      </c>
      <c r="E859" s="229">
        <f t="shared" si="186"/>
        <v>0</v>
      </c>
      <c r="F859" s="232" t="str">
        <f t="shared" si="166"/>
        <v>-</v>
      </c>
    </row>
    <row r="860" spans="1:14" s="181" customFormat="1" ht="57" hidden="1" x14ac:dyDescent="0.25">
      <c r="A860" s="123" t="s">
        <v>117</v>
      </c>
      <c r="B860" s="208" t="s">
        <v>110</v>
      </c>
      <c r="C860" s="228" t="s">
        <v>746</v>
      </c>
      <c r="D860" s="229">
        <f t="shared" si="186"/>
        <v>0</v>
      </c>
      <c r="E860" s="229">
        <f t="shared" si="186"/>
        <v>0</v>
      </c>
      <c r="F860" s="232" t="str">
        <f t="shared" si="166"/>
        <v>-</v>
      </c>
    </row>
    <row r="861" spans="1:14" s="181" customFormat="1" ht="23.25" hidden="1" x14ac:dyDescent="0.25">
      <c r="A861" s="123" t="s">
        <v>747</v>
      </c>
      <c r="B861" s="208" t="s">
        <v>110</v>
      </c>
      <c r="C861" s="228" t="s">
        <v>748</v>
      </c>
      <c r="D861" s="229">
        <f>D862+D863</f>
        <v>0</v>
      </c>
      <c r="E861" s="229">
        <f>E862+E863</f>
        <v>0</v>
      </c>
      <c r="F861" s="232" t="str">
        <f t="shared" si="166"/>
        <v>-</v>
      </c>
    </row>
    <row r="862" spans="1:14" s="181" customFormat="1" ht="23.25" hidden="1" x14ac:dyDescent="0.25">
      <c r="A862" s="123" t="s">
        <v>749</v>
      </c>
      <c r="B862" s="208" t="s">
        <v>110</v>
      </c>
      <c r="C862" s="228" t="s">
        <v>750</v>
      </c>
      <c r="D862" s="229">
        <v>0</v>
      </c>
      <c r="E862" s="230">
        <v>0</v>
      </c>
      <c r="F862" s="232" t="str">
        <f t="shared" si="166"/>
        <v>-</v>
      </c>
    </row>
    <row r="863" spans="1:14" s="181" customFormat="1" ht="41.25" hidden="1" customHeight="1" x14ac:dyDescent="0.25">
      <c r="A863" s="123" t="s">
        <v>751</v>
      </c>
      <c r="B863" s="208" t="s">
        <v>110</v>
      </c>
      <c r="C863" s="228" t="s">
        <v>752</v>
      </c>
      <c r="D863" s="229">
        <v>0</v>
      </c>
      <c r="E863" s="230">
        <v>0</v>
      </c>
      <c r="F863" s="232" t="str">
        <f t="shared" si="166"/>
        <v>-</v>
      </c>
    </row>
    <row r="864" spans="1:14" s="100" customFormat="1" x14ac:dyDescent="0.25">
      <c r="A864" s="120" t="s">
        <v>753</v>
      </c>
      <c r="B864" s="121" t="s">
        <v>110</v>
      </c>
      <c r="C864" s="143" t="s">
        <v>754</v>
      </c>
      <c r="D864" s="116">
        <f>D865</f>
        <v>45955872</v>
      </c>
      <c r="E864" s="116">
        <f>E865</f>
        <v>43083772.140000001</v>
      </c>
      <c r="F864" s="117">
        <f t="shared" si="166"/>
        <v>2872099.8599999994</v>
      </c>
    </row>
    <row r="865" spans="1:14" s="100" customFormat="1" x14ac:dyDescent="0.25">
      <c r="A865" s="120" t="s">
        <v>172</v>
      </c>
      <c r="B865" s="121" t="s">
        <v>110</v>
      </c>
      <c r="C865" s="143" t="s">
        <v>755</v>
      </c>
      <c r="D865" s="116">
        <f>D866+D928</f>
        <v>45955872</v>
      </c>
      <c r="E865" s="116">
        <f>E866+E928</f>
        <v>43083772.140000001</v>
      </c>
      <c r="F865" s="117">
        <f t="shared" si="166"/>
        <v>2872099.8599999994</v>
      </c>
    </row>
    <row r="866" spans="1:14" s="100" customFormat="1" ht="46.5" customHeight="1" x14ac:dyDescent="0.25">
      <c r="A866" s="120" t="s">
        <v>756</v>
      </c>
      <c r="B866" s="121" t="s">
        <v>110</v>
      </c>
      <c r="C866" s="143" t="s">
        <v>757</v>
      </c>
      <c r="D866" s="116">
        <f>D879+D911+D867</f>
        <v>45955872</v>
      </c>
      <c r="E866" s="116">
        <f>E879+E911+E867</f>
        <v>43083772.140000001</v>
      </c>
      <c r="F866" s="117">
        <f t="shared" si="166"/>
        <v>2872099.8599999994</v>
      </c>
    </row>
    <row r="867" spans="1:14" s="122" customFormat="1" ht="22.5" hidden="1" x14ac:dyDescent="0.25">
      <c r="A867" s="537" t="s">
        <v>1054</v>
      </c>
      <c r="B867" s="351" t="s">
        <v>110</v>
      </c>
      <c r="C867" s="352" t="s">
        <v>1227</v>
      </c>
      <c r="D867" s="356">
        <f>D868</f>
        <v>0</v>
      </c>
      <c r="E867" s="356">
        <f>E868</f>
        <v>0</v>
      </c>
      <c r="F867" s="357" t="str">
        <f t="shared" ref="F867:F878" si="191">IF(OR(D867="-",E867=D867),"-",D867-IF(E867="-",0,E867))</f>
        <v>-</v>
      </c>
    </row>
    <row r="868" spans="1:14" s="4" customFormat="1" ht="45" hidden="1" x14ac:dyDescent="0.25">
      <c r="A868" s="537" t="s">
        <v>246</v>
      </c>
      <c r="B868" s="351" t="s">
        <v>110</v>
      </c>
      <c r="C868" s="352" t="s">
        <v>1228</v>
      </c>
      <c r="D868" s="356">
        <f>D874</f>
        <v>0</v>
      </c>
      <c r="E868" s="356">
        <f>E874</f>
        <v>0</v>
      </c>
      <c r="F868" s="357" t="str">
        <f t="shared" si="191"/>
        <v>-</v>
      </c>
    </row>
    <row r="869" spans="1:14" s="4" customFormat="1" ht="45" hidden="1" x14ac:dyDescent="0.25">
      <c r="A869" s="126" t="s">
        <v>1220</v>
      </c>
      <c r="B869" s="353" t="s">
        <v>110</v>
      </c>
      <c r="C869" s="354" t="s">
        <v>1229</v>
      </c>
      <c r="D869" s="358">
        <f t="shared" ref="D869:E872" si="192">D870</f>
        <v>0</v>
      </c>
      <c r="E869" s="358">
        <f t="shared" si="192"/>
        <v>0</v>
      </c>
      <c r="F869" s="359" t="str">
        <f t="shared" si="191"/>
        <v>-</v>
      </c>
    </row>
    <row r="870" spans="1:14" s="4" customFormat="1" ht="22.5" hidden="1" x14ac:dyDescent="0.25">
      <c r="A870" s="126" t="s">
        <v>1221</v>
      </c>
      <c r="B870" s="353" t="s">
        <v>110</v>
      </c>
      <c r="C870" s="354" t="s">
        <v>1230</v>
      </c>
      <c r="D870" s="358">
        <f t="shared" si="192"/>
        <v>0</v>
      </c>
      <c r="E870" s="358">
        <f t="shared" si="192"/>
        <v>0</v>
      </c>
      <c r="F870" s="359" t="str">
        <f t="shared" si="191"/>
        <v>-</v>
      </c>
    </row>
    <row r="871" spans="1:14" s="4" customFormat="1" ht="22.5" hidden="1" x14ac:dyDescent="0.25">
      <c r="A871" s="126" t="s">
        <v>2</v>
      </c>
      <c r="B871" s="353" t="s">
        <v>110</v>
      </c>
      <c r="C871" s="354" t="s">
        <v>1231</v>
      </c>
      <c r="D871" s="358">
        <f t="shared" si="192"/>
        <v>0</v>
      </c>
      <c r="E871" s="358">
        <f t="shared" si="192"/>
        <v>0</v>
      </c>
      <c r="F871" s="359" t="str">
        <f t="shared" si="191"/>
        <v>-</v>
      </c>
    </row>
    <row r="872" spans="1:14" s="4" customFormat="1" hidden="1" x14ac:dyDescent="0.25">
      <c r="A872" s="126" t="s">
        <v>1222</v>
      </c>
      <c r="B872" s="353" t="s">
        <v>110</v>
      </c>
      <c r="C872" s="354" t="s">
        <v>1232</v>
      </c>
      <c r="D872" s="358">
        <f t="shared" si="192"/>
        <v>0</v>
      </c>
      <c r="E872" s="358">
        <f t="shared" si="192"/>
        <v>0</v>
      </c>
      <c r="F872" s="359" t="str">
        <f t="shared" si="191"/>
        <v>-</v>
      </c>
    </row>
    <row r="873" spans="1:14" s="4" customFormat="1" ht="45.75" hidden="1" x14ac:dyDescent="0.25">
      <c r="A873" s="123" t="s">
        <v>3</v>
      </c>
      <c r="B873" s="353" t="s">
        <v>110</v>
      </c>
      <c r="C873" s="361" t="s">
        <v>1233</v>
      </c>
      <c r="D873" s="358">
        <v>0</v>
      </c>
      <c r="E873" s="362">
        <v>0</v>
      </c>
      <c r="F873" s="359" t="str">
        <f t="shared" si="191"/>
        <v>-</v>
      </c>
    </row>
    <row r="874" spans="1:14" s="100" customFormat="1" hidden="1" x14ac:dyDescent="0.25">
      <c r="A874" s="120" t="s">
        <v>112</v>
      </c>
      <c r="B874" s="351" t="s">
        <v>110</v>
      </c>
      <c r="C874" s="352" t="s">
        <v>1362</v>
      </c>
      <c r="D874" s="356">
        <f>D875</f>
        <v>0</v>
      </c>
      <c r="E874" s="356">
        <f>E875</f>
        <v>0</v>
      </c>
      <c r="F874" s="357" t="str">
        <f t="shared" si="191"/>
        <v>-</v>
      </c>
    </row>
    <row r="875" spans="1:14" hidden="1" x14ac:dyDescent="0.25">
      <c r="A875" s="126" t="s">
        <v>1045</v>
      </c>
      <c r="B875" s="353" t="s">
        <v>110</v>
      </c>
      <c r="C875" s="354" t="s">
        <v>1361</v>
      </c>
      <c r="D875" s="358">
        <f t="shared" ref="D875:E877" si="193">D876</f>
        <v>0</v>
      </c>
      <c r="E875" s="358">
        <f t="shared" si="193"/>
        <v>0</v>
      </c>
      <c r="F875" s="359" t="str">
        <f t="shared" si="191"/>
        <v>-</v>
      </c>
      <c r="G875"/>
      <c r="H875"/>
      <c r="I875"/>
      <c r="J875"/>
      <c r="K875"/>
      <c r="L875"/>
      <c r="M875"/>
      <c r="N875"/>
    </row>
    <row r="876" spans="1:14" ht="23.25" hidden="1" x14ac:dyDescent="0.25">
      <c r="A876" s="123" t="s">
        <v>113</v>
      </c>
      <c r="B876" s="353" t="s">
        <v>110</v>
      </c>
      <c r="C876" s="354" t="s">
        <v>1360</v>
      </c>
      <c r="D876" s="358">
        <f t="shared" si="193"/>
        <v>0</v>
      </c>
      <c r="E876" s="358">
        <f t="shared" si="193"/>
        <v>0</v>
      </c>
      <c r="F876" s="359" t="str">
        <f t="shared" si="191"/>
        <v>-</v>
      </c>
      <c r="G876"/>
      <c r="H876"/>
      <c r="I876"/>
      <c r="J876"/>
      <c r="K876"/>
      <c r="L876"/>
      <c r="M876"/>
      <c r="N876"/>
    </row>
    <row r="877" spans="1:14" ht="23.25" hidden="1" customHeight="1" x14ac:dyDescent="0.25">
      <c r="A877" s="123" t="s">
        <v>1164</v>
      </c>
      <c r="B877" s="353" t="s">
        <v>110</v>
      </c>
      <c r="C877" s="354" t="s">
        <v>1359</v>
      </c>
      <c r="D877" s="358">
        <f t="shared" si="193"/>
        <v>0</v>
      </c>
      <c r="E877" s="358">
        <f t="shared" si="193"/>
        <v>0</v>
      </c>
      <c r="F877" s="359" t="str">
        <f t="shared" si="191"/>
        <v>-</v>
      </c>
      <c r="G877"/>
      <c r="H877"/>
      <c r="I877"/>
      <c r="J877"/>
      <c r="K877"/>
      <c r="L877"/>
      <c r="M877"/>
      <c r="N877"/>
    </row>
    <row r="878" spans="1:14" hidden="1" x14ac:dyDescent="0.25">
      <c r="A878" s="123" t="s">
        <v>1285</v>
      </c>
      <c r="B878" s="353" t="s">
        <v>110</v>
      </c>
      <c r="C878" s="354" t="s">
        <v>1358</v>
      </c>
      <c r="D878" s="358">
        <v>0</v>
      </c>
      <c r="E878" s="362">
        <v>0</v>
      </c>
      <c r="F878" s="359" t="str">
        <f t="shared" si="191"/>
        <v>-</v>
      </c>
      <c r="G878"/>
      <c r="H878"/>
      <c r="I878"/>
      <c r="J878"/>
      <c r="K878"/>
      <c r="L878"/>
      <c r="M878"/>
      <c r="N878"/>
    </row>
    <row r="879" spans="1:14" s="100" customFormat="1" ht="34.5" x14ac:dyDescent="0.25">
      <c r="A879" s="120" t="s">
        <v>1184</v>
      </c>
      <c r="B879" s="121" t="s">
        <v>110</v>
      </c>
      <c r="C879" s="143" t="s">
        <v>758</v>
      </c>
      <c r="D879" s="116">
        <f>D880</f>
        <v>39282072</v>
      </c>
      <c r="E879" s="116">
        <f>E880</f>
        <v>37372072</v>
      </c>
      <c r="F879" s="117">
        <f t="shared" si="166"/>
        <v>1910000</v>
      </c>
    </row>
    <row r="880" spans="1:14" ht="48" customHeight="1" x14ac:dyDescent="0.25">
      <c r="A880" s="120" t="s">
        <v>244</v>
      </c>
      <c r="B880" s="121" t="s">
        <v>110</v>
      </c>
      <c r="C880" s="143" t="s">
        <v>759</v>
      </c>
      <c r="D880" s="116">
        <f>D881+D896+D901+D905+D887</f>
        <v>39282072</v>
      </c>
      <c r="E880" s="116">
        <f>E881+E896+E901+E905+E887</f>
        <v>37372072</v>
      </c>
      <c r="F880" s="117">
        <f t="shared" si="166"/>
        <v>1910000</v>
      </c>
      <c r="G880"/>
      <c r="H880"/>
      <c r="I880"/>
      <c r="J880"/>
      <c r="K880"/>
      <c r="L880"/>
      <c r="M880"/>
      <c r="N880"/>
    </row>
    <row r="881" spans="1:14" ht="56.25" customHeight="1" x14ac:dyDescent="0.25">
      <c r="A881" s="123" t="s">
        <v>0</v>
      </c>
      <c r="B881" s="124" t="s">
        <v>110</v>
      </c>
      <c r="C881" s="145" t="s">
        <v>760</v>
      </c>
      <c r="D881" s="118">
        <f t="shared" ref="D881:E894" si="194">D882</f>
        <v>22307900</v>
      </c>
      <c r="E881" s="118">
        <f t="shared" si="194"/>
        <v>22307900</v>
      </c>
      <c r="F881" s="119" t="str">
        <f t="shared" si="166"/>
        <v>-</v>
      </c>
      <c r="G881"/>
      <c r="H881"/>
      <c r="I881"/>
      <c r="J881"/>
      <c r="K881"/>
      <c r="L881"/>
      <c r="M881"/>
      <c r="N881"/>
    </row>
    <row r="882" spans="1:14" ht="23.25" x14ac:dyDescent="0.25">
      <c r="A882" s="123" t="s">
        <v>1</v>
      </c>
      <c r="B882" s="124" t="s">
        <v>110</v>
      </c>
      <c r="C882" s="145" t="s">
        <v>761</v>
      </c>
      <c r="D882" s="118">
        <f t="shared" si="194"/>
        <v>22307900</v>
      </c>
      <c r="E882" s="118">
        <f t="shared" si="194"/>
        <v>22307900</v>
      </c>
      <c r="F882" s="119" t="str">
        <f t="shared" si="166"/>
        <v>-</v>
      </c>
      <c r="G882"/>
      <c r="H882"/>
      <c r="I882"/>
      <c r="J882"/>
      <c r="K882"/>
      <c r="L882"/>
      <c r="M882"/>
      <c r="N882"/>
    </row>
    <row r="883" spans="1:14" ht="27.75" customHeight="1" x14ac:dyDescent="0.25">
      <c r="A883" s="123" t="s">
        <v>2</v>
      </c>
      <c r="B883" s="124" t="s">
        <v>110</v>
      </c>
      <c r="C883" s="145" t="s">
        <v>762</v>
      </c>
      <c r="D883" s="118">
        <f t="shared" si="194"/>
        <v>22307900</v>
      </c>
      <c r="E883" s="118">
        <f t="shared" si="194"/>
        <v>22307900</v>
      </c>
      <c r="F883" s="119" t="str">
        <f t="shared" si="166"/>
        <v>-</v>
      </c>
      <c r="G883"/>
      <c r="H883"/>
      <c r="I883"/>
      <c r="J883"/>
      <c r="K883"/>
      <c r="L883"/>
      <c r="M883"/>
      <c r="N883"/>
    </row>
    <row r="884" spans="1:14" x14ac:dyDescent="0.25">
      <c r="A884" s="123" t="s">
        <v>4</v>
      </c>
      <c r="B884" s="124" t="s">
        <v>110</v>
      </c>
      <c r="C884" s="145" t="s">
        <v>763</v>
      </c>
      <c r="D884" s="118">
        <f>D885+D886</f>
        <v>22307900</v>
      </c>
      <c r="E884" s="118">
        <f>E885+E886</f>
        <v>22307900</v>
      </c>
      <c r="F884" s="119" t="str">
        <f t="shared" si="166"/>
        <v>-</v>
      </c>
      <c r="G884"/>
      <c r="H884"/>
      <c r="I884"/>
      <c r="J884"/>
      <c r="K884"/>
      <c r="L884"/>
      <c r="M884"/>
      <c r="N884"/>
    </row>
    <row r="885" spans="1:14" ht="52.5" customHeight="1" x14ac:dyDescent="0.25">
      <c r="A885" s="123" t="s">
        <v>3</v>
      </c>
      <c r="B885" s="124" t="s">
        <v>110</v>
      </c>
      <c r="C885" s="145" t="s">
        <v>764</v>
      </c>
      <c r="D885" s="118">
        <v>22307900</v>
      </c>
      <c r="E885" s="125">
        <v>22307900</v>
      </c>
      <c r="F885" s="119" t="str">
        <f t="shared" si="166"/>
        <v>-</v>
      </c>
      <c r="G885"/>
      <c r="H885"/>
      <c r="I885"/>
      <c r="J885"/>
      <c r="K885"/>
      <c r="L885"/>
      <c r="M885"/>
      <c r="N885"/>
    </row>
    <row r="886" spans="1:14" s="115" customFormat="1" ht="20.25" hidden="1" customHeight="1" x14ac:dyDescent="0.25">
      <c r="A886" s="123" t="s">
        <v>63</v>
      </c>
      <c r="B886" s="208" t="s">
        <v>110</v>
      </c>
      <c r="C886" s="228" t="s">
        <v>1265</v>
      </c>
      <c r="D886" s="229">
        <v>0</v>
      </c>
      <c r="E886" s="230">
        <v>0</v>
      </c>
      <c r="F886" s="232" t="str">
        <f t="shared" ref="F886" si="195">IF(OR(D886="-",E886=D886),"-",D886-IF(E886="-",0,E886))</f>
        <v>-</v>
      </c>
    </row>
    <row r="887" spans="1:14" s="4" customFormat="1" x14ac:dyDescent="0.25">
      <c r="A887" s="172" t="s">
        <v>112</v>
      </c>
      <c r="B887" s="121" t="s">
        <v>110</v>
      </c>
      <c r="C887" s="143" t="s">
        <v>1078</v>
      </c>
      <c r="D887" s="116">
        <f>D888+D892</f>
        <v>2473972</v>
      </c>
      <c r="E887" s="116">
        <f>E888+E892</f>
        <v>563972</v>
      </c>
      <c r="F887" s="117">
        <f t="shared" ref="F887:F891" si="196">IF(OR(D887="-",E887=D887),"-",D887-IF(E887="-",0,E887))</f>
        <v>1910000</v>
      </c>
    </row>
    <row r="888" spans="1:14" s="4" customFormat="1" x14ac:dyDescent="0.25">
      <c r="A888" s="126" t="s">
        <v>1079</v>
      </c>
      <c r="B888" s="124" t="s">
        <v>110</v>
      </c>
      <c r="C888" s="145" t="s">
        <v>1077</v>
      </c>
      <c r="D888" s="118">
        <f t="shared" si="194"/>
        <v>2473972</v>
      </c>
      <c r="E888" s="118">
        <f t="shared" si="194"/>
        <v>563972</v>
      </c>
      <c r="F888" s="119">
        <f t="shared" si="196"/>
        <v>1910000</v>
      </c>
    </row>
    <row r="889" spans="1:14" s="4" customFormat="1" ht="23.25" x14ac:dyDescent="0.25">
      <c r="A889" s="123" t="s">
        <v>113</v>
      </c>
      <c r="B889" s="124" t="s">
        <v>110</v>
      </c>
      <c r="C889" s="145" t="s">
        <v>1076</v>
      </c>
      <c r="D889" s="118">
        <f t="shared" si="194"/>
        <v>2473972</v>
      </c>
      <c r="E889" s="118">
        <f t="shared" si="194"/>
        <v>563972</v>
      </c>
      <c r="F889" s="119">
        <f t="shared" si="196"/>
        <v>1910000</v>
      </c>
    </row>
    <row r="890" spans="1:14" s="4" customFormat="1" ht="34.5" x14ac:dyDescent="0.25">
      <c r="A890" s="123" t="s">
        <v>1164</v>
      </c>
      <c r="B890" s="124" t="s">
        <v>110</v>
      </c>
      <c r="C890" s="145" t="s">
        <v>1075</v>
      </c>
      <c r="D890" s="118">
        <f t="shared" si="194"/>
        <v>2473972</v>
      </c>
      <c r="E890" s="118">
        <f t="shared" si="194"/>
        <v>563972</v>
      </c>
      <c r="F890" s="119">
        <f t="shared" si="196"/>
        <v>1910000</v>
      </c>
    </row>
    <row r="891" spans="1:14" s="4" customFormat="1" ht="27" customHeight="1" x14ac:dyDescent="0.25">
      <c r="A891" s="123" t="s">
        <v>114</v>
      </c>
      <c r="B891" s="124" t="s">
        <v>110</v>
      </c>
      <c r="C891" s="145" t="s">
        <v>1074</v>
      </c>
      <c r="D891" s="118">
        <v>2473972</v>
      </c>
      <c r="E891" s="125">
        <v>563972</v>
      </c>
      <c r="F891" s="119">
        <f t="shared" si="196"/>
        <v>1910000</v>
      </c>
    </row>
    <row r="892" spans="1:14" s="115" customFormat="1" hidden="1" x14ac:dyDescent="0.25">
      <c r="A892" s="533" t="s">
        <v>1270</v>
      </c>
      <c r="B892" s="208" t="s">
        <v>110</v>
      </c>
      <c r="C892" s="228" t="s">
        <v>1269</v>
      </c>
      <c r="D892" s="229">
        <f t="shared" si="194"/>
        <v>0</v>
      </c>
      <c r="E892" s="229">
        <f t="shared" si="194"/>
        <v>0</v>
      </c>
      <c r="F892" s="232" t="str">
        <f t="shared" ref="F892:F895" si="197">IF(OR(D892="-",E892=D892),"-",D892-IF(E892="-",0,E892))</f>
        <v>-</v>
      </c>
    </row>
    <row r="893" spans="1:14" s="115" customFormat="1" ht="23.25" hidden="1" x14ac:dyDescent="0.25">
      <c r="A893" s="123" t="s">
        <v>113</v>
      </c>
      <c r="B893" s="208" t="s">
        <v>110</v>
      </c>
      <c r="C893" s="228" t="s">
        <v>1268</v>
      </c>
      <c r="D893" s="229">
        <f t="shared" si="194"/>
        <v>0</v>
      </c>
      <c r="E893" s="229">
        <f t="shared" si="194"/>
        <v>0</v>
      </c>
      <c r="F893" s="232" t="str">
        <f t="shared" si="197"/>
        <v>-</v>
      </c>
    </row>
    <row r="894" spans="1:14" s="115" customFormat="1" ht="34.5" hidden="1" x14ac:dyDescent="0.25">
      <c r="A894" s="123" t="s">
        <v>1164</v>
      </c>
      <c r="B894" s="208" t="s">
        <v>110</v>
      </c>
      <c r="C894" s="228" t="s">
        <v>1267</v>
      </c>
      <c r="D894" s="229">
        <f t="shared" si="194"/>
        <v>0</v>
      </c>
      <c r="E894" s="229">
        <f t="shared" si="194"/>
        <v>0</v>
      </c>
      <c r="F894" s="232" t="str">
        <f t="shared" si="197"/>
        <v>-</v>
      </c>
    </row>
    <row r="895" spans="1:14" s="115" customFormat="1" hidden="1" x14ac:dyDescent="0.25">
      <c r="A895" s="123" t="s">
        <v>1285</v>
      </c>
      <c r="B895" s="208" t="s">
        <v>110</v>
      </c>
      <c r="C895" s="228" t="s">
        <v>1266</v>
      </c>
      <c r="D895" s="229">
        <v>0</v>
      </c>
      <c r="E895" s="230">
        <v>0</v>
      </c>
      <c r="F895" s="232" t="str">
        <f t="shared" si="197"/>
        <v>-</v>
      </c>
    </row>
    <row r="896" spans="1:14" s="115" customFormat="1" ht="54" hidden="1" customHeight="1" x14ac:dyDescent="0.25">
      <c r="A896" s="120" t="s">
        <v>169</v>
      </c>
      <c r="B896" s="225" t="s">
        <v>110</v>
      </c>
      <c r="C896" s="226" t="s">
        <v>765</v>
      </c>
      <c r="D896" s="227">
        <f t="shared" ref="D896:E899" si="198">D897</f>
        <v>0</v>
      </c>
      <c r="E896" s="227">
        <f t="shared" si="198"/>
        <v>0</v>
      </c>
      <c r="F896" s="231" t="str">
        <f t="shared" si="166"/>
        <v>-</v>
      </c>
    </row>
    <row r="897" spans="1:14" s="115" customFormat="1" ht="34.5" hidden="1" x14ac:dyDescent="0.25">
      <c r="A897" s="123" t="s">
        <v>766</v>
      </c>
      <c r="B897" s="208" t="s">
        <v>110</v>
      </c>
      <c r="C897" s="228" t="s">
        <v>767</v>
      </c>
      <c r="D897" s="229">
        <f t="shared" si="198"/>
        <v>0</v>
      </c>
      <c r="E897" s="229">
        <f t="shared" si="198"/>
        <v>0</v>
      </c>
      <c r="F897" s="232" t="str">
        <f t="shared" si="166"/>
        <v>-</v>
      </c>
    </row>
    <row r="898" spans="1:14" s="115" customFormat="1" ht="40.5" hidden="1" customHeight="1" x14ac:dyDescent="0.25">
      <c r="A898" s="123" t="s">
        <v>2</v>
      </c>
      <c r="B898" s="208" t="s">
        <v>110</v>
      </c>
      <c r="C898" s="228" t="s">
        <v>768</v>
      </c>
      <c r="D898" s="229">
        <f t="shared" si="198"/>
        <v>0</v>
      </c>
      <c r="E898" s="229">
        <f t="shared" si="198"/>
        <v>0</v>
      </c>
      <c r="F898" s="232" t="str">
        <f t="shared" si="166"/>
        <v>-</v>
      </c>
    </row>
    <row r="899" spans="1:14" s="115" customFormat="1" hidden="1" x14ac:dyDescent="0.25">
      <c r="A899" s="123" t="s">
        <v>4</v>
      </c>
      <c r="B899" s="208" t="s">
        <v>110</v>
      </c>
      <c r="C899" s="228" t="s">
        <v>769</v>
      </c>
      <c r="D899" s="229">
        <f t="shared" si="198"/>
        <v>0</v>
      </c>
      <c r="E899" s="229">
        <f t="shared" si="198"/>
        <v>0</v>
      </c>
      <c r="F899" s="232" t="str">
        <f t="shared" si="166"/>
        <v>-</v>
      </c>
    </row>
    <row r="900" spans="1:14" s="115" customFormat="1" ht="14.25" hidden="1" customHeight="1" x14ac:dyDescent="0.25">
      <c r="A900" s="123" t="s">
        <v>63</v>
      </c>
      <c r="B900" s="208" t="s">
        <v>110</v>
      </c>
      <c r="C900" s="228" t="s">
        <v>770</v>
      </c>
      <c r="D900" s="229">
        <v>0</v>
      </c>
      <c r="E900" s="230">
        <v>0</v>
      </c>
      <c r="F900" s="232" t="str">
        <f t="shared" si="166"/>
        <v>-</v>
      </c>
    </row>
    <row r="901" spans="1:14" s="181" customFormat="1" ht="45.75" hidden="1" x14ac:dyDescent="0.25">
      <c r="A901" s="123" t="s">
        <v>771</v>
      </c>
      <c r="B901" s="124" t="s">
        <v>110</v>
      </c>
      <c r="C901" s="145" t="s">
        <v>772</v>
      </c>
      <c r="D901" s="118">
        <f t="shared" ref="D901:E903" si="199">D902</f>
        <v>0</v>
      </c>
      <c r="E901" s="118">
        <f t="shared" si="199"/>
        <v>0</v>
      </c>
      <c r="F901" s="119" t="str">
        <f t="shared" si="166"/>
        <v>-</v>
      </c>
    </row>
    <row r="902" spans="1:14" s="181" customFormat="1" ht="23.25" hidden="1" x14ac:dyDescent="0.25">
      <c r="A902" s="123" t="s">
        <v>2</v>
      </c>
      <c r="B902" s="124" t="s">
        <v>110</v>
      </c>
      <c r="C902" s="145" t="s">
        <v>773</v>
      </c>
      <c r="D902" s="118">
        <f t="shared" si="199"/>
        <v>0</v>
      </c>
      <c r="E902" s="118">
        <f t="shared" si="199"/>
        <v>0</v>
      </c>
      <c r="F902" s="119" t="str">
        <f t="shared" si="166"/>
        <v>-</v>
      </c>
    </row>
    <row r="903" spans="1:14" s="181" customFormat="1" hidden="1" x14ac:dyDescent="0.25">
      <c r="A903" s="123" t="s">
        <v>4</v>
      </c>
      <c r="B903" s="124" t="s">
        <v>110</v>
      </c>
      <c r="C903" s="145" t="s">
        <v>774</v>
      </c>
      <c r="D903" s="118">
        <f t="shared" si="199"/>
        <v>0</v>
      </c>
      <c r="E903" s="118">
        <f t="shared" si="199"/>
        <v>0</v>
      </c>
      <c r="F903" s="119" t="str">
        <f t="shared" si="166"/>
        <v>-</v>
      </c>
    </row>
    <row r="904" spans="1:14" s="181" customFormat="1" hidden="1" x14ac:dyDescent="0.25">
      <c r="A904" s="123" t="s">
        <v>63</v>
      </c>
      <c r="B904" s="124" t="s">
        <v>110</v>
      </c>
      <c r="C904" s="145" t="s">
        <v>775</v>
      </c>
      <c r="D904" s="118"/>
      <c r="E904" s="125"/>
      <c r="F904" s="119" t="str">
        <f t="shared" si="166"/>
        <v>-</v>
      </c>
    </row>
    <row r="905" spans="1:14" s="100" customFormat="1" ht="51" customHeight="1" x14ac:dyDescent="0.25">
      <c r="A905" s="120" t="s">
        <v>1386</v>
      </c>
      <c r="B905" s="121" t="s">
        <v>110</v>
      </c>
      <c r="C905" s="143" t="s">
        <v>776</v>
      </c>
      <c r="D905" s="116">
        <f t="shared" ref="D905:E907" si="200">D906</f>
        <v>14500200</v>
      </c>
      <c r="E905" s="116">
        <f t="shared" si="200"/>
        <v>14500200</v>
      </c>
      <c r="F905" s="117" t="str">
        <f t="shared" si="166"/>
        <v>-</v>
      </c>
    </row>
    <row r="906" spans="1:14" ht="39" customHeight="1" x14ac:dyDescent="0.25">
      <c r="A906" s="161" t="s">
        <v>1392</v>
      </c>
      <c r="B906" s="124" t="s">
        <v>110</v>
      </c>
      <c r="C906" s="145" t="s">
        <v>777</v>
      </c>
      <c r="D906" s="118">
        <f t="shared" si="200"/>
        <v>14500200</v>
      </c>
      <c r="E906" s="118">
        <f t="shared" si="200"/>
        <v>14500200</v>
      </c>
      <c r="F906" s="119" t="str">
        <f t="shared" si="166"/>
        <v>-</v>
      </c>
      <c r="G906"/>
      <c r="H906"/>
      <c r="I906"/>
      <c r="J906"/>
      <c r="K906"/>
      <c r="L906"/>
      <c r="M906"/>
      <c r="N906"/>
    </row>
    <row r="907" spans="1:14" ht="27.75" customHeight="1" x14ac:dyDescent="0.25">
      <c r="A907" s="161" t="s">
        <v>2</v>
      </c>
      <c r="B907" s="124" t="s">
        <v>110</v>
      </c>
      <c r="C907" s="145" t="s">
        <v>778</v>
      </c>
      <c r="D907" s="118">
        <f t="shared" si="200"/>
        <v>14500200</v>
      </c>
      <c r="E907" s="118">
        <f t="shared" si="200"/>
        <v>14500200</v>
      </c>
      <c r="F907" s="119" t="str">
        <f t="shared" si="166"/>
        <v>-</v>
      </c>
      <c r="G907"/>
      <c r="H907"/>
      <c r="I907"/>
      <c r="J907"/>
      <c r="K907"/>
      <c r="L907"/>
      <c r="M907"/>
      <c r="N907"/>
    </row>
    <row r="908" spans="1:14" ht="15" customHeight="1" x14ac:dyDescent="0.25">
      <c r="A908" s="123" t="s">
        <v>4</v>
      </c>
      <c r="B908" s="124" t="s">
        <v>110</v>
      </c>
      <c r="C908" s="145" t="s">
        <v>779</v>
      </c>
      <c r="D908" s="118">
        <f>D909+D910</f>
        <v>14500200</v>
      </c>
      <c r="E908" s="118">
        <f>E909+E910</f>
        <v>14500200</v>
      </c>
      <c r="F908" s="119" t="str">
        <f t="shared" si="166"/>
        <v>-</v>
      </c>
      <c r="G908"/>
      <c r="H908"/>
      <c r="I908"/>
      <c r="J908"/>
      <c r="K908"/>
      <c r="L908"/>
      <c r="M908"/>
      <c r="N908"/>
    </row>
    <row r="909" spans="1:14" ht="49.5" hidden="1" customHeight="1" x14ac:dyDescent="0.25">
      <c r="A909" s="123" t="s">
        <v>3</v>
      </c>
      <c r="B909" s="208" t="s">
        <v>110</v>
      </c>
      <c r="C909" s="228" t="s">
        <v>986</v>
      </c>
      <c r="D909" s="229">
        <v>0</v>
      </c>
      <c r="E909" s="230">
        <v>0</v>
      </c>
      <c r="F909" s="232" t="str">
        <f t="shared" si="166"/>
        <v>-</v>
      </c>
      <c r="G909"/>
      <c r="H909"/>
      <c r="I909"/>
      <c r="J909"/>
      <c r="K909"/>
      <c r="L909"/>
      <c r="M909"/>
      <c r="N909"/>
    </row>
    <row r="910" spans="1:14" ht="14.25" customHeight="1" x14ac:dyDescent="0.25">
      <c r="A910" s="123" t="s">
        <v>63</v>
      </c>
      <c r="B910" s="124" t="s">
        <v>110</v>
      </c>
      <c r="C910" s="145" t="s">
        <v>1345</v>
      </c>
      <c r="D910" s="118">
        <v>14500200</v>
      </c>
      <c r="E910" s="125">
        <v>14500200</v>
      </c>
      <c r="F910" s="119" t="str">
        <f t="shared" ref="F910" si="201">IF(OR(D910="-",E910=D910),"-",D910-IF(E910="-",0,E910))</f>
        <v>-</v>
      </c>
      <c r="G910"/>
      <c r="H910"/>
      <c r="I910"/>
      <c r="J910"/>
      <c r="K910"/>
      <c r="L910"/>
      <c r="M910"/>
      <c r="N910"/>
    </row>
    <row r="911" spans="1:14" s="100" customFormat="1" ht="27" customHeight="1" x14ac:dyDescent="0.25">
      <c r="A911" s="120" t="s">
        <v>1185</v>
      </c>
      <c r="B911" s="121" t="s">
        <v>110</v>
      </c>
      <c r="C911" s="143" t="s">
        <v>780</v>
      </c>
      <c r="D911" s="116">
        <f>D912</f>
        <v>6673800</v>
      </c>
      <c r="E911" s="116">
        <f>E912</f>
        <v>5711700.1400000006</v>
      </c>
      <c r="F911" s="117">
        <f t="shared" si="166"/>
        <v>962099.8599999994</v>
      </c>
    </row>
    <row r="912" spans="1:14" s="100" customFormat="1" ht="36" customHeight="1" x14ac:dyDescent="0.25">
      <c r="A912" s="120" t="s">
        <v>245</v>
      </c>
      <c r="B912" s="121" t="s">
        <v>110</v>
      </c>
      <c r="C912" s="143" t="s">
        <v>781</v>
      </c>
      <c r="D912" s="116">
        <f>D913+D923</f>
        <v>6673800</v>
      </c>
      <c r="E912" s="116">
        <f>E913+E923</f>
        <v>5711700.1400000006</v>
      </c>
      <c r="F912" s="117">
        <f t="shared" si="166"/>
        <v>962099.8599999994</v>
      </c>
    </row>
    <row r="913" spans="1:14" ht="36" customHeight="1" x14ac:dyDescent="0.25">
      <c r="A913" s="123" t="s">
        <v>0</v>
      </c>
      <c r="B913" s="124" t="s">
        <v>110</v>
      </c>
      <c r="C913" s="145" t="s">
        <v>782</v>
      </c>
      <c r="D913" s="118">
        <f t="shared" ref="D913:E916" si="202">D914</f>
        <v>3407200</v>
      </c>
      <c r="E913" s="118">
        <f t="shared" si="202"/>
        <v>3407200</v>
      </c>
      <c r="F913" s="119" t="str">
        <f t="shared" si="166"/>
        <v>-</v>
      </c>
      <c r="G913"/>
      <c r="H913"/>
      <c r="I913"/>
      <c r="J913"/>
      <c r="K913"/>
      <c r="L913"/>
      <c r="M913"/>
      <c r="N913"/>
    </row>
    <row r="914" spans="1:14" ht="23.25" x14ac:dyDescent="0.25">
      <c r="A914" s="123" t="s">
        <v>1</v>
      </c>
      <c r="B914" s="124" t="s">
        <v>110</v>
      </c>
      <c r="C914" s="145" t="s">
        <v>783</v>
      </c>
      <c r="D914" s="118">
        <f t="shared" si="202"/>
        <v>3407200</v>
      </c>
      <c r="E914" s="118">
        <f t="shared" si="202"/>
        <v>3407200</v>
      </c>
      <c r="F914" s="119" t="str">
        <f t="shared" si="166"/>
        <v>-</v>
      </c>
      <c r="G914"/>
      <c r="H914"/>
      <c r="I914"/>
      <c r="J914"/>
      <c r="K914"/>
      <c r="L914"/>
      <c r="M914"/>
      <c r="N914"/>
    </row>
    <row r="915" spans="1:14" ht="27.75" customHeight="1" x14ac:dyDescent="0.25">
      <c r="A915" s="123" t="s">
        <v>2</v>
      </c>
      <c r="B915" s="124" t="s">
        <v>110</v>
      </c>
      <c r="C915" s="145" t="s">
        <v>784</v>
      </c>
      <c r="D915" s="118">
        <f t="shared" si="202"/>
        <v>3407200</v>
      </c>
      <c r="E915" s="118">
        <f t="shared" si="202"/>
        <v>3407200</v>
      </c>
      <c r="F915" s="119" t="str">
        <f t="shared" si="166"/>
        <v>-</v>
      </c>
      <c r="G915"/>
      <c r="H915"/>
      <c r="I915"/>
      <c r="J915"/>
      <c r="K915"/>
      <c r="L915"/>
      <c r="M915"/>
      <c r="N915"/>
    </row>
    <row r="916" spans="1:14" x14ac:dyDescent="0.25">
      <c r="A916" s="123" t="s">
        <v>4</v>
      </c>
      <c r="B916" s="124" t="s">
        <v>110</v>
      </c>
      <c r="C916" s="145" t="s">
        <v>785</v>
      </c>
      <c r="D916" s="118">
        <f t="shared" si="202"/>
        <v>3407200</v>
      </c>
      <c r="E916" s="118">
        <f t="shared" si="202"/>
        <v>3407200</v>
      </c>
      <c r="F916" s="119" t="str">
        <f t="shared" si="166"/>
        <v>-</v>
      </c>
      <c r="G916"/>
      <c r="H916"/>
      <c r="I916"/>
      <c r="J916"/>
      <c r="K916"/>
      <c r="L916"/>
      <c r="M916"/>
      <c r="N916"/>
    </row>
    <row r="917" spans="1:14" ht="48.75" customHeight="1" x14ac:dyDescent="0.25">
      <c r="A917" s="343" t="s">
        <v>1095</v>
      </c>
      <c r="B917" s="162" t="s">
        <v>110</v>
      </c>
      <c r="C917" s="145" t="s">
        <v>786</v>
      </c>
      <c r="D917" s="118">
        <v>3407200</v>
      </c>
      <c r="E917" s="125">
        <v>3407200</v>
      </c>
      <c r="F917" s="119" t="str">
        <f t="shared" si="166"/>
        <v>-</v>
      </c>
      <c r="G917"/>
      <c r="H917"/>
      <c r="I917"/>
      <c r="J917"/>
      <c r="K917"/>
      <c r="L917"/>
      <c r="M917"/>
      <c r="N917"/>
    </row>
    <row r="918" spans="1:14" s="114" customFormat="1" ht="45.75" hidden="1" x14ac:dyDescent="0.25">
      <c r="A918" s="120" t="s">
        <v>169</v>
      </c>
      <c r="B918" s="225" t="s">
        <v>110</v>
      </c>
      <c r="C918" s="226" t="s">
        <v>787</v>
      </c>
      <c r="D918" s="227">
        <f t="shared" ref="D918:E921" si="203">D919</f>
        <v>0</v>
      </c>
      <c r="E918" s="227">
        <f t="shared" si="203"/>
        <v>0</v>
      </c>
      <c r="F918" s="231" t="str">
        <f t="shared" si="166"/>
        <v>-</v>
      </c>
    </row>
    <row r="919" spans="1:14" s="115" customFormat="1" ht="34.5" hidden="1" x14ac:dyDescent="0.25">
      <c r="A919" s="123" t="s">
        <v>766</v>
      </c>
      <c r="B919" s="208" t="s">
        <v>110</v>
      </c>
      <c r="C919" s="228" t="s">
        <v>788</v>
      </c>
      <c r="D919" s="229">
        <f t="shared" si="203"/>
        <v>0</v>
      </c>
      <c r="E919" s="229">
        <f t="shared" si="203"/>
        <v>0</v>
      </c>
      <c r="F919" s="232" t="str">
        <f t="shared" si="166"/>
        <v>-</v>
      </c>
    </row>
    <row r="920" spans="1:14" s="115" customFormat="1" ht="23.25" hidden="1" x14ac:dyDescent="0.25">
      <c r="A920" s="123" t="s">
        <v>2</v>
      </c>
      <c r="B920" s="208" t="s">
        <v>110</v>
      </c>
      <c r="C920" s="228" t="s">
        <v>789</v>
      </c>
      <c r="D920" s="229">
        <f t="shared" si="203"/>
        <v>0</v>
      </c>
      <c r="E920" s="229">
        <f t="shared" si="203"/>
        <v>0</v>
      </c>
      <c r="F920" s="232" t="str">
        <f t="shared" si="166"/>
        <v>-</v>
      </c>
    </row>
    <row r="921" spans="1:14" s="115" customFormat="1" hidden="1" x14ac:dyDescent="0.25">
      <c r="A921" s="123" t="s">
        <v>4</v>
      </c>
      <c r="B921" s="208" t="s">
        <v>110</v>
      </c>
      <c r="C921" s="228" t="s">
        <v>790</v>
      </c>
      <c r="D921" s="229">
        <f t="shared" si="203"/>
        <v>0</v>
      </c>
      <c r="E921" s="229">
        <f t="shared" si="203"/>
        <v>0</v>
      </c>
      <c r="F921" s="232" t="str">
        <f t="shared" si="166"/>
        <v>-</v>
      </c>
    </row>
    <row r="922" spans="1:14" s="115" customFormat="1" ht="16.5" hidden="1" customHeight="1" x14ac:dyDescent="0.25">
      <c r="A922" s="123" t="s">
        <v>63</v>
      </c>
      <c r="B922" s="208" t="s">
        <v>110</v>
      </c>
      <c r="C922" s="228" t="s">
        <v>791</v>
      </c>
      <c r="D922" s="229">
        <v>0</v>
      </c>
      <c r="E922" s="230">
        <v>0</v>
      </c>
      <c r="F922" s="232" t="str">
        <f t="shared" si="166"/>
        <v>-</v>
      </c>
    </row>
    <row r="923" spans="1:14" s="100" customFormat="1" ht="54" customHeight="1" x14ac:dyDescent="0.25">
      <c r="A923" s="120" t="s">
        <v>1386</v>
      </c>
      <c r="B923" s="121" t="s">
        <v>110</v>
      </c>
      <c r="C923" s="143" t="s">
        <v>792</v>
      </c>
      <c r="D923" s="116">
        <f t="shared" ref="D923:E926" si="204">D924</f>
        <v>3266600</v>
      </c>
      <c r="E923" s="116">
        <f t="shared" si="204"/>
        <v>2304500.14</v>
      </c>
      <c r="F923" s="119">
        <f t="shared" si="166"/>
        <v>962099.85999999987</v>
      </c>
    </row>
    <row r="924" spans="1:14" ht="40.5" customHeight="1" x14ac:dyDescent="0.25">
      <c r="A924" s="161" t="s">
        <v>1392</v>
      </c>
      <c r="B924" s="124" t="s">
        <v>110</v>
      </c>
      <c r="C924" s="145" t="s">
        <v>793</v>
      </c>
      <c r="D924" s="118">
        <f t="shared" si="204"/>
        <v>3266600</v>
      </c>
      <c r="E924" s="118">
        <f t="shared" si="204"/>
        <v>2304500.14</v>
      </c>
      <c r="F924" s="119">
        <f t="shared" si="166"/>
        <v>962099.85999999987</v>
      </c>
      <c r="G924"/>
      <c r="H924"/>
      <c r="I924"/>
      <c r="J924"/>
      <c r="K924"/>
      <c r="L924"/>
      <c r="M924"/>
      <c r="N924"/>
    </row>
    <row r="925" spans="1:14" ht="23.25" x14ac:dyDescent="0.25">
      <c r="A925" s="123" t="s">
        <v>2</v>
      </c>
      <c r="B925" s="124" t="s">
        <v>110</v>
      </c>
      <c r="C925" s="145" t="s">
        <v>794</v>
      </c>
      <c r="D925" s="118">
        <f t="shared" si="204"/>
        <v>3266600</v>
      </c>
      <c r="E925" s="118">
        <f t="shared" si="204"/>
        <v>2304500.14</v>
      </c>
      <c r="F925" s="119">
        <f t="shared" si="166"/>
        <v>962099.85999999987</v>
      </c>
      <c r="G925"/>
      <c r="H925"/>
      <c r="I925"/>
      <c r="J925"/>
      <c r="K925"/>
      <c r="L925"/>
      <c r="M925"/>
      <c r="N925"/>
    </row>
    <row r="926" spans="1:14" x14ac:dyDescent="0.25">
      <c r="A926" s="123" t="s">
        <v>4</v>
      </c>
      <c r="B926" s="124" t="s">
        <v>110</v>
      </c>
      <c r="C926" s="145" t="s">
        <v>795</v>
      </c>
      <c r="D926" s="118">
        <f t="shared" si="204"/>
        <v>3266600</v>
      </c>
      <c r="E926" s="118">
        <f t="shared" si="204"/>
        <v>2304500.14</v>
      </c>
      <c r="F926" s="119">
        <f t="shared" si="166"/>
        <v>962099.85999999987</v>
      </c>
      <c r="G926"/>
      <c r="H926"/>
      <c r="I926"/>
      <c r="J926"/>
      <c r="K926"/>
      <c r="L926"/>
      <c r="M926"/>
      <c r="N926"/>
    </row>
    <row r="927" spans="1:14" ht="18" customHeight="1" x14ac:dyDescent="0.25">
      <c r="A927" s="123" t="s">
        <v>63</v>
      </c>
      <c r="B927" s="124" t="s">
        <v>110</v>
      </c>
      <c r="C927" s="145" t="s">
        <v>1464</v>
      </c>
      <c r="D927" s="118">
        <v>3266600</v>
      </c>
      <c r="E927" s="125">
        <v>2304500.14</v>
      </c>
      <c r="F927" s="119">
        <f>D927-E927</f>
        <v>962099.85999999987</v>
      </c>
      <c r="G927"/>
      <c r="H927"/>
      <c r="I927"/>
      <c r="J927"/>
      <c r="K927"/>
      <c r="L927"/>
      <c r="M927"/>
      <c r="N927"/>
    </row>
    <row r="928" spans="1:14" s="114" customFormat="1" ht="23.25" hidden="1" x14ac:dyDescent="0.25">
      <c r="A928" s="120" t="s">
        <v>341</v>
      </c>
      <c r="B928" s="225" t="s">
        <v>110</v>
      </c>
      <c r="C928" s="226" t="s">
        <v>796</v>
      </c>
      <c r="D928" s="227">
        <f t="shared" ref="D928:E933" si="205">D929</f>
        <v>0</v>
      </c>
      <c r="E928" s="227">
        <f t="shared" si="205"/>
        <v>0</v>
      </c>
      <c r="F928" s="231" t="str">
        <f t="shared" ref="F928:F1082" si="206">IF(OR(D928="-",E928=D928),"-",D928-IF(E928="-",0,E928))</f>
        <v>-</v>
      </c>
    </row>
    <row r="929" spans="1:14" s="114" customFormat="1" ht="23.25" hidden="1" x14ac:dyDescent="0.25">
      <c r="A929" s="120" t="s">
        <v>111</v>
      </c>
      <c r="B929" s="225" t="s">
        <v>110</v>
      </c>
      <c r="C929" s="226" t="s">
        <v>797</v>
      </c>
      <c r="D929" s="227">
        <f t="shared" si="205"/>
        <v>0</v>
      </c>
      <c r="E929" s="227">
        <f t="shared" si="205"/>
        <v>0</v>
      </c>
      <c r="F929" s="231" t="str">
        <f t="shared" si="206"/>
        <v>-</v>
      </c>
    </row>
    <row r="930" spans="1:14" s="115" customFormat="1" hidden="1" x14ac:dyDescent="0.25">
      <c r="A930" s="120" t="s">
        <v>112</v>
      </c>
      <c r="B930" s="208" t="s">
        <v>110</v>
      </c>
      <c r="C930" s="228" t="s">
        <v>798</v>
      </c>
      <c r="D930" s="229">
        <f t="shared" si="205"/>
        <v>0</v>
      </c>
      <c r="E930" s="229">
        <f t="shared" si="205"/>
        <v>0</v>
      </c>
      <c r="F930" s="232" t="str">
        <f t="shared" si="206"/>
        <v>-</v>
      </c>
    </row>
    <row r="931" spans="1:14" s="115" customFormat="1" hidden="1" x14ac:dyDescent="0.25">
      <c r="A931" s="123" t="s">
        <v>799</v>
      </c>
      <c r="B931" s="208" t="s">
        <v>110</v>
      </c>
      <c r="C931" s="228" t="s">
        <v>800</v>
      </c>
      <c r="D931" s="229">
        <f t="shared" si="205"/>
        <v>0</v>
      </c>
      <c r="E931" s="229">
        <f t="shared" si="205"/>
        <v>0</v>
      </c>
      <c r="F931" s="232" t="str">
        <f t="shared" si="206"/>
        <v>-</v>
      </c>
    </row>
    <row r="932" spans="1:14" s="115" customFormat="1" ht="23.25" hidden="1" x14ac:dyDescent="0.25">
      <c r="A932" s="123" t="s">
        <v>113</v>
      </c>
      <c r="B932" s="208" t="s">
        <v>110</v>
      </c>
      <c r="C932" s="228" t="s">
        <v>801</v>
      </c>
      <c r="D932" s="229">
        <f t="shared" si="205"/>
        <v>0</v>
      </c>
      <c r="E932" s="229">
        <f t="shared" si="205"/>
        <v>0</v>
      </c>
      <c r="F932" s="232" t="str">
        <f t="shared" si="206"/>
        <v>-</v>
      </c>
    </row>
    <row r="933" spans="1:14" s="115" customFormat="1" ht="33.75" hidden="1" customHeight="1" x14ac:dyDescent="0.25">
      <c r="A933" s="123" t="s">
        <v>358</v>
      </c>
      <c r="B933" s="208" t="s">
        <v>110</v>
      </c>
      <c r="C933" s="228" t="s">
        <v>802</v>
      </c>
      <c r="D933" s="229">
        <f t="shared" si="205"/>
        <v>0</v>
      </c>
      <c r="E933" s="229">
        <f t="shared" si="205"/>
        <v>0</v>
      </c>
      <c r="F933" s="232" t="str">
        <f t="shared" si="206"/>
        <v>-</v>
      </c>
    </row>
    <row r="934" spans="1:14" s="115" customFormat="1" ht="34.5" hidden="1" x14ac:dyDescent="0.25">
      <c r="A934" s="123" t="s">
        <v>114</v>
      </c>
      <c r="B934" s="208" t="s">
        <v>110</v>
      </c>
      <c r="C934" s="228" t="s">
        <v>803</v>
      </c>
      <c r="D934" s="229">
        <v>0</v>
      </c>
      <c r="E934" s="230">
        <v>0</v>
      </c>
      <c r="F934" s="232" t="str">
        <f t="shared" ref="F934" si="207">IF(OR(D934="-",E934=D934),"-",D934-IF(E934="-",0,E934))</f>
        <v>-</v>
      </c>
    </row>
    <row r="935" spans="1:14" s="100" customFormat="1" x14ac:dyDescent="0.25">
      <c r="A935" s="120" t="s">
        <v>804</v>
      </c>
      <c r="B935" s="121" t="s">
        <v>110</v>
      </c>
      <c r="C935" s="143" t="s">
        <v>805</v>
      </c>
      <c r="D935" s="116">
        <f>D936+D944</f>
        <v>1426100</v>
      </c>
      <c r="E935" s="116">
        <f>E936+E944</f>
        <v>1421032</v>
      </c>
      <c r="F935" s="117">
        <f t="shared" si="206"/>
        <v>5068</v>
      </c>
    </row>
    <row r="936" spans="1:14" s="100" customFormat="1" ht="13.5" customHeight="1" x14ac:dyDescent="0.25">
      <c r="A936" s="120" t="s">
        <v>5</v>
      </c>
      <c r="B936" s="121" t="s">
        <v>110</v>
      </c>
      <c r="C936" s="143" t="s">
        <v>806</v>
      </c>
      <c r="D936" s="116">
        <f t="shared" ref="D936:E940" si="208">D937</f>
        <v>1366100</v>
      </c>
      <c r="E936" s="116">
        <f t="shared" si="208"/>
        <v>1366032</v>
      </c>
      <c r="F936" s="117">
        <f t="shared" si="206"/>
        <v>68</v>
      </c>
    </row>
    <row r="937" spans="1:14" s="100" customFormat="1" ht="23.25" x14ac:dyDescent="0.25">
      <c r="A937" s="120" t="s">
        <v>341</v>
      </c>
      <c r="B937" s="121" t="s">
        <v>110</v>
      </c>
      <c r="C937" s="143" t="s">
        <v>807</v>
      </c>
      <c r="D937" s="116">
        <f t="shared" si="208"/>
        <v>1366100</v>
      </c>
      <c r="E937" s="116">
        <f t="shared" si="208"/>
        <v>1366032</v>
      </c>
      <c r="F937" s="117">
        <f t="shared" si="206"/>
        <v>68</v>
      </c>
    </row>
    <row r="938" spans="1:14" s="100" customFormat="1" ht="23.25" x14ac:dyDescent="0.25">
      <c r="A938" s="120" t="s">
        <v>111</v>
      </c>
      <c r="B938" s="121" t="s">
        <v>110</v>
      </c>
      <c r="C938" s="143" t="s">
        <v>808</v>
      </c>
      <c r="D938" s="116">
        <f t="shared" si="208"/>
        <v>1366100</v>
      </c>
      <c r="E938" s="116">
        <f t="shared" si="208"/>
        <v>1366032</v>
      </c>
      <c r="F938" s="117">
        <f t="shared" si="206"/>
        <v>68</v>
      </c>
    </row>
    <row r="939" spans="1:14" ht="23.25" x14ac:dyDescent="0.25">
      <c r="A939" s="123" t="s">
        <v>11</v>
      </c>
      <c r="B939" s="124" t="s">
        <v>110</v>
      </c>
      <c r="C939" s="145" t="s">
        <v>1239</v>
      </c>
      <c r="D939" s="118">
        <f t="shared" si="208"/>
        <v>1366100</v>
      </c>
      <c r="E939" s="118">
        <f t="shared" si="208"/>
        <v>1366032</v>
      </c>
      <c r="F939" s="119">
        <f t="shared" si="206"/>
        <v>68</v>
      </c>
      <c r="G939"/>
      <c r="H939"/>
      <c r="I939"/>
      <c r="J939"/>
      <c r="K939"/>
      <c r="L939"/>
      <c r="M939"/>
      <c r="N939"/>
    </row>
    <row r="940" spans="1:14" ht="38.25" customHeight="1" x14ac:dyDescent="0.25">
      <c r="A940" s="123" t="s">
        <v>1302</v>
      </c>
      <c r="B940" s="124" t="s">
        <v>110</v>
      </c>
      <c r="C940" s="145" t="s">
        <v>1240</v>
      </c>
      <c r="D940" s="118">
        <f t="shared" si="208"/>
        <v>1366100</v>
      </c>
      <c r="E940" s="118">
        <f t="shared" si="208"/>
        <v>1366032</v>
      </c>
      <c r="F940" s="119">
        <f t="shared" si="206"/>
        <v>68</v>
      </c>
      <c r="G940"/>
      <c r="H940"/>
      <c r="I940"/>
      <c r="J940"/>
      <c r="K940"/>
      <c r="L940"/>
      <c r="M940"/>
      <c r="N940"/>
    </row>
    <row r="941" spans="1:14" ht="15.75" customHeight="1" x14ac:dyDescent="0.25">
      <c r="A941" s="123" t="s">
        <v>130</v>
      </c>
      <c r="B941" s="124" t="s">
        <v>110</v>
      </c>
      <c r="C941" s="145" t="s">
        <v>1287</v>
      </c>
      <c r="D941" s="118">
        <f>D943</f>
        <v>1366100</v>
      </c>
      <c r="E941" s="118">
        <f>E943</f>
        <v>1366032</v>
      </c>
      <c r="F941" s="119">
        <f t="shared" si="206"/>
        <v>68</v>
      </c>
      <c r="G941"/>
      <c r="H941"/>
      <c r="I941"/>
      <c r="J941"/>
      <c r="K941"/>
      <c r="L941"/>
      <c r="M941"/>
      <c r="N941"/>
    </row>
    <row r="942" spans="1:14" ht="23.25" x14ac:dyDescent="0.25">
      <c r="A942" s="123" t="s">
        <v>7</v>
      </c>
      <c r="B942" s="124" t="s">
        <v>110</v>
      </c>
      <c r="C942" s="145" t="s">
        <v>1317</v>
      </c>
      <c r="D942" s="118">
        <f>D943</f>
        <v>1366100</v>
      </c>
      <c r="E942" s="125">
        <f>E943</f>
        <v>1366032</v>
      </c>
      <c r="F942" s="119">
        <f t="shared" ref="F942" si="209">IF(OR(D942="-",E942=D942),"-",D942-IF(E942="-",0,E942))</f>
        <v>68</v>
      </c>
      <c r="G942"/>
      <c r="H942"/>
      <c r="I942"/>
      <c r="J942"/>
      <c r="K942"/>
      <c r="L942"/>
      <c r="M942"/>
      <c r="N942"/>
    </row>
    <row r="943" spans="1:14" ht="39" customHeight="1" x14ac:dyDescent="0.25">
      <c r="A943" s="123" t="s">
        <v>1288</v>
      </c>
      <c r="B943" s="124" t="s">
        <v>110</v>
      </c>
      <c r="C943" s="145" t="s">
        <v>1286</v>
      </c>
      <c r="D943" s="118">
        <v>1366100</v>
      </c>
      <c r="E943" s="125">
        <v>1366032</v>
      </c>
      <c r="F943" s="119">
        <f t="shared" si="206"/>
        <v>68</v>
      </c>
      <c r="G943"/>
      <c r="H943"/>
      <c r="I943"/>
      <c r="J943"/>
      <c r="K943"/>
      <c r="L943"/>
      <c r="M943"/>
      <c r="N943"/>
    </row>
    <row r="944" spans="1:14" s="100" customFormat="1" ht="13.5" customHeight="1" x14ac:dyDescent="0.25">
      <c r="A944" s="120" t="s">
        <v>6</v>
      </c>
      <c r="B944" s="121" t="s">
        <v>110</v>
      </c>
      <c r="C944" s="143" t="s">
        <v>809</v>
      </c>
      <c r="D944" s="116">
        <f>D945+D1002</f>
        <v>60000</v>
      </c>
      <c r="E944" s="116">
        <f>E945+E1002</f>
        <v>55000</v>
      </c>
      <c r="F944" s="117">
        <f t="shared" si="206"/>
        <v>5000</v>
      </c>
    </row>
    <row r="945" spans="1:6" s="114" customFormat="1" ht="57.75" hidden="1" customHeight="1" x14ac:dyDescent="0.25">
      <c r="A945" s="120" t="s">
        <v>236</v>
      </c>
      <c r="B945" s="225" t="s">
        <v>110</v>
      </c>
      <c r="C945" s="226" t="s">
        <v>810</v>
      </c>
      <c r="D945" s="227">
        <f>D946+D979</f>
        <v>0</v>
      </c>
      <c r="E945" s="227">
        <f>E946+E979</f>
        <v>0</v>
      </c>
      <c r="F945" s="231" t="str">
        <f t="shared" si="206"/>
        <v>-</v>
      </c>
    </row>
    <row r="946" spans="1:6" s="114" customFormat="1" ht="23.25" hidden="1" x14ac:dyDescent="0.25">
      <c r="A946" s="120" t="s">
        <v>1043</v>
      </c>
      <c r="B946" s="225" t="s">
        <v>110</v>
      </c>
      <c r="C946" s="226" t="s">
        <v>811</v>
      </c>
      <c r="D946" s="227">
        <f>D947</f>
        <v>0</v>
      </c>
      <c r="E946" s="227">
        <f>E947</f>
        <v>0</v>
      </c>
      <c r="F946" s="231" t="str">
        <f t="shared" si="206"/>
        <v>-</v>
      </c>
    </row>
    <row r="947" spans="1:6" s="114" customFormat="1" ht="34.5" hidden="1" customHeight="1" x14ac:dyDescent="0.25">
      <c r="A947" s="120" t="s">
        <v>239</v>
      </c>
      <c r="B947" s="225" t="s">
        <v>110</v>
      </c>
      <c r="C947" s="226" t="s">
        <v>812</v>
      </c>
      <c r="D947" s="227">
        <f>D948+D953+D958+D969+D974</f>
        <v>0</v>
      </c>
      <c r="E947" s="227">
        <f>E948+E953+E958+E969+E974</f>
        <v>0</v>
      </c>
      <c r="F947" s="231" t="str">
        <f t="shared" si="206"/>
        <v>-</v>
      </c>
    </row>
    <row r="948" spans="1:6" s="115" customFormat="1" ht="45.75" hidden="1" x14ac:dyDescent="0.25">
      <c r="A948" s="123" t="s">
        <v>318</v>
      </c>
      <c r="B948" s="208" t="s">
        <v>110</v>
      </c>
      <c r="C948" s="228" t="s">
        <v>813</v>
      </c>
      <c r="D948" s="229">
        <f t="shared" ref="D948:E951" si="210">D949</f>
        <v>0</v>
      </c>
      <c r="E948" s="229">
        <f t="shared" si="210"/>
        <v>0</v>
      </c>
      <c r="F948" s="232" t="str">
        <f t="shared" si="206"/>
        <v>-</v>
      </c>
    </row>
    <row r="949" spans="1:6" s="115" customFormat="1" ht="34.5" hidden="1" x14ac:dyDescent="0.25">
      <c r="A949" s="123" t="s">
        <v>319</v>
      </c>
      <c r="B949" s="208" t="s">
        <v>110</v>
      </c>
      <c r="C949" s="228" t="s">
        <v>814</v>
      </c>
      <c r="D949" s="229">
        <f t="shared" si="210"/>
        <v>0</v>
      </c>
      <c r="E949" s="229">
        <f t="shared" si="210"/>
        <v>0</v>
      </c>
      <c r="F949" s="232" t="str">
        <f t="shared" si="206"/>
        <v>-</v>
      </c>
    </row>
    <row r="950" spans="1:6" s="115" customFormat="1" hidden="1" x14ac:dyDescent="0.25">
      <c r="A950" s="123" t="s">
        <v>130</v>
      </c>
      <c r="B950" s="208" t="s">
        <v>110</v>
      </c>
      <c r="C950" s="228" t="s">
        <v>815</v>
      </c>
      <c r="D950" s="229">
        <f t="shared" si="210"/>
        <v>0</v>
      </c>
      <c r="E950" s="229">
        <f t="shared" si="210"/>
        <v>0</v>
      </c>
      <c r="F950" s="232" t="str">
        <f t="shared" si="206"/>
        <v>-</v>
      </c>
    </row>
    <row r="951" spans="1:6" s="115" customFormat="1" ht="23.25" hidden="1" x14ac:dyDescent="0.25">
      <c r="A951" s="123" t="s">
        <v>7</v>
      </c>
      <c r="B951" s="208" t="s">
        <v>110</v>
      </c>
      <c r="C951" s="228" t="s">
        <v>816</v>
      </c>
      <c r="D951" s="229">
        <f t="shared" si="210"/>
        <v>0</v>
      </c>
      <c r="E951" s="229">
        <f t="shared" si="210"/>
        <v>0</v>
      </c>
      <c r="F951" s="232" t="str">
        <f t="shared" si="206"/>
        <v>-</v>
      </c>
    </row>
    <row r="952" spans="1:6" s="115" customFormat="1" hidden="1" x14ac:dyDescent="0.25">
      <c r="A952" s="123" t="s">
        <v>8</v>
      </c>
      <c r="B952" s="208" t="s">
        <v>110</v>
      </c>
      <c r="C952" s="228" t="s">
        <v>817</v>
      </c>
      <c r="D952" s="229"/>
      <c r="E952" s="230"/>
      <c r="F952" s="232" t="str">
        <f t="shared" si="206"/>
        <v>-</v>
      </c>
    </row>
    <row r="953" spans="1:6" s="115" customFormat="1" ht="34.5" hidden="1" x14ac:dyDescent="0.25">
      <c r="A953" s="123" t="s">
        <v>169</v>
      </c>
      <c r="B953" s="208" t="s">
        <v>110</v>
      </c>
      <c r="C953" s="228" t="s">
        <v>818</v>
      </c>
      <c r="D953" s="229">
        <f t="shared" ref="D953:E956" si="211">D954</f>
        <v>0</v>
      </c>
      <c r="E953" s="229">
        <f t="shared" si="211"/>
        <v>0</v>
      </c>
      <c r="F953" s="232" t="str">
        <f t="shared" si="206"/>
        <v>-</v>
      </c>
    </row>
    <row r="954" spans="1:6" s="115" customFormat="1" ht="23.25" hidden="1" x14ac:dyDescent="0.25">
      <c r="A954" s="123" t="s">
        <v>819</v>
      </c>
      <c r="B954" s="208" t="s">
        <v>110</v>
      </c>
      <c r="C954" s="228" t="s">
        <v>820</v>
      </c>
      <c r="D954" s="229">
        <f t="shared" si="211"/>
        <v>0</v>
      </c>
      <c r="E954" s="229">
        <f t="shared" si="211"/>
        <v>0</v>
      </c>
      <c r="F954" s="232" t="str">
        <f t="shared" si="206"/>
        <v>-</v>
      </c>
    </row>
    <row r="955" spans="1:6" s="115" customFormat="1" hidden="1" x14ac:dyDescent="0.25">
      <c r="A955" s="123" t="s">
        <v>130</v>
      </c>
      <c r="B955" s="208" t="s">
        <v>110</v>
      </c>
      <c r="C955" s="228" t="s">
        <v>821</v>
      </c>
      <c r="D955" s="229">
        <f t="shared" si="211"/>
        <v>0</v>
      </c>
      <c r="E955" s="229">
        <f t="shared" si="211"/>
        <v>0</v>
      </c>
      <c r="F955" s="232" t="str">
        <f t="shared" si="206"/>
        <v>-</v>
      </c>
    </row>
    <row r="956" spans="1:6" s="115" customFormat="1" ht="23.25" hidden="1" x14ac:dyDescent="0.25">
      <c r="A956" s="123" t="s">
        <v>7</v>
      </c>
      <c r="B956" s="208" t="s">
        <v>110</v>
      </c>
      <c r="C956" s="228" t="s">
        <v>822</v>
      </c>
      <c r="D956" s="229">
        <f t="shared" si="211"/>
        <v>0</v>
      </c>
      <c r="E956" s="229">
        <f t="shared" si="211"/>
        <v>0</v>
      </c>
      <c r="F956" s="232" t="str">
        <f t="shared" si="206"/>
        <v>-</v>
      </c>
    </row>
    <row r="957" spans="1:6" s="115" customFormat="1" hidden="1" x14ac:dyDescent="0.25">
      <c r="A957" s="123" t="s">
        <v>8</v>
      </c>
      <c r="B957" s="208" t="s">
        <v>110</v>
      </c>
      <c r="C957" s="228" t="s">
        <v>823</v>
      </c>
      <c r="D957" s="229"/>
      <c r="E957" s="230"/>
      <c r="F957" s="232" t="str">
        <f t="shared" si="206"/>
        <v>-</v>
      </c>
    </row>
    <row r="958" spans="1:6" s="114" customFormat="1" ht="48.75" hidden="1" customHeight="1" x14ac:dyDescent="0.25">
      <c r="A958" s="120" t="s">
        <v>316</v>
      </c>
      <c r="B958" s="225" t="s">
        <v>110</v>
      </c>
      <c r="C958" s="226" t="s">
        <v>824</v>
      </c>
      <c r="D958" s="227">
        <f>D959+D964</f>
        <v>0</v>
      </c>
      <c r="E958" s="227">
        <f>E959+E964</f>
        <v>0</v>
      </c>
      <c r="F958" s="231" t="str">
        <f t="shared" si="206"/>
        <v>-</v>
      </c>
    </row>
    <row r="959" spans="1:6" s="115" customFormat="1" ht="34.5" hidden="1" x14ac:dyDescent="0.25">
      <c r="A959" s="123" t="s">
        <v>825</v>
      </c>
      <c r="B959" s="208" t="s">
        <v>110</v>
      </c>
      <c r="C959" s="228" t="s">
        <v>826</v>
      </c>
      <c r="D959" s="229">
        <f t="shared" ref="D959:E960" si="212">D960</f>
        <v>0</v>
      </c>
      <c r="E959" s="229">
        <f t="shared" si="212"/>
        <v>0</v>
      </c>
      <c r="F959" s="232" t="str">
        <f t="shared" si="206"/>
        <v>-</v>
      </c>
    </row>
    <row r="960" spans="1:6" s="115" customFormat="1" hidden="1" x14ac:dyDescent="0.25">
      <c r="A960" s="123" t="s">
        <v>130</v>
      </c>
      <c r="B960" s="208" t="s">
        <v>110</v>
      </c>
      <c r="C960" s="228" t="s">
        <v>827</v>
      </c>
      <c r="D960" s="229">
        <f t="shared" si="212"/>
        <v>0</v>
      </c>
      <c r="E960" s="229">
        <f t="shared" si="212"/>
        <v>0</v>
      </c>
      <c r="F960" s="232" t="str">
        <f t="shared" si="206"/>
        <v>-</v>
      </c>
    </row>
    <row r="961" spans="1:6" s="115" customFormat="1" ht="23.25" hidden="1" x14ac:dyDescent="0.25">
      <c r="A961" s="123" t="s">
        <v>7</v>
      </c>
      <c r="B961" s="208" t="s">
        <v>110</v>
      </c>
      <c r="C961" s="228" t="s">
        <v>828</v>
      </c>
      <c r="D961" s="229">
        <f>D962+D963</f>
        <v>0</v>
      </c>
      <c r="E961" s="229">
        <f>E962+E963</f>
        <v>0</v>
      </c>
      <c r="F961" s="232" t="str">
        <f t="shared" si="206"/>
        <v>-</v>
      </c>
    </row>
    <row r="962" spans="1:6" s="115" customFormat="1" hidden="1" x14ac:dyDescent="0.25">
      <c r="A962" s="123" t="s">
        <v>8</v>
      </c>
      <c r="B962" s="208" t="s">
        <v>110</v>
      </c>
      <c r="C962" s="228" t="s">
        <v>1235</v>
      </c>
      <c r="D962" s="229">
        <v>0</v>
      </c>
      <c r="E962" s="230">
        <v>0</v>
      </c>
      <c r="F962" s="232" t="str">
        <f t="shared" si="206"/>
        <v>-</v>
      </c>
    </row>
    <row r="963" spans="1:6" s="115" customFormat="1" hidden="1" x14ac:dyDescent="0.25">
      <c r="A963" s="123" t="s">
        <v>8</v>
      </c>
      <c r="B963" s="208" t="s">
        <v>110</v>
      </c>
      <c r="C963" s="228" t="s">
        <v>829</v>
      </c>
      <c r="D963" s="229">
        <v>0</v>
      </c>
      <c r="E963" s="230"/>
      <c r="F963" s="232" t="str">
        <f t="shared" ref="F963:F967" si="213">IF(OR(D963="-",E963=D963),"-",D963-IF(E963="-",0,E963))</f>
        <v>-</v>
      </c>
    </row>
    <row r="964" spans="1:6" s="115" customFormat="1" ht="23.25" hidden="1" x14ac:dyDescent="0.25">
      <c r="A964" s="123" t="s">
        <v>1275</v>
      </c>
      <c r="B964" s="208" t="s">
        <v>110</v>
      </c>
      <c r="C964" s="228" t="s">
        <v>1271</v>
      </c>
      <c r="D964" s="229">
        <f t="shared" ref="D964:E965" si="214">D965</f>
        <v>0</v>
      </c>
      <c r="E964" s="229">
        <f t="shared" si="214"/>
        <v>0</v>
      </c>
      <c r="F964" s="232" t="str">
        <f t="shared" si="213"/>
        <v>-</v>
      </c>
    </row>
    <row r="965" spans="1:6" s="115" customFormat="1" ht="17.25" hidden="1" customHeight="1" x14ac:dyDescent="0.25">
      <c r="A965" s="123" t="s">
        <v>130</v>
      </c>
      <c r="B965" s="208" t="s">
        <v>110</v>
      </c>
      <c r="C965" s="228" t="s">
        <v>1272</v>
      </c>
      <c r="D965" s="229">
        <f t="shared" si="214"/>
        <v>0</v>
      </c>
      <c r="E965" s="229">
        <f t="shared" si="214"/>
        <v>0</v>
      </c>
      <c r="F965" s="232" t="str">
        <f t="shared" si="213"/>
        <v>-</v>
      </c>
    </row>
    <row r="966" spans="1:6" s="115" customFormat="1" ht="23.25" hidden="1" x14ac:dyDescent="0.25">
      <c r="A966" s="123" t="s">
        <v>7</v>
      </c>
      <c r="B966" s="208" t="s">
        <v>110</v>
      </c>
      <c r="C966" s="228" t="s">
        <v>1273</v>
      </c>
      <c r="D966" s="229">
        <f>D967+D968</f>
        <v>0</v>
      </c>
      <c r="E966" s="229">
        <f>E967+E968</f>
        <v>0</v>
      </c>
      <c r="F966" s="232" t="str">
        <f t="shared" si="213"/>
        <v>-</v>
      </c>
    </row>
    <row r="967" spans="1:6" s="115" customFormat="1" hidden="1" x14ac:dyDescent="0.25">
      <c r="A967" s="123" t="s">
        <v>8</v>
      </c>
      <c r="B967" s="208" t="s">
        <v>110</v>
      </c>
      <c r="C967" s="228" t="s">
        <v>1235</v>
      </c>
      <c r="D967" s="229">
        <v>0</v>
      </c>
      <c r="E967" s="230">
        <v>0</v>
      </c>
      <c r="F967" s="232" t="str">
        <f t="shared" si="213"/>
        <v>-</v>
      </c>
    </row>
    <row r="968" spans="1:6" s="115" customFormat="1" hidden="1" x14ac:dyDescent="0.25">
      <c r="A968" s="123" t="s">
        <v>8</v>
      </c>
      <c r="B968" s="208" t="s">
        <v>110</v>
      </c>
      <c r="C968" s="228" t="s">
        <v>1274</v>
      </c>
      <c r="D968" s="229">
        <v>0</v>
      </c>
      <c r="E968" s="230">
        <v>0</v>
      </c>
      <c r="F968" s="232" t="str">
        <f t="shared" ref="F968" si="215">IF(OR(D968="-",E968=D968),"-",D968-IF(E968="-",0,E968))</f>
        <v>-</v>
      </c>
    </row>
    <row r="969" spans="1:6" s="114" customFormat="1" ht="60.75" hidden="1" customHeight="1" x14ac:dyDescent="0.25">
      <c r="A969" s="120" t="s">
        <v>169</v>
      </c>
      <c r="B969" s="225" t="s">
        <v>110</v>
      </c>
      <c r="C969" s="226" t="s">
        <v>830</v>
      </c>
      <c r="D969" s="227">
        <f t="shared" ref="D969:E972" si="216">D970</f>
        <v>0</v>
      </c>
      <c r="E969" s="227">
        <f t="shared" si="216"/>
        <v>0</v>
      </c>
      <c r="F969" s="231" t="str">
        <f t="shared" si="206"/>
        <v>-</v>
      </c>
    </row>
    <row r="970" spans="1:6" s="115" customFormat="1" ht="34.5" hidden="1" x14ac:dyDescent="0.25">
      <c r="A970" s="123" t="s">
        <v>319</v>
      </c>
      <c r="B970" s="208" t="s">
        <v>110</v>
      </c>
      <c r="C970" s="228" t="s">
        <v>831</v>
      </c>
      <c r="D970" s="229">
        <f t="shared" si="216"/>
        <v>0</v>
      </c>
      <c r="E970" s="229">
        <f t="shared" si="216"/>
        <v>0</v>
      </c>
      <c r="F970" s="232" t="str">
        <f t="shared" si="206"/>
        <v>-</v>
      </c>
    </row>
    <row r="971" spans="1:6" s="115" customFormat="1" hidden="1" x14ac:dyDescent="0.25">
      <c r="A971" s="123" t="s">
        <v>130</v>
      </c>
      <c r="B971" s="208" t="s">
        <v>110</v>
      </c>
      <c r="C971" s="228" t="s">
        <v>832</v>
      </c>
      <c r="D971" s="229">
        <f t="shared" si="216"/>
        <v>0</v>
      </c>
      <c r="E971" s="229">
        <f t="shared" si="216"/>
        <v>0</v>
      </c>
      <c r="F971" s="232" t="str">
        <f t="shared" si="206"/>
        <v>-</v>
      </c>
    </row>
    <row r="972" spans="1:6" s="115" customFormat="1" ht="23.25" hidden="1" x14ac:dyDescent="0.25">
      <c r="A972" s="123" t="s">
        <v>7</v>
      </c>
      <c r="B972" s="208" t="s">
        <v>110</v>
      </c>
      <c r="C972" s="228" t="s">
        <v>833</v>
      </c>
      <c r="D972" s="229">
        <f t="shared" si="216"/>
        <v>0</v>
      </c>
      <c r="E972" s="229">
        <f t="shared" si="216"/>
        <v>0</v>
      </c>
      <c r="F972" s="232" t="str">
        <f t="shared" si="206"/>
        <v>-</v>
      </c>
    </row>
    <row r="973" spans="1:6" s="115" customFormat="1" hidden="1" x14ac:dyDescent="0.25">
      <c r="A973" s="123" t="s">
        <v>8</v>
      </c>
      <c r="B973" s="208" t="s">
        <v>110</v>
      </c>
      <c r="C973" s="228" t="s">
        <v>834</v>
      </c>
      <c r="D973" s="229"/>
      <c r="E973" s="230"/>
      <c r="F973" s="232" t="str">
        <f t="shared" si="206"/>
        <v>-</v>
      </c>
    </row>
    <row r="974" spans="1:6" s="114" customFormat="1" ht="45.75" hidden="1" x14ac:dyDescent="0.25">
      <c r="A974" s="120" t="s">
        <v>1386</v>
      </c>
      <c r="B974" s="225" t="s">
        <v>110</v>
      </c>
      <c r="C974" s="226" t="s">
        <v>835</v>
      </c>
      <c r="D974" s="227">
        <f t="shared" ref="D974:E976" si="217">D975</f>
        <v>0</v>
      </c>
      <c r="E974" s="227">
        <f t="shared" si="217"/>
        <v>0</v>
      </c>
      <c r="F974" s="231" t="str">
        <f t="shared" si="206"/>
        <v>-</v>
      </c>
    </row>
    <row r="975" spans="1:6" s="115" customFormat="1" ht="44.25" hidden="1" customHeight="1" x14ac:dyDescent="0.25">
      <c r="A975" s="123" t="s">
        <v>1393</v>
      </c>
      <c r="B975" s="208" t="s">
        <v>110</v>
      </c>
      <c r="C975" s="228" t="s">
        <v>836</v>
      </c>
      <c r="D975" s="229">
        <f t="shared" si="217"/>
        <v>0</v>
      </c>
      <c r="E975" s="229">
        <f t="shared" si="217"/>
        <v>0</v>
      </c>
      <c r="F975" s="232" t="str">
        <f t="shared" si="206"/>
        <v>-</v>
      </c>
    </row>
    <row r="976" spans="1:6" s="115" customFormat="1" ht="17.25" hidden="1" customHeight="1" x14ac:dyDescent="0.25">
      <c r="A976" s="123" t="s">
        <v>130</v>
      </c>
      <c r="B976" s="208" t="s">
        <v>110</v>
      </c>
      <c r="C976" s="228" t="s">
        <v>837</v>
      </c>
      <c r="D976" s="229">
        <f t="shared" si="217"/>
        <v>0</v>
      </c>
      <c r="E976" s="229">
        <f t="shared" si="217"/>
        <v>0</v>
      </c>
      <c r="F976" s="232" t="str">
        <f t="shared" si="206"/>
        <v>-</v>
      </c>
    </row>
    <row r="977" spans="1:6" s="115" customFormat="1" ht="23.25" hidden="1" x14ac:dyDescent="0.25">
      <c r="A977" s="123" t="s">
        <v>7</v>
      </c>
      <c r="B977" s="208" t="s">
        <v>110</v>
      </c>
      <c r="C977" s="228" t="s">
        <v>838</v>
      </c>
      <c r="D977" s="229">
        <f>D978</f>
        <v>0</v>
      </c>
      <c r="E977" s="229">
        <f>E978</f>
        <v>0</v>
      </c>
      <c r="F977" s="232" t="str">
        <f t="shared" si="206"/>
        <v>-</v>
      </c>
    </row>
    <row r="978" spans="1:6" s="115" customFormat="1" hidden="1" x14ac:dyDescent="0.25">
      <c r="A978" s="123" t="s">
        <v>8</v>
      </c>
      <c r="B978" s="208" t="s">
        <v>110</v>
      </c>
      <c r="C978" s="228" t="s">
        <v>839</v>
      </c>
      <c r="D978" s="229">
        <v>0</v>
      </c>
      <c r="E978" s="230"/>
      <c r="F978" s="232" t="str">
        <f t="shared" ref="F978:F1001" si="218">IF(OR(D978="-",E978=D978),"-",D978-IF(E978="-",0,E978))</f>
        <v>-</v>
      </c>
    </row>
    <row r="979" spans="1:6" s="182" customFormat="1" ht="45.75" hidden="1" x14ac:dyDescent="0.25">
      <c r="A979" s="120" t="s">
        <v>1449</v>
      </c>
      <c r="B979" s="351" t="s">
        <v>110</v>
      </c>
      <c r="C979" s="352" t="s">
        <v>1441</v>
      </c>
      <c r="D979" s="356">
        <f>D980</f>
        <v>0</v>
      </c>
      <c r="E979" s="356">
        <f>E980</f>
        <v>0</v>
      </c>
      <c r="F979" s="357" t="str">
        <f t="shared" si="218"/>
        <v>-</v>
      </c>
    </row>
    <row r="980" spans="1:6" s="182" customFormat="1" ht="34.5" hidden="1" customHeight="1" x14ac:dyDescent="0.25">
      <c r="A980" s="120" t="s">
        <v>1208</v>
      </c>
      <c r="B980" s="351" t="s">
        <v>110</v>
      </c>
      <c r="C980" s="352" t="s">
        <v>1442</v>
      </c>
      <c r="D980" s="356">
        <f>D991</f>
        <v>0</v>
      </c>
      <c r="E980" s="356">
        <f>E991</f>
        <v>0</v>
      </c>
      <c r="F980" s="357" t="str">
        <f t="shared" si="218"/>
        <v>-</v>
      </c>
    </row>
    <row r="981" spans="1:6" s="181" customFormat="1" ht="45.75" hidden="1" x14ac:dyDescent="0.25">
      <c r="A981" s="123" t="s">
        <v>318</v>
      </c>
      <c r="B981" s="353" t="s">
        <v>110</v>
      </c>
      <c r="C981" s="354" t="s">
        <v>813</v>
      </c>
      <c r="D981" s="358">
        <f t="shared" ref="D981:E984" si="219">D982</f>
        <v>0</v>
      </c>
      <c r="E981" s="358">
        <f t="shared" si="219"/>
        <v>0</v>
      </c>
      <c r="F981" s="359" t="str">
        <f t="shared" si="218"/>
        <v>-</v>
      </c>
    </row>
    <row r="982" spans="1:6" s="181" customFormat="1" ht="34.5" hidden="1" x14ac:dyDescent="0.25">
      <c r="A982" s="123" t="s">
        <v>319</v>
      </c>
      <c r="B982" s="353" t="s">
        <v>110</v>
      </c>
      <c r="C982" s="354" t="s">
        <v>814</v>
      </c>
      <c r="D982" s="358">
        <f t="shared" si="219"/>
        <v>0</v>
      </c>
      <c r="E982" s="358">
        <f t="shared" si="219"/>
        <v>0</v>
      </c>
      <c r="F982" s="359" t="str">
        <f t="shared" si="218"/>
        <v>-</v>
      </c>
    </row>
    <row r="983" spans="1:6" s="181" customFormat="1" hidden="1" x14ac:dyDescent="0.25">
      <c r="A983" s="123" t="s">
        <v>130</v>
      </c>
      <c r="B983" s="353" t="s">
        <v>110</v>
      </c>
      <c r="C983" s="354" t="s">
        <v>815</v>
      </c>
      <c r="D983" s="358">
        <f t="shared" si="219"/>
        <v>0</v>
      </c>
      <c r="E983" s="358">
        <f t="shared" si="219"/>
        <v>0</v>
      </c>
      <c r="F983" s="359" t="str">
        <f t="shared" si="218"/>
        <v>-</v>
      </c>
    </row>
    <row r="984" spans="1:6" s="181" customFormat="1" ht="23.25" hidden="1" x14ac:dyDescent="0.25">
      <c r="A984" s="123" t="s">
        <v>7</v>
      </c>
      <c r="B984" s="353" t="s">
        <v>110</v>
      </c>
      <c r="C984" s="354" t="s">
        <v>816</v>
      </c>
      <c r="D984" s="358">
        <f t="shared" si="219"/>
        <v>0</v>
      </c>
      <c r="E984" s="358">
        <f t="shared" si="219"/>
        <v>0</v>
      </c>
      <c r="F984" s="359" t="str">
        <f t="shared" si="218"/>
        <v>-</v>
      </c>
    </row>
    <row r="985" spans="1:6" s="181" customFormat="1" hidden="1" x14ac:dyDescent="0.25">
      <c r="A985" s="123" t="s">
        <v>8</v>
      </c>
      <c r="B985" s="353" t="s">
        <v>110</v>
      </c>
      <c r="C985" s="354" t="s">
        <v>817</v>
      </c>
      <c r="D985" s="358"/>
      <c r="E985" s="358"/>
      <c r="F985" s="359" t="str">
        <f t="shared" si="218"/>
        <v>-</v>
      </c>
    </row>
    <row r="986" spans="1:6" s="181" customFormat="1" ht="34.5" hidden="1" x14ac:dyDescent="0.25">
      <c r="A986" s="123" t="s">
        <v>169</v>
      </c>
      <c r="B986" s="353" t="s">
        <v>110</v>
      </c>
      <c r="C986" s="354" t="s">
        <v>818</v>
      </c>
      <c r="D986" s="358">
        <f t="shared" ref="D986:E989" si="220">D987</f>
        <v>0</v>
      </c>
      <c r="E986" s="358">
        <f t="shared" si="220"/>
        <v>0</v>
      </c>
      <c r="F986" s="359" t="str">
        <f t="shared" si="218"/>
        <v>-</v>
      </c>
    </row>
    <row r="987" spans="1:6" s="181" customFormat="1" ht="23.25" hidden="1" x14ac:dyDescent="0.25">
      <c r="A987" s="123" t="s">
        <v>819</v>
      </c>
      <c r="B987" s="353" t="s">
        <v>110</v>
      </c>
      <c r="C987" s="354" t="s">
        <v>820</v>
      </c>
      <c r="D987" s="358">
        <f t="shared" si="220"/>
        <v>0</v>
      </c>
      <c r="E987" s="358">
        <f t="shared" si="220"/>
        <v>0</v>
      </c>
      <c r="F987" s="359" t="str">
        <f t="shared" si="218"/>
        <v>-</v>
      </c>
    </row>
    <row r="988" spans="1:6" s="181" customFormat="1" hidden="1" x14ac:dyDescent="0.25">
      <c r="A988" s="123" t="s">
        <v>130</v>
      </c>
      <c r="B988" s="353" t="s">
        <v>110</v>
      </c>
      <c r="C988" s="354" t="s">
        <v>821</v>
      </c>
      <c r="D988" s="358">
        <f t="shared" si="220"/>
        <v>0</v>
      </c>
      <c r="E988" s="358">
        <f t="shared" si="220"/>
        <v>0</v>
      </c>
      <c r="F988" s="359" t="str">
        <f t="shared" si="218"/>
        <v>-</v>
      </c>
    </row>
    <row r="989" spans="1:6" s="181" customFormat="1" ht="23.25" hidden="1" x14ac:dyDescent="0.25">
      <c r="A989" s="123" t="s">
        <v>7</v>
      </c>
      <c r="B989" s="353" t="s">
        <v>110</v>
      </c>
      <c r="C989" s="354" t="s">
        <v>822</v>
      </c>
      <c r="D989" s="358">
        <f t="shared" si="220"/>
        <v>0</v>
      </c>
      <c r="E989" s="358">
        <f t="shared" si="220"/>
        <v>0</v>
      </c>
      <c r="F989" s="359" t="str">
        <f t="shared" si="218"/>
        <v>-</v>
      </c>
    </row>
    <row r="990" spans="1:6" s="181" customFormat="1" hidden="1" x14ac:dyDescent="0.25">
      <c r="A990" s="123" t="s">
        <v>8</v>
      </c>
      <c r="B990" s="353" t="s">
        <v>110</v>
      </c>
      <c r="C990" s="354" t="s">
        <v>823</v>
      </c>
      <c r="D990" s="358"/>
      <c r="E990" s="358"/>
      <c r="F990" s="359" t="str">
        <f t="shared" si="218"/>
        <v>-</v>
      </c>
    </row>
    <row r="991" spans="1:6" s="182" customFormat="1" ht="16.5" hidden="1" customHeight="1" x14ac:dyDescent="0.25">
      <c r="A991" s="120" t="s">
        <v>112</v>
      </c>
      <c r="B991" s="351" t="s">
        <v>110</v>
      </c>
      <c r="C991" s="352" t="s">
        <v>1444</v>
      </c>
      <c r="D991" s="356">
        <f>D992+D997</f>
        <v>0</v>
      </c>
      <c r="E991" s="356">
        <f>E992+E997</f>
        <v>0</v>
      </c>
      <c r="F991" s="357" t="str">
        <f t="shared" si="218"/>
        <v>-</v>
      </c>
    </row>
    <row r="992" spans="1:6" s="181" customFormat="1" ht="34.5" hidden="1" x14ac:dyDescent="0.25">
      <c r="A992" s="123" t="s">
        <v>825</v>
      </c>
      <c r="B992" s="353" t="s">
        <v>110</v>
      </c>
      <c r="C992" s="354" t="s">
        <v>826</v>
      </c>
      <c r="D992" s="358">
        <f t="shared" ref="D992:E993" si="221">D993</f>
        <v>0</v>
      </c>
      <c r="E992" s="358">
        <f t="shared" si="221"/>
        <v>0</v>
      </c>
      <c r="F992" s="359" t="str">
        <f t="shared" si="218"/>
        <v>-</v>
      </c>
    </row>
    <row r="993" spans="1:14" s="181" customFormat="1" hidden="1" x14ac:dyDescent="0.25">
      <c r="A993" s="123" t="s">
        <v>130</v>
      </c>
      <c r="B993" s="353" t="s">
        <v>110</v>
      </c>
      <c r="C993" s="354" t="s">
        <v>827</v>
      </c>
      <c r="D993" s="358">
        <f t="shared" si="221"/>
        <v>0</v>
      </c>
      <c r="E993" s="358">
        <f t="shared" si="221"/>
        <v>0</v>
      </c>
      <c r="F993" s="359" t="str">
        <f t="shared" si="218"/>
        <v>-</v>
      </c>
    </row>
    <row r="994" spans="1:14" s="181" customFormat="1" ht="23.25" hidden="1" x14ac:dyDescent="0.25">
      <c r="A994" s="123" t="s">
        <v>7</v>
      </c>
      <c r="B994" s="353" t="s">
        <v>110</v>
      </c>
      <c r="C994" s="354" t="s">
        <v>828</v>
      </c>
      <c r="D994" s="358">
        <f>D995+D996</f>
        <v>0</v>
      </c>
      <c r="E994" s="358">
        <f>E995+E996</f>
        <v>0</v>
      </c>
      <c r="F994" s="359" t="str">
        <f t="shared" si="218"/>
        <v>-</v>
      </c>
    </row>
    <row r="995" spans="1:14" s="181" customFormat="1" hidden="1" x14ac:dyDescent="0.25">
      <c r="A995" s="123" t="s">
        <v>8</v>
      </c>
      <c r="B995" s="353" t="s">
        <v>110</v>
      </c>
      <c r="C995" s="354" t="s">
        <v>1235</v>
      </c>
      <c r="D995" s="358">
        <v>0</v>
      </c>
      <c r="E995" s="362">
        <v>0</v>
      </c>
      <c r="F995" s="359" t="str">
        <f t="shared" si="218"/>
        <v>-</v>
      </c>
    </row>
    <row r="996" spans="1:14" s="181" customFormat="1" hidden="1" x14ac:dyDescent="0.25">
      <c r="A996" s="123" t="s">
        <v>8</v>
      </c>
      <c r="B996" s="353" t="s">
        <v>110</v>
      </c>
      <c r="C996" s="354" t="s">
        <v>829</v>
      </c>
      <c r="D996" s="358">
        <v>0</v>
      </c>
      <c r="E996" s="362"/>
      <c r="F996" s="359" t="str">
        <f t="shared" si="218"/>
        <v>-</v>
      </c>
    </row>
    <row r="997" spans="1:14" s="181" customFormat="1" ht="23.25" hidden="1" x14ac:dyDescent="0.25">
      <c r="A997" s="123" t="s">
        <v>1211</v>
      </c>
      <c r="B997" s="353" t="s">
        <v>110</v>
      </c>
      <c r="C997" s="361" t="s">
        <v>1443</v>
      </c>
      <c r="D997" s="358">
        <f t="shared" ref="D997:E998" si="222">D998</f>
        <v>0</v>
      </c>
      <c r="E997" s="358">
        <f t="shared" si="222"/>
        <v>0</v>
      </c>
      <c r="F997" s="359" t="str">
        <f t="shared" si="218"/>
        <v>-</v>
      </c>
    </row>
    <row r="998" spans="1:14" s="181" customFormat="1" ht="17.25" hidden="1" customHeight="1" x14ac:dyDescent="0.25">
      <c r="A998" s="123" t="s">
        <v>130</v>
      </c>
      <c r="B998" s="353" t="s">
        <v>110</v>
      </c>
      <c r="C998" s="361" t="s">
        <v>1445</v>
      </c>
      <c r="D998" s="358">
        <f t="shared" si="222"/>
        <v>0</v>
      </c>
      <c r="E998" s="358">
        <f t="shared" si="222"/>
        <v>0</v>
      </c>
      <c r="F998" s="359" t="str">
        <f t="shared" si="218"/>
        <v>-</v>
      </c>
    </row>
    <row r="999" spans="1:14" s="181" customFormat="1" ht="23.25" hidden="1" x14ac:dyDescent="0.25">
      <c r="A999" s="123" t="s">
        <v>7</v>
      </c>
      <c r="B999" s="353" t="s">
        <v>110</v>
      </c>
      <c r="C999" s="361" t="s">
        <v>1446</v>
      </c>
      <c r="D999" s="358">
        <f>D1000+D1001</f>
        <v>0</v>
      </c>
      <c r="E999" s="358">
        <f>E1000+E1001</f>
        <v>0</v>
      </c>
      <c r="F999" s="359" t="str">
        <f t="shared" si="218"/>
        <v>-</v>
      </c>
    </row>
    <row r="1000" spans="1:14" s="181" customFormat="1" hidden="1" x14ac:dyDescent="0.25">
      <c r="A1000" s="123" t="s">
        <v>8</v>
      </c>
      <c r="B1000" s="353" t="s">
        <v>110</v>
      </c>
      <c r="C1000" s="354" t="s">
        <v>1235</v>
      </c>
      <c r="D1000" s="358">
        <v>0</v>
      </c>
      <c r="E1000" s="362">
        <v>0</v>
      </c>
      <c r="F1000" s="359" t="str">
        <f t="shared" si="218"/>
        <v>-</v>
      </c>
    </row>
    <row r="1001" spans="1:14" s="181" customFormat="1" hidden="1" x14ac:dyDescent="0.25">
      <c r="A1001" s="123" t="s">
        <v>8</v>
      </c>
      <c r="B1001" s="353" t="s">
        <v>110</v>
      </c>
      <c r="C1001" s="361" t="s">
        <v>1447</v>
      </c>
      <c r="D1001" s="358">
        <v>0</v>
      </c>
      <c r="E1001" s="362">
        <v>0</v>
      </c>
      <c r="F1001" s="359" t="str">
        <f t="shared" si="218"/>
        <v>-</v>
      </c>
    </row>
    <row r="1002" spans="1:14" s="100" customFormat="1" ht="23.25" x14ac:dyDescent="0.25">
      <c r="A1002" s="120" t="s">
        <v>341</v>
      </c>
      <c r="B1002" s="121" t="s">
        <v>110</v>
      </c>
      <c r="C1002" s="143" t="s">
        <v>840</v>
      </c>
      <c r="D1002" s="116">
        <f t="shared" ref="D1002:E1006" si="223">D1003</f>
        <v>60000</v>
      </c>
      <c r="E1002" s="116">
        <f t="shared" si="223"/>
        <v>55000</v>
      </c>
      <c r="F1002" s="117">
        <f t="shared" si="206"/>
        <v>5000</v>
      </c>
    </row>
    <row r="1003" spans="1:14" s="100" customFormat="1" ht="23.25" x14ac:dyDescent="0.25">
      <c r="A1003" s="120" t="s">
        <v>111</v>
      </c>
      <c r="B1003" s="121" t="s">
        <v>110</v>
      </c>
      <c r="C1003" s="143" t="s">
        <v>841</v>
      </c>
      <c r="D1003" s="116">
        <f t="shared" si="223"/>
        <v>60000</v>
      </c>
      <c r="E1003" s="116">
        <f t="shared" si="223"/>
        <v>55000</v>
      </c>
      <c r="F1003" s="117">
        <f t="shared" si="206"/>
        <v>5000</v>
      </c>
    </row>
    <row r="1004" spans="1:14" s="101" customFormat="1" ht="23.25" x14ac:dyDescent="0.25">
      <c r="A1004" s="123" t="s">
        <v>11</v>
      </c>
      <c r="B1004" s="124" t="s">
        <v>110</v>
      </c>
      <c r="C1004" s="145" t="s">
        <v>842</v>
      </c>
      <c r="D1004" s="118">
        <f t="shared" si="223"/>
        <v>60000</v>
      </c>
      <c r="E1004" s="118">
        <f t="shared" si="223"/>
        <v>55000</v>
      </c>
      <c r="F1004" s="119">
        <f t="shared" si="206"/>
        <v>5000</v>
      </c>
    </row>
    <row r="1005" spans="1:14" ht="34.5" x14ac:dyDescent="0.25">
      <c r="A1005" s="123" t="s">
        <v>59</v>
      </c>
      <c r="B1005" s="124" t="s">
        <v>110</v>
      </c>
      <c r="C1005" s="145" t="s">
        <v>843</v>
      </c>
      <c r="D1005" s="118">
        <f t="shared" si="223"/>
        <v>60000</v>
      </c>
      <c r="E1005" s="118">
        <f t="shared" si="223"/>
        <v>55000</v>
      </c>
      <c r="F1005" s="119">
        <f t="shared" si="206"/>
        <v>5000</v>
      </c>
      <c r="G1005"/>
      <c r="H1005"/>
      <c r="I1005"/>
      <c r="J1005"/>
      <c r="K1005"/>
      <c r="L1005"/>
      <c r="M1005"/>
      <c r="N1005"/>
    </row>
    <row r="1006" spans="1:14" ht="15" customHeight="1" x14ac:dyDescent="0.25">
      <c r="A1006" s="123" t="s">
        <v>130</v>
      </c>
      <c r="B1006" s="124" t="s">
        <v>110</v>
      </c>
      <c r="C1006" s="145" t="s">
        <v>844</v>
      </c>
      <c r="D1006" s="118">
        <f t="shared" si="223"/>
        <v>60000</v>
      </c>
      <c r="E1006" s="118">
        <f t="shared" si="223"/>
        <v>55000</v>
      </c>
      <c r="F1006" s="119">
        <f t="shared" si="206"/>
        <v>5000</v>
      </c>
      <c r="G1006"/>
      <c r="H1006"/>
      <c r="I1006"/>
      <c r="J1006"/>
      <c r="K1006"/>
      <c r="L1006"/>
      <c r="M1006"/>
      <c r="N1006"/>
    </row>
    <row r="1007" spans="1:14" ht="13.5" customHeight="1" x14ac:dyDescent="0.25">
      <c r="A1007" s="123" t="s">
        <v>131</v>
      </c>
      <c r="B1007" s="124" t="s">
        <v>110</v>
      </c>
      <c r="C1007" s="145" t="s">
        <v>845</v>
      </c>
      <c r="D1007" s="118">
        <v>60000</v>
      </c>
      <c r="E1007" s="125">
        <v>55000</v>
      </c>
      <c r="F1007" s="119">
        <f t="shared" si="206"/>
        <v>5000</v>
      </c>
      <c r="G1007"/>
      <c r="H1007"/>
      <c r="I1007"/>
      <c r="J1007"/>
      <c r="K1007"/>
      <c r="L1007"/>
      <c r="M1007"/>
      <c r="N1007"/>
    </row>
    <row r="1008" spans="1:14" s="100" customFormat="1" x14ac:dyDescent="0.25">
      <c r="A1008" s="120" t="s">
        <v>846</v>
      </c>
      <c r="B1008" s="121" t="s">
        <v>110</v>
      </c>
      <c r="C1008" s="143" t="s">
        <v>847</v>
      </c>
      <c r="D1008" s="116">
        <f>D1009+D1039+D1027</f>
        <v>33350690</v>
      </c>
      <c r="E1008" s="116">
        <f>E1009+E1039+E1027</f>
        <v>33181947.199999996</v>
      </c>
      <c r="F1008" s="117">
        <f t="shared" si="206"/>
        <v>168742.80000000447</v>
      </c>
    </row>
    <row r="1009" spans="1:14" s="100" customFormat="1" ht="12" customHeight="1" x14ac:dyDescent="0.25">
      <c r="A1009" s="120" t="s">
        <v>1044</v>
      </c>
      <c r="B1009" s="121" t="s">
        <v>110</v>
      </c>
      <c r="C1009" s="143" t="s">
        <v>1003</v>
      </c>
      <c r="D1009" s="116">
        <f t="shared" ref="D1009:E1011" si="224">D1010</f>
        <v>20128190</v>
      </c>
      <c r="E1009" s="116">
        <f t="shared" si="224"/>
        <v>20128190</v>
      </c>
      <c r="F1009" s="117" t="str">
        <f t="shared" ref="F1009:F1022" si="225">IF(OR(D1009="-",E1009=D1009),"-",D1009-IF(E1009="-",0,E1009))</f>
        <v>-</v>
      </c>
    </row>
    <row r="1010" spans="1:14" s="100" customFormat="1" ht="48" customHeight="1" x14ac:dyDescent="0.25">
      <c r="A1010" s="120" t="s">
        <v>756</v>
      </c>
      <c r="B1010" s="121" t="s">
        <v>110</v>
      </c>
      <c r="C1010" s="143" t="s">
        <v>1002</v>
      </c>
      <c r="D1010" s="116">
        <f t="shared" si="224"/>
        <v>20128190</v>
      </c>
      <c r="E1010" s="116">
        <f t="shared" si="224"/>
        <v>20128190</v>
      </c>
      <c r="F1010" s="117" t="str">
        <f t="shared" si="225"/>
        <v>-</v>
      </c>
    </row>
    <row r="1011" spans="1:14" s="100" customFormat="1" ht="28.5" customHeight="1" x14ac:dyDescent="0.25">
      <c r="A1011" s="120" t="s">
        <v>1054</v>
      </c>
      <c r="B1011" s="121" t="s">
        <v>110</v>
      </c>
      <c r="C1011" s="143" t="s">
        <v>1001</v>
      </c>
      <c r="D1011" s="116">
        <f t="shared" si="224"/>
        <v>20128190</v>
      </c>
      <c r="E1011" s="116">
        <f t="shared" si="224"/>
        <v>20128190</v>
      </c>
      <c r="F1011" s="117" t="str">
        <f t="shared" si="225"/>
        <v>-</v>
      </c>
    </row>
    <row r="1012" spans="1:14" s="100" customFormat="1" ht="53.25" customHeight="1" x14ac:dyDescent="0.25">
      <c r="A1012" s="120" t="s">
        <v>246</v>
      </c>
      <c r="B1012" s="121" t="s">
        <v>110</v>
      </c>
      <c r="C1012" s="143" t="s">
        <v>1000</v>
      </c>
      <c r="D1012" s="116">
        <f>D1013+D1018</f>
        <v>20128190</v>
      </c>
      <c r="E1012" s="116">
        <f>E1013+E1018</f>
        <v>20128190</v>
      </c>
      <c r="F1012" s="117" t="str">
        <f t="shared" si="225"/>
        <v>-</v>
      </c>
    </row>
    <row r="1013" spans="1:14" ht="51.75" customHeight="1" x14ac:dyDescent="0.25">
      <c r="A1013" s="123" t="s">
        <v>0</v>
      </c>
      <c r="B1013" s="124" t="s">
        <v>110</v>
      </c>
      <c r="C1013" s="144" t="s">
        <v>1363</v>
      </c>
      <c r="D1013" s="118">
        <f t="shared" ref="D1013:E1015" si="226">D1014</f>
        <v>20011000</v>
      </c>
      <c r="E1013" s="118">
        <f t="shared" si="226"/>
        <v>20011000</v>
      </c>
      <c r="F1013" s="119" t="str">
        <f t="shared" si="225"/>
        <v>-</v>
      </c>
      <c r="G1013"/>
      <c r="H1013"/>
      <c r="I1013"/>
      <c r="J1013"/>
      <c r="K1013"/>
      <c r="L1013"/>
      <c r="M1013"/>
      <c r="N1013"/>
    </row>
    <row r="1014" spans="1:14" ht="23.25" x14ac:dyDescent="0.25">
      <c r="A1014" s="123" t="s">
        <v>1</v>
      </c>
      <c r="B1014" s="124" t="s">
        <v>110</v>
      </c>
      <c r="C1014" s="144" t="s">
        <v>1364</v>
      </c>
      <c r="D1014" s="118">
        <f t="shared" si="226"/>
        <v>20011000</v>
      </c>
      <c r="E1014" s="118">
        <f t="shared" si="226"/>
        <v>20011000</v>
      </c>
      <c r="F1014" s="119" t="str">
        <f t="shared" si="225"/>
        <v>-</v>
      </c>
      <c r="G1014"/>
      <c r="H1014"/>
      <c r="I1014"/>
      <c r="J1014"/>
      <c r="K1014"/>
      <c r="L1014"/>
      <c r="M1014"/>
      <c r="N1014"/>
    </row>
    <row r="1015" spans="1:14" ht="23.25" x14ac:dyDescent="0.25">
      <c r="A1015" s="123" t="s">
        <v>2</v>
      </c>
      <c r="B1015" s="124" t="s">
        <v>110</v>
      </c>
      <c r="C1015" s="144" t="s">
        <v>1365</v>
      </c>
      <c r="D1015" s="118">
        <f t="shared" si="226"/>
        <v>20011000</v>
      </c>
      <c r="E1015" s="118">
        <f t="shared" si="226"/>
        <v>20011000</v>
      </c>
      <c r="F1015" s="119" t="str">
        <f t="shared" si="225"/>
        <v>-</v>
      </c>
      <c r="G1015"/>
      <c r="H1015"/>
      <c r="I1015"/>
      <c r="J1015"/>
      <c r="K1015"/>
      <c r="L1015"/>
      <c r="M1015"/>
      <c r="N1015"/>
    </row>
    <row r="1016" spans="1:14" x14ac:dyDescent="0.25">
      <c r="A1016" s="123" t="s">
        <v>4</v>
      </c>
      <c r="B1016" s="124" t="s">
        <v>110</v>
      </c>
      <c r="C1016" s="144" t="s">
        <v>1366</v>
      </c>
      <c r="D1016" s="118">
        <f>D1017</f>
        <v>20011000</v>
      </c>
      <c r="E1016" s="118">
        <f>E1017</f>
        <v>20011000</v>
      </c>
      <c r="F1016" s="119" t="str">
        <f t="shared" si="225"/>
        <v>-</v>
      </c>
      <c r="G1016"/>
      <c r="H1016"/>
      <c r="I1016"/>
      <c r="J1016"/>
      <c r="K1016"/>
      <c r="L1016"/>
      <c r="M1016"/>
      <c r="N1016"/>
    </row>
    <row r="1017" spans="1:14" ht="50.25" customHeight="1" x14ac:dyDescent="0.25">
      <c r="A1017" s="123" t="s">
        <v>3</v>
      </c>
      <c r="B1017" s="124" t="s">
        <v>110</v>
      </c>
      <c r="C1017" s="144" t="s">
        <v>1367</v>
      </c>
      <c r="D1017" s="118">
        <v>20011000</v>
      </c>
      <c r="E1017" s="125">
        <v>20011000</v>
      </c>
      <c r="F1017" s="119" t="str">
        <f t="shared" si="225"/>
        <v>-</v>
      </c>
      <c r="G1017"/>
      <c r="H1017"/>
      <c r="I1017"/>
      <c r="J1017"/>
      <c r="K1017"/>
      <c r="L1017"/>
      <c r="M1017"/>
      <c r="N1017"/>
    </row>
    <row r="1018" spans="1:14" s="122" customFormat="1" x14ac:dyDescent="0.25">
      <c r="A1018" s="120" t="s">
        <v>112</v>
      </c>
      <c r="B1018" s="121" t="s">
        <v>110</v>
      </c>
      <c r="C1018" s="143" t="s">
        <v>999</v>
      </c>
      <c r="D1018" s="116">
        <f>D1019+D1023</f>
        <v>117190</v>
      </c>
      <c r="E1018" s="116">
        <f>E1019+E1023</f>
        <v>117190</v>
      </c>
      <c r="F1018" s="117" t="str">
        <f t="shared" si="225"/>
        <v>-</v>
      </c>
    </row>
    <row r="1019" spans="1:14" s="115" customFormat="1" ht="23.25" hidden="1" x14ac:dyDescent="0.25">
      <c r="A1019" s="123" t="s">
        <v>160</v>
      </c>
      <c r="B1019" s="124" t="s">
        <v>110</v>
      </c>
      <c r="C1019" s="145" t="s">
        <v>998</v>
      </c>
      <c r="D1019" s="118">
        <f t="shared" ref="D1019:E1021" si="227">D1020</f>
        <v>0</v>
      </c>
      <c r="E1019" s="118">
        <f t="shared" si="227"/>
        <v>0</v>
      </c>
      <c r="F1019" s="119" t="str">
        <f t="shared" si="225"/>
        <v>-</v>
      </c>
    </row>
    <row r="1020" spans="1:14" s="115" customFormat="1" ht="23.25" hidden="1" x14ac:dyDescent="0.25">
      <c r="A1020" s="123" t="s">
        <v>113</v>
      </c>
      <c r="B1020" s="124" t="s">
        <v>110</v>
      </c>
      <c r="C1020" s="145" t="s">
        <v>997</v>
      </c>
      <c r="D1020" s="118">
        <f t="shared" si="227"/>
        <v>0</v>
      </c>
      <c r="E1020" s="118">
        <f t="shared" si="227"/>
        <v>0</v>
      </c>
      <c r="F1020" s="119" t="str">
        <f t="shared" si="225"/>
        <v>-</v>
      </c>
    </row>
    <row r="1021" spans="1:14" s="115" customFormat="1" ht="23.25" hidden="1" x14ac:dyDescent="0.25">
      <c r="A1021" s="123" t="s">
        <v>358</v>
      </c>
      <c r="B1021" s="124" t="s">
        <v>110</v>
      </c>
      <c r="C1021" s="145" t="s">
        <v>996</v>
      </c>
      <c r="D1021" s="118">
        <f t="shared" si="227"/>
        <v>0</v>
      </c>
      <c r="E1021" s="118">
        <f t="shared" si="227"/>
        <v>0</v>
      </c>
      <c r="F1021" s="119" t="str">
        <f t="shared" si="225"/>
        <v>-</v>
      </c>
    </row>
    <row r="1022" spans="1:14" s="115" customFormat="1" ht="34.5" hidden="1" x14ac:dyDescent="0.25">
      <c r="A1022" s="123" t="s">
        <v>114</v>
      </c>
      <c r="B1022" s="124" t="s">
        <v>110</v>
      </c>
      <c r="C1022" s="145" t="s">
        <v>995</v>
      </c>
      <c r="D1022" s="118">
        <v>0</v>
      </c>
      <c r="E1022" s="125">
        <v>0</v>
      </c>
      <c r="F1022" s="119" t="str">
        <f t="shared" si="225"/>
        <v>-</v>
      </c>
    </row>
    <row r="1023" spans="1:14" s="4" customFormat="1" x14ac:dyDescent="0.25">
      <c r="A1023" s="126" t="s">
        <v>1045</v>
      </c>
      <c r="B1023" s="124" t="s">
        <v>110</v>
      </c>
      <c r="C1023" s="145" t="s">
        <v>1007</v>
      </c>
      <c r="D1023" s="118">
        <f t="shared" ref="D1023:E1025" si="228">D1024</f>
        <v>117190</v>
      </c>
      <c r="E1023" s="118">
        <f t="shared" si="228"/>
        <v>117190</v>
      </c>
      <c r="F1023" s="119" t="str">
        <f t="shared" ref="F1023:F1038" si="229">IF(OR(D1023="-",E1023=D1023),"-",D1023-IF(E1023="-",0,E1023))</f>
        <v>-</v>
      </c>
    </row>
    <row r="1024" spans="1:14" s="4" customFormat="1" ht="23.25" x14ac:dyDescent="0.25">
      <c r="A1024" s="123" t="s">
        <v>113</v>
      </c>
      <c r="B1024" s="124" t="s">
        <v>110</v>
      </c>
      <c r="C1024" s="145" t="s">
        <v>1006</v>
      </c>
      <c r="D1024" s="118">
        <f t="shared" si="228"/>
        <v>117190</v>
      </c>
      <c r="E1024" s="118">
        <f t="shared" si="228"/>
        <v>117190</v>
      </c>
      <c r="F1024" s="119" t="str">
        <f t="shared" si="229"/>
        <v>-</v>
      </c>
    </row>
    <row r="1025" spans="1:6" s="4" customFormat="1" ht="25.5" customHeight="1" x14ac:dyDescent="0.25">
      <c r="A1025" s="123" t="s">
        <v>1164</v>
      </c>
      <c r="B1025" s="124" t="s">
        <v>110</v>
      </c>
      <c r="C1025" s="145" t="s">
        <v>1004</v>
      </c>
      <c r="D1025" s="118">
        <f t="shared" si="228"/>
        <v>117190</v>
      </c>
      <c r="E1025" s="118">
        <f t="shared" si="228"/>
        <v>117190</v>
      </c>
      <c r="F1025" s="119" t="str">
        <f t="shared" si="229"/>
        <v>-</v>
      </c>
    </row>
    <row r="1026" spans="1:6" s="4" customFormat="1" x14ac:dyDescent="0.25">
      <c r="A1026" s="123" t="s">
        <v>1285</v>
      </c>
      <c r="B1026" s="124" t="s">
        <v>110</v>
      </c>
      <c r="C1026" s="145" t="s">
        <v>1005</v>
      </c>
      <c r="D1026" s="118">
        <v>117190</v>
      </c>
      <c r="E1026" s="125">
        <f>68500+42840+5850</f>
        <v>117190</v>
      </c>
      <c r="F1026" s="119" t="str">
        <f t="shared" si="229"/>
        <v>-</v>
      </c>
    </row>
    <row r="1027" spans="1:6" s="4" customFormat="1" ht="21.75" customHeight="1" x14ac:dyDescent="0.25">
      <c r="A1027" s="120" t="s">
        <v>1546</v>
      </c>
      <c r="B1027" s="121" t="s">
        <v>110</v>
      </c>
      <c r="C1027" s="143" t="s">
        <v>1547</v>
      </c>
      <c r="D1027" s="116">
        <f>D1033+D1028</f>
        <v>13186700</v>
      </c>
      <c r="E1027" s="116">
        <f>E1033+E1028</f>
        <v>13018034.119999999</v>
      </c>
      <c r="F1027" s="117">
        <f t="shared" ref="F1027" si="230">IF(OR(D1027="-",E1027=D1027),"-",D1027-IF(E1027="-",0,E1027))</f>
        <v>168665.88000000082</v>
      </c>
    </row>
    <row r="1028" spans="1:6" s="122" customFormat="1" ht="34.5" x14ac:dyDescent="0.25">
      <c r="A1028" s="120" t="s">
        <v>618</v>
      </c>
      <c r="B1028" s="121" t="s">
        <v>110</v>
      </c>
      <c r="C1028" s="143" t="s">
        <v>1597</v>
      </c>
      <c r="D1028" s="116">
        <f t="shared" ref="D1028:E1031" si="231">D1029</f>
        <v>400000</v>
      </c>
      <c r="E1028" s="116">
        <f t="shared" si="231"/>
        <v>400000</v>
      </c>
      <c r="F1028" s="117" t="str">
        <f>IF(OR(D1028="-",E1028=D1028),"-",D1028-IF(E1028="-",0,E1028))</f>
        <v>-</v>
      </c>
    </row>
    <row r="1029" spans="1:6" s="4" customFormat="1" x14ac:dyDescent="0.25">
      <c r="A1029" s="123" t="s">
        <v>10</v>
      </c>
      <c r="B1029" s="124" t="s">
        <v>110</v>
      </c>
      <c r="C1029" s="145" t="s">
        <v>1598</v>
      </c>
      <c r="D1029" s="118">
        <f t="shared" si="231"/>
        <v>400000</v>
      </c>
      <c r="E1029" s="118">
        <f t="shared" si="231"/>
        <v>400000</v>
      </c>
      <c r="F1029" s="119" t="str">
        <f>IF(OR(D1029="-",E1029=D1029),"-",D1029-IF(E1029="-",0,E1029))</f>
        <v>-</v>
      </c>
    </row>
    <row r="1030" spans="1:6" s="4" customFormat="1" ht="36" customHeight="1" x14ac:dyDescent="0.25">
      <c r="A1030" s="123" t="s">
        <v>142</v>
      </c>
      <c r="B1030" s="124" t="s">
        <v>110</v>
      </c>
      <c r="C1030" s="145" t="s">
        <v>1599</v>
      </c>
      <c r="D1030" s="118">
        <f t="shared" si="231"/>
        <v>400000</v>
      </c>
      <c r="E1030" s="118">
        <f t="shared" si="231"/>
        <v>400000</v>
      </c>
      <c r="F1030" s="119" t="str">
        <f>IF(OR(D1030="-",E1030=D1030),"-",D1030-IF(E1030="-",0,E1030))</f>
        <v>-</v>
      </c>
    </row>
    <row r="1031" spans="1:6" s="4" customFormat="1" x14ac:dyDescent="0.25">
      <c r="A1031" s="123" t="s">
        <v>143</v>
      </c>
      <c r="B1031" s="124" t="s">
        <v>110</v>
      </c>
      <c r="C1031" s="145" t="s">
        <v>1600</v>
      </c>
      <c r="D1031" s="118">
        <f t="shared" si="231"/>
        <v>400000</v>
      </c>
      <c r="E1031" s="118">
        <f t="shared" si="231"/>
        <v>400000</v>
      </c>
      <c r="F1031" s="119" t="str">
        <f>IF(OR(D1031="-",E1031=D1031),"-",D1031-IF(E1031="-",0,E1031))</f>
        <v>-</v>
      </c>
    </row>
    <row r="1032" spans="1:6" s="4" customFormat="1" ht="34.5" x14ac:dyDescent="0.25">
      <c r="A1032" s="123" t="s">
        <v>144</v>
      </c>
      <c r="B1032" s="124" t="s">
        <v>110</v>
      </c>
      <c r="C1032" s="145" t="s">
        <v>1601</v>
      </c>
      <c r="D1032" s="118">
        <v>400000</v>
      </c>
      <c r="E1032" s="125">
        <v>400000</v>
      </c>
      <c r="F1032" s="119" t="str">
        <f>IF(OR(D1032="-",E1032=D1032),"-",D1032-IF(E1032="-",0,E1032))</f>
        <v>-</v>
      </c>
    </row>
    <row r="1033" spans="1:6" s="421" customFormat="1" ht="34.5" x14ac:dyDescent="0.25">
      <c r="A1033" s="120" t="s">
        <v>1548</v>
      </c>
      <c r="B1033" s="121" t="s">
        <v>110</v>
      </c>
      <c r="C1033" s="143" t="s">
        <v>1625</v>
      </c>
      <c r="D1033" s="116">
        <f>D1034</f>
        <v>12786700</v>
      </c>
      <c r="E1033" s="116">
        <f>E1034</f>
        <v>12618034.119999999</v>
      </c>
      <c r="F1033" s="117">
        <f t="shared" si="229"/>
        <v>168665.88000000082</v>
      </c>
    </row>
    <row r="1034" spans="1:6" s="449" customFormat="1" ht="45.75" x14ac:dyDescent="0.25">
      <c r="A1034" s="123" t="s">
        <v>1386</v>
      </c>
      <c r="B1034" s="452" t="s">
        <v>110</v>
      </c>
      <c r="C1034" s="144" t="s">
        <v>1539</v>
      </c>
      <c r="D1034" s="450">
        <f>D1035</f>
        <v>12786700</v>
      </c>
      <c r="E1034" s="450">
        <f>E1035</f>
        <v>12618034.119999999</v>
      </c>
      <c r="F1034" s="451">
        <f t="shared" si="229"/>
        <v>168665.88000000082</v>
      </c>
    </row>
    <row r="1035" spans="1:6" s="421" customFormat="1" ht="34.5" x14ac:dyDescent="0.25">
      <c r="A1035" s="123" t="s">
        <v>1549</v>
      </c>
      <c r="B1035" s="124" t="s">
        <v>110</v>
      </c>
      <c r="C1035" s="145" t="s">
        <v>1540</v>
      </c>
      <c r="D1035" s="118">
        <f t="shared" ref="D1035:E1037" si="232">D1036</f>
        <v>12786700</v>
      </c>
      <c r="E1035" s="118">
        <f t="shared" si="232"/>
        <v>12618034.119999999</v>
      </c>
      <c r="F1035" s="119">
        <f t="shared" si="229"/>
        <v>168665.88000000082</v>
      </c>
    </row>
    <row r="1036" spans="1:6" s="4" customFormat="1" ht="34.5" x14ac:dyDescent="0.25">
      <c r="A1036" s="123" t="s">
        <v>142</v>
      </c>
      <c r="B1036" s="124" t="s">
        <v>110</v>
      </c>
      <c r="C1036" s="145" t="s">
        <v>1541</v>
      </c>
      <c r="D1036" s="118">
        <f t="shared" si="232"/>
        <v>12786700</v>
      </c>
      <c r="E1036" s="118">
        <f t="shared" si="232"/>
        <v>12618034.119999999</v>
      </c>
      <c r="F1036" s="119">
        <f t="shared" si="229"/>
        <v>168665.88000000082</v>
      </c>
    </row>
    <row r="1037" spans="1:6" s="4" customFormat="1" ht="12" customHeight="1" x14ac:dyDescent="0.25">
      <c r="A1037" s="123" t="s">
        <v>143</v>
      </c>
      <c r="B1037" s="124" t="s">
        <v>110</v>
      </c>
      <c r="C1037" s="145" t="s">
        <v>1542</v>
      </c>
      <c r="D1037" s="118">
        <f t="shared" si="232"/>
        <v>12786700</v>
      </c>
      <c r="E1037" s="118">
        <f t="shared" si="232"/>
        <v>12618034.119999999</v>
      </c>
      <c r="F1037" s="119">
        <f t="shared" si="229"/>
        <v>168665.88000000082</v>
      </c>
    </row>
    <row r="1038" spans="1:6" s="4" customFormat="1" ht="34.5" x14ac:dyDescent="0.25">
      <c r="A1038" s="123" t="s">
        <v>144</v>
      </c>
      <c r="B1038" s="124" t="s">
        <v>110</v>
      </c>
      <c r="C1038" s="145" t="s">
        <v>1543</v>
      </c>
      <c r="D1038" s="118">
        <f>286700+12500000</f>
        <v>12786700</v>
      </c>
      <c r="E1038" s="125">
        <f>118034.12+12500000</f>
        <v>12618034.119999999</v>
      </c>
      <c r="F1038" s="119">
        <f t="shared" si="229"/>
        <v>168665.88000000082</v>
      </c>
    </row>
    <row r="1039" spans="1:6" s="122" customFormat="1" x14ac:dyDescent="0.25">
      <c r="A1039" s="120" t="s">
        <v>848</v>
      </c>
      <c r="B1039" s="121" t="s">
        <v>110</v>
      </c>
      <c r="C1039" s="143" t="s">
        <v>849</v>
      </c>
      <c r="D1039" s="116">
        <f t="shared" ref="D1039:E1040" si="233">D1040</f>
        <v>35800</v>
      </c>
      <c r="E1039" s="116">
        <f t="shared" si="233"/>
        <v>35723.08</v>
      </c>
      <c r="F1039" s="117">
        <f t="shared" si="206"/>
        <v>76.919999999998254</v>
      </c>
    </row>
    <row r="1040" spans="1:6" s="122" customFormat="1" ht="52.5" customHeight="1" x14ac:dyDescent="0.25">
      <c r="A1040" s="120" t="s">
        <v>756</v>
      </c>
      <c r="B1040" s="121" t="s">
        <v>110</v>
      </c>
      <c r="C1040" s="143" t="s">
        <v>850</v>
      </c>
      <c r="D1040" s="116">
        <f t="shared" si="233"/>
        <v>35800</v>
      </c>
      <c r="E1040" s="116">
        <f t="shared" si="233"/>
        <v>35723.08</v>
      </c>
      <c r="F1040" s="117">
        <f t="shared" si="206"/>
        <v>76.919999999998254</v>
      </c>
    </row>
    <row r="1041" spans="1:6" s="122" customFormat="1" ht="26.25" customHeight="1" x14ac:dyDescent="0.25">
      <c r="A1041" s="120" t="s">
        <v>1046</v>
      </c>
      <c r="B1041" s="121" t="s">
        <v>110</v>
      </c>
      <c r="C1041" s="143" t="s">
        <v>852</v>
      </c>
      <c r="D1041" s="116">
        <f>D1047+D1042+D1068+D1073</f>
        <v>35800</v>
      </c>
      <c r="E1041" s="116">
        <f>E1047+E1042+E1068+E1073</f>
        <v>35723.08</v>
      </c>
      <c r="F1041" s="117">
        <f t="shared" si="206"/>
        <v>76.919999999998254</v>
      </c>
    </row>
    <row r="1042" spans="1:6" s="115" customFormat="1" ht="34.5" hidden="1" x14ac:dyDescent="0.25">
      <c r="A1042" s="120" t="s">
        <v>853</v>
      </c>
      <c r="B1042" s="225" t="s">
        <v>110</v>
      </c>
      <c r="C1042" s="226" t="s">
        <v>1276</v>
      </c>
      <c r="D1042" s="227">
        <f>D1043</f>
        <v>0</v>
      </c>
      <c r="E1042" s="227">
        <f>E1043</f>
        <v>0</v>
      </c>
      <c r="F1042" s="231" t="str">
        <f t="shared" ref="F1042:F1046" si="234">IF(OR(D1042="-",E1042=D1042),"-",D1042-IF(E1042="-",0,E1042))</f>
        <v>-</v>
      </c>
    </row>
    <row r="1043" spans="1:6" s="115" customFormat="1" ht="23.25" hidden="1" x14ac:dyDescent="0.25">
      <c r="A1043" s="123" t="s">
        <v>160</v>
      </c>
      <c r="B1043" s="208" t="s">
        <v>110</v>
      </c>
      <c r="C1043" s="228" t="s">
        <v>1277</v>
      </c>
      <c r="D1043" s="229">
        <f t="shared" ref="D1043:E1045" si="235">D1044</f>
        <v>0</v>
      </c>
      <c r="E1043" s="229">
        <f t="shared" si="235"/>
        <v>0</v>
      </c>
      <c r="F1043" s="232" t="str">
        <f t="shared" si="234"/>
        <v>-</v>
      </c>
    </row>
    <row r="1044" spans="1:6" s="115" customFormat="1" ht="23.25" hidden="1" x14ac:dyDescent="0.25">
      <c r="A1044" s="123" t="s">
        <v>113</v>
      </c>
      <c r="B1044" s="208" t="s">
        <v>110</v>
      </c>
      <c r="C1044" s="228" t="s">
        <v>1278</v>
      </c>
      <c r="D1044" s="229">
        <f t="shared" si="235"/>
        <v>0</v>
      </c>
      <c r="E1044" s="229">
        <f t="shared" si="235"/>
        <v>0</v>
      </c>
      <c r="F1044" s="232" t="str">
        <f t="shared" si="234"/>
        <v>-</v>
      </c>
    </row>
    <row r="1045" spans="1:6" s="115" customFormat="1" ht="23.25" hidden="1" x14ac:dyDescent="0.25">
      <c r="A1045" s="123" t="s">
        <v>358</v>
      </c>
      <c r="B1045" s="208" t="s">
        <v>110</v>
      </c>
      <c r="C1045" s="228" t="s">
        <v>1279</v>
      </c>
      <c r="D1045" s="229">
        <f t="shared" si="235"/>
        <v>0</v>
      </c>
      <c r="E1045" s="229">
        <f t="shared" si="235"/>
        <v>0</v>
      </c>
      <c r="F1045" s="232" t="str">
        <f t="shared" si="234"/>
        <v>-</v>
      </c>
    </row>
    <row r="1046" spans="1:6" s="115" customFormat="1" hidden="1" x14ac:dyDescent="0.25">
      <c r="A1046" s="123" t="s">
        <v>1285</v>
      </c>
      <c r="B1046" s="208" t="s">
        <v>110</v>
      </c>
      <c r="C1046" s="228" t="s">
        <v>1280</v>
      </c>
      <c r="D1046" s="229">
        <v>0</v>
      </c>
      <c r="E1046" s="230">
        <v>0</v>
      </c>
      <c r="F1046" s="232" t="str">
        <f t="shared" si="234"/>
        <v>-</v>
      </c>
    </row>
    <row r="1047" spans="1:6" s="4" customFormat="1" ht="34.5" x14ac:dyDescent="0.25">
      <c r="A1047" s="120" t="s">
        <v>853</v>
      </c>
      <c r="B1047" s="121" t="s">
        <v>110</v>
      </c>
      <c r="C1047" s="143" t="s">
        <v>854</v>
      </c>
      <c r="D1047" s="116">
        <f>D1048+D1053+D1058+D1063</f>
        <v>35800</v>
      </c>
      <c r="E1047" s="116">
        <f>E1048+E1053+E1058+E1063</f>
        <v>35723.08</v>
      </c>
      <c r="F1047" s="117">
        <f t="shared" si="206"/>
        <v>76.919999999998254</v>
      </c>
    </row>
    <row r="1048" spans="1:6" s="122" customFormat="1" hidden="1" x14ac:dyDescent="0.25">
      <c r="A1048" s="120" t="s">
        <v>112</v>
      </c>
      <c r="B1048" s="225" t="s">
        <v>110</v>
      </c>
      <c r="C1048" s="226" t="s">
        <v>1340</v>
      </c>
      <c r="D1048" s="227">
        <f>D1049</f>
        <v>0</v>
      </c>
      <c r="E1048" s="227">
        <f>E1049</f>
        <v>0</v>
      </c>
      <c r="F1048" s="231" t="str">
        <f t="shared" si="206"/>
        <v>-</v>
      </c>
    </row>
    <row r="1049" spans="1:6" s="4" customFormat="1" ht="23.25" hidden="1" x14ac:dyDescent="0.25">
      <c r="A1049" s="123" t="s">
        <v>160</v>
      </c>
      <c r="B1049" s="208" t="s">
        <v>110</v>
      </c>
      <c r="C1049" s="228" t="s">
        <v>1241</v>
      </c>
      <c r="D1049" s="229">
        <f t="shared" ref="D1049:E1051" si="236">D1050</f>
        <v>0</v>
      </c>
      <c r="E1049" s="229">
        <f t="shared" si="236"/>
        <v>0</v>
      </c>
      <c r="F1049" s="232" t="str">
        <f t="shared" si="206"/>
        <v>-</v>
      </c>
    </row>
    <row r="1050" spans="1:6" s="4" customFormat="1" ht="23.25" hidden="1" x14ac:dyDescent="0.25">
      <c r="A1050" s="123" t="s">
        <v>113</v>
      </c>
      <c r="B1050" s="208" t="s">
        <v>110</v>
      </c>
      <c r="C1050" s="228" t="s">
        <v>1242</v>
      </c>
      <c r="D1050" s="229">
        <f t="shared" si="236"/>
        <v>0</v>
      </c>
      <c r="E1050" s="229">
        <f t="shared" si="236"/>
        <v>0</v>
      </c>
      <c r="F1050" s="232" t="str">
        <f t="shared" si="206"/>
        <v>-</v>
      </c>
    </row>
    <row r="1051" spans="1:6" s="4" customFormat="1" ht="26.25" hidden="1" customHeight="1" x14ac:dyDescent="0.25">
      <c r="A1051" s="123" t="s">
        <v>1164</v>
      </c>
      <c r="B1051" s="208" t="s">
        <v>110</v>
      </c>
      <c r="C1051" s="228" t="s">
        <v>1243</v>
      </c>
      <c r="D1051" s="229">
        <f t="shared" si="236"/>
        <v>0</v>
      </c>
      <c r="E1051" s="229">
        <f t="shared" si="236"/>
        <v>0</v>
      </c>
      <c r="F1051" s="232" t="str">
        <f t="shared" si="206"/>
        <v>-</v>
      </c>
    </row>
    <row r="1052" spans="1:6" s="4" customFormat="1" hidden="1" x14ac:dyDescent="0.25">
      <c r="A1052" s="123" t="s">
        <v>1285</v>
      </c>
      <c r="B1052" s="208" t="s">
        <v>110</v>
      </c>
      <c r="C1052" s="228" t="s">
        <v>1244</v>
      </c>
      <c r="D1052" s="229">
        <v>0</v>
      </c>
      <c r="E1052" s="230">
        <v>0</v>
      </c>
      <c r="F1052" s="232" t="str">
        <f t="shared" si="206"/>
        <v>-</v>
      </c>
    </row>
    <row r="1053" spans="1:6" s="115" customFormat="1" ht="45" hidden="1" x14ac:dyDescent="0.25">
      <c r="A1053" s="428" t="s">
        <v>1146</v>
      </c>
      <c r="B1053" s="225" t="s">
        <v>110</v>
      </c>
      <c r="C1053" s="226" t="s">
        <v>1138</v>
      </c>
      <c r="D1053" s="227">
        <f t="shared" ref="D1053:E1055" si="237">D1054</f>
        <v>0</v>
      </c>
      <c r="E1053" s="227">
        <f t="shared" si="237"/>
        <v>0</v>
      </c>
      <c r="F1053" s="231" t="str">
        <f t="shared" ref="F1053:F1057" si="238">IF(OR(D1053="-",E1053=D1053),"-",D1053-IF(E1053="-",0,E1053))</f>
        <v>-</v>
      </c>
    </row>
    <row r="1054" spans="1:6" s="115" customFormat="1" ht="51.75" hidden="1" customHeight="1" x14ac:dyDescent="0.25">
      <c r="A1054" s="50" t="s">
        <v>1147</v>
      </c>
      <c r="B1054" s="208" t="s">
        <v>110</v>
      </c>
      <c r="C1054" s="228" t="s">
        <v>1139</v>
      </c>
      <c r="D1054" s="229">
        <f t="shared" si="237"/>
        <v>0</v>
      </c>
      <c r="E1054" s="229">
        <f t="shared" si="237"/>
        <v>0</v>
      </c>
      <c r="F1054" s="232" t="str">
        <f t="shared" si="238"/>
        <v>-</v>
      </c>
    </row>
    <row r="1055" spans="1:6" s="115" customFormat="1" ht="34.5" hidden="1" x14ac:dyDescent="0.25">
      <c r="A1055" s="123" t="s">
        <v>142</v>
      </c>
      <c r="B1055" s="208" t="s">
        <v>110</v>
      </c>
      <c r="C1055" s="228" t="s">
        <v>1140</v>
      </c>
      <c r="D1055" s="229">
        <f t="shared" si="237"/>
        <v>0</v>
      </c>
      <c r="E1055" s="229">
        <f t="shared" si="237"/>
        <v>0</v>
      </c>
      <c r="F1055" s="232" t="str">
        <f t="shared" si="238"/>
        <v>-</v>
      </c>
    </row>
    <row r="1056" spans="1:6" s="115" customFormat="1" hidden="1" x14ac:dyDescent="0.25">
      <c r="A1056" s="123" t="s">
        <v>143</v>
      </c>
      <c r="B1056" s="208" t="s">
        <v>110</v>
      </c>
      <c r="C1056" s="228" t="s">
        <v>1141</v>
      </c>
      <c r="D1056" s="229">
        <f>D1057</f>
        <v>0</v>
      </c>
      <c r="E1056" s="229">
        <f>E1057</f>
        <v>0</v>
      </c>
      <c r="F1056" s="232" t="str">
        <f t="shared" si="238"/>
        <v>-</v>
      </c>
    </row>
    <row r="1057" spans="1:6" s="115" customFormat="1" ht="34.5" hidden="1" x14ac:dyDescent="0.25">
      <c r="A1057" s="123" t="s">
        <v>144</v>
      </c>
      <c r="B1057" s="208" t="s">
        <v>110</v>
      </c>
      <c r="C1057" s="228" t="s">
        <v>1142</v>
      </c>
      <c r="D1057" s="229">
        <v>0</v>
      </c>
      <c r="E1057" s="230">
        <v>0</v>
      </c>
      <c r="F1057" s="232" t="str">
        <f t="shared" si="238"/>
        <v>-</v>
      </c>
    </row>
    <row r="1058" spans="1:6" s="115" customFormat="1" ht="45.75" hidden="1" x14ac:dyDescent="0.25">
      <c r="A1058" s="120" t="s">
        <v>169</v>
      </c>
      <c r="B1058" s="225" t="s">
        <v>110</v>
      </c>
      <c r="C1058" s="226" t="s">
        <v>855</v>
      </c>
      <c r="D1058" s="227">
        <f t="shared" ref="D1058:E1066" si="239">D1059</f>
        <v>0</v>
      </c>
      <c r="E1058" s="227">
        <f t="shared" si="239"/>
        <v>0</v>
      </c>
      <c r="F1058" s="231" t="str">
        <f t="shared" si="206"/>
        <v>-</v>
      </c>
    </row>
    <row r="1059" spans="1:6" s="115" customFormat="1" ht="23.25" hidden="1" x14ac:dyDescent="0.25">
      <c r="A1059" s="123" t="s">
        <v>856</v>
      </c>
      <c r="B1059" s="208" t="s">
        <v>110</v>
      </c>
      <c r="C1059" s="228" t="s">
        <v>857</v>
      </c>
      <c r="D1059" s="229">
        <f t="shared" si="239"/>
        <v>0</v>
      </c>
      <c r="E1059" s="229">
        <f t="shared" si="239"/>
        <v>0</v>
      </c>
      <c r="F1059" s="232" t="str">
        <f t="shared" si="206"/>
        <v>-</v>
      </c>
    </row>
    <row r="1060" spans="1:6" s="115" customFormat="1" ht="34.5" hidden="1" x14ac:dyDescent="0.25">
      <c r="A1060" s="123" t="s">
        <v>142</v>
      </c>
      <c r="B1060" s="208" t="s">
        <v>110</v>
      </c>
      <c r="C1060" s="228" t="s">
        <v>858</v>
      </c>
      <c r="D1060" s="229">
        <f t="shared" si="239"/>
        <v>0</v>
      </c>
      <c r="E1060" s="229">
        <f t="shared" si="239"/>
        <v>0</v>
      </c>
      <c r="F1060" s="232" t="str">
        <f t="shared" si="206"/>
        <v>-</v>
      </c>
    </row>
    <row r="1061" spans="1:6" s="115" customFormat="1" hidden="1" x14ac:dyDescent="0.25">
      <c r="A1061" s="123" t="s">
        <v>143</v>
      </c>
      <c r="B1061" s="208" t="s">
        <v>110</v>
      </c>
      <c r="C1061" s="228" t="s">
        <v>859</v>
      </c>
      <c r="D1061" s="229">
        <f t="shared" si="239"/>
        <v>0</v>
      </c>
      <c r="E1061" s="229">
        <f t="shared" si="239"/>
        <v>0</v>
      </c>
      <c r="F1061" s="232" t="str">
        <f t="shared" si="206"/>
        <v>-</v>
      </c>
    </row>
    <row r="1062" spans="1:6" s="115" customFormat="1" ht="34.5" hidden="1" x14ac:dyDescent="0.25">
      <c r="A1062" s="123" t="s">
        <v>144</v>
      </c>
      <c r="B1062" s="208" t="s">
        <v>110</v>
      </c>
      <c r="C1062" s="228" t="s">
        <v>860</v>
      </c>
      <c r="D1062" s="229">
        <v>0</v>
      </c>
      <c r="E1062" s="230">
        <v>0</v>
      </c>
      <c r="F1062" s="232" t="str">
        <f t="shared" si="206"/>
        <v>-</v>
      </c>
    </row>
    <row r="1063" spans="1:6" s="4" customFormat="1" ht="33.75" x14ac:dyDescent="0.25">
      <c r="A1063" s="50" t="s">
        <v>141</v>
      </c>
      <c r="B1063" s="121" t="s">
        <v>110</v>
      </c>
      <c r="C1063" s="143" t="s">
        <v>1296</v>
      </c>
      <c r="D1063" s="116">
        <f t="shared" si="239"/>
        <v>35800</v>
      </c>
      <c r="E1063" s="116">
        <f t="shared" si="239"/>
        <v>35723.08</v>
      </c>
      <c r="F1063" s="117">
        <f t="shared" ref="F1063:F1067" si="240">IF(OR(D1063="-",E1063=D1063),"-",D1063-IF(E1063="-",0,E1063))</f>
        <v>76.919999999998254</v>
      </c>
    </row>
    <row r="1064" spans="1:6" s="4" customFormat="1" x14ac:dyDescent="0.25">
      <c r="A1064" s="126" t="s">
        <v>1303</v>
      </c>
      <c r="B1064" s="124" t="s">
        <v>110</v>
      </c>
      <c r="C1064" s="145" t="s">
        <v>1297</v>
      </c>
      <c r="D1064" s="118">
        <f t="shared" si="239"/>
        <v>35800</v>
      </c>
      <c r="E1064" s="118">
        <f t="shared" si="239"/>
        <v>35723.08</v>
      </c>
      <c r="F1064" s="119">
        <f t="shared" si="240"/>
        <v>76.919999999998254</v>
      </c>
    </row>
    <row r="1065" spans="1:6" s="4" customFormat="1" ht="27.75" customHeight="1" x14ac:dyDescent="0.25">
      <c r="A1065" s="123" t="s">
        <v>142</v>
      </c>
      <c r="B1065" s="124" t="s">
        <v>110</v>
      </c>
      <c r="C1065" s="145" t="s">
        <v>1304</v>
      </c>
      <c r="D1065" s="118">
        <f t="shared" si="239"/>
        <v>35800</v>
      </c>
      <c r="E1065" s="118">
        <f t="shared" si="239"/>
        <v>35723.08</v>
      </c>
      <c r="F1065" s="119">
        <f t="shared" si="240"/>
        <v>76.919999999998254</v>
      </c>
    </row>
    <row r="1066" spans="1:6" s="4" customFormat="1" x14ac:dyDescent="0.25">
      <c r="A1066" s="123" t="s">
        <v>143</v>
      </c>
      <c r="B1066" s="124" t="s">
        <v>110</v>
      </c>
      <c r="C1066" s="145" t="s">
        <v>1305</v>
      </c>
      <c r="D1066" s="118">
        <f t="shared" si="239"/>
        <v>35800</v>
      </c>
      <c r="E1066" s="118">
        <f t="shared" si="239"/>
        <v>35723.08</v>
      </c>
      <c r="F1066" s="119">
        <f t="shared" si="240"/>
        <v>76.919999999998254</v>
      </c>
    </row>
    <row r="1067" spans="1:6" s="4" customFormat="1" ht="34.5" x14ac:dyDescent="0.25">
      <c r="A1067" s="123" t="s">
        <v>144</v>
      </c>
      <c r="B1067" s="124" t="s">
        <v>110</v>
      </c>
      <c r="C1067" s="145" t="s">
        <v>1306</v>
      </c>
      <c r="D1067" s="118">
        <v>35800</v>
      </c>
      <c r="E1067" s="125">
        <v>35723.08</v>
      </c>
      <c r="F1067" s="119">
        <f t="shared" si="240"/>
        <v>76.919999999998254</v>
      </c>
    </row>
    <row r="1068" spans="1:6" s="115" customFormat="1" ht="45.75" hidden="1" x14ac:dyDescent="0.25">
      <c r="A1068" s="120" t="s">
        <v>246</v>
      </c>
      <c r="B1068" s="225" t="s">
        <v>110</v>
      </c>
      <c r="C1068" s="226" t="s">
        <v>1017</v>
      </c>
      <c r="D1068" s="227">
        <f t="shared" ref="D1068:E1071" si="241">D1069</f>
        <v>0</v>
      </c>
      <c r="E1068" s="227">
        <f t="shared" si="241"/>
        <v>0</v>
      </c>
      <c r="F1068" s="231" t="str">
        <f t="shared" ref="F1068:F1072" si="242">IF(OR(D1068="-",E1068=D1068),"-",D1068-IF(E1068="-",0,E1068))</f>
        <v>-</v>
      </c>
    </row>
    <row r="1069" spans="1:6" s="115" customFormat="1" ht="34.5" hidden="1" x14ac:dyDescent="0.25">
      <c r="A1069" s="123" t="s">
        <v>1053</v>
      </c>
      <c r="B1069" s="208" t="s">
        <v>110</v>
      </c>
      <c r="C1069" s="228" t="s">
        <v>1016</v>
      </c>
      <c r="D1069" s="229">
        <f t="shared" si="241"/>
        <v>0</v>
      </c>
      <c r="E1069" s="229">
        <f t="shared" si="241"/>
        <v>0</v>
      </c>
      <c r="F1069" s="232" t="str">
        <f t="shared" si="242"/>
        <v>-</v>
      </c>
    </row>
    <row r="1070" spans="1:6" s="115" customFormat="1" ht="34.5" hidden="1" x14ac:dyDescent="0.25">
      <c r="A1070" s="123" t="s">
        <v>142</v>
      </c>
      <c r="B1070" s="208" t="s">
        <v>110</v>
      </c>
      <c r="C1070" s="228" t="s">
        <v>1015</v>
      </c>
      <c r="D1070" s="229">
        <f t="shared" si="241"/>
        <v>0</v>
      </c>
      <c r="E1070" s="229">
        <f t="shared" si="241"/>
        <v>0</v>
      </c>
      <c r="F1070" s="232" t="str">
        <f t="shared" si="242"/>
        <v>-</v>
      </c>
    </row>
    <row r="1071" spans="1:6" s="115" customFormat="1" hidden="1" x14ac:dyDescent="0.25">
      <c r="A1071" s="123" t="s">
        <v>143</v>
      </c>
      <c r="B1071" s="208" t="s">
        <v>110</v>
      </c>
      <c r="C1071" s="228" t="s">
        <v>1014</v>
      </c>
      <c r="D1071" s="229">
        <f t="shared" si="241"/>
        <v>0</v>
      </c>
      <c r="E1071" s="229">
        <f t="shared" si="241"/>
        <v>0</v>
      </c>
      <c r="F1071" s="232" t="str">
        <f t="shared" si="242"/>
        <v>-</v>
      </c>
    </row>
    <row r="1072" spans="1:6" s="115" customFormat="1" ht="34.5" hidden="1" x14ac:dyDescent="0.25">
      <c r="A1072" s="123" t="s">
        <v>144</v>
      </c>
      <c r="B1072" s="208" t="s">
        <v>110</v>
      </c>
      <c r="C1072" s="228" t="s">
        <v>1013</v>
      </c>
      <c r="D1072" s="229">
        <v>0</v>
      </c>
      <c r="E1072" s="230">
        <v>0</v>
      </c>
      <c r="F1072" s="232" t="str">
        <f t="shared" si="242"/>
        <v>-</v>
      </c>
    </row>
    <row r="1073" spans="1:6" s="115" customFormat="1" ht="49.5" hidden="1" customHeight="1" x14ac:dyDescent="0.25">
      <c r="A1073" s="120" t="s">
        <v>254</v>
      </c>
      <c r="B1073" s="225" t="s">
        <v>110</v>
      </c>
      <c r="C1073" s="226" t="s">
        <v>861</v>
      </c>
      <c r="D1073" s="227">
        <f t="shared" ref="D1073:E1076" si="243">D1074</f>
        <v>0</v>
      </c>
      <c r="E1073" s="227">
        <f t="shared" si="243"/>
        <v>0</v>
      </c>
      <c r="F1073" s="231" t="str">
        <f t="shared" si="206"/>
        <v>-</v>
      </c>
    </row>
    <row r="1074" spans="1:6" s="115" customFormat="1" ht="27" hidden="1" customHeight="1" x14ac:dyDescent="0.25">
      <c r="A1074" s="123" t="s">
        <v>862</v>
      </c>
      <c r="B1074" s="208" t="s">
        <v>110</v>
      </c>
      <c r="C1074" s="228" t="s">
        <v>863</v>
      </c>
      <c r="D1074" s="229">
        <f t="shared" si="243"/>
        <v>0</v>
      </c>
      <c r="E1074" s="229">
        <f t="shared" si="243"/>
        <v>0</v>
      </c>
      <c r="F1074" s="232" t="str">
        <f t="shared" si="206"/>
        <v>-</v>
      </c>
    </row>
    <row r="1075" spans="1:6" s="115" customFormat="1" ht="34.5" hidden="1" x14ac:dyDescent="0.25">
      <c r="A1075" s="123" t="s">
        <v>142</v>
      </c>
      <c r="B1075" s="208" t="s">
        <v>110</v>
      </c>
      <c r="C1075" s="228" t="s">
        <v>864</v>
      </c>
      <c r="D1075" s="229">
        <f t="shared" si="243"/>
        <v>0</v>
      </c>
      <c r="E1075" s="229">
        <f t="shared" si="243"/>
        <v>0</v>
      </c>
      <c r="F1075" s="232" t="str">
        <f t="shared" si="206"/>
        <v>-</v>
      </c>
    </row>
    <row r="1076" spans="1:6" s="115" customFormat="1" hidden="1" x14ac:dyDescent="0.25">
      <c r="A1076" s="123" t="s">
        <v>143</v>
      </c>
      <c r="B1076" s="208" t="s">
        <v>110</v>
      </c>
      <c r="C1076" s="228" t="s">
        <v>865</v>
      </c>
      <c r="D1076" s="229">
        <f t="shared" si="243"/>
        <v>0</v>
      </c>
      <c r="E1076" s="229">
        <f t="shared" si="243"/>
        <v>0</v>
      </c>
      <c r="F1076" s="232" t="str">
        <f t="shared" si="206"/>
        <v>-</v>
      </c>
    </row>
    <row r="1077" spans="1:6" s="115" customFormat="1" ht="34.5" hidden="1" x14ac:dyDescent="0.25">
      <c r="A1077" s="123" t="s">
        <v>144</v>
      </c>
      <c r="B1077" s="208" t="s">
        <v>110</v>
      </c>
      <c r="C1077" s="228" t="s">
        <v>866</v>
      </c>
      <c r="D1077" s="229">
        <v>0</v>
      </c>
      <c r="E1077" s="230">
        <v>0</v>
      </c>
      <c r="F1077" s="232" t="str">
        <f t="shared" si="206"/>
        <v>-</v>
      </c>
    </row>
    <row r="1078" spans="1:6" s="286" customFormat="1" ht="23.25" hidden="1" x14ac:dyDescent="0.25">
      <c r="A1078" s="120" t="s">
        <v>9</v>
      </c>
      <c r="B1078" s="282" t="s">
        <v>110</v>
      </c>
      <c r="C1078" s="283" t="s">
        <v>867</v>
      </c>
      <c r="D1078" s="284">
        <f t="shared" ref="D1078:E1080" si="244">D1079</f>
        <v>0</v>
      </c>
      <c r="E1078" s="284">
        <f t="shared" si="244"/>
        <v>0</v>
      </c>
      <c r="F1078" s="285" t="str">
        <f t="shared" si="206"/>
        <v>-</v>
      </c>
    </row>
    <row r="1079" spans="1:6" s="286" customFormat="1" ht="45.75" hidden="1" x14ac:dyDescent="0.25">
      <c r="A1079" s="120" t="s">
        <v>756</v>
      </c>
      <c r="B1079" s="282" t="s">
        <v>110</v>
      </c>
      <c r="C1079" s="283" t="s">
        <v>868</v>
      </c>
      <c r="D1079" s="284">
        <f t="shared" si="244"/>
        <v>0</v>
      </c>
      <c r="E1079" s="284">
        <f t="shared" si="244"/>
        <v>0</v>
      </c>
      <c r="F1079" s="285" t="str">
        <f t="shared" si="206"/>
        <v>-</v>
      </c>
    </row>
    <row r="1080" spans="1:6" s="286" customFormat="1" ht="34.5" hidden="1" x14ac:dyDescent="0.25">
      <c r="A1080" s="120" t="s">
        <v>851</v>
      </c>
      <c r="B1080" s="282" t="s">
        <v>110</v>
      </c>
      <c r="C1080" s="283" t="s">
        <v>869</v>
      </c>
      <c r="D1080" s="284">
        <f t="shared" si="244"/>
        <v>0</v>
      </c>
      <c r="E1080" s="284">
        <f t="shared" si="244"/>
        <v>0</v>
      </c>
      <c r="F1080" s="285" t="str">
        <f t="shared" si="206"/>
        <v>-</v>
      </c>
    </row>
    <row r="1081" spans="1:6" s="292" customFormat="1" ht="45.75" hidden="1" x14ac:dyDescent="0.25">
      <c r="A1081" s="123" t="s">
        <v>246</v>
      </c>
      <c r="B1081" s="288" t="s">
        <v>110</v>
      </c>
      <c r="C1081" s="289" t="s">
        <v>870</v>
      </c>
      <c r="D1081" s="290">
        <f>D1082+D1087</f>
        <v>0</v>
      </c>
      <c r="E1081" s="290">
        <f>E1082+E1087</f>
        <v>0</v>
      </c>
      <c r="F1081" s="291" t="str">
        <f t="shared" si="206"/>
        <v>-</v>
      </c>
    </row>
    <row r="1082" spans="1:6" s="292" customFormat="1" hidden="1" x14ac:dyDescent="0.25">
      <c r="A1082" s="123" t="s">
        <v>112</v>
      </c>
      <c r="B1082" s="288" t="s">
        <v>110</v>
      </c>
      <c r="C1082" s="289" t="s">
        <v>871</v>
      </c>
      <c r="D1082" s="290">
        <f t="shared" ref="D1082:E1085" si="245">D1083</f>
        <v>0</v>
      </c>
      <c r="E1082" s="290">
        <f t="shared" si="245"/>
        <v>0</v>
      </c>
      <c r="F1082" s="291" t="str">
        <f t="shared" si="206"/>
        <v>-</v>
      </c>
    </row>
    <row r="1083" spans="1:6" s="292" customFormat="1" ht="23.25" hidden="1" x14ac:dyDescent="0.25">
      <c r="A1083" s="123" t="s">
        <v>160</v>
      </c>
      <c r="B1083" s="288" t="s">
        <v>110</v>
      </c>
      <c r="C1083" s="289" t="s">
        <v>872</v>
      </c>
      <c r="D1083" s="290">
        <f t="shared" si="245"/>
        <v>0</v>
      </c>
      <c r="E1083" s="290">
        <f t="shared" si="245"/>
        <v>0</v>
      </c>
      <c r="F1083" s="291" t="str">
        <f t="shared" ref="F1083:F1130" si="246">IF(OR(D1083="-",E1083=D1083),"-",D1083-IF(E1083="-",0,E1083))</f>
        <v>-</v>
      </c>
    </row>
    <row r="1084" spans="1:6" s="292" customFormat="1" ht="23.25" hidden="1" x14ac:dyDescent="0.25">
      <c r="A1084" s="123" t="s">
        <v>113</v>
      </c>
      <c r="B1084" s="288" t="s">
        <v>110</v>
      </c>
      <c r="C1084" s="289" t="s">
        <v>873</v>
      </c>
      <c r="D1084" s="290">
        <f t="shared" si="245"/>
        <v>0</v>
      </c>
      <c r="E1084" s="290">
        <f t="shared" si="245"/>
        <v>0</v>
      </c>
      <c r="F1084" s="291" t="str">
        <f t="shared" si="246"/>
        <v>-</v>
      </c>
    </row>
    <row r="1085" spans="1:6" s="292" customFormat="1" ht="23.25" hidden="1" x14ac:dyDescent="0.25">
      <c r="A1085" s="123" t="s">
        <v>358</v>
      </c>
      <c r="B1085" s="288" t="s">
        <v>110</v>
      </c>
      <c r="C1085" s="289" t="s">
        <v>874</v>
      </c>
      <c r="D1085" s="290">
        <f t="shared" si="245"/>
        <v>0</v>
      </c>
      <c r="E1085" s="290">
        <f t="shared" si="245"/>
        <v>0</v>
      </c>
      <c r="F1085" s="291" t="str">
        <f t="shared" si="246"/>
        <v>-</v>
      </c>
    </row>
    <row r="1086" spans="1:6" s="292" customFormat="1" ht="34.5" hidden="1" x14ac:dyDescent="0.25">
      <c r="A1086" s="123" t="s">
        <v>114</v>
      </c>
      <c r="B1086" s="288" t="s">
        <v>110</v>
      </c>
      <c r="C1086" s="289" t="s">
        <v>875</v>
      </c>
      <c r="D1086" s="290"/>
      <c r="E1086" s="293"/>
      <c r="F1086" s="291" t="str">
        <f t="shared" si="246"/>
        <v>-</v>
      </c>
    </row>
    <row r="1087" spans="1:6" s="292" customFormat="1" ht="23.25" hidden="1" x14ac:dyDescent="0.25">
      <c r="A1087" s="123" t="s">
        <v>618</v>
      </c>
      <c r="B1087" s="288" t="s">
        <v>110</v>
      </c>
      <c r="C1087" s="289" t="s">
        <v>876</v>
      </c>
      <c r="D1087" s="290">
        <f t="shared" ref="D1087:E1090" si="247">D1088</f>
        <v>0</v>
      </c>
      <c r="E1087" s="290">
        <f t="shared" si="247"/>
        <v>0</v>
      </c>
      <c r="F1087" s="291" t="str">
        <f t="shared" si="246"/>
        <v>-</v>
      </c>
    </row>
    <row r="1088" spans="1:6" s="292" customFormat="1" hidden="1" x14ac:dyDescent="0.25">
      <c r="A1088" s="123" t="s">
        <v>10</v>
      </c>
      <c r="B1088" s="288" t="s">
        <v>110</v>
      </c>
      <c r="C1088" s="289" t="s">
        <v>877</v>
      </c>
      <c r="D1088" s="290">
        <f t="shared" si="247"/>
        <v>0</v>
      </c>
      <c r="E1088" s="290">
        <f t="shared" si="247"/>
        <v>0</v>
      </c>
      <c r="F1088" s="291" t="str">
        <f t="shared" si="246"/>
        <v>-</v>
      </c>
    </row>
    <row r="1089" spans="1:6" s="292" customFormat="1" ht="34.5" hidden="1" x14ac:dyDescent="0.25">
      <c r="A1089" s="123" t="s">
        <v>142</v>
      </c>
      <c r="B1089" s="288" t="s">
        <v>110</v>
      </c>
      <c r="C1089" s="289" t="s">
        <v>878</v>
      </c>
      <c r="D1089" s="290">
        <f t="shared" si="247"/>
        <v>0</v>
      </c>
      <c r="E1089" s="290">
        <f t="shared" si="247"/>
        <v>0</v>
      </c>
      <c r="F1089" s="291" t="str">
        <f t="shared" si="246"/>
        <v>-</v>
      </c>
    </row>
    <row r="1090" spans="1:6" s="292" customFormat="1" hidden="1" x14ac:dyDescent="0.25">
      <c r="A1090" s="123" t="s">
        <v>143</v>
      </c>
      <c r="B1090" s="288" t="s">
        <v>110</v>
      </c>
      <c r="C1090" s="289" t="s">
        <v>879</v>
      </c>
      <c r="D1090" s="290">
        <f t="shared" si="247"/>
        <v>0</v>
      </c>
      <c r="E1090" s="290">
        <f t="shared" si="247"/>
        <v>0</v>
      </c>
      <c r="F1090" s="291" t="str">
        <f t="shared" si="246"/>
        <v>-</v>
      </c>
    </row>
    <row r="1091" spans="1:6" s="292" customFormat="1" ht="34.5" hidden="1" x14ac:dyDescent="0.25">
      <c r="A1091" s="123" t="s">
        <v>144</v>
      </c>
      <c r="B1091" s="288" t="s">
        <v>110</v>
      </c>
      <c r="C1091" s="289" t="s">
        <v>880</v>
      </c>
      <c r="D1091" s="290"/>
      <c r="E1091" s="293"/>
      <c r="F1091" s="291" t="str">
        <f t="shared" si="246"/>
        <v>-</v>
      </c>
    </row>
    <row r="1092" spans="1:6" s="122" customFormat="1" ht="22.5" hidden="1" x14ac:dyDescent="0.25">
      <c r="A1092" s="126" t="s">
        <v>1048</v>
      </c>
      <c r="B1092" s="225" t="s">
        <v>110</v>
      </c>
      <c r="C1092" s="226" t="s">
        <v>1047</v>
      </c>
      <c r="D1092" s="227">
        <f t="shared" ref="D1092:E1094" si="248">D1093</f>
        <v>0</v>
      </c>
      <c r="E1092" s="227">
        <f t="shared" si="248"/>
        <v>0</v>
      </c>
      <c r="F1092" s="231" t="str">
        <f t="shared" si="246"/>
        <v>-</v>
      </c>
    </row>
    <row r="1093" spans="1:6" s="122" customFormat="1" ht="22.5" hidden="1" x14ac:dyDescent="0.25">
      <c r="A1093" s="126" t="s">
        <v>1049</v>
      </c>
      <c r="B1093" s="225" t="s">
        <v>110</v>
      </c>
      <c r="C1093" s="226" t="s">
        <v>1024</v>
      </c>
      <c r="D1093" s="227">
        <f t="shared" si="248"/>
        <v>0</v>
      </c>
      <c r="E1093" s="227">
        <f t="shared" si="248"/>
        <v>0</v>
      </c>
      <c r="F1093" s="231" t="str">
        <f t="shared" si="246"/>
        <v>-</v>
      </c>
    </row>
    <row r="1094" spans="1:6" s="122" customFormat="1" ht="23.25" hidden="1" x14ac:dyDescent="0.25">
      <c r="A1094" s="120" t="s">
        <v>341</v>
      </c>
      <c r="B1094" s="225" t="s">
        <v>110</v>
      </c>
      <c r="C1094" s="226" t="s">
        <v>1023</v>
      </c>
      <c r="D1094" s="227">
        <f t="shared" si="248"/>
        <v>0</v>
      </c>
      <c r="E1094" s="227">
        <f t="shared" si="248"/>
        <v>0</v>
      </c>
      <c r="F1094" s="231" t="str">
        <f t="shared" ref="F1094" si="249">IF(OR(D1094="-",E1094=D1094),"-",D1094-IF(E1094="-",0,E1094))</f>
        <v>-</v>
      </c>
    </row>
    <row r="1095" spans="1:6" s="122" customFormat="1" ht="23.25" hidden="1" x14ac:dyDescent="0.25">
      <c r="A1095" s="120" t="s">
        <v>111</v>
      </c>
      <c r="B1095" s="225" t="s">
        <v>110</v>
      </c>
      <c r="C1095" s="226" t="s">
        <v>1022</v>
      </c>
      <c r="D1095" s="227">
        <f t="shared" ref="D1095:E1098" si="250">D1096</f>
        <v>0</v>
      </c>
      <c r="E1095" s="227">
        <f t="shared" si="250"/>
        <v>0</v>
      </c>
      <c r="F1095" s="231" t="str">
        <f t="shared" si="246"/>
        <v>-</v>
      </c>
    </row>
    <row r="1096" spans="1:6" s="171" customFormat="1" ht="23.25" hidden="1" x14ac:dyDescent="0.25">
      <c r="A1096" s="445" t="s">
        <v>11</v>
      </c>
      <c r="B1096" s="208" t="s">
        <v>110</v>
      </c>
      <c r="C1096" s="228" t="s">
        <v>1021</v>
      </c>
      <c r="D1096" s="229">
        <f t="shared" si="250"/>
        <v>0</v>
      </c>
      <c r="E1096" s="229">
        <f t="shared" si="250"/>
        <v>0</v>
      </c>
      <c r="F1096" s="232" t="str">
        <f t="shared" si="246"/>
        <v>-</v>
      </c>
    </row>
    <row r="1097" spans="1:6" s="4" customFormat="1" hidden="1" x14ac:dyDescent="0.25">
      <c r="A1097" s="126" t="s">
        <v>1050</v>
      </c>
      <c r="B1097" s="208" t="s">
        <v>110</v>
      </c>
      <c r="C1097" s="228" t="s">
        <v>1020</v>
      </c>
      <c r="D1097" s="229">
        <f t="shared" si="250"/>
        <v>0</v>
      </c>
      <c r="E1097" s="229">
        <f t="shared" si="250"/>
        <v>0</v>
      </c>
      <c r="F1097" s="232" t="str">
        <f t="shared" si="246"/>
        <v>-</v>
      </c>
    </row>
    <row r="1098" spans="1:6" s="4" customFormat="1" ht="15.75" hidden="1" customHeight="1" x14ac:dyDescent="0.25">
      <c r="A1098" s="126" t="s">
        <v>1051</v>
      </c>
      <c r="B1098" s="208" t="s">
        <v>110</v>
      </c>
      <c r="C1098" s="228" t="s">
        <v>1019</v>
      </c>
      <c r="D1098" s="229">
        <f t="shared" si="250"/>
        <v>0</v>
      </c>
      <c r="E1098" s="229">
        <f t="shared" si="250"/>
        <v>0</v>
      </c>
      <c r="F1098" s="232" t="str">
        <f t="shared" si="246"/>
        <v>-</v>
      </c>
    </row>
    <row r="1099" spans="1:6" s="4" customFormat="1" hidden="1" x14ac:dyDescent="0.25">
      <c r="A1099" s="126" t="s">
        <v>1052</v>
      </c>
      <c r="B1099" s="208" t="s">
        <v>110</v>
      </c>
      <c r="C1099" s="228" t="s">
        <v>1018</v>
      </c>
      <c r="D1099" s="229">
        <v>0</v>
      </c>
      <c r="E1099" s="230"/>
      <c r="F1099" s="232" t="str">
        <f t="shared" si="246"/>
        <v>-</v>
      </c>
    </row>
    <row r="1100" spans="1:6" s="100" customFormat="1" ht="26.25" customHeight="1" x14ac:dyDescent="0.25">
      <c r="A1100" s="120" t="s">
        <v>881</v>
      </c>
      <c r="B1100" s="121" t="s">
        <v>110</v>
      </c>
      <c r="C1100" s="143" t="s">
        <v>882</v>
      </c>
      <c r="D1100" s="116">
        <f>D1101</f>
        <v>2213130</v>
      </c>
      <c r="E1100" s="116">
        <f>E1101</f>
        <v>2212007.94</v>
      </c>
      <c r="F1100" s="117">
        <f t="shared" si="246"/>
        <v>1122.0600000000559</v>
      </c>
    </row>
    <row r="1101" spans="1:6" s="100" customFormat="1" x14ac:dyDescent="0.25">
      <c r="A1101" s="120" t="s">
        <v>337</v>
      </c>
      <c r="B1101" s="121" t="s">
        <v>110</v>
      </c>
      <c r="C1101" s="143" t="s">
        <v>883</v>
      </c>
      <c r="D1101" s="116">
        <f>D1102+D1116+D1124</f>
        <v>2213130</v>
      </c>
      <c r="E1101" s="116">
        <f>E1102+E1116+E1124</f>
        <v>2212007.94</v>
      </c>
      <c r="F1101" s="117">
        <f t="shared" si="246"/>
        <v>1122.0600000000559</v>
      </c>
    </row>
    <row r="1102" spans="1:6" s="100" customFormat="1" ht="34.5" x14ac:dyDescent="0.25">
      <c r="A1102" s="120" t="s">
        <v>12</v>
      </c>
      <c r="B1102" s="121" t="s">
        <v>110</v>
      </c>
      <c r="C1102" s="143" t="s">
        <v>884</v>
      </c>
      <c r="D1102" s="116">
        <f t="shared" ref="D1102:E1107" si="251">D1103</f>
        <v>2135030</v>
      </c>
      <c r="E1102" s="116">
        <f t="shared" si="251"/>
        <v>2133907.94</v>
      </c>
      <c r="F1102" s="117">
        <f t="shared" si="246"/>
        <v>1122.0600000000559</v>
      </c>
    </row>
    <row r="1103" spans="1:6" s="100" customFormat="1" ht="23.25" x14ac:dyDescent="0.25">
      <c r="A1103" s="120" t="s">
        <v>341</v>
      </c>
      <c r="B1103" s="121" t="s">
        <v>110</v>
      </c>
      <c r="C1103" s="143" t="s">
        <v>885</v>
      </c>
      <c r="D1103" s="116">
        <f t="shared" si="251"/>
        <v>2135030</v>
      </c>
      <c r="E1103" s="116">
        <f t="shared" si="251"/>
        <v>2133907.94</v>
      </c>
      <c r="F1103" s="117">
        <f t="shared" si="246"/>
        <v>1122.0600000000559</v>
      </c>
    </row>
    <row r="1104" spans="1:6" s="100" customFormat="1" ht="23.25" x14ac:dyDescent="0.25">
      <c r="A1104" s="120" t="s">
        <v>111</v>
      </c>
      <c r="B1104" s="121" t="s">
        <v>110</v>
      </c>
      <c r="C1104" s="143" t="s">
        <v>886</v>
      </c>
      <c r="D1104" s="116">
        <f>D1105+D1111</f>
        <v>2135030</v>
      </c>
      <c r="E1104" s="116">
        <f>E1105+E1111</f>
        <v>2133907.94</v>
      </c>
      <c r="F1104" s="117">
        <f t="shared" si="246"/>
        <v>1122.0600000000559</v>
      </c>
    </row>
    <row r="1105" spans="1:14" ht="35.25" customHeight="1" x14ac:dyDescent="0.25">
      <c r="A1105" s="123" t="s">
        <v>0</v>
      </c>
      <c r="B1105" s="124" t="s">
        <v>110</v>
      </c>
      <c r="C1105" s="145" t="s">
        <v>887</v>
      </c>
      <c r="D1105" s="118">
        <f t="shared" si="251"/>
        <v>2106600</v>
      </c>
      <c r="E1105" s="118">
        <f t="shared" si="251"/>
        <v>2105477.94</v>
      </c>
      <c r="F1105" s="119">
        <f t="shared" si="246"/>
        <v>1122.0600000000559</v>
      </c>
      <c r="G1105"/>
      <c r="H1105"/>
      <c r="I1105"/>
      <c r="J1105"/>
      <c r="K1105"/>
      <c r="L1105"/>
      <c r="M1105"/>
      <c r="N1105"/>
    </row>
    <row r="1106" spans="1:14" x14ac:dyDescent="0.25">
      <c r="A1106" s="123" t="s">
        <v>13</v>
      </c>
      <c r="B1106" s="124" t="s">
        <v>110</v>
      </c>
      <c r="C1106" s="145" t="s">
        <v>888</v>
      </c>
      <c r="D1106" s="118">
        <f t="shared" si="251"/>
        <v>2106600</v>
      </c>
      <c r="E1106" s="118">
        <f t="shared" si="251"/>
        <v>2105477.94</v>
      </c>
      <c r="F1106" s="119">
        <f t="shared" si="246"/>
        <v>1122.0600000000559</v>
      </c>
      <c r="G1106"/>
      <c r="H1106"/>
      <c r="I1106"/>
      <c r="J1106"/>
      <c r="K1106"/>
      <c r="L1106"/>
      <c r="M1106"/>
      <c r="N1106"/>
    </row>
    <row r="1107" spans="1:14" ht="51.75" customHeight="1" x14ac:dyDescent="0.25">
      <c r="A1107" s="123" t="s">
        <v>117</v>
      </c>
      <c r="B1107" s="124" t="s">
        <v>110</v>
      </c>
      <c r="C1107" s="145" t="s">
        <v>889</v>
      </c>
      <c r="D1107" s="118">
        <f t="shared" si="251"/>
        <v>2106600</v>
      </c>
      <c r="E1107" s="118">
        <f t="shared" si="251"/>
        <v>2105477.94</v>
      </c>
      <c r="F1107" s="119">
        <f t="shared" si="246"/>
        <v>1122.0600000000559</v>
      </c>
      <c r="G1107"/>
      <c r="H1107"/>
      <c r="I1107"/>
      <c r="J1107"/>
      <c r="K1107"/>
      <c r="L1107"/>
      <c r="M1107"/>
      <c r="N1107"/>
    </row>
    <row r="1108" spans="1:14" ht="23.25" x14ac:dyDescent="0.25">
      <c r="A1108" s="123" t="s">
        <v>118</v>
      </c>
      <c r="B1108" s="124" t="s">
        <v>110</v>
      </c>
      <c r="C1108" s="145" t="s">
        <v>890</v>
      </c>
      <c r="D1108" s="118">
        <f>D1109+D1110</f>
        <v>2106600</v>
      </c>
      <c r="E1108" s="118">
        <f>E1109+E1110</f>
        <v>2105477.94</v>
      </c>
      <c r="F1108" s="119">
        <f t="shared" si="246"/>
        <v>1122.0600000000559</v>
      </c>
      <c r="G1108"/>
      <c r="H1108"/>
      <c r="I1108"/>
      <c r="J1108"/>
      <c r="K1108"/>
      <c r="L1108"/>
      <c r="M1108"/>
      <c r="N1108"/>
    </row>
    <row r="1109" spans="1:14" ht="23.25" x14ac:dyDescent="0.25">
      <c r="A1109" s="123" t="s">
        <v>1181</v>
      </c>
      <c r="B1109" s="124" t="s">
        <v>110</v>
      </c>
      <c r="C1109" s="145" t="s">
        <v>891</v>
      </c>
      <c r="D1109" s="118">
        <f>1660571.3+6904.11</f>
        <v>1667475.4100000001</v>
      </c>
      <c r="E1109" s="125">
        <f>1659449.24+6904.11</f>
        <v>1666353.35</v>
      </c>
      <c r="F1109" s="119">
        <f t="shared" si="246"/>
        <v>1122.0600000000559</v>
      </c>
      <c r="G1109"/>
      <c r="H1109"/>
      <c r="I1109"/>
      <c r="J1109"/>
      <c r="K1109"/>
      <c r="L1109"/>
      <c r="M1109"/>
      <c r="N1109"/>
    </row>
    <row r="1110" spans="1:14" ht="33" customHeight="1" x14ac:dyDescent="0.25">
      <c r="A1110" s="123" t="s">
        <v>248</v>
      </c>
      <c r="B1110" s="124" t="s">
        <v>110</v>
      </c>
      <c r="C1110" s="145" t="s">
        <v>892</v>
      </c>
      <c r="D1110" s="118">
        <f>434771.74+4352.85</f>
        <v>439124.58999999997</v>
      </c>
      <c r="E1110" s="125">
        <f>434771.74+4352.85</f>
        <v>439124.58999999997</v>
      </c>
      <c r="F1110" s="119" t="str">
        <f t="shared" si="246"/>
        <v>-</v>
      </c>
      <c r="G1110"/>
      <c r="H1110"/>
      <c r="I1110"/>
      <c r="J1110"/>
      <c r="K1110"/>
      <c r="L1110"/>
      <c r="M1110"/>
      <c r="N1110"/>
    </row>
    <row r="1111" spans="1:14" s="115" customFormat="1" ht="48" customHeight="1" x14ac:dyDescent="0.25">
      <c r="A1111" s="123" t="s">
        <v>318</v>
      </c>
      <c r="B1111" s="124" t="s">
        <v>110</v>
      </c>
      <c r="C1111" s="145" t="s">
        <v>1503</v>
      </c>
      <c r="D1111" s="118">
        <f>D1112</f>
        <v>28430</v>
      </c>
      <c r="E1111" s="118">
        <f>E1112</f>
        <v>28430</v>
      </c>
      <c r="F1111" s="119" t="str">
        <f t="shared" ref="F1111:F1115" si="252">IF(OR(D1111="-",E1111=D1111),"-",D1111-IF(E1111="-",0,E1111))</f>
        <v>-</v>
      </c>
    </row>
    <row r="1112" spans="1:14" s="115" customFormat="1" ht="48" customHeight="1" x14ac:dyDescent="0.25">
      <c r="A1112" s="123" t="s">
        <v>1504</v>
      </c>
      <c r="B1112" s="124" t="s">
        <v>110</v>
      </c>
      <c r="C1112" s="145" t="s">
        <v>1612</v>
      </c>
      <c r="D1112" s="118">
        <f>D1113</f>
        <v>28430</v>
      </c>
      <c r="E1112" s="118">
        <f>E1113</f>
        <v>28430</v>
      </c>
      <c r="F1112" s="119"/>
    </row>
    <row r="1113" spans="1:14" s="115" customFormat="1" ht="61.5" customHeight="1" x14ac:dyDescent="0.25">
      <c r="A1113" s="123" t="s">
        <v>117</v>
      </c>
      <c r="B1113" s="124" t="s">
        <v>110</v>
      </c>
      <c r="C1113" s="145" t="s">
        <v>1613</v>
      </c>
      <c r="D1113" s="118">
        <f t="shared" ref="D1113:E1113" si="253">D1114</f>
        <v>28430</v>
      </c>
      <c r="E1113" s="118">
        <f t="shared" si="253"/>
        <v>28430</v>
      </c>
      <c r="F1113" s="119" t="str">
        <f t="shared" si="252"/>
        <v>-</v>
      </c>
    </row>
    <row r="1114" spans="1:14" s="115" customFormat="1" ht="23.25" x14ac:dyDescent="0.25">
      <c r="A1114" s="123" t="s">
        <v>118</v>
      </c>
      <c r="B1114" s="124" t="s">
        <v>110</v>
      </c>
      <c r="C1114" s="145" t="s">
        <v>1614</v>
      </c>
      <c r="D1114" s="118">
        <f>D1115</f>
        <v>28430</v>
      </c>
      <c r="E1114" s="118">
        <f>E1115</f>
        <v>28430</v>
      </c>
      <c r="F1114" s="119" t="str">
        <f t="shared" si="252"/>
        <v>-</v>
      </c>
    </row>
    <row r="1115" spans="1:14" s="115" customFormat="1" ht="23.25" x14ac:dyDescent="0.25">
      <c r="A1115" s="123" t="s">
        <v>1181</v>
      </c>
      <c r="B1115" s="124" t="s">
        <v>110</v>
      </c>
      <c r="C1115" s="145" t="s">
        <v>1615</v>
      </c>
      <c r="D1115" s="118">
        <v>28430</v>
      </c>
      <c r="E1115" s="125">
        <v>28430</v>
      </c>
      <c r="F1115" s="119" t="str">
        <f t="shared" si="252"/>
        <v>-</v>
      </c>
    </row>
    <row r="1116" spans="1:14" s="286" customFormat="1" ht="50.25" hidden="1" customHeight="1" x14ac:dyDescent="0.25">
      <c r="A1116" s="120" t="s">
        <v>14</v>
      </c>
      <c r="B1116" s="121" t="s">
        <v>110</v>
      </c>
      <c r="C1116" s="226" t="s">
        <v>893</v>
      </c>
      <c r="D1116" s="227">
        <f t="shared" ref="D1116:E1122" si="254">D1117</f>
        <v>0</v>
      </c>
      <c r="E1116" s="227">
        <f t="shared" si="254"/>
        <v>0</v>
      </c>
      <c r="F1116" s="231" t="str">
        <f t="shared" si="246"/>
        <v>-</v>
      </c>
    </row>
    <row r="1117" spans="1:14" s="286" customFormat="1" ht="23.25" hidden="1" x14ac:dyDescent="0.25">
      <c r="A1117" s="120" t="s">
        <v>341</v>
      </c>
      <c r="B1117" s="121" t="s">
        <v>110</v>
      </c>
      <c r="C1117" s="226" t="s">
        <v>894</v>
      </c>
      <c r="D1117" s="227">
        <f t="shared" si="254"/>
        <v>0</v>
      </c>
      <c r="E1117" s="227">
        <f t="shared" si="254"/>
        <v>0</v>
      </c>
      <c r="F1117" s="231" t="str">
        <f t="shared" si="246"/>
        <v>-</v>
      </c>
    </row>
    <row r="1118" spans="1:14" s="286" customFormat="1" ht="23.25" hidden="1" x14ac:dyDescent="0.25">
      <c r="A1118" s="120" t="s">
        <v>111</v>
      </c>
      <c r="B1118" s="121" t="s">
        <v>110</v>
      </c>
      <c r="C1118" s="226" t="s">
        <v>895</v>
      </c>
      <c r="D1118" s="227">
        <f t="shared" si="254"/>
        <v>0</v>
      </c>
      <c r="E1118" s="227">
        <f t="shared" si="254"/>
        <v>0</v>
      </c>
      <c r="F1118" s="231" t="str">
        <f t="shared" si="246"/>
        <v>-</v>
      </c>
    </row>
    <row r="1119" spans="1:14" s="292" customFormat="1" ht="34.5" hidden="1" customHeight="1" x14ac:dyDescent="0.25">
      <c r="A1119" s="123" t="s">
        <v>0</v>
      </c>
      <c r="B1119" s="124" t="s">
        <v>110</v>
      </c>
      <c r="C1119" s="228" t="s">
        <v>896</v>
      </c>
      <c r="D1119" s="229">
        <f t="shared" si="254"/>
        <v>0</v>
      </c>
      <c r="E1119" s="229">
        <f t="shared" si="254"/>
        <v>0</v>
      </c>
      <c r="F1119" s="232" t="str">
        <f t="shared" si="246"/>
        <v>-</v>
      </c>
    </row>
    <row r="1120" spans="1:14" s="292" customFormat="1" hidden="1" x14ac:dyDescent="0.25">
      <c r="A1120" s="123" t="s">
        <v>119</v>
      </c>
      <c r="B1120" s="124" t="s">
        <v>110</v>
      </c>
      <c r="C1120" s="228" t="s">
        <v>897</v>
      </c>
      <c r="D1120" s="229">
        <f t="shared" si="254"/>
        <v>0</v>
      </c>
      <c r="E1120" s="229">
        <f t="shared" si="254"/>
        <v>0</v>
      </c>
      <c r="F1120" s="232" t="str">
        <f t="shared" si="246"/>
        <v>-</v>
      </c>
    </row>
    <row r="1121" spans="1:14" s="292" customFormat="1" ht="23.25" hidden="1" x14ac:dyDescent="0.25">
      <c r="A1121" s="123" t="s">
        <v>113</v>
      </c>
      <c r="B1121" s="124" t="s">
        <v>110</v>
      </c>
      <c r="C1121" s="228" t="s">
        <v>898</v>
      </c>
      <c r="D1121" s="229">
        <f t="shared" si="254"/>
        <v>0</v>
      </c>
      <c r="E1121" s="229">
        <f t="shared" si="254"/>
        <v>0</v>
      </c>
      <c r="F1121" s="232" t="str">
        <f t="shared" si="246"/>
        <v>-</v>
      </c>
    </row>
    <row r="1122" spans="1:14" s="292" customFormat="1" ht="22.5" hidden="1" customHeight="1" x14ac:dyDescent="0.25">
      <c r="A1122" s="123" t="s">
        <v>1164</v>
      </c>
      <c r="B1122" s="124" t="s">
        <v>110</v>
      </c>
      <c r="C1122" s="228" t="s">
        <v>899</v>
      </c>
      <c r="D1122" s="229">
        <f t="shared" si="254"/>
        <v>0</v>
      </c>
      <c r="E1122" s="229">
        <f t="shared" si="254"/>
        <v>0</v>
      </c>
      <c r="F1122" s="232" t="str">
        <f t="shared" si="246"/>
        <v>-</v>
      </c>
    </row>
    <row r="1123" spans="1:14" s="292" customFormat="1" x14ac:dyDescent="0.25">
      <c r="A1123" s="123" t="s">
        <v>1285</v>
      </c>
      <c r="B1123" s="124" t="s">
        <v>110</v>
      </c>
      <c r="C1123" s="145" t="s">
        <v>900</v>
      </c>
      <c r="D1123" s="118">
        <v>0</v>
      </c>
      <c r="E1123" s="125"/>
      <c r="F1123" s="119" t="str">
        <f t="shared" si="246"/>
        <v>-</v>
      </c>
    </row>
    <row r="1124" spans="1:14" s="100" customFormat="1" ht="40.5" customHeight="1" x14ac:dyDescent="0.25">
      <c r="A1124" s="120" t="s">
        <v>124</v>
      </c>
      <c r="B1124" s="121" t="s">
        <v>110</v>
      </c>
      <c r="C1124" s="143" t="s">
        <v>901</v>
      </c>
      <c r="D1124" s="116">
        <f t="shared" ref="D1124:E1129" si="255">D1125</f>
        <v>78100</v>
      </c>
      <c r="E1124" s="116">
        <f t="shared" si="255"/>
        <v>78100</v>
      </c>
      <c r="F1124" s="117" t="str">
        <f t="shared" si="246"/>
        <v>-</v>
      </c>
    </row>
    <row r="1125" spans="1:14" s="100" customFormat="1" ht="23.25" x14ac:dyDescent="0.25">
      <c r="A1125" s="120" t="s">
        <v>341</v>
      </c>
      <c r="B1125" s="121" t="s">
        <v>110</v>
      </c>
      <c r="C1125" s="143" t="s">
        <v>902</v>
      </c>
      <c r="D1125" s="116">
        <f t="shared" si="255"/>
        <v>78100</v>
      </c>
      <c r="E1125" s="116">
        <f t="shared" si="255"/>
        <v>78100</v>
      </c>
      <c r="F1125" s="117" t="str">
        <f t="shared" si="246"/>
        <v>-</v>
      </c>
    </row>
    <row r="1126" spans="1:14" s="100" customFormat="1" ht="23.25" x14ac:dyDescent="0.25">
      <c r="A1126" s="120" t="s">
        <v>111</v>
      </c>
      <c r="B1126" s="121" t="s">
        <v>110</v>
      </c>
      <c r="C1126" s="143" t="s">
        <v>903</v>
      </c>
      <c r="D1126" s="116">
        <f t="shared" si="255"/>
        <v>78100</v>
      </c>
      <c r="E1126" s="116">
        <f t="shared" si="255"/>
        <v>78100</v>
      </c>
      <c r="F1126" s="117" t="str">
        <f t="shared" si="246"/>
        <v>-</v>
      </c>
    </row>
    <row r="1127" spans="1:14" ht="45.75" customHeight="1" x14ac:dyDescent="0.25">
      <c r="A1127" s="123" t="s">
        <v>361</v>
      </c>
      <c r="B1127" s="124" t="s">
        <v>110</v>
      </c>
      <c r="C1127" s="145" t="s">
        <v>904</v>
      </c>
      <c r="D1127" s="118">
        <f t="shared" si="255"/>
        <v>78100</v>
      </c>
      <c r="E1127" s="118">
        <f t="shared" si="255"/>
        <v>78100</v>
      </c>
      <c r="F1127" s="119" t="str">
        <f t="shared" si="246"/>
        <v>-</v>
      </c>
      <c r="G1127"/>
      <c r="H1127"/>
      <c r="I1127"/>
      <c r="J1127"/>
      <c r="K1127"/>
      <c r="L1127"/>
      <c r="M1127"/>
      <c r="N1127"/>
    </row>
    <row r="1128" spans="1:14" ht="34.5" x14ac:dyDescent="0.25">
      <c r="A1128" s="123" t="s">
        <v>905</v>
      </c>
      <c r="B1128" s="124" t="s">
        <v>110</v>
      </c>
      <c r="C1128" s="145" t="s">
        <v>906</v>
      </c>
      <c r="D1128" s="118">
        <f t="shared" si="255"/>
        <v>78100</v>
      </c>
      <c r="E1128" s="118">
        <f t="shared" si="255"/>
        <v>78100</v>
      </c>
      <c r="F1128" s="119" t="str">
        <f t="shared" si="246"/>
        <v>-</v>
      </c>
      <c r="G1128"/>
      <c r="H1128"/>
      <c r="I1128"/>
      <c r="J1128"/>
      <c r="K1128"/>
      <c r="L1128"/>
      <c r="M1128"/>
      <c r="N1128"/>
    </row>
    <row r="1129" spans="1:14" x14ac:dyDescent="0.25">
      <c r="A1129" s="123" t="s">
        <v>122</v>
      </c>
      <c r="B1129" s="124" t="s">
        <v>110</v>
      </c>
      <c r="C1129" s="145" t="s">
        <v>907</v>
      </c>
      <c r="D1129" s="118">
        <f t="shared" si="255"/>
        <v>78100</v>
      </c>
      <c r="E1129" s="118">
        <f t="shared" si="255"/>
        <v>78100</v>
      </c>
      <c r="F1129" s="119" t="str">
        <f t="shared" si="246"/>
        <v>-</v>
      </c>
      <c r="G1129"/>
      <c r="H1129"/>
      <c r="I1129"/>
      <c r="J1129"/>
      <c r="K1129"/>
      <c r="L1129"/>
      <c r="M1129"/>
      <c r="N1129"/>
    </row>
    <row r="1130" spans="1:14" ht="15.75" thickBot="1" x14ac:dyDescent="0.3">
      <c r="A1130" s="123" t="s">
        <v>123</v>
      </c>
      <c r="B1130" s="124" t="s">
        <v>110</v>
      </c>
      <c r="C1130" s="145" t="s">
        <v>908</v>
      </c>
      <c r="D1130" s="118">
        <v>78100</v>
      </c>
      <c r="E1130" s="125">
        <v>78100</v>
      </c>
      <c r="F1130" s="119" t="str">
        <f t="shared" si="246"/>
        <v>-</v>
      </c>
      <c r="G1130"/>
      <c r="H1130"/>
      <c r="I1130"/>
      <c r="J1130"/>
      <c r="K1130"/>
      <c r="L1130"/>
      <c r="M1130"/>
      <c r="N1130"/>
    </row>
    <row r="1131" spans="1:14" ht="11.25" customHeight="1" thickBot="1" x14ac:dyDescent="0.3">
      <c r="A1131" s="163"/>
      <c r="B1131" s="164"/>
      <c r="C1131" s="165"/>
      <c r="D1131" s="169"/>
      <c r="E1131" s="164"/>
      <c r="F1131" s="178"/>
      <c r="G1131"/>
      <c r="H1131"/>
      <c r="I1131"/>
      <c r="J1131"/>
      <c r="K1131"/>
      <c r="L1131"/>
      <c r="M1131"/>
      <c r="N1131"/>
    </row>
    <row r="1132" spans="1:14" ht="24.75" customHeight="1" thickBot="1" x14ac:dyDescent="0.3">
      <c r="A1132" s="166" t="s">
        <v>909</v>
      </c>
      <c r="B1132" s="167" t="s">
        <v>15</v>
      </c>
      <c r="C1132" s="168" t="s">
        <v>334</v>
      </c>
      <c r="D1132" s="502">
        <f>D15-D172</f>
        <v>-4560366.1200000048</v>
      </c>
      <c r="E1132" s="179">
        <f>E15-E172</f>
        <v>-1301981.5699999928</v>
      </c>
      <c r="F1132" s="180" t="s">
        <v>910</v>
      </c>
      <c r="G1132"/>
      <c r="H1132"/>
      <c r="I1132"/>
      <c r="J1132"/>
      <c r="K1132"/>
      <c r="L1132"/>
      <c r="M1132"/>
      <c r="N1132"/>
    </row>
    <row r="1133" spans="1:14" ht="45.75" hidden="1" customHeight="1" x14ac:dyDescent="0.25">
      <c r="A1133" s="52"/>
      <c r="B1133" s="14"/>
      <c r="C1133" s="146"/>
      <c r="D1133" s="15"/>
      <c r="E1133" s="15"/>
      <c r="F1133" s="85"/>
    </row>
    <row r="1134" spans="1:14" ht="45.75" hidden="1" customHeight="1" x14ac:dyDescent="0.25">
      <c r="F1134" s="176"/>
    </row>
    <row r="1135" spans="1:14" ht="45.75" hidden="1" customHeight="1" x14ac:dyDescent="0.25">
      <c r="F1135" s="176"/>
    </row>
    <row r="1136" spans="1:14" ht="22.5" customHeight="1" x14ac:dyDescent="0.25">
      <c r="F1136" s="176"/>
    </row>
    <row r="1137" spans="1:6" ht="20.25" customHeight="1" x14ac:dyDescent="0.25">
      <c r="A1137" s="99" t="s">
        <v>16</v>
      </c>
      <c r="B1137" s="99"/>
      <c r="C1137" s="147"/>
      <c r="D1137" s="99"/>
      <c r="E1137" s="99"/>
      <c r="F1137" s="177"/>
    </row>
    <row r="1138" spans="1:6" ht="21" customHeight="1" x14ac:dyDescent="0.25">
      <c r="A1138" s="19" t="s">
        <v>82</v>
      </c>
      <c r="B1138" s="20" t="s">
        <v>83</v>
      </c>
      <c r="C1138" s="136" t="s">
        <v>17</v>
      </c>
      <c r="D1138" s="21" t="s">
        <v>108</v>
      </c>
      <c r="E1138" s="22" t="s">
        <v>86</v>
      </c>
      <c r="F1138" s="81" t="s">
        <v>87</v>
      </c>
    </row>
    <row r="1139" spans="1:6" ht="11.25" customHeight="1" x14ac:dyDescent="0.25">
      <c r="A1139" s="19" t="s">
        <v>88</v>
      </c>
      <c r="B1139" s="19" t="s">
        <v>89</v>
      </c>
      <c r="C1139" s="148" t="s">
        <v>90</v>
      </c>
      <c r="D1139" s="22" t="s">
        <v>91</v>
      </c>
      <c r="E1139" s="22" t="s">
        <v>92</v>
      </c>
      <c r="F1139" s="87" t="s">
        <v>93</v>
      </c>
    </row>
    <row r="1140" spans="1:6" ht="22.5" x14ac:dyDescent="0.25">
      <c r="A1140" s="50" t="s">
        <v>18</v>
      </c>
      <c r="B1140" s="45" t="s">
        <v>19</v>
      </c>
      <c r="C1140" s="148" t="s">
        <v>96</v>
      </c>
      <c r="D1140" s="67">
        <f>D1159+D1155+D1142</f>
        <v>4399866.1199999992</v>
      </c>
      <c r="E1140" s="67">
        <f>E1154</f>
        <v>1301981.5699999928</v>
      </c>
      <c r="F1140" s="67" t="s">
        <v>1593</v>
      </c>
    </row>
    <row r="1141" spans="1:6" x14ac:dyDescent="0.25">
      <c r="A1141" s="28" t="s">
        <v>97</v>
      </c>
      <c r="B1141" s="45"/>
      <c r="C1141" s="148"/>
      <c r="D1141" s="68"/>
      <c r="E1141" s="68"/>
      <c r="F1141" s="68"/>
    </row>
    <row r="1142" spans="1:6" ht="22.5" x14ac:dyDescent="0.25">
      <c r="A1142" s="50" t="s">
        <v>161</v>
      </c>
      <c r="B1142" s="45">
        <v>520</v>
      </c>
      <c r="C1142" s="142" t="s">
        <v>96</v>
      </c>
      <c r="D1142" s="67">
        <f>D1146</f>
        <v>5868727.4000000004</v>
      </c>
      <c r="E1142" s="67"/>
      <c r="F1142" s="67">
        <f>D1142-E1142</f>
        <v>5868727.4000000004</v>
      </c>
    </row>
    <row r="1143" spans="1:6" ht="22.5" hidden="1" x14ac:dyDescent="0.25">
      <c r="A1143" s="51" t="s">
        <v>20</v>
      </c>
      <c r="B1143" s="45">
        <v>520</v>
      </c>
      <c r="C1143" s="138" t="s">
        <v>21</v>
      </c>
      <c r="D1143" s="67"/>
      <c r="E1143" s="67">
        <f>E1144+E1146</f>
        <v>0</v>
      </c>
      <c r="F1143" s="67">
        <f>F1144+F1146</f>
        <v>5868727.4000000004</v>
      </c>
    </row>
    <row r="1144" spans="1:6" ht="32.25" hidden="1" customHeight="1" x14ac:dyDescent="0.25">
      <c r="A1144" s="51" t="s">
        <v>22</v>
      </c>
      <c r="B1144" s="45">
        <v>520</v>
      </c>
      <c r="C1144" s="138" t="s">
        <v>23</v>
      </c>
      <c r="D1144" s="67"/>
      <c r="E1144" s="67">
        <f>E1145</f>
        <v>0</v>
      </c>
      <c r="F1144" s="67">
        <f t="shared" ref="F1144:F1150" si="256">D1144-E1144</f>
        <v>0</v>
      </c>
    </row>
    <row r="1145" spans="1:6" ht="33.75" hidden="1" x14ac:dyDescent="0.25">
      <c r="A1145" s="51" t="s">
        <v>174</v>
      </c>
      <c r="B1145" s="45">
        <v>520</v>
      </c>
      <c r="C1145" s="142" t="s">
        <v>173</v>
      </c>
      <c r="D1145" s="68"/>
      <c r="E1145" s="68">
        <v>0</v>
      </c>
      <c r="F1145" s="68">
        <f t="shared" si="256"/>
        <v>0</v>
      </c>
    </row>
    <row r="1146" spans="1:6" ht="35.25" customHeight="1" x14ac:dyDescent="0.25">
      <c r="A1146" s="51" t="s">
        <v>1592</v>
      </c>
      <c r="B1146" s="45">
        <v>520</v>
      </c>
      <c r="C1146" s="138" t="s">
        <v>173</v>
      </c>
      <c r="D1146" s="67">
        <v>5868727.4000000004</v>
      </c>
      <c r="E1146" s="67">
        <f>E1147+E1149</f>
        <v>0</v>
      </c>
      <c r="F1146" s="67">
        <f t="shared" si="256"/>
        <v>5868727.4000000004</v>
      </c>
    </row>
    <row r="1147" spans="1:6" ht="42" hidden="1" customHeight="1" x14ac:dyDescent="0.25">
      <c r="A1147" s="51" t="s">
        <v>26</v>
      </c>
      <c r="B1147" s="45">
        <v>520</v>
      </c>
      <c r="C1147" s="138" t="s">
        <v>27</v>
      </c>
      <c r="D1147" s="67">
        <v>5000000</v>
      </c>
      <c r="E1147" s="67">
        <f>E1148</f>
        <v>0</v>
      </c>
      <c r="F1147" s="67">
        <f t="shared" si="256"/>
        <v>5000000</v>
      </c>
    </row>
    <row r="1148" spans="1:6" ht="39" customHeight="1" x14ac:dyDescent="0.25">
      <c r="A1148" s="50" t="s">
        <v>176</v>
      </c>
      <c r="B1148" s="45">
        <v>520</v>
      </c>
      <c r="C1148" s="142" t="s">
        <v>175</v>
      </c>
      <c r="D1148" s="68">
        <v>5000000</v>
      </c>
      <c r="E1148" s="68">
        <v>0</v>
      </c>
      <c r="F1148" s="68">
        <f t="shared" si="256"/>
        <v>5000000</v>
      </c>
    </row>
    <row r="1149" spans="1:6" ht="44.25" hidden="1" customHeight="1" x14ac:dyDescent="0.25">
      <c r="A1149" s="51" t="s">
        <v>28</v>
      </c>
      <c r="B1149" s="45">
        <v>520</v>
      </c>
      <c r="C1149" s="138" t="s">
        <v>29</v>
      </c>
      <c r="D1149" s="67">
        <v>-5000000</v>
      </c>
      <c r="E1149" s="67">
        <f>E1150</f>
        <v>0</v>
      </c>
      <c r="F1149" s="67">
        <f t="shared" si="256"/>
        <v>-5000000</v>
      </c>
    </row>
    <row r="1150" spans="1:6" ht="40.5" customHeight="1" x14ac:dyDescent="0.25">
      <c r="A1150" s="50" t="s">
        <v>178</v>
      </c>
      <c r="B1150" s="45">
        <v>520</v>
      </c>
      <c r="C1150" s="142" t="s">
        <v>177</v>
      </c>
      <c r="D1150" s="68">
        <v>-5000000</v>
      </c>
      <c r="E1150" s="68">
        <v>0</v>
      </c>
      <c r="F1150" s="68">
        <f t="shared" si="256"/>
        <v>-5000000</v>
      </c>
    </row>
    <row r="1151" spans="1:6" ht="28.5" customHeight="1" x14ac:dyDescent="0.25">
      <c r="A1151" s="50" t="s">
        <v>30</v>
      </c>
      <c r="B1151" s="45" t="s">
        <v>31</v>
      </c>
      <c r="C1151" s="148" t="s">
        <v>96</v>
      </c>
      <c r="D1151" s="68" t="s">
        <v>32</v>
      </c>
      <c r="E1151" s="68" t="s">
        <v>32</v>
      </c>
      <c r="F1151" s="68"/>
    </row>
    <row r="1152" spans="1:6" ht="12.75" customHeight="1" x14ac:dyDescent="0.25">
      <c r="A1152" s="50" t="s">
        <v>1594</v>
      </c>
      <c r="B1152" s="45"/>
      <c r="C1152" s="148"/>
      <c r="D1152" s="68"/>
      <c r="E1152" s="68"/>
      <c r="F1152" s="68"/>
    </row>
    <row r="1153" spans="1:6" ht="12" customHeight="1" x14ac:dyDescent="0.25">
      <c r="A1153" s="51" t="s">
        <v>1595</v>
      </c>
      <c r="B1153" s="500">
        <v>700</v>
      </c>
      <c r="C1153" s="501" t="s">
        <v>1596</v>
      </c>
      <c r="D1153" s="67">
        <f>D1154</f>
        <v>-1468861.2800000012</v>
      </c>
      <c r="E1153" s="67">
        <f>E1154</f>
        <v>1301981.5699999928</v>
      </c>
      <c r="F1153" s="67">
        <f>D1153-E1153</f>
        <v>-2770842.849999994</v>
      </c>
    </row>
    <row r="1154" spans="1:6" ht="22.5" x14ac:dyDescent="0.25">
      <c r="A1154" s="51" t="s">
        <v>33</v>
      </c>
      <c r="B1154" s="45" t="s">
        <v>34</v>
      </c>
      <c r="C1154" s="138" t="s">
        <v>35</v>
      </c>
      <c r="D1154" s="67">
        <f>D1162+D1158</f>
        <v>-1468861.2800000012</v>
      </c>
      <c r="E1154" s="67">
        <f>E1162+E1158</f>
        <v>1301981.5699999928</v>
      </c>
      <c r="F1154" s="67">
        <f>D1154-E1154</f>
        <v>-2770842.849999994</v>
      </c>
    </row>
    <row r="1155" spans="1:6" ht="10.5" customHeight="1" x14ac:dyDescent="0.25">
      <c r="A1155" s="51" t="s">
        <v>36</v>
      </c>
      <c r="B1155" s="45">
        <v>710</v>
      </c>
      <c r="C1155" s="138" t="s">
        <v>37</v>
      </c>
      <c r="D1155" s="67">
        <f t="shared" ref="D1155:E1157" si="257">D1156</f>
        <v>-236139961.47999999</v>
      </c>
      <c r="E1155" s="67">
        <f t="shared" si="257"/>
        <v>-217758558.22999999</v>
      </c>
      <c r="F1155" s="68" t="str">
        <f>F1158</f>
        <v>Х</v>
      </c>
    </row>
    <row r="1156" spans="1:6" ht="10.5" customHeight="1" x14ac:dyDescent="0.25">
      <c r="A1156" s="51" t="s">
        <v>38</v>
      </c>
      <c r="B1156" s="45"/>
      <c r="C1156" s="138" t="s">
        <v>39</v>
      </c>
      <c r="D1156" s="67">
        <f t="shared" si="257"/>
        <v>-236139961.47999999</v>
      </c>
      <c r="E1156" s="67">
        <f t="shared" si="257"/>
        <v>-217758558.22999999</v>
      </c>
      <c r="F1156" s="68" t="str">
        <f>F1159</f>
        <v>Х</v>
      </c>
    </row>
    <row r="1157" spans="1:6" ht="22.5" x14ac:dyDescent="0.25">
      <c r="A1157" s="51" t="s">
        <v>40</v>
      </c>
      <c r="B1157" s="45"/>
      <c r="C1157" s="138" t="s">
        <v>41</v>
      </c>
      <c r="D1157" s="67">
        <f t="shared" si="257"/>
        <v>-236139961.47999999</v>
      </c>
      <c r="E1157" s="67">
        <f t="shared" si="257"/>
        <v>-217758558.22999999</v>
      </c>
      <c r="F1157" s="68" t="s">
        <v>96</v>
      </c>
    </row>
    <row r="1158" spans="1:6" ht="22.5" x14ac:dyDescent="0.25">
      <c r="A1158" s="50" t="s">
        <v>253</v>
      </c>
      <c r="B1158" s="45"/>
      <c r="C1158" s="142" t="s">
        <v>252</v>
      </c>
      <c r="D1158" s="68">
        <f>-D15-5000000-5868727.4</f>
        <v>-236139961.47999999</v>
      </c>
      <c r="E1158" s="68">
        <f>-E15-1967282.15</f>
        <v>-217758558.22999999</v>
      </c>
      <c r="F1158" s="68" t="s">
        <v>96</v>
      </c>
    </row>
    <row r="1159" spans="1:6" x14ac:dyDescent="0.25">
      <c r="A1159" s="51" t="s">
        <v>42</v>
      </c>
      <c r="B1159" s="45">
        <v>720</v>
      </c>
      <c r="C1159" s="138" t="s">
        <v>43</v>
      </c>
      <c r="D1159" s="67">
        <f>D1160</f>
        <v>234671100.19999999</v>
      </c>
      <c r="E1159" s="67">
        <f t="shared" ref="E1159:E1161" si="258">E1160</f>
        <v>219060539.79999998</v>
      </c>
      <c r="F1159" s="68" t="s">
        <v>96</v>
      </c>
    </row>
    <row r="1160" spans="1:6" ht="20.25" customHeight="1" x14ac:dyDescent="0.25">
      <c r="A1160" s="51" t="s">
        <v>44</v>
      </c>
      <c r="B1160" s="45"/>
      <c r="C1160" s="138" t="s">
        <v>45</v>
      </c>
      <c r="D1160" s="67">
        <f>D1161</f>
        <v>234671100.19999999</v>
      </c>
      <c r="E1160" s="67">
        <f t="shared" si="258"/>
        <v>219060539.79999998</v>
      </c>
      <c r="F1160" s="68" t="s">
        <v>96</v>
      </c>
    </row>
    <row r="1161" spans="1:6" ht="22.5" x14ac:dyDescent="0.25">
      <c r="A1161" s="51" t="s">
        <v>46</v>
      </c>
      <c r="B1161" s="45"/>
      <c r="C1161" s="138" t="s">
        <v>47</v>
      </c>
      <c r="D1161" s="67">
        <f>D1162</f>
        <v>234671100.19999999</v>
      </c>
      <c r="E1161" s="67">
        <f t="shared" si="258"/>
        <v>219060539.79999998</v>
      </c>
      <c r="F1161" s="68" t="s">
        <v>96</v>
      </c>
    </row>
    <row r="1162" spans="1:6" ht="22.5" x14ac:dyDescent="0.25">
      <c r="A1162" s="50" t="s">
        <v>180</v>
      </c>
      <c r="B1162" s="45"/>
      <c r="C1162" s="142" t="s">
        <v>179</v>
      </c>
      <c r="D1162" s="68">
        <f>D172+5000000-160500</f>
        <v>234671100.19999999</v>
      </c>
      <c r="E1162" s="68">
        <f>E172+1967282.15</f>
        <v>219060539.79999998</v>
      </c>
      <c r="F1162" s="68" t="s">
        <v>96</v>
      </c>
    </row>
  </sheetData>
  <mergeCells count="16">
    <mergeCell ref="B2:D2"/>
    <mergeCell ref="B4:D4"/>
    <mergeCell ref="B7:D7"/>
    <mergeCell ref="B8:D8"/>
    <mergeCell ref="E163:E168"/>
    <mergeCell ref="F163:F168"/>
    <mergeCell ref="A5:A6"/>
    <mergeCell ref="B5:D6"/>
    <mergeCell ref="B9:D9"/>
    <mergeCell ref="A11:F11"/>
    <mergeCell ref="A161:D161"/>
    <mergeCell ref="A163:A170"/>
    <mergeCell ref="B163:B170"/>
    <mergeCell ref="C163:C168"/>
    <mergeCell ref="D163:D170"/>
    <mergeCell ref="E161:F161"/>
  </mergeCells>
  <phoneticPr fontId="11" type="noConversion"/>
  <conditionalFormatting sqref="E173:F173 F175">
    <cfRule type="cellIs" priority="1" stopIfTrue="1" operator="equal">
      <formula>0</formula>
    </cfRule>
  </conditionalFormatting>
  <conditionalFormatting sqref="E188:F188 F187">
    <cfRule type="cellIs" priority="2" stopIfTrue="1" operator="equal">
      <formula>0</formula>
    </cfRule>
  </conditionalFormatting>
  <conditionalFormatting sqref="E190:F190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7" fitToHeight="30" orientation="portrait" r:id="rId1"/>
  <rowBreaks count="1" manualBreakCount="1">
    <brk id="9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1"/>
  <sheetViews>
    <sheetView view="pageBreakPreview" topLeftCell="AS106" zoomScaleNormal="118" zoomScaleSheetLayoutView="100" workbookViewId="0">
      <selection sqref="A1:XFD1048576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26" t="s">
        <v>65</v>
      </c>
      <c r="C2" s="526"/>
      <c r="D2" s="526"/>
      <c r="E2" s="31"/>
      <c r="F2" s="264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27" t="s">
        <v>1584</v>
      </c>
      <c r="C4" s="527"/>
      <c r="D4" s="527"/>
      <c r="E4" s="33" t="s">
        <v>68</v>
      </c>
      <c r="F4" s="80" t="s">
        <v>1585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08" t="s">
        <v>69</v>
      </c>
      <c r="B5" s="509" t="s">
        <v>70</v>
      </c>
      <c r="C5" s="509"/>
      <c r="D5" s="509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08"/>
      <c r="B6" s="510"/>
      <c r="C6" s="510"/>
      <c r="D6" s="510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497" t="s">
        <v>74</v>
      </c>
      <c r="B7" s="528" t="s">
        <v>75</v>
      </c>
      <c r="C7" s="528"/>
      <c r="D7" s="528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11" t="s">
        <v>60</v>
      </c>
      <c r="C8" s="511"/>
      <c r="D8" s="511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11" t="s">
        <v>79</v>
      </c>
      <c r="C9" s="511"/>
      <c r="D9" s="511"/>
      <c r="E9" s="32"/>
      <c r="F9" s="80" t="s">
        <v>80</v>
      </c>
      <c r="G9" s="9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12" t="s">
        <v>81</v>
      </c>
      <c r="B11" s="512"/>
      <c r="C11" s="512"/>
      <c r="D11" s="512"/>
      <c r="E11" s="512"/>
      <c r="F11" s="512"/>
      <c r="G11" s="373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6">
        <f>D17+D108</f>
        <v>202103869.59999999</v>
      </c>
      <c r="E15" s="196">
        <f>E17+E108</f>
        <v>89353556.340000004</v>
      </c>
      <c r="F15" s="67">
        <f>D15-E15</f>
        <v>112750313.25999999</v>
      </c>
      <c r="G15" s="91">
        <f>E15/D15*100</f>
        <v>44.211699912944177</v>
      </c>
      <c r="H15" s="57">
        <f>D15-E15</f>
        <v>112750313.25999999</v>
      </c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6"/>
      <c r="E16" s="196"/>
      <c r="F16" s="67"/>
      <c r="G16" s="9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6">
        <f>D18+D61</f>
        <v>128074300</v>
      </c>
      <c r="E17" s="196">
        <f>E18+E61</f>
        <v>55753152.530000001</v>
      </c>
      <c r="F17" s="67">
        <f t="shared" ref="F17:F19" si="0">D17-E17</f>
        <v>72321147.469999999</v>
      </c>
      <c r="G17" s="91">
        <f>E17/D17*100</f>
        <v>43.531881517213058</v>
      </c>
      <c r="H17" s="477">
        <f>F17/D17*100</f>
        <v>56.468118482786942</v>
      </c>
      <c r="I17" s="477"/>
      <c r="J17" s="477"/>
      <c r="K17" s="47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6">
        <f>D19+D33+D39+D44</f>
        <v>105061600</v>
      </c>
      <c r="E18" s="196">
        <f>E19+E33+E39+E44</f>
        <v>43809779.880000003</v>
      </c>
      <c r="F18" s="67">
        <f>D18-E18</f>
        <v>61251820.119999997</v>
      </c>
      <c r="G18" s="91">
        <f>E18/D18*100</f>
        <v>41.699136392364103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6">
        <f>D20</f>
        <v>31346900</v>
      </c>
      <c r="E19" s="196">
        <f>E20</f>
        <v>19679336.080000002</v>
      </c>
      <c r="F19" s="67">
        <f t="shared" si="0"/>
        <v>11667563.919999998</v>
      </c>
      <c r="G19" s="91"/>
      <c r="H19" s="58">
        <v>100403600</v>
      </c>
      <c r="I19" s="58">
        <v>42743556.390000001</v>
      </c>
      <c r="J19" s="61">
        <v>57660043.609999999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6">
        <v>31346900</v>
      </c>
      <c r="E20" s="196">
        <f>E21+E23+E25+E30</f>
        <v>19679336.080000002</v>
      </c>
      <c r="F20" s="67">
        <f>D20-E20</f>
        <v>11667563.919999998</v>
      </c>
      <c r="G20" s="91">
        <f>E20/D20*100</f>
        <v>62.779209682616155</v>
      </c>
      <c r="H20" s="58">
        <f>37274300+3000000+1794800</f>
        <v>42069100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5" t="s">
        <v>99</v>
      </c>
      <c r="D21" s="197"/>
      <c r="E21" s="197">
        <v>12837786.48</v>
      </c>
      <c r="F21" s="196"/>
      <c r="G21" s="9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5" t="s">
        <v>183</v>
      </c>
      <c r="D22" s="197"/>
      <c r="E22" s="197"/>
      <c r="F22" s="83"/>
      <c r="G22" s="9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5" t="s">
        <v>300</v>
      </c>
      <c r="D23" s="198"/>
      <c r="E23" s="198">
        <v>6681665.0899999999</v>
      </c>
      <c r="F23" s="84"/>
      <c r="G23" s="92"/>
      <c r="H23" s="97">
        <f>F21+E33+E39+E44</f>
        <v>24130443.800000001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7"/>
      <c r="E24" s="197"/>
      <c r="F24" s="83"/>
      <c r="G24" s="9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7" t="s">
        <v>1409</v>
      </c>
      <c r="B25" s="74" t="s">
        <v>95</v>
      </c>
      <c r="C25" s="135" t="s">
        <v>301</v>
      </c>
      <c r="D25" s="197"/>
      <c r="E25" s="197">
        <v>159884.51</v>
      </c>
      <c r="F25" s="83"/>
      <c r="G25" s="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6"/>
      <c r="E26" s="196"/>
      <c r="F26" s="82">
        <f t="shared" ref="F26:F27" si="1">D26-E26</f>
        <v>0</v>
      </c>
      <c r="G26" s="9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7"/>
      <c r="E27" s="197"/>
      <c r="F27" s="83">
        <f t="shared" si="1"/>
        <v>0</v>
      </c>
      <c r="G27" s="9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7"/>
      <c r="E28" s="197"/>
      <c r="F28" s="83">
        <f>D28-E28</f>
        <v>0</v>
      </c>
      <c r="G28" s="9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7"/>
      <c r="E29" s="197"/>
      <c r="F29" s="83">
        <f>D29-E29</f>
        <v>0</v>
      </c>
      <c r="G29" s="9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7"/>
      <c r="E30" s="197">
        <v>0</v>
      </c>
      <c r="F30" s="83"/>
      <c r="G30" s="9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6"/>
      <c r="B31" s="74" t="s">
        <v>95</v>
      </c>
      <c r="C31" s="142" t="s">
        <v>1404</v>
      </c>
      <c r="D31" s="197"/>
      <c r="E31" s="197"/>
      <c r="F31" s="83">
        <f t="shared" ref="F31" si="2">D31-E31</f>
        <v>0</v>
      </c>
      <c r="G31" s="9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7"/>
      <c r="E32" s="197">
        <v>0</v>
      </c>
      <c r="F32" s="83"/>
      <c r="G32" s="9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6">
        <f>D34</f>
        <v>11008300</v>
      </c>
      <c r="E33" s="196">
        <f>E35+E36+E37+E38</f>
        <v>4912971.07</v>
      </c>
      <c r="F33" s="364"/>
      <c r="G33" s="91">
        <f>E33/D33*100</f>
        <v>44.629698227700921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  <c r="AO33" s="59"/>
      <c r="AP33" s="59"/>
      <c r="AQ33" s="59"/>
      <c r="AR33" s="59"/>
    </row>
    <row r="34" spans="1:4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7">
        <v>11008300</v>
      </c>
      <c r="E34" s="197">
        <f>E35+E36+E37+E38</f>
        <v>4912971.07</v>
      </c>
      <c r="F34" s="365"/>
      <c r="G34" s="90">
        <f>E34/D34*100</f>
        <v>44.629698227700921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</row>
    <row r="35" spans="1:4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7"/>
      <c r="E35" s="197">
        <v>2308803.48</v>
      </c>
      <c r="F35" s="365"/>
      <c r="G35" s="9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7"/>
      <c r="E36" s="197">
        <v>15084.16</v>
      </c>
      <c r="F36" s="365"/>
      <c r="G36" s="9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7"/>
      <c r="E37" s="197">
        <v>3046035.2</v>
      </c>
      <c r="F37" s="365"/>
      <c r="G37" s="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7"/>
      <c r="E38" s="197">
        <v>-456951.77</v>
      </c>
      <c r="F38" s="365"/>
      <c r="G38" s="9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6">
        <f>D40</f>
        <v>2500</v>
      </c>
      <c r="E39" s="196">
        <f>E41</f>
        <v>43584.03</v>
      </c>
      <c r="F39" s="364">
        <f>D39-E39</f>
        <v>-41084.03</v>
      </c>
      <c r="G39" s="90">
        <f>E39/D39*100</f>
        <v>1743.3612000000001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10" customFormat="1" ht="14.25" customHeight="1" x14ac:dyDescent="0.25">
      <c r="A40" s="454" t="s">
        <v>1410</v>
      </c>
      <c r="B40" s="74" t="s">
        <v>95</v>
      </c>
      <c r="C40" s="139" t="s">
        <v>1318</v>
      </c>
      <c r="D40" s="199">
        <v>2500</v>
      </c>
      <c r="E40" s="199">
        <f t="shared" ref="E40" si="3">E41</f>
        <v>43584.03</v>
      </c>
      <c r="F40" s="364">
        <f>D40-E40</f>
        <v>-41084.03</v>
      </c>
      <c r="G40" s="9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</row>
    <row r="41" spans="1:44" s="10" customFormat="1" ht="14.25" customHeight="1" x14ac:dyDescent="0.25">
      <c r="A41" s="454" t="s">
        <v>1410</v>
      </c>
      <c r="B41" s="74" t="s">
        <v>95</v>
      </c>
      <c r="C41" s="140" t="s">
        <v>1319</v>
      </c>
      <c r="D41" s="198"/>
      <c r="E41" s="198">
        <f>E42+E43</f>
        <v>43584.03</v>
      </c>
      <c r="F41" s="366"/>
      <c r="G41" s="9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54.75" customHeight="1" x14ac:dyDescent="0.25">
      <c r="A42" s="454" t="s">
        <v>1428</v>
      </c>
      <c r="B42" s="74" t="s">
        <v>95</v>
      </c>
      <c r="C42" s="140" t="s">
        <v>1427</v>
      </c>
      <c r="D42" s="198"/>
      <c r="E42" s="198">
        <v>27715.5</v>
      </c>
      <c r="F42" s="366"/>
      <c r="G42" s="9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29.25" customHeight="1" x14ac:dyDescent="0.25">
      <c r="A43" s="455" t="s">
        <v>1550</v>
      </c>
      <c r="B43" s="453" t="s">
        <v>95</v>
      </c>
      <c r="C43" s="140" t="s">
        <v>1551</v>
      </c>
      <c r="D43" s="198"/>
      <c r="E43" s="198">
        <v>15868.53</v>
      </c>
      <c r="F43" s="366"/>
      <c r="G43" s="9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6">
        <f>D45+D49</f>
        <v>62703900</v>
      </c>
      <c r="E44" s="196">
        <f>E45+E49</f>
        <v>19173888.699999999</v>
      </c>
      <c r="F44" s="367">
        <f>D44-E44</f>
        <v>43530011.299999997</v>
      </c>
      <c r="G44" s="90">
        <f>E44/D44*100</f>
        <v>30.578462743146755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63"/>
      <c r="AN44" s="63"/>
      <c r="AO44" s="63"/>
      <c r="AP44" s="63"/>
      <c r="AQ44" s="63"/>
      <c r="AR44" s="63"/>
    </row>
    <row r="45" spans="1:4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199">
        <v>5159000</v>
      </c>
      <c r="E45" s="199">
        <f t="shared" ref="E45" si="4">E46</f>
        <v>472892.83</v>
      </c>
      <c r="F45" s="367">
        <v>0</v>
      </c>
      <c r="G45" s="90">
        <f>E45/D45*100</f>
        <v>9.1663661562318275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</row>
    <row r="46" spans="1:4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7"/>
      <c r="E46" s="197">
        <v>472892.83</v>
      </c>
      <c r="F46" s="366"/>
      <c r="G46" s="93"/>
      <c r="H46" s="8"/>
      <c r="I46" s="8" t="s">
        <v>1096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7"/>
      <c r="E47" s="197"/>
      <c r="F47" s="365"/>
      <c r="G47" s="9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1"/>
      <c r="AN47" s="41"/>
      <c r="AO47" s="41"/>
      <c r="AP47" s="41"/>
      <c r="AQ47" s="41"/>
      <c r="AR47" s="41"/>
    </row>
    <row r="48" spans="1:4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7"/>
      <c r="E48" s="197"/>
      <c r="F48" s="365"/>
      <c r="G48" s="9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9" customFormat="1" x14ac:dyDescent="0.25">
      <c r="A49" s="130" t="s">
        <v>100</v>
      </c>
      <c r="B49" s="74" t="s">
        <v>95</v>
      </c>
      <c r="C49" s="134" t="s">
        <v>298</v>
      </c>
      <c r="D49" s="199">
        <v>57544900</v>
      </c>
      <c r="E49" s="199">
        <f>E50+E56</f>
        <v>18700995.870000001</v>
      </c>
      <c r="F49" s="367">
        <f>D49-E49</f>
        <v>38843904.129999995</v>
      </c>
      <c r="G49" s="90">
        <f>E49/D49*100</f>
        <v>32.498094305490149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8"/>
      <c r="AM49" s="48"/>
      <c r="AN49" s="48"/>
      <c r="AO49" s="48"/>
      <c r="AP49" s="48"/>
      <c r="AQ49" s="48"/>
      <c r="AR49" s="48"/>
    </row>
    <row r="50" spans="1:44" s="49" customFormat="1" x14ac:dyDescent="0.25">
      <c r="A50" s="130" t="s">
        <v>166</v>
      </c>
      <c r="B50" s="74" t="s">
        <v>95</v>
      </c>
      <c r="C50" s="134" t="s">
        <v>299</v>
      </c>
      <c r="D50" s="199"/>
      <c r="E50" s="199">
        <f>E51</f>
        <v>16381247.34</v>
      </c>
      <c r="F50" s="367"/>
      <c r="G50" s="9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7"/>
      <c r="E51" s="197">
        <v>16381247.34</v>
      </c>
      <c r="F51" s="365"/>
      <c r="G51" s="9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6"/>
      <c r="AN51" s="6"/>
      <c r="AO51" s="6"/>
      <c r="AP51" s="6"/>
      <c r="AQ51" s="6"/>
      <c r="AR51" s="6"/>
    </row>
    <row r="52" spans="1:4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7"/>
      <c r="E52" s="197"/>
      <c r="F52" s="365"/>
      <c r="G52" s="9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1"/>
      <c r="AN52" s="41"/>
      <c r="AO52" s="41"/>
      <c r="AP52" s="41"/>
      <c r="AQ52" s="41"/>
      <c r="AR52" s="41"/>
    </row>
    <row r="53" spans="1:4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7"/>
      <c r="E53" s="197"/>
      <c r="F53" s="365"/>
      <c r="G53" s="9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7"/>
      <c r="E54" s="197"/>
      <c r="F54" s="365"/>
      <c r="G54" s="9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7"/>
      <c r="E55" s="197"/>
      <c r="F55" s="365"/>
      <c r="G55" s="9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9" customFormat="1" x14ac:dyDescent="0.25">
      <c r="A56" s="130" t="s">
        <v>206</v>
      </c>
      <c r="B56" s="74" t="s">
        <v>95</v>
      </c>
      <c r="C56" s="134" t="s">
        <v>271</v>
      </c>
      <c r="D56" s="199"/>
      <c r="E56" s="199">
        <f>E57</f>
        <v>2319748.5299999998</v>
      </c>
      <c r="F56" s="367"/>
      <c r="G56" s="9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8"/>
      <c r="AM56" s="48"/>
      <c r="AN56" s="48"/>
      <c r="AO56" s="48"/>
      <c r="AP56" s="48"/>
      <c r="AQ56" s="48"/>
      <c r="AR56" s="48"/>
    </row>
    <row r="57" spans="1:4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8"/>
      <c r="E57" s="198">
        <v>2319748.5299999998</v>
      </c>
      <c r="F57" s="366"/>
      <c r="G57" s="93">
        <f>852561.23+20920445.62</f>
        <v>21773006.850000001</v>
      </c>
      <c r="H57" s="8">
        <v>-5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</row>
    <row r="58" spans="1:4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7"/>
      <c r="E58" s="197"/>
      <c r="F58" s="365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1"/>
      <c r="AM58" s="41"/>
      <c r="AN58" s="41"/>
      <c r="AO58" s="41"/>
      <c r="AP58" s="41"/>
      <c r="AQ58" s="41"/>
      <c r="AR58" s="41"/>
    </row>
    <row r="59" spans="1:4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7"/>
      <c r="E59" s="197"/>
      <c r="F59" s="365"/>
      <c r="G59" s="9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6"/>
      <c r="AM59" s="46"/>
      <c r="AN59" s="46"/>
      <c r="AO59" s="46"/>
      <c r="AP59" s="46"/>
      <c r="AQ59" s="46"/>
      <c r="AR59" s="46"/>
    </row>
    <row r="60" spans="1:4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7"/>
      <c r="E60" s="197"/>
      <c r="F60" s="365"/>
      <c r="G60" s="9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1"/>
      <c r="AN60" s="41"/>
      <c r="AO60" s="41"/>
      <c r="AP60" s="41"/>
      <c r="AQ60" s="41"/>
      <c r="AR60" s="41"/>
    </row>
    <row r="61" spans="1:44" s="107" customFormat="1" ht="18" customHeight="1" x14ac:dyDescent="0.25">
      <c r="A61" s="129" t="s">
        <v>912</v>
      </c>
      <c r="B61" s="74" t="s">
        <v>95</v>
      </c>
      <c r="C61" s="137"/>
      <c r="D61" s="196">
        <f>D62+D73+D77+D84+D103</f>
        <v>23012700</v>
      </c>
      <c r="E61" s="196">
        <f>E62+E73+E77+E84+E103</f>
        <v>11943372.65</v>
      </c>
      <c r="F61" s="367">
        <f>D61-E61</f>
        <v>11069327.35</v>
      </c>
      <c r="G61" s="90">
        <f>E61/D61*100</f>
        <v>51.899049872461731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6"/>
      <c r="AM61" s="106"/>
      <c r="AN61" s="106"/>
      <c r="AO61" s="106"/>
      <c r="AP61" s="106"/>
      <c r="AQ61" s="106"/>
      <c r="AR61" s="106"/>
    </row>
    <row r="62" spans="1:4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6">
        <f>D63+D70</f>
        <v>15192700</v>
      </c>
      <c r="E62" s="196">
        <f>E63+E70</f>
        <v>8807443.2300000004</v>
      </c>
      <c r="F62" s="367">
        <f>D62-E62</f>
        <v>6385256.7699999996</v>
      </c>
      <c r="G62" s="9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5"/>
      <c r="AM62" s="65"/>
      <c r="AN62" s="65"/>
      <c r="AO62" s="65"/>
      <c r="AP62" s="65"/>
      <c r="AQ62" s="65"/>
      <c r="AR62" s="65"/>
    </row>
    <row r="63" spans="1:4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199">
        <v>12330500</v>
      </c>
      <c r="E63" s="199">
        <f>E64+E68</f>
        <v>7381207.8899999997</v>
      </c>
      <c r="F63" s="367">
        <f>D63-E63</f>
        <v>4949292.1100000003</v>
      </c>
      <c r="G63" s="9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8"/>
      <c r="AM63" s="48"/>
      <c r="AN63" s="48"/>
      <c r="AO63" s="48"/>
      <c r="AP63" s="48"/>
      <c r="AQ63" s="48"/>
      <c r="AR63" s="48"/>
    </row>
    <row r="64" spans="1:4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199"/>
      <c r="E64" s="199">
        <f>E65</f>
        <v>6899614.8899999997</v>
      </c>
      <c r="F64" s="367"/>
      <c r="G64" s="9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7" customFormat="1" ht="69" customHeight="1" x14ac:dyDescent="0.25">
      <c r="A65" s="454" t="s">
        <v>1411</v>
      </c>
      <c r="B65" s="74" t="s">
        <v>95</v>
      </c>
      <c r="C65" s="135" t="s">
        <v>279</v>
      </c>
      <c r="D65" s="197"/>
      <c r="E65" s="197">
        <v>6899614.8899999997</v>
      </c>
      <c r="F65" s="365"/>
      <c r="G65" s="9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  <c r="AO65" s="6"/>
      <c r="AP65" s="6"/>
      <c r="AQ65" s="6"/>
      <c r="AR65" s="6"/>
    </row>
    <row r="66" spans="1:44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199"/>
      <c r="E66" s="199">
        <f>E67</f>
        <v>0</v>
      </c>
      <c r="F66" s="367">
        <f>D66-E66</f>
        <v>0</v>
      </c>
      <c r="G66" s="9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8"/>
      <c r="AM66" s="48"/>
      <c r="AN66" s="48"/>
      <c r="AO66" s="48"/>
      <c r="AP66" s="48"/>
      <c r="AQ66" s="48"/>
      <c r="AR66" s="48"/>
    </row>
    <row r="67" spans="1:44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7"/>
      <c r="E67" s="197"/>
      <c r="F67" s="365">
        <f>D67-E67</f>
        <v>0</v>
      </c>
      <c r="G67" s="9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  <c r="AP67" s="6"/>
      <c r="AQ67" s="6"/>
      <c r="AR67" s="6"/>
    </row>
    <row r="68" spans="1:44" s="49" customFormat="1" ht="42" customHeight="1" x14ac:dyDescent="0.25">
      <c r="A68" s="454" t="s">
        <v>1412</v>
      </c>
      <c r="B68" s="74" t="s">
        <v>95</v>
      </c>
      <c r="C68" s="142" t="s">
        <v>1091</v>
      </c>
      <c r="D68" s="198"/>
      <c r="E68" s="198">
        <f>E69</f>
        <v>481593</v>
      </c>
      <c r="F68" s="367"/>
      <c r="G68" s="9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8"/>
      <c r="AM68" s="48"/>
      <c r="AN68" s="48"/>
      <c r="AO68" s="48"/>
      <c r="AP68" s="48"/>
      <c r="AQ68" s="48"/>
      <c r="AR68" s="48"/>
    </row>
    <row r="69" spans="1:44" s="7" customFormat="1" ht="34.5" x14ac:dyDescent="0.25">
      <c r="A69" s="132" t="s">
        <v>214</v>
      </c>
      <c r="B69" s="74" t="s">
        <v>95</v>
      </c>
      <c r="C69" s="135" t="s">
        <v>281</v>
      </c>
      <c r="D69" s="197"/>
      <c r="E69" s="197">
        <v>481593</v>
      </c>
      <c r="F69" s="365"/>
      <c r="G69" s="9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  <c r="AQ69" s="6"/>
      <c r="AR69" s="6"/>
    </row>
    <row r="70" spans="1:44" s="49" customFormat="1" ht="79.5" x14ac:dyDescent="0.25">
      <c r="A70" s="454" t="s">
        <v>1413</v>
      </c>
      <c r="B70" s="74" t="s">
        <v>95</v>
      </c>
      <c r="C70" s="138" t="s">
        <v>1316</v>
      </c>
      <c r="D70" s="199">
        <v>2862200</v>
      </c>
      <c r="E70" s="199">
        <f>E72</f>
        <v>1426235.34</v>
      </c>
      <c r="F70" s="367">
        <f>D70-E70</f>
        <v>1435964.66</v>
      </c>
      <c r="G70" s="9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8"/>
      <c r="AM70" s="48"/>
      <c r="AN70" s="48"/>
      <c r="AO70" s="48"/>
      <c r="AP70" s="48"/>
      <c r="AQ70" s="48"/>
      <c r="AR70" s="48"/>
    </row>
    <row r="71" spans="1:44" s="49" customFormat="1" ht="68.25" x14ac:dyDescent="0.25">
      <c r="A71" s="454" t="s">
        <v>1414</v>
      </c>
      <c r="B71" s="74" t="s">
        <v>95</v>
      </c>
      <c r="C71" s="138" t="s">
        <v>1092</v>
      </c>
      <c r="D71" s="199"/>
      <c r="E71" s="199">
        <f>E72</f>
        <v>1426235.34</v>
      </c>
      <c r="F71" s="367"/>
      <c r="G71" s="9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8"/>
      <c r="AM71" s="48"/>
      <c r="AN71" s="48"/>
      <c r="AO71" s="48"/>
      <c r="AP71" s="48"/>
      <c r="AQ71" s="48"/>
      <c r="AR71" s="48"/>
    </row>
    <row r="72" spans="1:44" s="7" customFormat="1" ht="69.75" customHeight="1" x14ac:dyDescent="0.25">
      <c r="A72" s="454" t="s">
        <v>1415</v>
      </c>
      <c r="B72" s="74" t="s">
        <v>95</v>
      </c>
      <c r="C72" s="135" t="s">
        <v>311</v>
      </c>
      <c r="D72" s="197"/>
      <c r="E72" s="197">
        <v>1426235.34</v>
      </c>
      <c r="F72" s="365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6"/>
      <c r="AO72" s="6"/>
      <c r="AP72" s="6"/>
      <c r="AQ72" s="6"/>
      <c r="AR72" s="6"/>
    </row>
    <row r="73" spans="1:44" s="407" customFormat="1" ht="23.25" hidden="1" customHeight="1" x14ac:dyDescent="0.25">
      <c r="A73" s="456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7"/>
      <c r="G73" s="405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06"/>
      <c r="AM73" s="406"/>
      <c r="AN73" s="406"/>
      <c r="AO73" s="406"/>
      <c r="AP73" s="406"/>
      <c r="AQ73" s="406"/>
      <c r="AR73" s="406"/>
    </row>
    <row r="74" spans="1:44" s="407" customFormat="1" ht="10.5" hidden="1" customHeight="1" x14ac:dyDescent="0.25">
      <c r="A74" s="456" t="s">
        <v>308</v>
      </c>
      <c r="B74" s="74" t="s">
        <v>95</v>
      </c>
      <c r="C74" s="457" t="s">
        <v>328</v>
      </c>
      <c r="D74" s="458">
        <f>D76</f>
        <v>0</v>
      </c>
      <c r="E74" s="458">
        <f>E75</f>
        <v>0</v>
      </c>
      <c r="F74" s="459"/>
      <c r="G74" s="40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06"/>
      <c r="AM74" s="406"/>
      <c r="AN74" s="406"/>
      <c r="AO74" s="406"/>
      <c r="AP74" s="406"/>
      <c r="AQ74" s="406"/>
      <c r="AR74" s="406"/>
    </row>
    <row r="75" spans="1:44" s="407" customFormat="1" ht="14.25" hidden="1" customHeight="1" x14ac:dyDescent="0.25">
      <c r="A75" s="454" t="s">
        <v>1416</v>
      </c>
      <c r="B75" s="74" t="s">
        <v>95</v>
      </c>
      <c r="C75" s="460" t="s">
        <v>1424</v>
      </c>
      <c r="D75" s="68">
        <f>D76</f>
        <v>0</v>
      </c>
      <c r="E75" s="68">
        <f>E76</f>
        <v>0</v>
      </c>
      <c r="F75" s="364"/>
      <c r="G75" s="40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6"/>
      <c r="AM75" s="406"/>
      <c r="AN75" s="406"/>
      <c r="AO75" s="406"/>
      <c r="AP75" s="406"/>
      <c r="AQ75" s="406"/>
      <c r="AR75" s="406"/>
    </row>
    <row r="76" spans="1:44" s="407" customFormat="1" ht="12.75" hidden="1" customHeight="1" x14ac:dyDescent="0.25">
      <c r="A76" s="349" t="s">
        <v>310</v>
      </c>
      <c r="B76" s="74" t="s">
        <v>95</v>
      </c>
      <c r="C76" s="461" t="s">
        <v>307</v>
      </c>
      <c r="D76" s="462">
        <v>0</v>
      </c>
      <c r="E76" s="462">
        <v>0</v>
      </c>
      <c r="F76" s="463"/>
      <c r="G76" s="40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6"/>
      <c r="AM76" s="406"/>
      <c r="AN76" s="406"/>
      <c r="AO76" s="406"/>
      <c r="AP76" s="406"/>
      <c r="AQ76" s="406"/>
      <c r="AR76" s="406"/>
    </row>
    <row r="77" spans="1:44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6">
        <f>D78+D81</f>
        <v>7500000</v>
      </c>
      <c r="E77" s="196">
        <f>E78+E81</f>
        <v>2149856.4</v>
      </c>
      <c r="F77" s="367">
        <f>D77-E77</f>
        <v>5350143.5999999996</v>
      </c>
      <c r="G77" s="91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59"/>
      <c r="AN77" s="59"/>
      <c r="AO77" s="59"/>
      <c r="AP77" s="59"/>
      <c r="AQ77" s="59"/>
      <c r="AR77" s="59"/>
    </row>
    <row r="78" spans="1:44" s="49" customFormat="1" ht="75" customHeight="1" x14ac:dyDescent="0.25">
      <c r="A78" s="157" t="s">
        <v>216</v>
      </c>
      <c r="B78" s="74" t="s">
        <v>95</v>
      </c>
      <c r="C78" s="134" t="s">
        <v>283</v>
      </c>
      <c r="D78" s="199">
        <v>0</v>
      </c>
      <c r="E78" s="199">
        <f>E79</f>
        <v>169224.75</v>
      </c>
      <c r="F78" s="367"/>
      <c r="G78" s="9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8"/>
      <c r="AM78" s="48"/>
      <c r="AN78" s="48"/>
      <c r="AO78" s="48"/>
      <c r="AP78" s="48"/>
      <c r="AQ78" s="48"/>
      <c r="AR78" s="48"/>
    </row>
    <row r="79" spans="1:44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7">
        <v>0</v>
      </c>
      <c r="E79" s="197">
        <f>E80</f>
        <v>169224.75</v>
      </c>
      <c r="F79" s="367"/>
      <c r="G79" s="9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6"/>
      <c r="AN79" s="6"/>
      <c r="AO79" s="6"/>
      <c r="AP79" s="6"/>
      <c r="AQ79" s="6"/>
      <c r="AR79" s="6"/>
    </row>
    <row r="80" spans="1:44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7">
        <v>0</v>
      </c>
      <c r="E80" s="197">
        <v>169224.75</v>
      </c>
      <c r="F80" s="367"/>
      <c r="G80" s="9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6"/>
      <c r="AO80" s="6"/>
      <c r="AP80" s="6"/>
      <c r="AQ80" s="6"/>
      <c r="AR80" s="6"/>
    </row>
    <row r="81" spans="1:44" s="49" customFormat="1" ht="24" customHeight="1" x14ac:dyDescent="0.25">
      <c r="A81" s="454" t="s">
        <v>1417</v>
      </c>
      <c r="B81" s="74" t="s">
        <v>95</v>
      </c>
      <c r="C81" s="134" t="s">
        <v>285</v>
      </c>
      <c r="D81" s="199">
        <v>7500000</v>
      </c>
      <c r="E81" s="199">
        <f>E82</f>
        <v>1980631.65</v>
      </c>
      <c r="F81" s="367">
        <f>D81-E81</f>
        <v>5519368.3499999996</v>
      </c>
      <c r="G81" s="9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8"/>
      <c r="AM81" s="48"/>
      <c r="AN81" s="48"/>
      <c r="AO81" s="48"/>
      <c r="AP81" s="48"/>
      <c r="AQ81" s="48"/>
      <c r="AR81" s="48"/>
    </row>
    <row r="82" spans="1:44" s="49" customFormat="1" ht="37.5" customHeight="1" x14ac:dyDescent="0.25">
      <c r="A82" s="454" t="s">
        <v>1418</v>
      </c>
      <c r="B82" s="74" t="s">
        <v>95</v>
      </c>
      <c r="C82" s="134" t="s">
        <v>286</v>
      </c>
      <c r="D82" s="199"/>
      <c r="E82" s="199">
        <f>E83</f>
        <v>1980631.65</v>
      </c>
      <c r="F82" s="367"/>
      <c r="G82" s="9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8"/>
      <c r="AM82" s="48"/>
      <c r="AN82" s="48"/>
      <c r="AO82" s="48"/>
      <c r="AP82" s="48"/>
      <c r="AQ82" s="48"/>
      <c r="AR82" s="48"/>
    </row>
    <row r="83" spans="1:44" s="7" customFormat="1" ht="48.75" customHeight="1" x14ac:dyDescent="0.25">
      <c r="A83" s="454" t="s">
        <v>1419</v>
      </c>
      <c r="B83" s="74" t="s">
        <v>95</v>
      </c>
      <c r="C83" s="135" t="s">
        <v>287</v>
      </c>
      <c r="D83" s="197"/>
      <c r="E83" s="197">
        <v>1980631.65</v>
      </c>
      <c r="F83" s="365"/>
      <c r="G83" s="9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6"/>
      <c r="AN83" s="6"/>
      <c r="AO83" s="6"/>
      <c r="AP83" s="6"/>
      <c r="AQ83" s="6"/>
      <c r="AR83" s="6"/>
    </row>
    <row r="84" spans="1:44" s="60" customFormat="1" ht="14.25" customHeight="1" x14ac:dyDescent="0.25">
      <c r="A84" s="348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7"/>
      <c r="G84" s="91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9"/>
      <c r="AN84" s="59"/>
      <c r="AO84" s="59"/>
      <c r="AP84" s="59"/>
      <c r="AQ84" s="59"/>
      <c r="AR84" s="59"/>
    </row>
    <row r="85" spans="1:44" s="49" customFormat="1" ht="50.25" customHeight="1" x14ac:dyDescent="0.25">
      <c r="A85" s="465" t="s">
        <v>1570</v>
      </c>
      <c r="B85" s="74" t="s">
        <v>95</v>
      </c>
      <c r="C85" s="135" t="s">
        <v>1567</v>
      </c>
      <c r="D85" s="197">
        <f>D86</f>
        <v>0</v>
      </c>
      <c r="E85" s="197">
        <f>E86</f>
        <v>20000</v>
      </c>
      <c r="F85" s="365"/>
      <c r="G85" s="9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8"/>
      <c r="AM85" s="48"/>
      <c r="AN85" s="48"/>
      <c r="AO85" s="48"/>
      <c r="AP85" s="48"/>
      <c r="AQ85" s="48"/>
      <c r="AR85" s="48"/>
    </row>
    <row r="86" spans="1:44" s="49" customFormat="1" ht="49.5" customHeight="1" x14ac:dyDescent="0.25">
      <c r="A86" s="465" t="s">
        <v>1571</v>
      </c>
      <c r="B86" s="74" t="s">
        <v>95</v>
      </c>
      <c r="C86" s="135" t="s">
        <v>1568</v>
      </c>
      <c r="D86" s="197"/>
      <c r="E86" s="197">
        <f>E87</f>
        <v>20000</v>
      </c>
      <c r="F86" s="365"/>
      <c r="G86" s="9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8"/>
      <c r="AM86" s="48"/>
      <c r="AN86" s="48"/>
      <c r="AO86" s="48"/>
      <c r="AP86" s="48"/>
      <c r="AQ86" s="48"/>
      <c r="AR86" s="48"/>
    </row>
    <row r="87" spans="1:44" s="49" customFormat="1" ht="75" customHeight="1" x14ac:dyDescent="0.25">
      <c r="A87" s="465" t="s">
        <v>1572</v>
      </c>
      <c r="B87" s="74" t="s">
        <v>95</v>
      </c>
      <c r="C87" s="135" t="s">
        <v>1569</v>
      </c>
      <c r="D87" s="197"/>
      <c r="E87" s="197">
        <v>20000</v>
      </c>
      <c r="F87" s="365"/>
      <c r="G87" s="9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36.75" customHeight="1" x14ac:dyDescent="0.25">
      <c r="A88" s="465" t="s">
        <v>1580</v>
      </c>
      <c r="B88" s="74" t="s">
        <v>95</v>
      </c>
      <c r="C88" s="135" t="s">
        <v>1578</v>
      </c>
      <c r="D88" s="197">
        <f>D89</f>
        <v>0</v>
      </c>
      <c r="E88" s="197">
        <f>E89</f>
        <v>1000</v>
      </c>
      <c r="F88" s="365"/>
      <c r="G88" s="9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49.5" customHeight="1" x14ac:dyDescent="0.25">
      <c r="A89" s="465" t="s">
        <v>1581</v>
      </c>
      <c r="B89" s="74" t="s">
        <v>95</v>
      </c>
      <c r="C89" s="135" t="s">
        <v>1579</v>
      </c>
      <c r="D89" s="197"/>
      <c r="E89" s="197">
        <v>1000</v>
      </c>
      <c r="F89" s="365"/>
      <c r="G89" s="9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6" customFormat="1" ht="75" hidden="1" customHeight="1" x14ac:dyDescent="0.25">
      <c r="A90" s="489" t="s">
        <v>1572</v>
      </c>
      <c r="B90" s="490" t="s">
        <v>95</v>
      </c>
      <c r="C90" s="491"/>
      <c r="D90" s="337"/>
      <c r="E90" s="337">
        <v>0</v>
      </c>
      <c r="F90" s="492"/>
      <c r="G90" s="493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5"/>
      <c r="AM90" s="495"/>
      <c r="AN90" s="495"/>
      <c r="AO90" s="495"/>
      <c r="AP90" s="495"/>
      <c r="AQ90" s="495"/>
      <c r="AR90" s="495"/>
    </row>
    <row r="91" spans="1:44" s="49" customFormat="1" ht="94.5" customHeight="1" x14ac:dyDescent="0.25">
      <c r="A91" s="464" t="s">
        <v>1532</v>
      </c>
      <c r="B91" s="74" t="s">
        <v>95</v>
      </c>
      <c r="C91" s="135" t="s">
        <v>1565</v>
      </c>
      <c r="D91" s="197">
        <f>D92</f>
        <v>0</v>
      </c>
      <c r="E91" s="197">
        <f>E92</f>
        <v>649306.19999999995</v>
      </c>
      <c r="F91" s="365"/>
      <c r="G91" s="9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84" customHeight="1" x14ac:dyDescent="0.25">
      <c r="A92" s="464" t="s">
        <v>1533</v>
      </c>
      <c r="B92" s="74" t="s">
        <v>95</v>
      </c>
      <c r="C92" s="135" t="s">
        <v>1535</v>
      </c>
      <c r="D92" s="197"/>
      <c r="E92" s="197">
        <f>E93</f>
        <v>649306.19999999995</v>
      </c>
      <c r="F92" s="365"/>
      <c r="G92" s="9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" customFormat="1" ht="75" customHeight="1" x14ac:dyDescent="0.25">
      <c r="A93" s="465" t="s">
        <v>1534</v>
      </c>
      <c r="B93" s="74" t="s">
        <v>95</v>
      </c>
      <c r="C93" s="135" t="s">
        <v>1536</v>
      </c>
      <c r="D93" s="197"/>
      <c r="E93" s="197">
        <v>649306.19999999995</v>
      </c>
      <c r="F93" s="365"/>
      <c r="G93" s="92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8"/>
      <c r="AM93" s="48"/>
      <c r="AN93" s="48"/>
      <c r="AO93" s="48"/>
      <c r="AP93" s="48"/>
      <c r="AQ93" s="48"/>
      <c r="AR93" s="48"/>
    </row>
    <row r="94" spans="1:44" s="49" customFormat="1" ht="26.25" customHeight="1" x14ac:dyDescent="0.25">
      <c r="A94" s="465" t="s">
        <v>1553</v>
      </c>
      <c r="B94" s="74" t="s">
        <v>95</v>
      </c>
      <c r="C94" s="135" t="s">
        <v>1566</v>
      </c>
      <c r="D94" s="197">
        <f>D95</f>
        <v>0</v>
      </c>
      <c r="E94" s="197">
        <f>E95</f>
        <v>18600</v>
      </c>
      <c r="F94" s="365"/>
      <c r="G94" s="9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78.75" customHeight="1" x14ac:dyDescent="0.25">
      <c r="A95" s="465" t="s">
        <v>1554</v>
      </c>
      <c r="B95" s="74" t="s">
        <v>95</v>
      </c>
      <c r="C95" s="135" t="s">
        <v>1544</v>
      </c>
      <c r="D95" s="197">
        <f>D96</f>
        <v>0</v>
      </c>
      <c r="E95" s="197">
        <f>E96</f>
        <v>18600</v>
      </c>
      <c r="F95" s="365"/>
      <c r="G95" s="9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122.25" customHeight="1" x14ac:dyDescent="0.25">
      <c r="A96" s="464" t="s">
        <v>1545</v>
      </c>
      <c r="B96" s="74" t="s">
        <v>95</v>
      </c>
      <c r="C96" s="135" t="s">
        <v>1552</v>
      </c>
      <c r="D96" s="197"/>
      <c r="E96" s="197">
        <v>18600</v>
      </c>
      <c r="F96" s="365"/>
      <c r="G96" s="9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7">
        <f>D98</f>
        <v>0</v>
      </c>
      <c r="E97" s="197">
        <f>E98</f>
        <v>0</v>
      </c>
      <c r="F97" s="365"/>
      <c r="G97" s="9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7"/>
      <c r="E98" s="197">
        <v>0</v>
      </c>
      <c r="F98" s="365"/>
      <c r="G98" s="9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8"/>
      <c r="AM98" s="48"/>
      <c r="AN98" s="48"/>
      <c r="AO98" s="48"/>
      <c r="AP98" s="48"/>
      <c r="AQ98" s="48"/>
      <c r="AR98" s="48"/>
    </row>
    <row r="99" spans="1:44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7">
        <v>0</v>
      </c>
      <c r="E99" s="197">
        <v>0</v>
      </c>
      <c r="F99" s="365"/>
      <c r="G99" s="9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8"/>
      <c r="AM99" s="48"/>
      <c r="AN99" s="48"/>
      <c r="AO99" s="48"/>
      <c r="AP99" s="48"/>
      <c r="AQ99" s="48"/>
      <c r="AR99" s="48"/>
    </row>
    <row r="100" spans="1:44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7"/>
      <c r="E100" s="197">
        <v>0</v>
      </c>
      <c r="F100" s="367"/>
      <c r="G100" s="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6"/>
      <c r="AN100" s="6"/>
      <c r="AO100" s="6"/>
      <c r="AP100" s="6"/>
      <c r="AQ100" s="6"/>
      <c r="AR100" s="6"/>
    </row>
    <row r="101" spans="1:44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7">
        <v>0</v>
      </c>
      <c r="E101" s="197">
        <v>0</v>
      </c>
      <c r="F101" s="365"/>
      <c r="G101" s="9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7">
        <v>0</v>
      </c>
      <c r="E102" s="197">
        <v>0</v>
      </c>
      <c r="F102" s="365">
        <f>D102</f>
        <v>0</v>
      </c>
      <c r="G102" s="9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60" customFormat="1" x14ac:dyDescent="0.25">
      <c r="A103" s="130" t="s">
        <v>220</v>
      </c>
      <c r="B103" s="74" t="s">
        <v>95</v>
      </c>
      <c r="C103" s="137" t="s">
        <v>291</v>
      </c>
      <c r="D103" s="196">
        <f>D106</f>
        <v>320000</v>
      </c>
      <c r="E103" s="196">
        <f>E104+E106</f>
        <v>297166.82</v>
      </c>
      <c r="F103" s="367">
        <f>D103-E103</f>
        <v>22833.179999999993</v>
      </c>
      <c r="G103" s="91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9"/>
      <c r="AM103" s="59"/>
      <c r="AN103" s="59"/>
      <c r="AO103" s="59"/>
      <c r="AP103" s="59"/>
      <c r="AQ103" s="59"/>
      <c r="AR103" s="59"/>
    </row>
    <row r="104" spans="1:44" s="78" customFormat="1" ht="15" hidden="1" customHeight="1" x14ac:dyDescent="0.25">
      <c r="A104" s="338" t="s">
        <v>101</v>
      </c>
      <c r="B104" s="74" t="s">
        <v>95</v>
      </c>
      <c r="C104" s="138" t="s">
        <v>293</v>
      </c>
      <c r="D104" s="339"/>
      <c r="E104" s="344">
        <f>E105</f>
        <v>0</v>
      </c>
      <c r="F104" s="368"/>
      <c r="G104" s="94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7"/>
      <c r="AM104" s="77"/>
      <c r="AN104" s="77"/>
      <c r="AO104" s="77"/>
      <c r="AP104" s="77"/>
      <c r="AQ104" s="77"/>
      <c r="AR104" s="77"/>
    </row>
    <row r="105" spans="1:44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0"/>
      <c r="E105" s="345">
        <v>0</v>
      </c>
      <c r="F105" s="369"/>
      <c r="G105" s="94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7"/>
      <c r="AM105" s="77"/>
      <c r="AN105" s="77"/>
      <c r="AO105" s="77"/>
      <c r="AP105" s="77"/>
      <c r="AQ105" s="77"/>
      <c r="AR105" s="77"/>
    </row>
    <row r="106" spans="1:44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7">
        <f>120000+200000</f>
        <v>320000</v>
      </c>
      <c r="E106" s="197">
        <f>E107</f>
        <v>297166.82</v>
      </c>
      <c r="F106" s="366">
        <f>D106-E106</f>
        <v>22833.179999999993</v>
      </c>
      <c r="G106" s="9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6"/>
      <c r="AP106" s="6"/>
      <c r="AQ106" s="6"/>
      <c r="AR106" s="6"/>
    </row>
    <row r="107" spans="1:44" s="7" customFormat="1" ht="23.25" x14ac:dyDescent="0.25">
      <c r="A107" s="132" t="s">
        <v>182</v>
      </c>
      <c r="B107" s="74" t="s">
        <v>95</v>
      </c>
      <c r="C107" s="135" t="s">
        <v>294</v>
      </c>
      <c r="D107" s="197"/>
      <c r="E107" s="197">
        <v>297166.82</v>
      </c>
      <c r="F107" s="365"/>
      <c r="G107" s="9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6"/>
      <c r="AM107" s="6"/>
      <c r="AN107" s="6"/>
      <c r="AO107" s="6"/>
      <c r="AP107" s="6"/>
      <c r="AQ107" s="6"/>
      <c r="AR107" s="6"/>
    </row>
    <row r="108" spans="1:44" s="78" customFormat="1" x14ac:dyDescent="0.25">
      <c r="A108" s="130" t="s">
        <v>317</v>
      </c>
      <c r="B108" s="74" t="s">
        <v>95</v>
      </c>
      <c r="C108" s="137" t="s">
        <v>323</v>
      </c>
      <c r="D108" s="200">
        <f>D109+D147+D154+D150</f>
        <v>74029569.599999994</v>
      </c>
      <c r="E108" s="344">
        <f>E109+E147+E154+E150</f>
        <v>33600403.810000002</v>
      </c>
      <c r="F108" s="364">
        <f>D108-E108</f>
        <v>40429165.789999992</v>
      </c>
      <c r="G108" s="94"/>
      <c r="H108" s="211">
        <f>E109-E108</f>
        <v>-398658.79000000283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  <c r="AM108" s="77"/>
      <c r="AN108" s="77"/>
      <c r="AO108" s="77"/>
      <c r="AP108" s="77"/>
      <c r="AQ108" s="77"/>
      <c r="AR108" s="77"/>
    </row>
    <row r="109" spans="1:44" s="60" customFormat="1" ht="34.5" x14ac:dyDescent="0.25">
      <c r="A109" s="466" t="s">
        <v>1420</v>
      </c>
      <c r="B109" s="74" t="s">
        <v>95</v>
      </c>
      <c r="C109" s="137" t="s">
        <v>324</v>
      </c>
      <c r="D109" s="200">
        <f>D110+D113+D131+D136</f>
        <v>74029569.599999994</v>
      </c>
      <c r="E109" s="344">
        <f>E110+E113+E131+E136</f>
        <v>33201745.02</v>
      </c>
      <c r="F109" s="364">
        <f>D109-E109</f>
        <v>40827824.579999998</v>
      </c>
      <c r="G109" s="9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9"/>
      <c r="AN109" s="59"/>
      <c r="AO109" s="59"/>
      <c r="AP109" s="59"/>
      <c r="AQ109" s="59"/>
      <c r="AR109" s="59"/>
    </row>
    <row r="110" spans="1:44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7">
        <f>D111</f>
        <v>28044200</v>
      </c>
      <c r="E110" s="197">
        <f>E111</f>
        <v>24363120</v>
      </c>
      <c r="F110" s="365">
        <f>D110-E110</f>
        <v>3681080</v>
      </c>
      <c r="G110" s="9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8"/>
      <c r="AM110" s="38"/>
      <c r="AN110" s="38"/>
      <c r="AO110" s="38"/>
      <c r="AP110" s="38"/>
      <c r="AQ110" s="38"/>
      <c r="AR110" s="38"/>
    </row>
    <row r="111" spans="1:44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8">
        <f>D112</f>
        <v>28044200</v>
      </c>
      <c r="E111" s="198">
        <f>E112</f>
        <v>24363120</v>
      </c>
      <c r="F111" s="365">
        <f t="shared" ref="F111:F119" si="6">D111-E111</f>
        <v>3681080</v>
      </c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8"/>
      <c r="AM111" s="48"/>
      <c r="AN111" s="48"/>
      <c r="AO111" s="48"/>
      <c r="AP111" s="48"/>
      <c r="AQ111" s="48"/>
      <c r="AR111" s="48"/>
    </row>
    <row r="112" spans="1:44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7">
        <v>28044200</v>
      </c>
      <c r="E112" s="197">
        <v>24363120</v>
      </c>
      <c r="F112" s="365">
        <f t="shared" si="6"/>
        <v>3681080</v>
      </c>
      <c r="G112" s="9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16384" s="39" customFormat="1" ht="26.25" customHeight="1" x14ac:dyDescent="0.25">
      <c r="A113" s="454" t="s">
        <v>1421</v>
      </c>
      <c r="B113" s="74" t="s">
        <v>95</v>
      </c>
      <c r="C113" s="134" t="s">
        <v>1374</v>
      </c>
      <c r="D113" s="199">
        <f>D120+D129+D118+D122+D126</f>
        <v>45173309.600000001</v>
      </c>
      <c r="E113" s="199">
        <f>E120+E129+E118+E122+E126</f>
        <v>8226940.0199999996</v>
      </c>
      <c r="F113" s="367">
        <f t="shared" si="6"/>
        <v>36946369.579999998</v>
      </c>
      <c r="G113" s="91"/>
      <c r="H113" s="476">
        <f>D113+D131</f>
        <v>45985369.600000001</v>
      </c>
      <c r="I113" s="476">
        <f>E113+E131</f>
        <v>8838625.0199999996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8"/>
      <c r="AM113" s="38"/>
      <c r="AN113" s="38"/>
      <c r="AO113" s="38"/>
      <c r="AP113" s="38"/>
      <c r="AQ113" s="38"/>
      <c r="AR113" s="38"/>
    </row>
    <row r="114" spans="1:16384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0">
        <f>D115</f>
        <v>0</v>
      </c>
      <c r="E114" s="200">
        <f>E115</f>
        <v>0</v>
      </c>
      <c r="F114" s="364">
        <f t="shared" si="6"/>
        <v>0</v>
      </c>
      <c r="G114" s="383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1"/>
      <c r="AN114" s="41"/>
      <c r="AO114" s="41"/>
      <c r="AP114" s="41"/>
      <c r="AQ114" s="41"/>
      <c r="AR114" s="41"/>
    </row>
    <row r="115" spans="1:16384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1"/>
      <c r="E115" s="202"/>
      <c r="F115" s="365">
        <f t="shared" si="6"/>
        <v>0</v>
      </c>
      <c r="G115" s="383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</row>
    <row r="116" spans="1:16384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0">
        <f>D117</f>
        <v>0</v>
      </c>
      <c r="E116" s="200">
        <f>E117</f>
        <v>0</v>
      </c>
      <c r="F116" s="364">
        <f t="shared" si="6"/>
        <v>0</v>
      </c>
      <c r="G116" s="383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1"/>
      <c r="AM116" s="41"/>
      <c r="AN116" s="41"/>
      <c r="AO116" s="41"/>
      <c r="AP116" s="41"/>
      <c r="AQ116" s="41"/>
      <c r="AR116" s="41"/>
    </row>
    <row r="117" spans="1:16384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1"/>
      <c r="E117" s="202"/>
      <c r="F117" s="365">
        <f t="shared" si="6"/>
        <v>0</v>
      </c>
      <c r="G117" s="383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41"/>
      <c r="AN117" s="41"/>
      <c r="AO117" s="41"/>
      <c r="AP117" s="41"/>
      <c r="AQ117" s="41"/>
      <c r="AR117" s="41"/>
    </row>
    <row r="118" spans="1:16384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0">
        <f>D119</f>
        <v>11625000</v>
      </c>
      <c r="E118" s="200">
        <f>E119</f>
        <v>0</v>
      </c>
      <c r="F118" s="364">
        <f t="shared" si="6"/>
        <v>11625000</v>
      </c>
      <c r="G118" s="9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6"/>
      <c r="AM118" s="6"/>
      <c r="AN118" s="6"/>
      <c r="AO118" s="6"/>
      <c r="AP118" s="6"/>
      <c r="AQ118" s="6"/>
      <c r="AR118" s="6"/>
    </row>
    <row r="119" spans="1:16384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1">
        <v>11625000</v>
      </c>
      <c r="E119" s="202">
        <v>0</v>
      </c>
      <c r="F119" s="365">
        <f t="shared" si="6"/>
        <v>11625000</v>
      </c>
      <c r="G119" s="9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6"/>
      <c r="AM119" s="6"/>
      <c r="AN119" s="6"/>
      <c r="AO119" s="6"/>
      <c r="AP119" s="6"/>
      <c r="AQ119" s="6"/>
      <c r="AR119" s="6"/>
    </row>
    <row r="120" spans="1:16384" s="39" customFormat="1" ht="76.5" customHeight="1" x14ac:dyDescent="0.25">
      <c r="A120" s="454" t="s">
        <v>1422</v>
      </c>
      <c r="B120" s="74" t="s">
        <v>95</v>
      </c>
      <c r="C120" s="134" t="s">
        <v>1375</v>
      </c>
      <c r="D120" s="199">
        <f>D121</f>
        <v>11969000</v>
      </c>
      <c r="E120" s="199">
        <f>E121</f>
        <v>2629235.4700000002</v>
      </c>
      <c r="F120" s="367">
        <f>D120-E120</f>
        <v>9339764.5299999993</v>
      </c>
      <c r="G120" s="9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8"/>
      <c r="AM120" s="38"/>
      <c r="AN120" s="38"/>
      <c r="AO120" s="38"/>
      <c r="AP120" s="38"/>
      <c r="AQ120" s="38"/>
      <c r="AR120" s="38"/>
    </row>
    <row r="121" spans="1:16384" s="7" customFormat="1" ht="78.75" customHeight="1" x14ac:dyDescent="0.25">
      <c r="A121" s="454" t="s">
        <v>1423</v>
      </c>
      <c r="B121" s="74" t="s">
        <v>95</v>
      </c>
      <c r="C121" s="135" t="s">
        <v>1376</v>
      </c>
      <c r="D121" s="203">
        <v>11969000</v>
      </c>
      <c r="E121" s="203">
        <v>2629235.4700000002</v>
      </c>
      <c r="F121" s="370"/>
      <c r="G121" s="9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6"/>
      <c r="AM121" s="6"/>
      <c r="AN121" s="6"/>
      <c r="AO121" s="6"/>
      <c r="AP121" s="6"/>
      <c r="AQ121" s="6"/>
      <c r="AR121" s="6"/>
    </row>
    <row r="122" spans="1:16384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0">
        <f>D123</f>
        <v>0</v>
      </c>
      <c r="E122" s="200">
        <f>E123</f>
        <v>0</v>
      </c>
      <c r="F122" s="364"/>
      <c r="G122" s="383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16384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1">
        <v>0</v>
      </c>
      <c r="E123" s="202">
        <v>0</v>
      </c>
      <c r="F123" s="365"/>
      <c r="G123" s="383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41"/>
      <c r="AN123" s="41"/>
      <c r="AO123" s="41"/>
      <c r="AP123" s="41"/>
      <c r="AQ123" s="41"/>
      <c r="AR123" s="41"/>
    </row>
    <row r="124" spans="1:16384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0">
        <f>D125</f>
        <v>0</v>
      </c>
      <c r="E124" s="200">
        <f>E125</f>
        <v>0</v>
      </c>
      <c r="F124" s="364"/>
      <c r="G124" s="383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41"/>
      <c r="AN124" s="41"/>
      <c r="AO124" s="41"/>
      <c r="AP124" s="41"/>
      <c r="AQ124" s="41"/>
      <c r="AR124" s="41"/>
    </row>
    <row r="125" spans="1:16384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1"/>
      <c r="E125" s="202"/>
      <c r="F125" s="365"/>
      <c r="G125" s="383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41"/>
      <c r="AN125" s="41"/>
      <c r="AO125" s="41"/>
      <c r="AP125" s="41"/>
      <c r="AQ125" s="41"/>
      <c r="AR125" s="41"/>
    </row>
    <row r="126" spans="1:16384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0">
        <f>D127</f>
        <v>0</v>
      </c>
      <c r="E126" s="200">
        <f>E127</f>
        <v>0</v>
      </c>
      <c r="F126" s="367">
        <f>D126-E126</f>
        <v>0</v>
      </c>
      <c r="G126" s="90" t="s">
        <v>1290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16384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1">
        <v>0</v>
      </c>
      <c r="E127" s="202">
        <v>0</v>
      </c>
      <c r="F127" s="365"/>
      <c r="G127" s="9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6"/>
      <c r="AM127" s="6"/>
      <c r="AN127" s="6"/>
      <c r="AO127" s="6"/>
      <c r="AP127" s="6"/>
      <c r="AQ127" s="6"/>
      <c r="AR127" s="6"/>
    </row>
    <row r="128" spans="1:16384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6"/>
      <c r="E128" s="206"/>
      <c r="F128" s="371">
        <f>D128-E128</f>
        <v>0</v>
      </c>
      <c r="G128" s="388"/>
      <c r="H128" s="389"/>
      <c r="I128" s="387"/>
      <c r="J128" s="213"/>
      <c r="K128" s="388"/>
      <c r="L128" s="389"/>
      <c r="M128" s="387"/>
      <c r="N128" s="213"/>
      <c r="O128" s="388"/>
      <c r="P128" s="389"/>
      <c r="Q128" s="387"/>
      <c r="R128" s="213"/>
      <c r="S128" s="388"/>
      <c r="T128" s="389"/>
      <c r="U128" s="387"/>
      <c r="V128" s="213"/>
      <c r="W128" s="388"/>
      <c r="X128" s="389"/>
      <c r="Y128" s="387"/>
      <c r="Z128" s="213"/>
      <c r="AA128" s="388"/>
      <c r="AB128" s="389"/>
      <c r="AC128" s="387"/>
      <c r="AD128" s="213"/>
      <c r="AE128" s="388"/>
      <c r="AF128" s="389"/>
      <c r="AG128" s="387"/>
      <c r="AH128" s="213"/>
      <c r="AI128" s="388"/>
      <c r="AJ128" s="389"/>
      <c r="AK128" s="387"/>
      <c r="AL128" s="213"/>
      <c r="AM128" s="388"/>
      <c r="AN128" s="389"/>
      <c r="AO128" s="387"/>
      <c r="AP128" s="213"/>
      <c r="AQ128" s="388"/>
      <c r="AR128" s="389"/>
      <c r="AS128" s="387"/>
      <c r="AT128" s="213"/>
      <c r="AU128" s="388"/>
      <c r="AV128" s="389"/>
      <c r="AW128" s="387"/>
      <c r="AX128" s="213"/>
      <c r="AY128" s="388"/>
      <c r="AZ128" s="389"/>
      <c r="BA128" s="387"/>
      <c r="BB128" s="213"/>
      <c r="BC128" s="388"/>
      <c r="BD128" s="389"/>
      <c r="BE128" s="387"/>
      <c r="BF128" s="213"/>
      <c r="BG128" s="388"/>
      <c r="BH128" s="389"/>
      <c r="BI128" s="387"/>
      <c r="BJ128" s="213"/>
      <c r="BK128" s="388"/>
      <c r="BL128" s="389"/>
      <c r="BM128" s="387"/>
      <c r="BN128" s="213"/>
      <c r="BO128" s="388"/>
      <c r="BP128" s="389"/>
      <c r="BQ128" s="387"/>
      <c r="BR128" s="213"/>
      <c r="BS128" s="388"/>
      <c r="BT128" s="389"/>
      <c r="BU128" s="387"/>
      <c r="BV128" s="213"/>
      <c r="BW128" s="388"/>
      <c r="BX128" s="389"/>
      <c r="BY128" s="387"/>
      <c r="BZ128" s="213"/>
      <c r="CA128" s="388"/>
      <c r="CB128" s="389"/>
      <c r="CC128" s="387"/>
      <c r="CD128" s="213"/>
      <c r="CE128" s="388"/>
      <c r="CF128" s="389"/>
      <c r="CG128" s="387"/>
      <c r="CH128" s="213"/>
      <c r="CI128" s="388"/>
      <c r="CJ128" s="389"/>
      <c r="CK128" s="387"/>
      <c r="CL128" s="213"/>
      <c r="CM128" s="388"/>
      <c r="CN128" s="389"/>
      <c r="CO128" s="387"/>
      <c r="CP128" s="213"/>
      <c r="CQ128" s="388"/>
      <c r="CR128" s="389"/>
      <c r="CS128" s="387"/>
      <c r="CT128" s="213"/>
      <c r="CU128" s="388"/>
      <c r="CV128" s="389"/>
      <c r="CW128" s="387"/>
      <c r="CX128" s="213"/>
      <c r="CY128" s="388"/>
      <c r="CZ128" s="389"/>
      <c r="DA128" s="387"/>
      <c r="DB128" s="213"/>
      <c r="DC128" s="388"/>
      <c r="DD128" s="389"/>
      <c r="DE128" s="387"/>
      <c r="DF128" s="213"/>
      <c r="DG128" s="388"/>
      <c r="DH128" s="389"/>
      <c r="DI128" s="387"/>
      <c r="DJ128" s="213"/>
      <c r="DK128" s="388"/>
      <c r="DL128" s="389"/>
      <c r="DM128" s="387"/>
      <c r="DN128" s="213"/>
      <c r="DO128" s="388"/>
      <c r="DP128" s="389"/>
      <c r="DQ128" s="387"/>
      <c r="DR128" s="213"/>
      <c r="DS128" s="388"/>
      <c r="DT128" s="389"/>
      <c r="DU128" s="387"/>
      <c r="DV128" s="213"/>
      <c r="DW128" s="388"/>
      <c r="DX128" s="389"/>
      <c r="DY128" s="387"/>
      <c r="DZ128" s="213"/>
      <c r="EA128" s="388"/>
      <c r="EB128" s="389"/>
      <c r="EC128" s="387"/>
      <c r="ED128" s="213"/>
      <c r="EE128" s="388"/>
      <c r="EF128" s="389"/>
      <c r="EG128" s="387"/>
      <c r="EH128" s="213"/>
      <c r="EI128" s="388"/>
      <c r="EJ128" s="389"/>
      <c r="EK128" s="387"/>
      <c r="EL128" s="213"/>
      <c r="EM128" s="388"/>
      <c r="EN128" s="389"/>
      <c r="EO128" s="387"/>
      <c r="EP128" s="213"/>
      <c r="EQ128" s="388"/>
      <c r="ER128" s="389"/>
      <c r="ES128" s="387"/>
      <c r="ET128" s="213"/>
      <c r="EU128" s="388"/>
      <c r="EV128" s="389"/>
      <c r="EW128" s="387"/>
      <c r="EX128" s="213"/>
      <c r="EY128" s="388"/>
      <c r="EZ128" s="389"/>
      <c r="FA128" s="387"/>
      <c r="FB128" s="213"/>
      <c r="FC128" s="388"/>
      <c r="FD128" s="389"/>
      <c r="FE128" s="387"/>
      <c r="FF128" s="213"/>
      <c r="FG128" s="388"/>
      <c r="FH128" s="389"/>
      <c r="FI128" s="387"/>
      <c r="FJ128" s="213"/>
      <c r="FK128" s="388"/>
      <c r="FL128" s="389"/>
      <c r="FM128" s="387"/>
      <c r="FN128" s="213"/>
      <c r="FO128" s="388"/>
      <c r="FP128" s="389"/>
      <c r="FQ128" s="387"/>
      <c r="FR128" s="213"/>
      <c r="FS128" s="388"/>
      <c r="FT128" s="389"/>
      <c r="FU128" s="387"/>
      <c r="FV128" s="213"/>
      <c r="FW128" s="388"/>
      <c r="FX128" s="389"/>
      <c r="FY128" s="387"/>
      <c r="FZ128" s="213"/>
      <c r="GA128" s="388"/>
      <c r="GB128" s="389"/>
      <c r="GC128" s="387"/>
      <c r="GD128" s="213"/>
      <c r="GE128" s="388"/>
      <c r="GF128" s="389"/>
      <c r="GG128" s="387"/>
      <c r="GH128" s="213"/>
      <c r="GI128" s="388"/>
      <c r="GJ128" s="389"/>
      <c r="GK128" s="387"/>
      <c r="GL128" s="213"/>
      <c r="GM128" s="388"/>
      <c r="GN128" s="389"/>
      <c r="GO128" s="387"/>
      <c r="GP128" s="213"/>
      <c r="GQ128" s="388"/>
      <c r="GR128" s="389"/>
      <c r="GS128" s="387"/>
      <c r="GT128" s="213"/>
      <c r="GU128" s="388"/>
      <c r="GV128" s="389"/>
      <c r="GW128" s="387"/>
      <c r="GX128" s="213"/>
      <c r="GY128" s="388"/>
      <c r="GZ128" s="389"/>
      <c r="HA128" s="387"/>
      <c r="HB128" s="213"/>
      <c r="HC128" s="388"/>
      <c r="HD128" s="389"/>
      <c r="HE128" s="387"/>
      <c r="HF128" s="213"/>
      <c r="HG128" s="388"/>
      <c r="HH128" s="389"/>
      <c r="HI128" s="387"/>
      <c r="HJ128" s="213"/>
      <c r="HK128" s="388"/>
      <c r="HL128" s="389"/>
      <c r="HM128" s="387"/>
      <c r="HN128" s="213"/>
      <c r="HO128" s="388"/>
      <c r="HP128" s="389"/>
      <c r="HQ128" s="387"/>
      <c r="HR128" s="213"/>
      <c r="HS128" s="388"/>
      <c r="HT128" s="389"/>
      <c r="HU128" s="387"/>
      <c r="HV128" s="213"/>
      <c r="HW128" s="388"/>
      <c r="HX128" s="389"/>
      <c r="HY128" s="387"/>
      <c r="HZ128" s="213"/>
      <c r="IA128" s="388"/>
      <c r="IB128" s="389"/>
      <c r="IC128" s="387"/>
      <c r="ID128" s="213"/>
      <c r="IE128" s="388"/>
      <c r="IF128" s="389"/>
      <c r="IG128" s="387"/>
      <c r="IH128" s="213"/>
      <c r="II128" s="388"/>
      <c r="IJ128" s="389"/>
      <c r="IK128" s="387"/>
      <c r="IL128" s="213"/>
      <c r="IM128" s="388"/>
      <c r="IN128" s="389"/>
      <c r="IO128" s="387"/>
      <c r="IP128" s="213"/>
      <c r="IQ128" s="388"/>
      <c r="IR128" s="389"/>
      <c r="IS128" s="387"/>
      <c r="IT128" s="213"/>
      <c r="IU128" s="388"/>
      <c r="IV128" s="389"/>
      <c r="IW128" s="387"/>
      <c r="IX128" s="213"/>
      <c r="IY128" s="388"/>
      <c r="IZ128" s="389"/>
      <c r="JA128" s="387"/>
      <c r="JB128" s="213"/>
      <c r="JC128" s="388"/>
      <c r="JD128" s="389"/>
      <c r="JE128" s="387"/>
      <c r="JF128" s="213"/>
      <c r="JG128" s="388"/>
      <c r="JH128" s="389"/>
      <c r="JI128" s="387"/>
      <c r="JJ128" s="213"/>
      <c r="JK128" s="388"/>
      <c r="JL128" s="389"/>
      <c r="JM128" s="387"/>
      <c r="JN128" s="213"/>
      <c r="JO128" s="388"/>
      <c r="JP128" s="389"/>
      <c r="JQ128" s="387"/>
      <c r="JR128" s="213"/>
      <c r="JS128" s="388"/>
      <c r="JT128" s="389"/>
      <c r="JU128" s="387"/>
      <c r="JV128" s="213"/>
      <c r="JW128" s="388"/>
      <c r="JX128" s="389"/>
      <c r="JY128" s="387"/>
      <c r="JZ128" s="213"/>
      <c r="KA128" s="388"/>
      <c r="KB128" s="389"/>
      <c r="KC128" s="387"/>
      <c r="KD128" s="213"/>
      <c r="KE128" s="388"/>
      <c r="KF128" s="389"/>
      <c r="KG128" s="387"/>
      <c r="KH128" s="213"/>
      <c r="KI128" s="388"/>
      <c r="KJ128" s="389"/>
      <c r="KK128" s="387"/>
      <c r="KL128" s="213"/>
      <c r="KM128" s="388"/>
      <c r="KN128" s="389"/>
      <c r="KO128" s="387"/>
      <c r="KP128" s="213"/>
      <c r="KQ128" s="388"/>
      <c r="KR128" s="389"/>
      <c r="KS128" s="387"/>
      <c r="KT128" s="213"/>
      <c r="KU128" s="388"/>
      <c r="KV128" s="389"/>
      <c r="KW128" s="387"/>
      <c r="KX128" s="213"/>
      <c r="KY128" s="388"/>
      <c r="KZ128" s="389"/>
      <c r="LA128" s="387"/>
      <c r="LB128" s="213"/>
      <c r="LC128" s="388"/>
      <c r="LD128" s="389"/>
      <c r="LE128" s="387"/>
      <c r="LF128" s="213"/>
      <c r="LG128" s="388"/>
      <c r="LH128" s="389"/>
      <c r="LI128" s="387"/>
      <c r="LJ128" s="213"/>
      <c r="LK128" s="388"/>
      <c r="LL128" s="389"/>
      <c r="LM128" s="387"/>
      <c r="LN128" s="213"/>
      <c r="LO128" s="388"/>
      <c r="LP128" s="389"/>
      <c r="LQ128" s="387"/>
      <c r="LR128" s="213"/>
      <c r="LS128" s="388"/>
      <c r="LT128" s="389"/>
      <c r="LU128" s="387"/>
      <c r="LV128" s="213"/>
      <c r="LW128" s="388"/>
      <c r="LX128" s="389"/>
      <c r="LY128" s="387"/>
      <c r="LZ128" s="213"/>
      <c r="MA128" s="388"/>
      <c r="MB128" s="389"/>
      <c r="MC128" s="387"/>
      <c r="MD128" s="213"/>
      <c r="ME128" s="388"/>
      <c r="MF128" s="389"/>
      <c r="MG128" s="387"/>
      <c r="MH128" s="213"/>
      <c r="MI128" s="388"/>
      <c r="MJ128" s="389"/>
      <c r="MK128" s="387"/>
      <c r="ML128" s="213"/>
      <c r="MM128" s="388"/>
      <c r="MN128" s="389"/>
      <c r="MO128" s="387"/>
      <c r="MP128" s="213"/>
      <c r="MQ128" s="388"/>
      <c r="MR128" s="389"/>
      <c r="MS128" s="387"/>
      <c r="MT128" s="213"/>
      <c r="MU128" s="388"/>
      <c r="MV128" s="389"/>
      <c r="MW128" s="387"/>
      <c r="MX128" s="213"/>
      <c r="MY128" s="388"/>
      <c r="MZ128" s="389"/>
      <c r="NA128" s="387"/>
      <c r="NB128" s="213"/>
      <c r="NC128" s="388"/>
      <c r="ND128" s="389"/>
      <c r="NE128" s="387"/>
      <c r="NF128" s="213"/>
      <c r="NG128" s="388"/>
      <c r="NH128" s="389"/>
      <c r="NI128" s="387"/>
      <c r="NJ128" s="213"/>
      <c r="NK128" s="388"/>
      <c r="NL128" s="389"/>
      <c r="NM128" s="387"/>
      <c r="NN128" s="213"/>
      <c r="NO128" s="388"/>
      <c r="NP128" s="389"/>
      <c r="NQ128" s="387"/>
      <c r="NR128" s="213"/>
      <c r="NS128" s="388"/>
      <c r="NT128" s="389"/>
      <c r="NU128" s="387"/>
      <c r="NV128" s="213"/>
      <c r="NW128" s="388"/>
      <c r="NX128" s="389"/>
      <c r="NY128" s="387"/>
      <c r="NZ128" s="213"/>
      <c r="OA128" s="388"/>
      <c r="OB128" s="389"/>
      <c r="OC128" s="387"/>
      <c r="OD128" s="213"/>
      <c r="OE128" s="388"/>
      <c r="OF128" s="389"/>
      <c r="OG128" s="387"/>
      <c r="OH128" s="213"/>
      <c r="OI128" s="388"/>
      <c r="OJ128" s="389"/>
      <c r="OK128" s="387"/>
      <c r="OL128" s="213"/>
      <c r="OM128" s="388"/>
      <c r="ON128" s="389"/>
      <c r="OO128" s="387"/>
      <c r="OP128" s="213"/>
      <c r="OQ128" s="388"/>
      <c r="OR128" s="389"/>
      <c r="OS128" s="387"/>
      <c r="OT128" s="213"/>
      <c r="OU128" s="388"/>
      <c r="OV128" s="389"/>
      <c r="OW128" s="387"/>
      <c r="OX128" s="213"/>
      <c r="OY128" s="388"/>
      <c r="OZ128" s="389"/>
      <c r="PA128" s="387"/>
      <c r="PB128" s="213"/>
      <c r="PC128" s="388"/>
      <c r="PD128" s="389"/>
      <c r="PE128" s="387"/>
      <c r="PF128" s="213"/>
      <c r="PG128" s="388"/>
      <c r="PH128" s="389"/>
      <c r="PI128" s="387"/>
      <c r="PJ128" s="213"/>
      <c r="PK128" s="388"/>
      <c r="PL128" s="389"/>
      <c r="PM128" s="387"/>
      <c r="PN128" s="213"/>
      <c r="PO128" s="388"/>
      <c r="PP128" s="389"/>
      <c r="PQ128" s="387"/>
      <c r="PR128" s="213"/>
      <c r="PS128" s="388"/>
      <c r="PT128" s="389"/>
      <c r="PU128" s="387"/>
      <c r="PV128" s="213"/>
      <c r="PW128" s="388"/>
      <c r="PX128" s="389"/>
      <c r="PY128" s="387"/>
      <c r="PZ128" s="213"/>
      <c r="QA128" s="388"/>
      <c r="QB128" s="389"/>
      <c r="QC128" s="387"/>
      <c r="QD128" s="213"/>
      <c r="QE128" s="388"/>
      <c r="QF128" s="389"/>
      <c r="QG128" s="387"/>
      <c r="QH128" s="213"/>
      <c r="QI128" s="388"/>
      <c r="QJ128" s="389"/>
      <c r="QK128" s="387"/>
      <c r="QL128" s="213"/>
      <c r="QM128" s="388"/>
      <c r="QN128" s="389"/>
      <c r="QO128" s="387"/>
      <c r="QP128" s="213"/>
      <c r="QQ128" s="388"/>
      <c r="QR128" s="389"/>
      <c r="QS128" s="387"/>
      <c r="QT128" s="213"/>
      <c r="QU128" s="388"/>
      <c r="QV128" s="389"/>
      <c r="QW128" s="387"/>
      <c r="QX128" s="213"/>
      <c r="QY128" s="388"/>
      <c r="QZ128" s="389"/>
      <c r="RA128" s="387"/>
      <c r="RB128" s="213"/>
      <c r="RC128" s="388"/>
      <c r="RD128" s="389"/>
      <c r="RE128" s="387"/>
      <c r="RF128" s="213"/>
      <c r="RG128" s="388"/>
      <c r="RH128" s="389"/>
      <c r="RI128" s="387"/>
      <c r="RJ128" s="213"/>
      <c r="RK128" s="388"/>
      <c r="RL128" s="389"/>
      <c r="RM128" s="387"/>
      <c r="RN128" s="213"/>
      <c r="RO128" s="388"/>
      <c r="RP128" s="389"/>
      <c r="RQ128" s="387"/>
      <c r="RR128" s="213"/>
      <c r="RS128" s="388"/>
      <c r="RT128" s="389"/>
      <c r="RU128" s="387"/>
      <c r="RV128" s="213"/>
      <c r="RW128" s="388"/>
      <c r="RX128" s="389"/>
      <c r="RY128" s="387"/>
      <c r="RZ128" s="213"/>
      <c r="SA128" s="388"/>
      <c r="SB128" s="389"/>
      <c r="SC128" s="387"/>
      <c r="SD128" s="213"/>
      <c r="SE128" s="388"/>
      <c r="SF128" s="389"/>
      <c r="SG128" s="387"/>
      <c r="SH128" s="213"/>
      <c r="SI128" s="388"/>
      <c r="SJ128" s="389"/>
      <c r="SK128" s="387"/>
      <c r="SL128" s="213"/>
      <c r="SM128" s="388"/>
      <c r="SN128" s="389"/>
      <c r="SO128" s="387"/>
      <c r="SP128" s="213"/>
      <c r="SQ128" s="388"/>
      <c r="SR128" s="389"/>
      <c r="SS128" s="387"/>
      <c r="ST128" s="213"/>
      <c r="SU128" s="388"/>
      <c r="SV128" s="389"/>
      <c r="SW128" s="387"/>
      <c r="SX128" s="213"/>
      <c r="SY128" s="388"/>
      <c r="SZ128" s="389"/>
      <c r="TA128" s="387"/>
      <c r="TB128" s="213"/>
      <c r="TC128" s="388"/>
      <c r="TD128" s="389"/>
      <c r="TE128" s="387"/>
      <c r="TF128" s="213"/>
      <c r="TG128" s="388"/>
      <c r="TH128" s="389"/>
      <c r="TI128" s="387"/>
      <c r="TJ128" s="213"/>
      <c r="TK128" s="388"/>
      <c r="TL128" s="389"/>
      <c r="TM128" s="387"/>
      <c r="TN128" s="213"/>
      <c r="TO128" s="388"/>
      <c r="TP128" s="389"/>
      <c r="TQ128" s="387"/>
      <c r="TR128" s="213"/>
      <c r="TS128" s="388"/>
      <c r="TT128" s="389"/>
      <c r="TU128" s="387"/>
      <c r="TV128" s="213"/>
      <c r="TW128" s="388"/>
      <c r="TX128" s="389"/>
      <c r="TY128" s="387"/>
      <c r="TZ128" s="213"/>
      <c r="UA128" s="388"/>
      <c r="UB128" s="389"/>
      <c r="UC128" s="387"/>
      <c r="UD128" s="213"/>
      <c r="UE128" s="388"/>
      <c r="UF128" s="389"/>
      <c r="UG128" s="387"/>
      <c r="UH128" s="213"/>
      <c r="UI128" s="388"/>
      <c r="UJ128" s="389"/>
      <c r="UK128" s="387"/>
      <c r="UL128" s="213"/>
      <c r="UM128" s="388"/>
      <c r="UN128" s="389"/>
      <c r="UO128" s="387"/>
      <c r="UP128" s="213"/>
      <c r="UQ128" s="388"/>
      <c r="UR128" s="389"/>
      <c r="US128" s="387"/>
      <c r="UT128" s="213"/>
      <c r="UU128" s="388"/>
      <c r="UV128" s="389"/>
      <c r="UW128" s="387"/>
      <c r="UX128" s="213"/>
      <c r="UY128" s="388"/>
      <c r="UZ128" s="389"/>
      <c r="VA128" s="387"/>
      <c r="VB128" s="213"/>
      <c r="VC128" s="388"/>
      <c r="VD128" s="389"/>
      <c r="VE128" s="387"/>
      <c r="VF128" s="213"/>
      <c r="VG128" s="388"/>
      <c r="VH128" s="389"/>
      <c r="VI128" s="387"/>
      <c r="VJ128" s="213"/>
      <c r="VK128" s="388"/>
      <c r="VL128" s="389"/>
      <c r="VM128" s="387"/>
      <c r="VN128" s="213"/>
      <c r="VO128" s="388"/>
      <c r="VP128" s="389"/>
      <c r="VQ128" s="387"/>
      <c r="VR128" s="213"/>
      <c r="VS128" s="388"/>
      <c r="VT128" s="389"/>
      <c r="VU128" s="387"/>
      <c r="VV128" s="213"/>
      <c r="VW128" s="388"/>
      <c r="VX128" s="389"/>
      <c r="VY128" s="387"/>
      <c r="VZ128" s="213"/>
      <c r="WA128" s="388"/>
      <c r="WB128" s="389"/>
      <c r="WC128" s="387"/>
      <c r="WD128" s="213"/>
      <c r="WE128" s="388"/>
      <c r="WF128" s="389"/>
      <c r="WG128" s="387"/>
      <c r="WH128" s="213"/>
      <c r="WI128" s="388"/>
      <c r="WJ128" s="389"/>
      <c r="WK128" s="387"/>
      <c r="WL128" s="213"/>
      <c r="WM128" s="388"/>
      <c r="WN128" s="389"/>
      <c r="WO128" s="387"/>
      <c r="WP128" s="213"/>
      <c r="WQ128" s="388"/>
      <c r="WR128" s="389"/>
      <c r="WS128" s="387"/>
      <c r="WT128" s="213"/>
      <c r="WU128" s="388"/>
      <c r="WV128" s="389"/>
      <c r="WW128" s="387"/>
      <c r="WX128" s="213"/>
      <c r="WY128" s="388"/>
      <c r="WZ128" s="389"/>
      <c r="XA128" s="387"/>
      <c r="XB128" s="213"/>
      <c r="XC128" s="388"/>
      <c r="XD128" s="389"/>
      <c r="XE128" s="387"/>
      <c r="XF128" s="213"/>
      <c r="XG128" s="388"/>
      <c r="XH128" s="389"/>
      <c r="XI128" s="387"/>
      <c r="XJ128" s="213"/>
      <c r="XK128" s="388"/>
      <c r="XL128" s="389"/>
      <c r="XM128" s="387"/>
      <c r="XN128" s="213"/>
      <c r="XO128" s="388"/>
      <c r="XP128" s="389"/>
      <c r="XQ128" s="387"/>
      <c r="XR128" s="213"/>
      <c r="XS128" s="388"/>
      <c r="XT128" s="389"/>
      <c r="XU128" s="387"/>
      <c r="XV128" s="213"/>
      <c r="XW128" s="388"/>
      <c r="XX128" s="389"/>
      <c r="XY128" s="387"/>
      <c r="XZ128" s="213"/>
      <c r="YA128" s="388"/>
      <c r="YB128" s="389"/>
      <c r="YC128" s="387"/>
      <c r="YD128" s="213"/>
      <c r="YE128" s="388"/>
      <c r="YF128" s="389"/>
      <c r="YG128" s="387"/>
      <c r="YH128" s="213"/>
      <c r="YI128" s="388"/>
      <c r="YJ128" s="389"/>
      <c r="YK128" s="387"/>
      <c r="YL128" s="213"/>
      <c r="YM128" s="388"/>
      <c r="YN128" s="389"/>
      <c r="YO128" s="387"/>
      <c r="YP128" s="213"/>
      <c r="YQ128" s="388"/>
      <c r="YR128" s="389"/>
      <c r="YS128" s="387"/>
      <c r="YT128" s="213"/>
      <c r="YU128" s="388"/>
      <c r="YV128" s="389"/>
      <c r="YW128" s="387"/>
      <c r="YX128" s="213"/>
      <c r="YY128" s="388"/>
      <c r="YZ128" s="389"/>
      <c r="ZA128" s="387"/>
      <c r="ZB128" s="213"/>
      <c r="ZC128" s="388"/>
      <c r="ZD128" s="389"/>
      <c r="ZE128" s="387"/>
      <c r="ZF128" s="213"/>
      <c r="ZG128" s="388"/>
      <c r="ZH128" s="389"/>
      <c r="ZI128" s="387"/>
      <c r="ZJ128" s="213"/>
      <c r="ZK128" s="388"/>
      <c r="ZL128" s="389"/>
      <c r="ZM128" s="387"/>
      <c r="ZN128" s="213"/>
      <c r="ZO128" s="388"/>
      <c r="ZP128" s="389"/>
      <c r="ZQ128" s="387"/>
      <c r="ZR128" s="213"/>
      <c r="ZS128" s="388"/>
      <c r="ZT128" s="389"/>
      <c r="ZU128" s="387"/>
      <c r="ZV128" s="213"/>
      <c r="ZW128" s="388"/>
      <c r="ZX128" s="389"/>
      <c r="ZY128" s="387"/>
      <c r="ZZ128" s="213"/>
      <c r="AAA128" s="388"/>
      <c r="AAB128" s="389"/>
      <c r="AAC128" s="387"/>
      <c r="AAD128" s="213"/>
      <c r="AAE128" s="388"/>
      <c r="AAF128" s="389"/>
      <c r="AAG128" s="387"/>
      <c r="AAH128" s="213"/>
      <c r="AAI128" s="388"/>
      <c r="AAJ128" s="389"/>
      <c r="AAK128" s="387"/>
      <c r="AAL128" s="213"/>
      <c r="AAM128" s="388"/>
      <c r="AAN128" s="389"/>
      <c r="AAO128" s="387"/>
      <c r="AAP128" s="213"/>
      <c r="AAQ128" s="388"/>
      <c r="AAR128" s="389"/>
      <c r="AAS128" s="387"/>
      <c r="AAT128" s="213"/>
      <c r="AAU128" s="388"/>
      <c r="AAV128" s="389"/>
      <c r="AAW128" s="387"/>
      <c r="AAX128" s="213"/>
      <c r="AAY128" s="388"/>
      <c r="AAZ128" s="389"/>
      <c r="ABA128" s="387"/>
      <c r="ABB128" s="213"/>
      <c r="ABC128" s="388"/>
      <c r="ABD128" s="389"/>
      <c r="ABE128" s="387"/>
      <c r="ABF128" s="213"/>
      <c r="ABG128" s="388"/>
      <c r="ABH128" s="389"/>
      <c r="ABI128" s="387"/>
      <c r="ABJ128" s="213"/>
      <c r="ABK128" s="388"/>
      <c r="ABL128" s="389"/>
      <c r="ABM128" s="387"/>
      <c r="ABN128" s="213"/>
      <c r="ABO128" s="388"/>
      <c r="ABP128" s="389"/>
      <c r="ABQ128" s="387"/>
      <c r="ABR128" s="213"/>
      <c r="ABS128" s="388"/>
      <c r="ABT128" s="389"/>
      <c r="ABU128" s="387"/>
      <c r="ABV128" s="213"/>
      <c r="ABW128" s="388"/>
      <c r="ABX128" s="389"/>
      <c r="ABY128" s="387"/>
      <c r="ABZ128" s="213"/>
      <c r="ACA128" s="388"/>
      <c r="ACB128" s="389"/>
      <c r="ACC128" s="387"/>
      <c r="ACD128" s="213"/>
      <c r="ACE128" s="388"/>
      <c r="ACF128" s="389"/>
      <c r="ACG128" s="387"/>
      <c r="ACH128" s="213"/>
      <c r="ACI128" s="388"/>
      <c r="ACJ128" s="389"/>
      <c r="ACK128" s="387"/>
      <c r="ACL128" s="213"/>
      <c r="ACM128" s="388"/>
      <c r="ACN128" s="389"/>
      <c r="ACO128" s="387"/>
      <c r="ACP128" s="213"/>
      <c r="ACQ128" s="388"/>
      <c r="ACR128" s="389"/>
      <c r="ACS128" s="387"/>
      <c r="ACT128" s="213"/>
      <c r="ACU128" s="388"/>
      <c r="ACV128" s="389"/>
      <c r="ACW128" s="387"/>
      <c r="ACX128" s="213"/>
      <c r="ACY128" s="388"/>
      <c r="ACZ128" s="389"/>
      <c r="ADA128" s="387"/>
      <c r="ADB128" s="213"/>
      <c r="ADC128" s="388"/>
      <c r="ADD128" s="389"/>
      <c r="ADE128" s="387"/>
      <c r="ADF128" s="213"/>
      <c r="ADG128" s="388"/>
      <c r="ADH128" s="389"/>
      <c r="ADI128" s="387"/>
      <c r="ADJ128" s="213"/>
      <c r="ADK128" s="388"/>
      <c r="ADL128" s="389"/>
      <c r="ADM128" s="387"/>
      <c r="ADN128" s="213"/>
      <c r="ADO128" s="388"/>
      <c r="ADP128" s="389"/>
      <c r="ADQ128" s="387"/>
      <c r="ADR128" s="213"/>
      <c r="ADS128" s="388"/>
      <c r="ADT128" s="389"/>
      <c r="ADU128" s="387"/>
      <c r="ADV128" s="213"/>
      <c r="ADW128" s="388"/>
      <c r="ADX128" s="389"/>
      <c r="ADY128" s="387"/>
      <c r="ADZ128" s="213"/>
      <c r="AEA128" s="388"/>
      <c r="AEB128" s="389"/>
      <c r="AEC128" s="387"/>
      <c r="AED128" s="213"/>
      <c r="AEE128" s="388"/>
      <c r="AEF128" s="389"/>
      <c r="AEG128" s="387"/>
      <c r="AEH128" s="213"/>
      <c r="AEI128" s="388"/>
      <c r="AEJ128" s="389"/>
      <c r="AEK128" s="387"/>
      <c r="AEL128" s="213"/>
      <c r="AEM128" s="388"/>
      <c r="AEN128" s="389"/>
      <c r="AEO128" s="387"/>
      <c r="AEP128" s="213"/>
      <c r="AEQ128" s="388"/>
      <c r="AER128" s="389"/>
      <c r="AES128" s="387"/>
      <c r="AET128" s="213"/>
      <c r="AEU128" s="388"/>
      <c r="AEV128" s="389"/>
      <c r="AEW128" s="387"/>
      <c r="AEX128" s="213"/>
      <c r="AEY128" s="388"/>
      <c r="AEZ128" s="389"/>
      <c r="AFA128" s="387"/>
      <c r="AFB128" s="213"/>
      <c r="AFC128" s="388"/>
      <c r="AFD128" s="389"/>
      <c r="AFE128" s="387"/>
      <c r="AFF128" s="213"/>
      <c r="AFG128" s="388"/>
      <c r="AFH128" s="389"/>
      <c r="AFI128" s="387"/>
      <c r="AFJ128" s="213"/>
      <c r="AFK128" s="388"/>
      <c r="AFL128" s="389"/>
      <c r="AFM128" s="387"/>
      <c r="AFN128" s="213"/>
      <c r="AFO128" s="388"/>
      <c r="AFP128" s="389"/>
      <c r="AFQ128" s="387"/>
      <c r="AFR128" s="213"/>
      <c r="AFS128" s="388"/>
      <c r="AFT128" s="389"/>
      <c r="AFU128" s="387"/>
      <c r="AFV128" s="213"/>
      <c r="AFW128" s="388"/>
      <c r="AFX128" s="389"/>
      <c r="AFY128" s="387"/>
      <c r="AFZ128" s="213"/>
      <c r="AGA128" s="388"/>
      <c r="AGB128" s="389"/>
      <c r="AGC128" s="387"/>
      <c r="AGD128" s="213"/>
      <c r="AGE128" s="388"/>
      <c r="AGF128" s="389"/>
      <c r="AGG128" s="387"/>
      <c r="AGH128" s="213"/>
      <c r="AGI128" s="388"/>
      <c r="AGJ128" s="389"/>
      <c r="AGK128" s="387"/>
      <c r="AGL128" s="213"/>
      <c r="AGM128" s="388"/>
      <c r="AGN128" s="389"/>
      <c r="AGO128" s="387"/>
      <c r="AGP128" s="213"/>
      <c r="AGQ128" s="388"/>
      <c r="AGR128" s="389"/>
      <c r="AGS128" s="387"/>
      <c r="AGT128" s="213"/>
      <c r="AGU128" s="388"/>
      <c r="AGV128" s="389"/>
      <c r="AGW128" s="387"/>
      <c r="AGX128" s="213"/>
      <c r="AGY128" s="388"/>
      <c r="AGZ128" s="389"/>
      <c r="AHA128" s="387"/>
      <c r="AHB128" s="213"/>
      <c r="AHC128" s="388"/>
      <c r="AHD128" s="389"/>
      <c r="AHE128" s="387"/>
      <c r="AHF128" s="213"/>
      <c r="AHG128" s="388"/>
      <c r="AHH128" s="389"/>
      <c r="AHI128" s="387"/>
      <c r="AHJ128" s="213"/>
      <c r="AHK128" s="388"/>
      <c r="AHL128" s="389"/>
      <c r="AHM128" s="387"/>
      <c r="AHN128" s="213"/>
      <c r="AHO128" s="388"/>
      <c r="AHP128" s="389"/>
      <c r="AHQ128" s="387"/>
      <c r="AHR128" s="213"/>
      <c r="AHS128" s="388"/>
      <c r="AHT128" s="389"/>
      <c r="AHU128" s="387"/>
      <c r="AHV128" s="213"/>
      <c r="AHW128" s="388"/>
      <c r="AHX128" s="389"/>
      <c r="AHY128" s="387"/>
      <c r="AHZ128" s="213"/>
      <c r="AIA128" s="388"/>
      <c r="AIB128" s="389"/>
      <c r="AIC128" s="387"/>
      <c r="AID128" s="213"/>
      <c r="AIE128" s="388"/>
      <c r="AIF128" s="389"/>
      <c r="AIG128" s="387"/>
      <c r="AIH128" s="213"/>
      <c r="AII128" s="388"/>
      <c r="AIJ128" s="389"/>
      <c r="AIK128" s="387"/>
      <c r="AIL128" s="213"/>
      <c r="AIM128" s="388"/>
      <c r="AIN128" s="389"/>
      <c r="AIO128" s="387"/>
      <c r="AIP128" s="213"/>
      <c r="AIQ128" s="388"/>
      <c r="AIR128" s="389"/>
      <c r="AIS128" s="387"/>
      <c r="AIT128" s="213"/>
      <c r="AIU128" s="388"/>
      <c r="AIV128" s="389"/>
      <c r="AIW128" s="387"/>
      <c r="AIX128" s="213"/>
      <c r="AIY128" s="388"/>
      <c r="AIZ128" s="389"/>
      <c r="AJA128" s="387"/>
      <c r="AJB128" s="213"/>
      <c r="AJC128" s="388"/>
      <c r="AJD128" s="389"/>
      <c r="AJE128" s="387"/>
      <c r="AJF128" s="213"/>
      <c r="AJG128" s="388"/>
      <c r="AJH128" s="389"/>
      <c r="AJI128" s="387"/>
      <c r="AJJ128" s="213"/>
      <c r="AJK128" s="388"/>
      <c r="AJL128" s="389"/>
      <c r="AJM128" s="387"/>
      <c r="AJN128" s="213"/>
      <c r="AJO128" s="388"/>
      <c r="AJP128" s="389"/>
      <c r="AJQ128" s="387"/>
      <c r="AJR128" s="213"/>
      <c r="AJS128" s="388"/>
      <c r="AJT128" s="389"/>
      <c r="AJU128" s="387"/>
      <c r="AJV128" s="213"/>
      <c r="AJW128" s="388"/>
      <c r="AJX128" s="389"/>
      <c r="AJY128" s="387"/>
      <c r="AJZ128" s="213"/>
      <c r="AKA128" s="388"/>
      <c r="AKB128" s="389"/>
      <c r="AKC128" s="387"/>
      <c r="AKD128" s="213"/>
      <c r="AKE128" s="388"/>
      <c r="AKF128" s="389"/>
      <c r="AKG128" s="387"/>
      <c r="AKH128" s="213"/>
      <c r="AKI128" s="388"/>
      <c r="AKJ128" s="389"/>
      <c r="AKK128" s="387"/>
      <c r="AKL128" s="213"/>
      <c r="AKM128" s="388"/>
      <c r="AKN128" s="389"/>
      <c r="AKO128" s="387"/>
      <c r="AKP128" s="213"/>
      <c r="AKQ128" s="388"/>
      <c r="AKR128" s="389"/>
      <c r="AKS128" s="387"/>
      <c r="AKT128" s="213"/>
      <c r="AKU128" s="388"/>
      <c r="AKV128" s="389"/>
      <c r="AKW128" s="387"/>
      <c r="AKX128" s="213"/>
      <c r="AKY128" s="388"/>
      <c r="AKZ128" s="389"/>
      <c r="ALA128" s="387"/>
      <c r="ALB128" s="213"/>
      <c r="ALC128" s="388"/>
      <c r="ALD128" s="389"/>
      <c r="ALE128" s="387"/>
      <c r="ALF128" s="213"/>
      <c r="ALG128" s="388"/>
      <c r="ALH128" s="389"/>
      <c r="ALI128" s="387"/>
      <c r="ALJ128" s="213"/>
      <c r="ALK128" s="388"/>
      <c r="ALL128" s="389"/>
      <c r="ALM128" s="387"/>
      <c r="ALN128" s="213"/>
      <c r="ALO128" s="388"/>
      <c r="ALP128" s="389"/>
      <c r="ALQ128" s="387"/>
      <c r="ALR128" s="213"/>
      <c r="ALS128" s="388"/>
      <c r="ALT128" s="389"/>
      <c r="ALU128" s="387"/>
      <c r="ALV128" s="213"/>
      <c r="ALW128" s="388"/>
      <c r="ALX128" s="389"/>
      <c r="ALY128" s="387"/>
      <c r="ALZ128" s="213"/>
      <c r="AMA128" s="388"/>
      <c r="AMB128" s="389"/>
      <c r="AMC128" s="387"/>
      <c r="AMD128" s="213"/>
      <c r="AME128" s="388"/>
      <c r="AMF128" s="389"/>
      <c r="AMG128" s="387"/>
      <c r="AMH128" s="213"/>
      <c r="AMI128" s="388"/>
      <c r="AMJ128" s="389"/>
      <c r="AMK128" s="387"/>
      <c r="AML128" s="213"/>
      <c r="AMM128" s="388"/>
      <c r="AMN128" s="389"/>
      <c r="AMO128" s="387"/>
      <c r="AMP128" s="213"/>
      <c r="AMQ128" s="388"/>
      <c r="AMR128" s="389"/>
      <c r="AMS128" s="387"/>
      <c r="AMT128" s="213"/>
      <c r="AMU128" s="388"/>
      <c r="AMV128" s="389"/>
      <c r="AMW128" s="387"/>
      <c r="AMX128" s="213"/>
      <c r="AMY128" s="388"/>
      <c r="AMZ128" s="389"/>
      <c r="ANA128" s="387"/>
      <c r="ANB128" s="213"/>
      <c r="ANC128" s="388"/>
      <c r="AND128" s="389"/>
      <c r="ANE128" s="387"/>
      <c r="ANF128" s="213"/>
      <c r="ANG128" s="388"/>
      <c r="ANH128" s="389"/>
      <c r="ANI128" s="387"/>
      <c r="ANJ128" s="213"/>
      <c r="ANK128" s="388"/>
      <c r="ANL128" s="389"/>
      <c r="ANM128" s="387"/>
      <c r="ANN128" s="213"/>
      <c r="ANO128" s="388"/>
      <c r="ANP128" s="389"/>
      <c r="ANQ128" s="387"/>
      <c r="ANR128" s="213"/>
      <c r="ANS128" s="388"/>
      <c r="ANT128" s="389"/>
      <c r="ANU128" s="387"/>
      <c r="ANV128" s="213"/>
      <c r="ANW128" s="388"/>
      <c r="ANX128" s="389"/>
      <c r="ANY128" s="387"/>
      <c r="ANZ128" s="213"/>
      <c r="AOA128" s="388"/>
      <c r="AOB128" s="389"/>
      <c r="AOC128" s="387"/>
      <c r="AOD128" s="213"/>
      <c r="AOE128" s="388"/>
      <c r="AOF128" s="389"/>
      <c r="AOG128" s="387"/>
      <c r="AOH128" s="213"/>
      <c r="AOI128" s="388"/>
      <c r="AOJ128" s="389"/>
      <c r="AOK128" s="387"/>
      <c r="AOL128" s="213"/>
      <c r="AOM128" s="388"/>
      <c r="AON128" s="389"/>
      <c r="AOO128" s="387"/>
      <c r="AOP128" s="213"/>
      <c r="AOQ128" s="388"/>
      <c r="AOR128" s="389"/>
      <c r="AOS128" s="387"/>
      <c r="AOT128" s="213"/>
      <c r="AOU128" s="388"/>
      <c r="AOV128" s="389"/>
      <c r="AOW128" s="387"/>
      <c r="AOX128" s="213"/>
      <c r="AOY128" s="388"/>
      <c r="AOZ128" s="389"/>
      <c r="APA128" s="387"/>
      <c r="APB128" s="213"/>
      <c r="APC128" s="388"/>
      <c r="APD128" s="389"/>
      <c r="APE128" s="387"/>
      <c r="APF128" s="213"/>
      <c r="APG128" s="388"/>
      <c r="APH128" s="389"/>
      <c r="API128" s="387"/>
      <c r="APJ128" s="213"/>
      <c r="APK128" s="388"/>
      <c r="APL128" s="389"/>
      <c r="APM128" s="387"/>
      <c r="APN128" s="213"/>
      <c r="APO128" s="388"/>
      <c r="APP128" s="389"/>
      <c r="APQ128" s="387"/>
      <c r="APR128" s="213"/>
      <c r="APS128" s="388"/>
      <c r="APT128" s="389"/>
      <c r="APU128" s="387"/>
      <c r="APV128" s="213"/>
      <c r="APW128" s="388"/>
      <c r="APX128" s="389"/>
      <c r="APY128" s="387"/>
      <c r="APZ128" s="213"/>
      <c r="AQA128" s="388"/>
      <c r="AQB128" s="389"/>
      <c r="AQC128" s="387"/>
      <c r="AQD128" s="213"/>
      <c r="AQE128" s="388"/>
      <c r="AQF128" s="389"/>
      <c r="AQG128" s="387"/>
      <c r="AQH128" s="213"/>
      <c r="AQI128" s="388"/>
      <c r="AQJ128" s="389"/>
      <c r="AQK128" s="387"/>
      <c r="AQL128" s="213"/>
      <c r="AQM128" s="388"/>
      <c r="AQN128" s="389"/>
      <c r="AQO128" s="387"/>
      <c r="AQP128" s="213"/>
      <c r="AQQ128" s="388"/>
      <c r="AQR128" s="389"/>
      <c r="AQS128" s="387"/>
      <c r="AQT128" s="213"/>
      <c r="AQU128" s="388"/>
      <c r="AQV128" s="389"/>
      <c r="AQW128" s="387"/>
      <c r="AQX128" s="213"/>
      <c r="AQY128" s="388"/>
      <c r="AQZ128" s="389"/>
      <c r="ARA128" s="387"/>
      <c r="ARB128" s="213"/>
      <c r="ARC128" s="388"/>
      <c r="ARD128" s="389"/>
      <c r="ARE128" s="387"/>
      <c r="ARF128" s="213"/>
      <c r="ARG128" s="388"/>
      <c r="ARH128" s="389"/>
      <c r="ARI128" s="387"/>
      <c r="ARJ128" s="213"/>
      <c r="ARK128" s="388"/>
      <c r="ARL128" s="389"/>
      <c r="ARM128" s="387"/>
      <c r="ARN128" s="213"/>
      <c r="ARO128" s="388"/>
      <c r="ARP128" s="389"/>
      <c r="ARQ128" s="387"/>
      <c r="ARR128" s="213"/>
      <c r="ARS128" s="388"/>
      <c r="ART128" s="389"/>
      <c r="ARU128" s="387"/>
      <c r="ARV128" s="213"/>
      <c r="ARW128" s="388"/>
      <c r="ARX128" s="389"/>
      <c r="ARY128" s="387"/>
      <c r="ARZ128" s="213"/>
      <c r="ASA128" s="388"/>
      <c r="ASB128" s="389"/>
      <c r="ASC128" s="387"/>
      <c r="ASD128" s="213"/>
      <c r="ASE128" s="388"/>
      <c r="ASF128" s="389"/>
      <c r="ASG128" s="387"/>
      <c r="ASH128" s="213"/>
      <c r="ASI128" s="388"/>
      <c r="ASJ128" s="389"/>
      <c r="ASK128" s="387"/>
      <c r="ASL128" s="213"/>
      <c r="ASM128" s="388"/>
      <c r="ASN128" s="389"/>
      <c r="ASO128" s="387"/>
      <c r="ASP128" s="213"/>
      <c r="ASQ128" s="388"/>
      <c r="ASR128" s="389"/>
      <c r="ASS128" s="387"/>
      <c r="AST128" s="213"/>
      <c r="ASU128" s="388"/>
      <c r="ASV128" s="389"/>
      <c r="ASW128" s="387"/>
      <c r="ASX128" s="213"/>
      <c r="ASY128" s="388"/>
      <c r="ASZ128" s="389"/>
      <c r="ATA128" s="387"/>
      <c r="ATB128" s="213"/>
      <c r="ATC128" s="388"/>
      <c r="ATD128" s="389"/>
      <c r="ATE128" s="387"/>
      <c r="ATF128" s="213"/>
      <c r="ATG128" s="388"/>
      <c r="ATH128" s="389"/>
      <c r="ATI128" s="387"/>
      <c r="ATJ128" s="213"/>
      <c r="ATK128" s="388"/>
      <c r="ATL128" s="389"/>
      <c r="ATM128" s="387"/>
      <c r="ATN128" s="213"/>
      <c r="ATO128" s="388"/>
      <c r="ATP128" s="389"/>
      <c r="ATQ128" s="387"/>
      <c r="ATR128" s="213"/>
      <c r="ATS128" s="388"/>
      <c r="ATT128" s="389"/>
      <c r="ATU128" s="387"/>
      <c r="ATV128" s="213"/>
      <c r="ATW128" s="388"/>
      <c r="ATX128" s="389"/>
      <c r="ATY128" s="387"/>
      <c r="ATZ128" s="213"/>
      <c r="AUA128" s="388"/>
      <c r="AUB128" s="389"/>
      <c r="AUC128" s="387"/>
      <c r="AUD128" s="213"/>
      <c r="AUE128" s="388"/>
      <c r="AUF128" s="389"/>
      <c r="AUG128" s="387"/>
      <c r="AUH128" s="213"/>
      <c r="AUI128" s="388"/>
      <c r="AUJ128" s="389"/>
      <c r="AUK128" s="387"/>
      <c r="AUL128" s="213"/>
      <c r="AUM128" s="388"/>
      <c r="AUN128" s="389"/>
      <c r="AUO128" s="387"/>
      <c r="AUP128" s="213"/>
      <c r="AUQ128" s="388"/>
      <c r="AUR128" s="389"/>
      <c r="AUS128" s="387"/>
      <c r="AUT128" s="213"/>
      <c r="AUU128" s="388"/>
      <c r="AUV128" s="389"/>
      <c r="AUW128" s="387"/>
      <c r="AUX128" s="213"/>
      <c r="AUY128" s="388"/>
      <c r="AUZ128" s="389"/>
      <c r="AVA128" s="387"/>
      <c r="AVB128" s="213"/>
      <c r="AVC128" s="388"/>
      <c r="AVD128" s="389"/>
      <c r="AVE128" s="387"/>
      <c r="AVF128" s="213"/>
      <c r="AVG128" s="388"/>
      <c r="AVH128" s="389"/>
      <c r="AVI128" s="387"/>
      <c r="AVJ128" s="213"/>
      <c r="AVK128" s="388"/>
      <c r="AVL128" s="389"/>
      <c r="AVM128" s="387"/>
      <c r="AVN128" s="213"/>
      <c r="AVO128" s="388"/>
      <c r="AVP128" s="389"/>
      <c r="AVQ128" s="387"/>
      <c r="AVR128" s="213"/>
      <c r="AVS128" s="388"/>
      <c r="AVT128" s="389"/>
      <c r="AVU128" s="387"/>
      <c r="AVV128" s="213"/>
      <c r="AVW128" s="388"/>
      <c r="AVX128" s="389"/>
      <c r="AVY128" s="387"/>
      <c r="AVZ128" s="213"/>
      <c r="AWA128" s="388"/>
      <c r="AWB128" s="389"/>
      <c r="AWC128" s="387"/>
      <c r="AWD128" s="213"/>
      <c r="AWE128" s="388"/>
      <c r="AWF128" s="389"/>
      <c r="AWG128" s="387"/>
      <c r="AWH128" s="213"/>
      <c r="AWI128" s="388"/>
      <c r="AWJ128" s="389"/>
      <c r="AWK128" s="387"/>
      <c r="AWL128" s="213"/>
      <c r="AWM128" s="388"/>
      <c r="AWN128" s="389"/>
      <c r="AWO128" s="387"/>
      <c r="AWP128" s="213"/>
      <c r="AWQ128" s="388"/>
      <c r="AWR128" s="389"/>
      <c r="AWS128" s="387"/>
      <c r="AWT128" s="213"/>
      <c r="AWU128" s="388"/>
      <c r="AWV128" s="389"/>
      <c r="AWW128" s="387"/>
      <c r="AWX128" s="213"/>
      <c r="AWY128" s="388"/>
      <c r="AWZ128" s="389"/>
      <c r="AXA128" s="387"/>
      <c r="AXB128" s="213"/>
      <c r="AXC128" s="388"/>
      <c r="AXD128" s="389"/>
      <c r="AXE128" s="387"/>
      <c r="AXF128" s="213"/>
      <c r="AXG128" s="388"/>
      <c r="AXH128" s="389"/>
      <c r="AXI128" s="387"/>
      <c r="AXJ128" s="213"/>
      <c r="AXK128" s="388"/>
      <c r="AXL128" s="389"/>
      <c r="AXM128" s="387"/>
      <c r="AXN128" s="213"/>
      <c r="AXO128" s="388"/>
      <c r="AXP128" s="389"/>
      <c r="AXQ128" s="387"/>
      <c r="AXR128" s="213"/>
      <c r="AXS128" s="388"/>
      <c r="AXT128" s="389"/>
      <c r="AXU128" s="387"/>
      <c r="AXV128" s="213"/>
      <c r="AXW128" s="388"/>
      <c r="AXX128" s="389"/>
      <c r="AXY128" s="387"/>
      <c r="AXZ128" s="213"/>
      <c r="AYA128" s="388"/>
      <c r="AYB128" s="389"/>
      <c r="AYC128" s="387"/>
      <c r="AYD128" s="213"/>
      <c r="AYE128" s="388"/>
      <c r="AYF128" s="389"/>
      <c r="AYG128" s="387"/>
      <c r="AYH128" s="213"/>
      <c r="AYI128" s="388"/>
      <c r="AYJ128" s="389"/>
      <c r="AYK128" s="387"/>
      <c r="AYL128" s="213"/>
      <c r="AYM128" s="388"/>
      <c r="AYN128" s="389"/>
      <c r="AYO128" s="387"/>
      <c r="AYP128" s="213"/>
      <c r="AYQ128" s="388"/>
      <c r="AYR128" s="389"/>
      <c r="AYS128" s="387"/>
      <c r="AYT128" s="213"/>
      <c r="AYU128" s="388"/>
      <c r="AYV128" s="389"/>
      <c r="AYW128" s="387"/>
      <c r="AYX128" s="213"/>
      <c r="AYY128" s="388"/>
      <c r="AYZ128" s="389"/>
      <c r="AZA128" s="387"/>
      <c r="AZB128" s="213"/>
      <c r="AZC128" s="388"/>
      <c r="AZD128" s="389"/>
      <c r="AZE128" s="387"/>
      <c r="AZF128" s="213"/>
      <c r="AZG128" s="388"/>
      <c r="AZH128" s="389"/>
      <c r="AZI128" s="387"/>
      <c r="AZJ128" s="213"/>
      <c r="AZK128" s="388"/>
      <c r="AZL128" s="389"/>
      <c r="AZM128" s="387"/>
      <c r="AZN128" s="213"/>
      <c r="AZO128" s="388"/>
      <c r="AZP128" s="389"/>
      <c r="AZQ128" s="387"/>
      <c r="AZR128" s="213"/>
      <c r="AZS128" s="388"/>
      <c r="AZT128" s="389"/>
      <c r="AZU128" s="387"/>
      <c r="AZV128" s="213"/>
      <c r="AZW128" s="388"/>
      <c r="AZX128" s="389"/>
      <c r="AZY128" s="387"/>
      <c r="AZZ128" s="213"/>
      <c r="BAA128" s="388"/>
      <c r="BAB128" s="389"/>
      <c r="BAC128" s="387"/>
      <c r="BAD128" s="213"/>
      <c r="BAE128" s="388"/>
      <c r="BAF128" s="389"/>
      <c r="BAG128" s="387"/>
      <c r="BAH128" s="213"/>
      <c r="BAI128" s="388"/>
      <c r="BAJ128" s="389"/>
      <c r="BAK128" s="387"/>
      <c r="BAL128" s="213"/>
      <c r="BAM128" s="388"/>
      <c r="BAN128" s="389"/>
      <c r="BAO128" s="387"/>
      <c r="BAP128" s="213"/>
      <c r="BAQ128" s="388"/>
      <c r="BAR128" s="389"/>
      <c r="BAS128" s="387"/>
      <c r="BAT128" s="213"/>
      <c r="BAU128" s="388"/>
      <c r="BAV128" s="389"/>
      <c r="BAW128" s="387"/>
      <c r="BAX128" s="213"/>
      <c r="BAY128" s="388"/>
      <c r="BAZ128" s="389"/>
      <c r="BBA128" s="387"/>
      <c r="BBB128" s="213"/>
      <c r="BBC128" s="388"/>
      <c r="BBD128" s="389"/>
      <c r="BBE128" s="387"/>
      <c r="BBF128" s="213"/>
      <c r="BBG128" s="388"/>
      <c r="BBH128" s="389"/>
      <c r="BBI128" s="387"/>
      <c r="BBJ128" s="213"/>
      <c r="BBK128" s="388"/>
      <c r="BBL128" s="389"/>
      <c r="BBM128" s="387"/>
      <c r="BBN128" s="213"/>
      <c r="BBO128" s="388"/>
      <c r="BBP128" s="389"/>
      <c r="BBQ128" s="387"/>
      <c r="BBR128" s="213"/>
      <c r="BBS128" s="388"/>
      <c r="BBT128" s="389"/>
      <c r="BBU128" s="387"/>
      <c r="BBV128" s="213"/>
      <c r="BBW128" s="388"/>
      <c r="BBX128" s="389"/>
      <c r="BBY128" s="387"/>
      <c r="BBZ128" s="213"/>
      <c r="BCA128" s="388"/>
      <c r="BCB128" s="389"/>
      <c r="BCC128" s="387"/>
      <c r="BCD128" s="213"/>
      <c r="BCE128" s="388"/>
      <c r="BCF128" s="389"/>
      <c r="BCG128" s="387"/>
      <c r="BCH128" s="213"/>
      <c r="BCI128" s="388"/>
      <c r="BCJ128" s="389"/>
      <c r="BCK128" s="387"/>
      <c r="BCL128" s="213"/>
      <c r="BCM128" s="388"/>
      <c r="BCN128" s="389"/>
      <c r="BCO128" s="387"/>
      <c r="BCP128" s="213"/>
      <c r="BCQ128" s="388"/>
      <c r="BCR128" s="389"/>
      <c r="BCS128" s="387"/>
      <c r="BCT128" s="213"/>
      <c r="BCU128" s="388"/>
      <c r="BCV128" s="389"/>
      <c r="BCW128" s="387"/>
      <c r="BCX128" s="213"/>
      <c r="BCY128" s="388"/>
      <c r="BCZ128" s="389"/>
      <c r="BDA128" s="387"/>
      <c r="BDB128" s="213"/>
      <c r="BDC128" s="388"/>
      <c r="BDD128" s="389"/>
      <c r="BDE128" s="387"/>
      <c r="BDF128" s="213"/>
      <c r="BDG128" s="388"/>
      <c r="BDH128" s="389"/>
      <c r="BDI128" s="387"/>
      <c r="BDJ128" s="213"/>
      <c r="BDK128" s="388"/>
      <c r="BDL128" s="389"/>
      <c r="BDM128" s="387"/>
      <c r="BDN128" s="213"/>
      <c r="BDO128" s="388"/>
      <c r="BDP128" s="389"/>
      <c r="BDQ128" s="387"/>
      <c r="BDR128" s="213"/>
      <c r="BDS128" s="388"/>
      <c r="BDT128" s="389"/>
      <c r="BDU128" s="387"/>
      <c r="BDV128" s="213"/>
      <c r="BDW128" s="388"/>
      <c r="BDX128" s="389"/>
      <c r="BDY128" s="387"/>
      <c r="BDZ128" s="213"/>
      <c r="BEA128" s="388"/>
      <c r="BEB128" s="389"/>
      <c r="BEC128" s="387"/>
      <c r="BED128" s="213"/>
      <c r="BEE128" s="388"/>
      <c r="BEF128" s="389"/>
      <c r="BEG128" s="387"/>
      <c r="BEH128" s="213"/>
      <c r="BEI128" s="388"/>
      <c r="BEJ128" s="389"/>
      <c r="BEK128" s="387"/>
      <c r="BEL128" s="213"/>
      <c r="BEM128" s="388"/>
      <c r="BEN128" s="389"/>
      <c r="BEO128" s="387"/>
      <c r="BEP128" s="213"/>
      <c r="BEQ128" s="388"/>
      <c r="BER128" s="389"/>
      <c r="BES128" s="387"/>
      <c r="BET128" s="213"/>
      <c r="BEU128" s="388"/>
      <c r="BEV128" s="389"/>
      <c r="BEW128" s="387"/>
      <c r="BEX128" s="213"/>
      <c r="BEY128" s="388"/>
      <c r="BEZ128" s="389"/>
      <c r="BFA128" s="387"/>
      <c r="BFB128" s="213"/>
      <c r="BFC128" s="388"/>
      <c r="BFD128" s="389"/>
      <c r="BFE128" s="387"/>
      <c r="BFF128" s="213"/>
      <c r="BFG128" s="388"/>
      <c r="BFH128" s="389"/>
      <c r="BFI128" s="387"/>
      <c r="BFJ128" s="213"/>
      <c r="BFK128" s="388"/>
      <c r="BFL128" s="389"/>
      <c r="BFM128" s="387"/>
      <c r="BFN128" s="213"/>
      <c r="BFO128" s="388"/>
      <c r="BFP128" s="389"/>
      <c r="BFQ128" s="387"/>
      <c r="BFR128" s="213"/>
      <c r="BFS128" s="388"/>
      <c r="BFT128" s="389"/>
      <c r="BFU128" s="387"/>
      <c r="BFV128" s="213"/>
      <c r="BFW128" s="388"/>
      <c r="BFX128" s="389"/>
      <c r="BFY128" s="387"/>
      <c r="BFZ128" s="213"/>
      <c r="BGA128" s="388"/>
      <c r="BGB128" s="389"/>
      <c r="BGC128" s="387"/>
      <c r="BGD128" s="213"/>
      <c r="BGE128" s="388"/>
      <c r="BGF128" s="389"/>
      <c r="BGG128" s="387"/>
      <c r="BGH128" s="213"/>
      <c r="BGI128" s="388"/>
      <c r="BGJ128" s="389"/>
      <c r="BGK128" s="387"/>
      <c r="BGL128" s="213"/>
      <c r="BGM128" s="388"/>
      <c r="BGN128" s="389"/>
      <c r="BGO128" s="387"/>
      <c r="BGP128" s="213"/>
      <c r="BGQ128" s="388"/>
      <c r="BGR128" s="389"/>
      <c r="BGS128" s="387"/>
      <c r="BGT128" s="213"/>
      <c r="BGU128" s="388"/>
      <c r="BGV128" s="389"/>
      <c r="BGW128" s="387"/>
      <c r="BGX128" s="213"/>
      <c r="BGY128" s="388"/>
      <c r="BGZ128" s="389"/>
      <c r="BHA128" s="387"/>
      <c r="BHB128" s="213"/>
      <c r="BHC128" s="388"/>
      <c r="BHD128" s="389"/>
      <c r="BHE128" s="387"/>
      <c r="BHF128" s="213"/>
      <c r="BHG128" s="388"/>
      <c r="BHH128" s="389"/>
      <c r="BHI128" s="387"/>
      <c r="BHJ128" s="213"/>
      <c r="BHK128" s="388"/>
      <c r="BHL128" s="389"/>
      <c r="BHM128" s="387"/>
      <c r="BHN128" s="213"/>
      <c r="BHO128" s="388"/>
      <c r="BHP128" s="389"/>
      <c r="BHQ128" s="387"/>
      <c r="BHR128" s="213"/>
      <c r="BHS128" s="388"/>
      <c r="BHT128" s="389"/>
      <c r="BHU128" s="387"/>
      <c r="BHV128" s="213"/>
      <c r="BHW128" s="388"/>
      <c r="BHX128" s="389"/>
      <c r="BHY128" s="387"/>
      <c r="BHZ128" s="213"/>
      <c r="BIA128" s="388"/>
      <c r="BIB128" s="389"/>
      <c r="BIC128" s="387"/>
      <c r="BID128" s="213"/>
      <c r="BIE128" s="388"/>
      <c r="BIF128" s="389"/>
      <c r="BIG128" s="387"/>
      <c r="BIH128" s="213"/>
      <c r="BII128" s="388"/>
      <c r="BIJ128" s="389"/>
      <c r="BIK128" s="387"/>
      <c r="BIL128" s="213"/>
      <c r="BIM128" s="388"/>
      <c r="BIN128" s="389"/>
      <c r="BIO128" s="387"/>
      <c r="BIP128" s="213"/>
      <c r="BIQ128" s="388"/>
      <c r="BIR128" s="389"/>
      <c r="BIS128" s="387"/>
      <c r="BIT128" s="213"/>
      <c r="BIU128" s="388"/>
      <c r="BIV128" s="389"/>
      <c r="BIW128" s="387"/>
      <c r="BIX128" s="213"/>
      <c r="BIY128" s="388"/>
      <c r="BIZ128" s="389"/>
      <c r="BJA128" s="387"/>
      <c r="BJB128" s="213"/>
      <c r="BJC128" s="388"/>
      <c r="BJD128" s="389"/>
      <c r="BJE128" s="387"/>
      <c r="BJF128" s="213"/>
      <c r="BJG128" s="388"/>
      <c r="BJH128" s="389"/>
      <c r="BJI128" s="387"/>
      <c r="BJJ128" s="213"/>
      <c r="BJK128" s="388"/>
      <c r="BJL128" s="389"/>
      <c r="BJM128" s="387"/>
      <c r="BJN128" s="213"/>
      <c r="BJO128" s="388"/>
      <c r="BJP128" s="389"/>
      <c r="BJQ128" s="387"/>
      <c r="BJR128" s="213"/>
      <c r="BJS128" s="388"/>
      <c r="BJT128" s="389"/>
      <c r="BJU128" s="387"/>
      <c r="BJV128" s="213"/>
      <c r="BJW128" s="388"/>
      <c r="BJX128" s="389"/>
      <c r="BJY128" s="387"/>
      <c r="BJZ128" s="213"/>
      <c r="BKA128" s="388"/>
      <c r="BKB128" s="389"/>
      <c r="BKC128" s="387"/>
      <c r="BKD128" s="213"/>
      <c r="BKE128" s="388"/>
      <c r="BKF128" s="389"/>
      <c r="BKG128" s="387"/>
      <c r="BKH128" s="213"/>
      <c r="BKI128" s="388"/>
      <c r="BKJ128" s="389"/>
      <c r="BKK128" s="387"/>
      <c r="BKL128" s="213"/>
      <c r="BKM128" s="388"/>
      <c r="BKN128" s="389"/>
      <c r="BKO128" s="387"/>
      <c r="BKP128" s="213"/>
      <c r="BKQ128" s="388"/>
      <c r="BKR128" s="389"/>
      <c r="BKS128" s="387"/>
      <c r="BKT128" s="213"/>
      <c r="BKU128" s="388"/>
      <c r="BKV128" s="389"/>
      <c r="BKW128" s="387"/>
      <c r="BKX128" s="213"/>
      <c r="BKY128" s="388"/>
      <c r="BKZ128" s="389"/>
      <c r="BLA128" s="387"/>
      <c r="BLB128" s="213"/>
      <c r="BLC128" s="388"/>
      <c r="BLD128" s="389"/>
      <c r="BLE128" s="387"/>
      <c r="BLF128" s="213"/>
      <c r="BLG128" s="388"/>
      <c r="BLH128" s="389"/>
      <c r="BLI128" s="387"/>
      <c r="BLJ128" s="213"/>
      <c r="BLK128" s="388"/>
      <c r="BLL128" s="389"/>
      <c r="BLM128" s="387"/>
      <c r="BLN128" s="213"/>
      <c r="BLO128" s="388"/>
      <c r="BLP128" s="389"/>
      <c r="BLQ128" s="387"/>
      <c r="BLR128" s="213"/>
      <c r="BLS128" s="388"/>
      <c r="BLT128" s="389"/>
      <c r="BLU128" s="387"/>
      <c r="BLV128" s="213"/>
      <c r="BLW128" s="388"/>
      <c r="BLX128" s="389"/>
      <c r="BLY128" s="387"/>
      <c r="BLZ128" s="213"/>
      <c r="BMA128" s="388"/>
      <c r="BMB128" s="389"/>
      <c r="BMC128" s="387"/>
      <c r="BMD128" s="213"/>
      <c r="BME128" s="388"/>
      <c r="BMF128" s="389"/>
      <c r="BMG128" s="387"/>
      <c r="BMH128" s="213"/>
      <c r="BMI128" s="388"/>
      <c r="BMJ128" s="389"/>
      <c r="BMK128" s="387"/>
      <c r="BML128" s="213"/>
      <c r="BMM128" s="388"/>
      <c r="BMN128" s="389"/>
      <c r="BMO128" s="387"/>
      <c r="BMP128" s="213"/>
      <c r="BMQ128" s="388"/>
      <c r="BMR128" s="389"/>
      <c r="BMS128" s="387"/>
      <c r="BMT128" s="213"/>
      <c r="BMU128" s="388"/>
      <c r="BMV128" s="389"/>
      <c r="BMW128" s="387"/>
      <c r="BMX128" s="213"/>
      <c r="BMY128" s="388"/>
      <c r="BMZ128" s="389"/>
      <c r="BNA128" s="387"/>
      <c r="BNB128" s="213"/>
      <c r="BNC128" s="388"/>
      <c r="BND128" s="389"/>
      <c r="BNE128" s="387"/>
      <c r="BNF128" s="213"/>
      <c r="BNG128" s="388"/>
      <c r="BNH128" s="389"/>
      <c r="BNI128" s="387"/>
      <c r="BNJ128" s="213"/>
      <c r="BNK128" s="388"/>
      <c r="BNL128" s="389"/>
      <c r="BNM128" s="387"/>
      <c r="BNN128" s="213"/>
      <c r="BNO128" s="388"/>
      <c r="BNP128" s="389"/>
      <c r="BNQ128" s="387"/>
      <c r="BNR128" s="213"/>
      <c r="BNS128" s="388"/>
      <c r="BNT128" s="389"/>
      <c r="BNU128" s="387"/>
      <c r="BNV128" s="213"/>
      <c r="BNW128" s="388"/>
      <c r="BNX128" s="389"/>
      <c r="BNY128" s="387"/>
      <c r="BNZ128" s="213"/>
      <c r="BOA128" s="388"/>
      <c r="BOB128" s="389"/>
      <c r="BOC128" s="387"/>
      <c r="BOD128" s="213"/>
      <c r="BOE128" s="388"/>
      <c r="BOF128" s="389"/>
      <c r="BOG128" s="387"/>
      <c r="BOH128" s="213"/>
      <c r="BOI128" s="388"/>
      <c r="BOJ128" s="389"/>
      <c r="BOK128" s="387"/>
      <c r="BOL128" s="213"/>
      <c r="BOM128" s="388"/>
      <c r="BON128" s="389"/>
      <c r="BOO128" s="387"/>
      <c r="BOP128" s="213"/>
      <c r="BOQ128" s="388"/>
      <c r="BOR128" s="389"/>
      <c r="BOS128" s="387"/>
      <c r="BOT128" s="213"/>
      <c r="BOU128" s="388"/>
      <c r="BOV128" s="389"/>
      <c r="BOW128" s="387"/>
      <c r="BOX128" s="213"/>
      <c r="BOY128" s="388"/>
      <c r="BOZ128" s="389"/>
      <c r="BPA128" s="387"/>
      <c r="BPB128" s="213"/>
      <c r="BPC128" s="388"/>
      <c r="BPD128" s="389"/>
      <c r="BPE128" s="387"/>
      <c r="BPF128" s="213"/>
      <c r="BPG128" s="388"/>
      <c r="BPH128" s="389"/>
      <c r="BPI128" s="387"/>
      <c r="BPJ128" s="213"/>
      <c r="BPK128" s="388"/>
      <c r="BPL128" s="389"/>
      <c r="BPM128" s="387"/>
      <c r="BPN128" s="213"/>
      <c r="BPO128" s="388"/>
      <c r="BPP128" s="389"/>
      <c r="BPQ128" s="387"/>
      <c r="BPR128" s="213"/>
      <c r="BPS128" s="388"/>
      <c r="BPT128" s="389"/>
      <c r="BPU128" s="387"/>
      <c r="BPV128" s="213"/>
      <c r="BPW128" s="388"/>
      <c r="BPX128" s="389"/>
      <c r="BPY128" s="387"/>
      <c r="BPZ128" s="213"/>
      <c r="BQA128" s="388"/>
      <c r="BQB128" s="389"/>
      <c r="BQC128" s="387"/>
      <c r="BQD128" s="213"/>
      <c r="BQE128" s="388"/>
      <c r="BQF128" s="389"/>
      <c r="BQG128" s="387"/>
      <c r="BQH128" s="213"/>
      <c r="BQI128" s="388"/>
      <c r="BQJ128" s="389"/>
      <c r="BQK128" s="387"/>
      <c r="BQL128" s="213"/>
      <c r="BQM128" s="388"/>
      <c r="BQN128" s="389"/>
      <c r="BQO128" s="387"/>
      <c r="BQP128" s="213"/>
      <c r="BQQ128" s="388"/>
      <c r="BQR128" s="389"/>
      <c r="BQS128" s="387"/>
      <c r="BQT128" s="213"/>
      <c r="BQU128" s="388"/>
      <c r="BQV128" s="389"/>
      <c r="BQW128" s="387"/>
      <c r="BQX128" s="213"/>
      <c r="BQY128" s="388"/>
      <c r="BQZ128" s="389"/>
      <c r="BRA128" s="387"/>
      <c r="BRB128" s="213"/>
      <c r="BRC128" s="388"/>
      <c r="BRD128" s="389"/>
      <c r="BRE128" s="387"/>
      <c r="BRF128" s="213"/>
      <c r="BRG128" s="388"/>
      <c r="BRH128" s="389"/>
      <c r="BRI128" s="387"/>
      <c r="BRJ128" s="213"/>
      <c r="BRK128" s="388"/>
      <c r="BRL128" s="389"/>
      <c r="BRM128" s="387"/>
      <c r="BRN128" s="213"/>
      <c r="BRO128" s="388"/>
      <c r="BRP128" s="389"/>
      <c r="BRQ128" s="387"/>
      <c r="BRR128" s="213"/>
      <c r="BRS128" s="388"/>
      <c r="BRT128" s="389"/>
      <c r="BRU128" s="387"/>
      <c r="BRV128" s="213"/>
      <c r="BRW128" s="388"/>
      <c r="BRX128" s="389"/>
      <c r="BRY128" s="387"/>
      <c r="BRZ128" s="213"/>
      <c r="BSA128" s="388"/>
      <c r="BSB128" s="389"/>
      <c r="BSC128" s="387"/>
      <c r="BSD128" s="213"/>
      <c r="BSE128" s="388"/>
      <c r="BSF128" s="389"/>
      <c r="BSG128" s="387"/>
      <c r="BSH128" s="213"/>
      <c r="BSI128" s="388"/>
      <c r="BSJ128" s="389"/>
      <c r="BSK128" s="387"/>
      <c r="BSL128" s="213"/>
      <c r="BSM128" s="388"/>
      <c r="BSN128" s="389"/>
      <c r="BSO128" s="387"/>
      <c r="BSP128" s="213"/>
      <c r="BSQ128" s="388"/>
      <c r="BSR128" s="389"/>
      <c r="BSS128" s="387"/>
      <c r="BST128" s="213"/>
      <c r="BSU128" s="388"/>
      <c r="BSV128" s="389"/>
      <c r="BSW128" s="387"/>
      <c r="BSX128" s="213"/>
      <c r="BSY128" s="388"/>
      <c r="BSZ128" s="389"/>
      <c r="BTA128" s="387"/>
      <c r="BTB128" s="213"/>
      <c r="BTC128" s="388"/>
      <c r="BTD128" s="389"/>
      <c r="BTE128" s="387"/>
      <c r="BTF128" s="213"/>
      <c r="BTG128" s="388"/>
      <c r="BTH128" s="389"/>
      <c r="BTI128" s="387"/>
      <c r="BTJ128" s="213"/>
      <c r="BTK128" s="388"/>
      <c r="BTL128" s="389"/>
      <c r="BTM128" s="387"/>
      <c r="BTN128" s="213"/>
      <c r="BTO128" s="388"/>
      <c r="BTP128" s="389"/>
      <c r="BTQ128" s="387"/>
      <c r="BTR128" s="213"/>
      <c r="BTS128" s="388"/>
      <c r="BTT128" s="389"/>
      <c r="BTU128" s="387"/>
      <c r="BTV128" s="213"/>
      <c r="BTW128" s="388"/>
      <c r="BTX128" s="389"/>
      <c r="BTY128" s="387"/>
      <c r="BTZ128" s="213"/>
      <c r="BUA128" s="388"/>
      <c r="BUB128" s="389"/>
      <c r="BUC128" s="387"/>
      <c r="BUD128" s="213"/>
      <c r="BUE128" s="388"/>
      <c r="BUF128" s="389"/>
      <c r="BUG128" s="387"/>
      <c r="BUH128" s="213"/>
      <c r="BUI128" s="388"/>
      <c r="BUJ128" s="389"/>
      <c r="BUK128" s="387"/>
      <c r="BUL128" s="213"/>
      <c r="BUM128" s="388"/>
      <c r="BUN128" s="389"/>
      <c r="BUO128" s="387"/>
      <c r="BUP128" s="213"/>
      <c r="BUQ128" s="388"/>
      <c r="BUR128" s="389"/>
      <c r="BUS128" s="387"/>
      <c r="BUT128" s="213"/>
      <c r="BUU128" s="388"/>
      <c r="BUV128" s="389"/>
      <c r="BUW128" s="387"/>
      <c r="BUX128" s="213"/>
      <c r="BUY128" s="388"/>
      <c r="BUZ128" s="389"/>
      <c r="BVA128" s="387"/>
      <c r="BVB128" s="213"/>
      <c r="BVC128" s="388"/>
      <c r="BVD128" s="389"/>
      <c r="BVE128" s="387"/>
      <c r="BVF128" s="213"/>
      <c r="BVG128" s="388"/>
      <c r="BVH128" s="389"/>
      <c r="BVI128" s="387"/>
      <c r="BVJ128" s="213"/>
      <c r="BVK128" s="388"/>
      <c r="BVL128" s="389"/>
      <c r="BVM128" s="387"/>
      <c r="BVN128" s="213"/>
      <c r="BVO128" s="388"/>
      <c r="BVP128" s="389"/>
      <c r="BVQ128" s="387"/>
      <c r="BVR128" s="213"/>
      <c r="BVS128" s="388"/>
      <c r="BVT128" s="389"/>
      <c r="BVU128" s="387"/>
      <c r="BVV128" s="213"/>
      <c r="BVW128" s="388"/>
      <c r="BVX128" s="389"/>
      <c r="BVY128" s="387"/>
      <c r="BVZ128" s="213"/>
      <c r="BWA128" s="388"/>
      <c r="BWB128" s="389"/>
      <c r="BWC128" s="387"/>
      <c r="BWD128" s="213"/>
      <c r="BWE128" s="388"/>
      <c r="BWF128" s="389"/>
      <c r="BWG128" s="387"/>
      <c r="BWH128" s="213"/>
      <c r="BWI128" s="388"/>
      <c r="BWJ128" s="389"/>
      <c r="BWK128" s="387"/>
      <c r="BWL128" s="213"/>
      <c r="BWM128" s="388"/>
      <c r="BWN128" s="389"/>
      <c r="BWO128" s="387"/>
      <c r="BWP128" s="213"/>
      <c r="BWQ128" s="388"/>
      <c r="BWR128" s="389"/>
      <c r="BWS128" s="387"/>
      <c r="BWT128" s="213"/>
      <c r="BWU128" s="388"/>
      <c r="BWV128" s="389"/>
      <c r="BWW128" s="387"/>
      <c r="BWX128" s="213"/>
      <c r="BWY128" s="388"/>
      <c r="BWZ128" s="389"/>
      <c r="BXA128" s="387"/>
      <c r="BXB128" s="213"/>
      <c r="BXC128" s="388"/>
      <c r="BXD128" s="389"/>
      <c r="BXE128" s="387"/>
      <c r="BXF128" s="213"/>
      <c r="BXG128" s="388"/>
      <c r="BXH128" s="389"/>
      <c r="BXI128" s="387"/>
      <c r="BXJ128" s="213"/>
      <c r="BXK128" s="388"/>
      <c r="BXL128" s="389"/>
      <c r="BXM128" s="387"/>
      <c r="BXN128" s="213"/>
      <c r="BXO128" s="388"/>
      <c r="BXP128" s="389"/>
      <c r="BXQ128" s="387"/>
      <c r="BXR128" s="213"/>
      <c r="BXS128" s="388"/>
      <c r="BXT128" s="389"/>
      <c r="BXU128" s="387"/>
      <c r="BXV128" s="213"/>
      <c r="BXW128" s="388"/>
      <c r="BXX128" s="389"/>
      <c r="BXY128" s="387"/>
      <c r="BXZ128" s="213"/>
      <c r="BYA128" s="388"/>
      <c r="BYB128" s="389"/>
      <c r="BYC128" s="387"/>
      <c r="BYD128" s="213"/>
      <c r="BYE128" s="388"/>
      <c r="BYF128" s="389"/>
      <c r="BYG128" s="387"/>
      <c r="BYH128" s="213"/>
      <c r="BYI128" s="388"/>
      <c r="BYJ128" s="389"/>
      <c r="BYK128" s="387"/>
      <c r="BYL128" s="213"/>
      <c r="BYM128" s="388"/>
      <c r="BYN128" s="389"/>
      <c r="BYO128" s="387"/>
      <c r="BYP128" s="213"/>
      <c r="BYQ128" s="388"/>
      <c r="BYR128" s="389"/>
      <c r="BYS128" s="387"/>
      <c r="BYT128" s="213"/>
      <c r="BYU128" s="388"/>
      <c r="BYV128" s="389"/>
      <c r="BYW128" s="387"/>
      <c r="BYX128" s="213"/>
      <c r="BYY128" s="388"/>
      <c r="BYZ128" s="389"/>
      <c r="BZA128" s="387"/>
      <c r="BZB128" s="213"/>
      <c r="BZC128" s="388"/>
      <c r="BZD128" s="389"/>
      <c r="BZE128" s="387"/>
      <c r="BZF128" s="213"/>
      <c r="BZG128" s="388"/>
      <c r="BZH128" s="389"/>
      <c r="BZI128" s="387"/>
      <c r="BZJ128" s="213"/>
      <c r="BZK128" s="388"/>
      <c r="BZL128" s="389"/>
      <c r="BZM128" s="387"/>
      <c r="BZN128" s="213"/>
      <c r="BZO128" s="388"/>
      <c r="BZP128" s="389"/>
      <c r="BZQ128" s="387"/>
      <c r="BZR128" s="213"/>
      <c r="BZS128" s="388"/>
      <c r="BZT128" s="389"/>
      <c r="BZU128" s="387"/>
      <c r="BZV128" s="213"/>
      <c r="BZW128" s="388"/>
      <c r="BZX128" s="389"/>
      <c r="BZY128" s="387"/>
      <c r="BZZ128" s="213"/>
      <c r="CAA128" s="388"/>
      <c r="CAB128" s="389"/>
      <c r="CAC128" s="387"/>
      <c r="CAD128" s="213"/>
      <c r="CAE128" s="388"/>
      <c r="CAF128" s="389"/>
      <c r="CAG128" s="387"/>
      <c r="CAH128" s="213"/>
      <c r="CAI128" s="388"/>
      <c r="CAJ128" s="389"/>
      <c r="CAK128" s="387"/>
      <c r="CAL128" s="213"/>
      <c r="CAM128" s="388"/>
      <c r="CAN128" s="389"/>
      <c r="CAO128" s="387"/>
      <c r="CAP128" s="213"/>
      <c r="CAQ128" s="388"/>
      <c r="CAR128" s="389"/>
      <c r="CAS128" s="387"/>
      <c r="CAT128" s="213"/>
      <c r="CAU128" s="388"/>
      <c r="CAV128" s="389"/>
      <c r="CAW128" s="387"/>
      <c r="CAX128" s="213"/>
      <c r="CAY128" s="388"/>
      <c r="CAZ128" s="389"/>
      <c r="CBA128" s="387"/>
      <c r="CBB128" s="213"/>
      <c r="CBC128" s="388"/>
      <c r="CBD128" s="389"/>
      <c r="CBE128" s="387"/>
      <c r="CBF128" s="213"/>
      <c r="CBG128" s="388"/>
      <c r="CBH128" s="389"/>
      <c r="CBI128" s="387"/>
      <c r="CBJ128" s="213"/>
      <c r="CBK128" s="388"/>
      <c r="CBL128" s="389"/>
      <c r="CBM128" s="387"/>
      <c r="CBN128" s="213"/>
      <c r="CBO128" s="388"/>
      <c r="CBP128" s="389"/>
      <c r="CBQ128" s="387"/>
      <c r="CBR128" s="213"/>
      <c r="CBS128" s="388"/>
      <c r="CBT128" s="389"/>
      <c r="CBU128" s="387"/>
      <c r="CBV128" s="213"/>
      <c r="CBW128" s="388"/>
      <c r="CBX128" s="389"/>
      <c r="CBY128" s="387"/>
      <c r="CBZ128" s="213"/>
      <c r="CCA128" s="388"/>
      <c r="CCB128" s="389"/>
      <c r="CCC128" s="387"/>
      <c r="CCD128" s="213"/>
      <c r="CCE128" s="388"/>
      <c r="CCF128" s="389"/>
      <c r="CCG128" s="387"/>
      <c r="CCH128" s="213"/>
      <c r="CCI128" s="388"/>
      <c r="CCJ128" s="389"/>
      <c r="CCK128" s="387"/>
      <c r="CCL128" s="213"/>
      <c r="CCM128" s="388"/>
      <c r="CCN128" s="389"/>
      <c r="CCO128" s="387"/>
      <c r="CCP128" s="213"/>
      <c r="CCQ128" s="388"/>
      <c r="CCR128" s="389"/>
      <c r="CCS128" s="387"/>
      <c r="CCT128" s="213"/>
      <c r="CCU128" s="388"/>
      <c r="CCV128" s="389"/>
      <c r="CCW128" s="387"/>
      <c r="CCX128" s="213"/>
      <c r="CCY128" s="388"/>
      <c r="CCZ128" s="389"/>
      <c r="CDA128" s="387"/>
      <c r="CDB128" s="213"/>
      <c r="CDC128" s="388"/>
      <c r="CDD128" s="389"/>
      <c r="CDE128" s="387"/>
      <c r="CDF128" s="213"/>
      <c r="CDG128" s="388"/>
      <c r="CDH128" s="389"/>
      <c r="CDI128" s="387"/>
      <c r="CDJ128" s="213"/>
      <c r="CDK128" s="388"/>
      <c r="CDL128" s="389"/>
      <c r="CDM128" s="387"/>
      <c r="CDN128" s="213"/>
      <c r="CDO128" s="388"/>
      <c r="CDP128" s="389"/>
      <c r="CDQ128" s="387"/>
      <c r="CDR128" s="213"/>
      <c r="CDS128" s="388"/>
      <c r="CDT128" s="389"/>
      <c r="CDU128" s="387"/>
      <c r="CDV128" s="213"/>
      <c r="CDW128" s="388"/>
      <c r="CDX128" s="389"/>
      <c r="CDY128" s="387"/>
      <c r="CDZ128" s="213"/>
      <c r="CEA128" s="388"/>
      <c r="CEB128" s="389"/>
      <c r="CEC128" s="387"/>
      <c r="CED128" s="213"/>
      <c r="CEE128" s="388"/>
      <c r="CEF128" s="389"/>
      <c r="CEG128" s="387"/>
      <c r="CEH128" s="213"/>
      <c r="CEI128" s="388"/>
      <c r="CEJ128" s="389"/>
      <c r="CEK128" s="387"/>
      <c r="CEL128" s="213"/>
      <c r="CEM128" s="388"/>
      <c r="CEN128" s="389"/>
      <c r="CEO128" s="387"/>
      <c r="CEP128" s="213"/>
      <c r="CEQ128" s="388"/>
      <c r="CER128" s="389"/>
      <c r="CES128" s="387"/>
      <c r="CET128" s="213"/>
      <c r="CEU128" s="388"/>
      <c r="CEV128" s="389"/>
      <c r="CEW128" s="387"/>
      <c r="CEX128" s="213"/>
      <c r="CEY128" s="388"/>
      <c r="CEZ128" s="389"/>
      <c r="CFA128" s="387"/>
      <c r="CFB128" s="213"/>
      <c r="CFC128" s="388"/>
      <c r="CFD128" s="389"/>
      <c r="CFE128" s="387"/>
      <c r="CFF128" s="213"/>
      <c r="CFG128" s="388"/>
      <c r="CFH128" s="389"/>
      <c r="CFI128" s="387"/>
      <c r="CFJ128" s="213"/>
      <c r="CFK128" s="388"/>
      <c r="CFL128" s="389"/>
      <c r="CFM128" s="387"/>
      <c r="CFN128" s="213"/>
      <c r="CFO128" s="388"/>
      <c r="CFP128" s="389"/>
      <c r="CFQ128" s="387"/>
      <c r="CFR128" s="213"/>
      <c r="CFS128" s="388"/>
      <c r="CFT128" s="389"/>
      <c r="CFU128" s="387"/>
      <c r="CFV128" s="213"/>
      <c r="CFW128" s="388"/>
      <c r="CFX128" s="389"/>
      <c r="CFY128" s="387"/>
      <c r="CFZ128" s="213"/>
      <c r="CGA128" s="388"/>
      <c r="CGB128" s="389"/>
      <c r="CGC128" s="387"/>
      <c r="CGD128" s="213"/>
      <c r="CGE128" s="388"/>
      <c r="CGF128" s="389"/>
      <c r="CGG128" s="387"/>
      <c r="CGH128" s="213"/>
      <c r="CGI128" s="388"/>
      <c r="CGJ128" s="389"/>
      <c r="CGK128" s="387"/>
      <c r="CGL128" s="213"/>
      <c r="CGM128" s="388"/>
      <c r="CGN128" s="389"/>
      <c r="CGO128" s="387"/>
      <c r="CGP128" s="213"/>
      <c r="CGQ128" s="388"/>
      <c r="CGR128" s="389"/>
      <c r="CGS128" s="387"/>
      <c r="CGT128" s="213"/>
      <c r="CGU128" s="388"/>
      <c r="CGV128" s="389"/>
      <c r="CGW128" s="387"/>
      <c r="CGX128" s="213"/>
      <c r="CGY128" s="388"/>
      <c r="CGZ128" s="389"/>
      <c r="CHA128" s="387"/>
      <c r="CHB128" s="213"/>
      <c r="CHC128" s="388"/>
      <c r="CHD128" s="389"/>
      <c r="CHE128" s="387"/>
      <c r="CHF128" s="213"/>
      <c r="CHG128" s="388"/>
      <c r="CHH128" s="389"/>
      <c r="CHI128" s="387"/>
      <c r="CHJ128" s="213"/>
      <c r="CHK128" s="388"/>
      <c r="CHL128" s="389"/>
      <c r="CHM128" s="387"/>
      <c r="CHN128" s="213"/>
      <c r="CHO128" s="388"/>
      <c r="CHP128" s="389"/>
      <c r="CHQ128" s="387"/>
      <c r="CHR128" s="213"/>
      <c r="CHS128" s="388"/>
      <c r="CHT128" s="389"/>
      <c r="CHU128" s="387"/>
      <c r="CHV128" s="213"/>
      <c r="CHW128" s="388"/>
      <c r="CHX128" s="389"/>
      <c r="CHY128" s="387"/>
      <c r="CHZ128" s="213"/>
      <c r="CIA128" s="388"/>
      <c r="CIB128" s="389"/>
      <c r="CIC128" s="387"/>
      <c r="CID128" s="213"/>
      <c r="CIE128" s="388"/>
      <c r="CIF128" s="389"/>
      <c r="CIG128" s="387"/>
      <c r="CIH128" s="213"/>
      <c r="CII128" s="388"/>
      <c r="CIJ128" s="389"/>
      <c r="CIK128" s="387"/>
      <c r="CIL128" s="213"/>
      <c r="CIM128" s="388"/>
      <c r="CIN128" s="389"/>
      <c r="CIO128" s="387"/>
      <c r="CIP128" s="213"/>
      <c r="CIQ128" s="388"/>
      <c r="CIR128" s="389"/>
      <c r="CIS128" s="387"/>
      <c r="CIT128" s="213"/>
      <c r="CIU128" s="388"/>
      <c r="CIV128" s="389"/>
      <c r="CIW128" s="387"/>
      <c r="CIX128" s="213"/>
      <c r="CIY128" s="388"/>
      <c r="CIZ128" s="389"/>
      <c r="CJA128" s="387"/>
      <c r="CJB128" s="213"/>
      <c r="CJC128" s="388"/>
      <c r="CJD128" s="389"/>
      <c r="CJE128" s="387"/>
      <c r="CJF128" s="213"/>
      <c r="CJG128" s="388"/>
      <c r="CJH128" s="389"/>
      <c r="CJI128" s="387"/>
      <c r="CJJ128" s="213"/>
      <c r="CJK128" s="388"/>
      <c r="CJL128" s="389"/>
      <c r="CJM128" s="387"/>
      <c r="CJN128" s="213"/>
      <c r="CJO128" s="388"/>
      <c r="CJP128" s="389"/>
      <c r="CJQ128" s="387"/>
      <c r="CJR128" s="213"/>
      <c r="CJS128" s="388"/>
      <c r="CJT128" s="389"/>
      <c r="CJU128" s="387"/>
      <c r="CJV128" s="213"/>
      <c r="CJW128" s="388"/>
      <c r="CJX128" s="389"/>
      <c r="CJY128" s="387"/>
      <c r="CJZ128" s="213"/>
      <c r="CKA128" s="388"/>
      <c r="CKB128" s="389"/>
      <c r="CKC128" s="387"/>
      <c r="CKD128" s="213"/>
      <c r="CKE128" s="388"/>
      <c r="CKF128" s="389"/>
      <c r="CKG128" s="387"/>
      <c r="CKH128" s="213"/>
      <c r="CKI128" s="388"/>
      <c r="CKJ128" s="389"/>
      <c r="CKK128" s="387"/>
      <c r="CKL128" s="213"/>
      <c r="CKM128" s="388"/>
      <c r="CKN128" s="389"/>
      <c r="CKO128" s="387"/>
      <c r="CKP128" s="213"/>
      <c r="CKQ128" s="388"/>
      <c r="CKR128" s="389"/>
      <c r="CKS128" s="387"/>
      <c r="CKT128" s="213"/>
      <c r="CKU128" s="388"/>
      <c r="CKV128" s="389"/>
      <c r="CKW128" s="387"/>
      <c r="CKX128" s="213"/>
      <c r="CKY128" s="388"/>
      <c r="CKZ128" s="389"/>
      <c r="CLA128" s="387"/>
      <c r="CLB128" s="213"/>
      <c r="CLC128" s="388"/>
      <c r="CLD128" s="389"/>
      <c r="CLE128" s="387"/>
      <c r="CLF128" s="213"/>
      <c r="CLG128" s="388"/>
      <c r="CLH128" s="389"/>
      <c r="CLI128" s="387"/>
      <c r="CLJ128" s="213"/>
      <c r="CLK128" s="388"/>
      <c r="CLL128" s="389"/>
      <c r="CLM128" s="387"/>
      <c r="CLN128" s="213"/>
      <c r="CLO128" s="388"/>
      <c r="CLP128" s="389"/>
      <c r="CLQ128" s="387"/>
      <c r="CLR128" s="213"/>
      <c r="CLS128" s="388"/>
      <c r="CLT128" s="389"/>
      <c r="CLU128" s="387"/>
      <c r="CLV128" s="213"/>
      <c r="CLW128" s="388"/>
      <c r="CLX128" s="389"/>
      <c r="CLY128" s="387"/>
      <c r="CLZ128" s="213"/>
      <c r="CMA128" s="388"/>
      <c r="CMB128" s="389"/>
      <c r="CMC128" s="387"/>
      <c r="CMD128" s="213"/>
      <c r="CME128" s="388"/>
      <c r="CMF128" s="389"/>
      <c r="CMG128" s="387"/>
      <c r="CMH128" s="213"/>
      <c r="CMI128" s="388"/>
      <c r="CMJ128" s="389"/>
      <c r="CMK128" s="387"/>
      <c r="CML128" s="213"/>
      <c r="CMM128" s="388"/>
      <c r="CMN128" s="389"/>
      <c r="CMO128" s="387"/>
      <c r="CMP128" s="213"/>
      <c r="CMQ128" s="388"/>
      <c r="CMR128" s="389"/>
      <c r="CMS128" s="387"/>
      <c r="CMT128" s="213"/>
      <c r="CMU128" s="388"/>
      <c r="CMV128" s="389"/>
      <c r="CMW128" s="387"/>
      <c r="CMX128" s="213"/>
      <c r="CMY128" s="388"/>
      <c r="CMZ128" s="389"/>
      <c r="CNA128" s="387"/>
      <c r="CNB128" s="213"/>
      <c r="CNC128" s="388"/>
      <c r="CND128" s="389"/>
      <c r="CNE128" s="387"/>
      <c r="CNF128" s="213"/>
      <c r="CNG128" s="388"/>
      <c r="CNH128" s="389"/>
      <c r="CNI128" s="387"/>
      <c r="CNJ128" s="213"/>
      <c r="CNK128" s="388"/>
      <c r="CNL128" s="389"/>
      <c r="CNM128" s="387"/>
      <c r="CNN128" s="213"/>
      <c r="CNO128" s="388"/>
      <c r="CNP128" s="389"/>
      <c r="CNQ128" s="387"/>
      <c r="CNR128" s="213"/>
      <c r="CNS128" s="388"/>
      <c r="CNT128" s="389"/>
      <c r="CNU128" s="387"/>
      <c r="CNV128" s="213"/>
      <c r="CNW128" s="388"/>
      <c r="CNX128" s="389"/>
      <c r="CNY128" s="387"/>
      <c r="CNZ128" s="213"/>
      <c r="COA128" s="388"/>
      <c r="COB128" s="389"/>
      <c r="COC128" s="387"/>
      <c r="COD128" s="213"/>
      <c r="COE128" s="388"/>
      <c r="COF128" s="389"/>
      <c r="COG128" s="387"/>
      <c r="COH128" s="213"/>
      <c r="COI128" s="388"/>
      <c r="COJ128" s="389"/>
      <c r="COK128" s="387"/>
      <c r="COL128" s="213"/>
      <c r="COM128" s="388"/>
      <c r="CON128" s="389"/>
      <c r="COO128" s="387"/>
      <c r="COP128" s="213"/>
      <c r="COQ128" s="388"/>
      <c r="COR128" s="389"/>
      <c r="COS128" s="387"/>
      <c r="COT128" s="213"/>
      <c r="COU128" s="388"/>
      <c r="COV128" s="389"/>
      <c r="COW128" s="387"/>
      <c r="COX128" s="213"/>
      <c r="COY128" s="388"/>
      <c r="COZ128" s="389"/>
      <c r="CPA128" s="387"/>
      <c r="CPB128" s="213"/>
      <c r="CPC128" s="388"/>
      <c r="CPD128" s="389"/>
      <c r="CPE128" s="387"/>
      <c r="CPF128" s="213"/>
      <c r="CPG128" s="388"/>
      <c r="CPH128" s="389"/>
      <c r="CPI128" s="387"/>
      <c r="CPJ128" s="213"/>
      <c r="CPK128" s="388"/>
      <c r="CPL128" s="389"/>
      <c r="CPM128" s="387"/>
      <c r="CPN128" s="213"/>
      <c r="CPO128" s="388"/>
      <c r="CPP128" s="389"/>
      <c r="CPQ128" s="387"/>
      <c r="CPR128" s="213"/>
      <c r="CPS128" s="388"/>
      <c r="CPT128" s="389"/>
      <c r="CPU128" s="387"/>
      <c r="CPV128" s="213"/>
      <c r="CPW128" s="388"/>
      <c r="CPX128" s="389"/>
      <c r="CPY128" s="387"/>
      <c r="CPZ128" s="213"/>
      <c r="CQA128" s="388"/>
      <c r="CQB128" s="389"/>
      <c r="CQC128" s="387"/>
      <c r="CQD128" s="213"/>
      <c r="CQE128" s="388"/>
      <c r="CQF128" s="389"/>
      <c r="CQG128" s="387"/>
      <c r="CQH128" s="213"/>
      <c r="CQI128" s="388"/>
      <c r="CQJ128" s="389"/>
      <c r="CQK128" s="387"/>
      <c r="CQL128" s="213"/>
      <c r="CQM128" s="388"/>
      <c r="CQN128" s="389"/>
      <c r="CQO128" s="387"/>
      <c r="CQP128" s="213"/>
      <c r="CQQ128" s="388"/>
      <c r="CQR128" s="389"/>
      <c r="CQS128" s="387"/>
      <c r="CQT128" s="213"/>
      <c r="CQU128" s="388"/>
      <c r="CQV128" s="389"/>
      <c r="CQW128" s="387"/>
      <c r="CQX128" s="213"/>
      <c r="CQY128" s="388"/>
      <c r="CQZ128" s="389"/>
      <c r="CRA128" s="387"/>
      <c r="CRB128" s="213"/>
      <c r="CRC128" s="388"/>
      <c r="CRD128" s="389"/>
      <c r="CRE128" s="387"/>
      <c r="CRF128" s="213"/>
      <c r="CRG128" s="388"/>
      <c r="CRH128" s="389"/>
      <c r="CRI128" s="387"/>
      <c r="CRJ128" s="213"/>
      <c r="CRK128" s="388"/>
      <c r="CRL128" s="389"/>
      <c r="CRM128" s="387"/>
      <c r="CRN128" s="213"/>
      <c r="CRO128" s="388"/>
      <c r="CRP128" s="389"/>
      <c r="CRQ128" s="387"/>
      <c r="CRR128" s="213"/>
      <c r="CRS128" s="388"/>
      <c r="CRT128" s="389"/>
      <c r="CRU128" s="387"/>
      <c r="CRV128" s="213"/>
      <c r="CRW128" s="388"/>
      <c r="CRX128" s="389"/>
      <c r="CRY128" s="387"/>
      <c r="CRZ128" s="213"/>
      <c r="CSA128" s="388"/>
      <c r="CSB128" s="389"/>
      <c r="CSC128" s="387"/>
      <c r="CSD128" s="213"/>
      <c r="CSE128" s="388"/>
      <c r="CSF128" s="389"/>
      <c r="CSG128" s="387"/>
      <c r="CSH128" s="213"/>
      <c r="CSI128" s="388"/>
      <c r="CSJ128" s="389"/>
      <c r="CSK128" s="387"/>
      <c r="CSL128" s="213"/>
      <c r="CSM128" s="388"/>
      <c r="CSN128" s="389"/>
      <c r="CSO128" s="387"/>
      <c r="CSP128" s="213"/>
      <c r="CSQ128" s="388"/>
      <c r="CSR128" s="389"/>
      <c r="CSS128" s="387"/>
      <c r="CST128" s="213"/>
      <c r="CSU128" s="388"/>
      <c r="CSV128" s="389"/>
      <c r="CSW128" s="387"/>
      <c r="CSX128" s="213"/>
      <c r="CSY128" s="388"/>
      <c r="CSZ128" s="389"/>
      <c r="CTA128" s="387"/>
      <c r="CTB128" s="213"/>
      <c r="CTC128" s="388"/>
      <c r="CTD128" s="389"/>
      <c r="CTE128" s="387"/>
      <c r="CTF128" s="213"/>
      <c r="CTG128" s="388"/>
      <c r="CTH128" s="389"/>
      <c r="CTI128" s="387"/>
      <c r="CTJ128" s="213"/>
      <c r="CTK128" s="388"/>
      <c r="CTL128" s="389"/>
      <c r="CTM128" s="387"/>
      <c r="CTN128" s="213"/>
      <c r="CTO128" s="388"/>
      <c r="CTP128" s="389"/>
      <c r="CTQ128" s="387"/>
      <c r="CTR128" s="213"/>
      <c r="CTS128" s="388"/>
      <c r="CTT128" s="389"/>
      <c r="CTU128" s="387"/>
      <c r="CTV128" s="213"/>
      <c r="CTW128" s="388"/>
      <c r="CTX128" s="389"/>
      <c r="CTY128" s="387"/>
      <c r="CTZ128" s="213"/>
      <c r="CUA128" s="388"/>
      <c r="CUB128" s="389"/>
      <c r="CUC128" s="387"/>
      <c r="CUD128" s="213"/>
      <c r="CUE128" s="388"/>
      <c r="CUF128" s="389"/>
      <c r="CUG128" s="387"/>
      <c r="CUH128" s="213"/>
      <c r="CUI128" s="388"/>
      <c r="CUJ128" s="389"/>
      <c r="CUK128" s="387"/>
      <c r="CUL128" s="213"/>
      <c r="CUM128" s="388"/>
      <c r="CUN128" s="389"/>
      <c r="CUO128" s="387"/>
      <c r="CUP128" s="213"/>
      <c r="CUQ128" s="388"/>
      <c r="CUR128" s="389"/>
      <c r="CUS128" s="387"/>
      <c r="CUT128" s="213"/>
      <c r="CUU128" s="388"/>
      <c r="CUV128" s="389"/>
      <c r="CUW128" s="387"/>
      <c r="CUX128" s="213"/>
      <c r="CUY128" s="388"/>
      <c r="CUZ128" s="389"/>
      <c r="CVA128" s="387"/>
      <c r="CVB128" s="213"/>
      <c r="CVC128" s="388"/>
      <c r="CVD128" s="389"/>
      <c r="CVE128" s="387"/>
      <c r="CVF128" s="213"/>
      <c r="CVG128" s="388"/>
      <c r="CVH128" s="389"/>
      <c r="CVI128" s="387"/>
      <c r="CVJ128" s="213"/>
      <c r="CVK128" s="388"/>
      <c r="CVL128" s="389"/>
      <c r="CVM128" s="387"/>
      <c r="CVN128" s="213"/>
      <c r="CVO128" s="388"/>
      <c r="CVP128" s="389"/>
      <c r="CVQ128" s="387"/>
      <c r="CVR128" s="213"/>
      <c r="CVS128" s="388"/>
      <c r="CVT128" s="389"/>
      <c r="CVU128" s="387"/>
      <c r="CVV128" s="213"/>
      <c r="CVW128" s="388"/>
      <c r="CVX128" s="389"/>
      <c r="CVY128" s="387"/>
      <c r="CVZ128" s="213"/>
      <c r="CWA128" s="388"/>
      <c r="CWB128" s="389"/>
      <c r="CWC128" s="387"/>
      <c r="CWD128" s="213"/>
      <c r="CWE128" s="388"/>
      <c r="CWF128" s="389"/>
      <c r="CWG128" s="387"/>
      <c r="CWH128" s="213"/>
      <c r="CWI128" s="388"/>
      <c r="CWJ128" s="389"/>
      <c r="CWK128" s="387"/>
      <c r="CWL128" s="213"/>
      <c r="CWM128" s="388"/>
      <c r="CWN128" s="389"/>
      <c r="CWO128" s="387"/>
      <c r="CWP128" s="213"/>
      <c r="CWQ128" s="388"/>
      <c r="CWR128" s="389"/>
      <c r="CWS128" s="387"/>
      <c r="CWT128" s="213"/>
      <c r="CWU128" s="388"/>
      <c r="CWV128" s="389"/>
      <c r="CWW128" s="387"/>
      <c r="CWX128" s="213"/>
      <c r="CWY128" s="388"/>
      <c r="CWZ128" s="389"/>
      <c r="CXA128" s="387"/>
      <c r="CXB128" s="213"/>
      <c r="CXC128" s="388"/>
      <c r="CXD128" s="389"/>
      <c r="CXE128" s="387"/>
      <c r="CXF128" s="213"/>
      <c r="CXG128" s="388"/>
      <c r="CXH128" s="389"/>
      <c r="CXI128" s="387"/>
      <c r="CXJ128" s="213"/>
      <c r="CXK128" s="388"/>
      <c r="CXL128" s="389"/>
      <c r="CXM128" s="387"/>
      <c r="CXN128" s="213"/>
      <c r="CXO128" s="388"/>
      <c r="CXP128" s="389"/>
      <c r="CXQ128" s="387"/>
      <c r="CXR128" s="213"/>
      <c r="CXS128" s="388"/>
      <c r="CXT128" s="389"/>
      <c r="CXU128" s="387"/>
      <c r="CXV128" s="213"/>
      <c r="CXW128" s="388"/>
      <c r="CXX128" s="389"/>
      <c r="CXY128" s="387"/>
      <c r="CXZ128" s="213"/>
      <c r="CYA128" s="388"/>
      <c r="CYB128" s="389"/>
      <c r="CYC128" s="387"/>
      <c r="CYD128" s="213"/>
      <c r="CYE128" s="388"/>
      <c r="CYF128" s="389"/>
      <c r="CYG128" s="387"/>
      <c r="CYH128" s="213"/>
      <c r="CYI128" s="388"/>
      <c r="CYJ128" s="389"/>
      <c r="CYK128" s="387"/>
      <c r="CYL128" s="213"/>
      <c r="CYM128" s="388"/>
      <c r="CYN128" s="389"/>
      <c r="CYO128" s="387"/>
      <c r="CYP128" s="213"/>
      <c r="CYQ128" s="388"/>
      <c r="CYR128" s="389"/>
      <c r="CYS128" s="387"/>
      <c r="CYT128" s="213"/>
      <c r="CYU128" s="388"/>
      <c r="CYV128" s="389"/>
      <c r="CYW128" s="387"/>
      <c r="CYX128" s="213"/>
      <c r="CYY128" s="388"/>
      <c r="CYZ128" s="389"/>
      <c r="CZA128" s="387"/>
      <c r="CZB128" s="213"/>
      <c r="CZC128" s="388"/>
      <c r="CZD128" s="389"/>
      <c r="CZE128" s="387"/>
      <c r="CZF128" s="213"/>
      <c r="CZG128" s="388"/>
      <c r="CZH128" s="389"/>
      <c r="CZI128" s="387"/>
      <c r="CZJ128" s="213"/>
      <c r="CZK128" s="388"/>
      <c r="CZL128" s="389"/>
      <c r="CZM128" s="387"/>
      <c r="CZN128" s="213"/>
      <c r="CZO128" s="388"/>
      <c r="CZP128" s="389"/>
      <c r="CZQ128" s="387"/>
      <c r="CZR128" s="213"/>
      <c r="CZS128" s="388"/>
      <c r="CZT128" s="389"/>
      <c r="CZU128" s="387"/>
      <c r="CZV128" s="213"/>
      <c r="CZW128" s="388"/>
      <c r="CZX128" s="389"/>
      <c r="CZY128" s="387"/>
      <c r="CZZ128" s="213"/>
      <c r="DAA128" s="388"/>
      <c r="DAB128" s="389"/>
      <c r="DAC128" s="387"/>
      <c r="DAD128" s="213"/>
      <c r="DAE128" s="388"/>
      <c r="DAF128" s="389"/>
      <c r="DAG128" s="387"/>
      <c r="DAH128" s="213"/>
      <c r="DAI128" s="388"/>
      <c r="DAJ128" s="389"/>
      <c r="DAK128" s="387"/>
      <c r="DAL128" s="213"/>
      <c r="DAM128" s="388"/>
      <c r="DAN128" s="389"/>
      <c r="DAO128" s="387"/>
      <c r="DAP128" s="213"/>
      <c r="DAQ128" s="388"/>
      <c r="DAR128" s="389"/>
      <c r="DAS128" s="387"/>
      <c r="DAT128" s="213"/>
      <c r="DAU128" s="388"/>
      <c r="DAV128" s="389"/>
      <c r="DAW128" s="387"/>
      <c r="DAX128" s="213"/>
      <c r="DAY128" s="388"/>
      <c r="DAZ128" s="389"/>
      <c r="DBA128" s="387"/>
      <c r="DBB128" s="213"/>
      <c r="DBC128" s="388"/>
      <c r="DBD128" s="389"/>
      <c r="DBE128" s="387"/>
      <c r="DBF128" s="213"/>
      <c r="DBG128" s="388"/>
      <c r="DBH128" s="389"/>
      <c r="DBI128" s="387"/>
      <c r="DBJ128" s="213"/>
      <c r="DBK128" s="388"/>
      <c r="DBL128" s="389"/>
      <c r="DBM128" s="387"/>
      <c r="DBN128" s="213"/>
      <c r="DBO128" s="388"/>
      <c r="DBP128" s="389"/>
      <c r="DBQ128" s="387"/>
      <c r="DBR128" s="213"/>
      <c r="DBS128" s="388"/>
      <c r="DBT128" s="389"/>
      <c r="DBU128" s="387"/>
      <c r="DBV128" s="213"/>
      <c r="DBW128" s="388"/>
      <c r="DBX128" s="389"/>
      <c r="DBY128" s="387"/>
      <c r="DBZ128" s="213"/>
      <c r="DCA128" s="388"/>
      <c r="DCB128" s="389"/>
      <c r="DCC128" s="387"/>
      <c r="DCD128" s="213"/>
      <c r="DCE128" s="388"/>
      <c r="DCF128" s="389"/>
      <c r="DCG128" s="387"/>
      <c r="DCH128" s="213"/>
      <c r="DCI128" s="388"/>
      <c r="DCJ128" s="389"/>
      <c r="DCK128" s="387"/>
      <c r="DCL128" s="213"/>
      <c r="DCM128" s="388"/>
      <c r="DCN128" s="389"/>
      <c r="DCO128" s="387"/>
      <c r="DCP128" s="213"/>
      <c r="DCQ128" s="388"/>
      <c r="DCR128" s="389"/>
      <c r="DCS128" s="387"/>
      <c r="DCT128" s="213"/>
      <c r="DCU128" s="388"/>
      <c r="DCV128" s="389"/>
      <c r="DCW128" s="387"/>
      <c r="DCX128" s="213"/>
      <c r="DCY128" s="388"/>
      <c r="DCZ128" s="389"/>
      <c r="DDA128" s="387"/>
      <c r="DDB128" s="213"/>
      <c r="DDC128" s="388"/>
      <c r="DDD128" s="389"/>
      <c r="DDE128" s="387"/>
      <c r="DDF128" s="213"/>
      <c r="DDG128" s="388"/>
      <c r="DDH128" s="389"/>
      <c r="DDI128" s="387"/>
      <c r="DDJ128" s="213"/>
      <c r="DDK128" s="388"/>
      <c r="DDL128" s="389"/>
      <c r="DDM128" s="387"/>
      <c r="DDN128" s="213"/>
      <c r="DDO128" s="388"/>
      <c r="DDP128" s="389"/>
      <c r="DDQ128" s="387"/>
      <c r="DDR128" s="213"/>
      <c r="DDS128" s="388"/>
      <c r="DDT128" s="389"/>
      <c r="DDU128" s="387"/>
      <c r="DDV128" s="213"/>
      <c r="DDW128" s="388"/>
      <c r="DDX128" s="389"/>
      <c r="DDY128" s="387"/>
      <c r="DDZ128" s="213"/>
      <c r="DEA128" s="388"/>
      <c r="DEB128" s="389"/>
      <c r="DEC128" s="387"/>
      <c r="DED128" s="213"/>
      <c r="DEE128" s="388"/>
      <c r="DEF128" s="389"/>
      <c r="DEG128" s="387"/>
      <c r="DEH128" s="213"/>
      <c r="DEI128" s="388"/>
      <c r="DEJ128" s="389"/>
      <c r="DEK128" s="387"/>
      <c r="DEL128" s="213"/>
      <c r="DEM128" s="388"/>
      <c r="DEN128" s="389"/>
      <c r="DEO128" s="387"/>
      <c r="DEP128" s="213"/>
      <c r="DEQ128" s="388"/>
      <c r="DER128" s="389"/>
      <c r="DES128" s="387"/>
      <c r="DET128" s="213"/>
      <c r="DEU128" s="388"/>
      <c r="DEV128" s="389"/>
      <c r="DEW128" s="387"/>
      <c r="DEX128" s="213"/>
      <c r="DEY128" s="388"/>
      <c r="DEZ128" s="389"/>
      <c r="DFA128" s="387"/>
      <c r="DFB128" s="213"/>
      <c r="DFC128" s="388"/>
      <c r="DFD128" s="389"/>
      <c r="DFE128" s="387"/>
      <c r="DFF128" s="213"/>
      <c r="DFG128" s="388"/>
      <c r="DFH128" s="389"/>
      <c r="DFI128" s="387"/>
      <c r="DFJ128" s="213"/>
      <c r="DFK128" s="388"/>
      <c r="DFL128" s="389"/>
      <c r="DFM128" s="387"/>
      <c r="DFN128" s="213"/>
      <c r="DFO128" s="388"/>
      <c r="DFP128" s="389"/>
      <c r="DFQ128" s="387"/>
      <c r="DFR128" s="213"/>
      <c r="DFS128" s="388"/>
      <c r="DFT128" s="389"/>
      <c r="DFU128" s="387"/>
      <c r="DFV128" s="213"/>
      <c r="DFW128" s="388"/>
      <c r="DFX128" s="389"/>
      <c r="DFY128" s="387"/>
      <c r="DFZ128" s="213"/>
      <c r="DGA128" s="388"/>
      <c r="DGB128" s="389"/>
      <c r="DGC128" s="387"/>
      <c r="DGD128" s="213"/>
      <c r="DGE128" s="388"/>
      <c r="DGF128" s="389"/>
      <c r="DGG128" s="387"/>
      <c r="DGH128" s="213"/>
      <c r="DGI128" s="388"/>
      <c r="DGJ128" s="389"/>
      <c r="DGK128" s="387"/>
      <c r="DGL128" s="213"/>
      <c r="DGM128" s="388"/>
      <c r="DGN128" s="389"/>
      <c r="DGO128" s="387"/>
      <c r="DGP128" s="213"/>
      <c r="DGQ128" s="388"/>
      <c r="DGR128" s="389"/>
      <c r="DGS128" s="387"/>
      <c r="DGT128" s="213"/>
      <c r="DGU128" s="388"/>
      <c r="DGV128" s="389"/>
      <c r="DGW128" s="387"/>
      <c r="DGX128" s="213"/>
      <c r="DGY128" s="388"/>
      <c r="DGZ128" s="389"/>
      <c r="DHA128" s="387"/>
      <c r="DHB128" s="213"/>
      <c r="DHC128" s="388"/>
      <c r="DHD128" s="389"/>
      <c r="DHE128" s="387"/>
      <c r="DHF128" s="213"/>
      <c r="DHG128" s="388"/>
      <c r="DHH128" s="389"/>
      <c r="DHI128" s="387"/>
      <c r="DHJ128" s="213"/>
      <c r="DHK128" s="388"/>
      <c r="DHL128" s="389"/>
      <c r="DHM128" s="387"/>
      <c r="DHN128" s="213"/>
      <c r="DHO128" s="388"/>
      <c r="DHP128" s="389"/>
      <c r="DHQ128" s="387"/>
      <c r="DHR128" s="213"/>
      <c r="DHS128" s="388"/>
      <c r="DHT128" s="389"/>
      <c r="DHU128" s="387"/>
      <c r="DHV128" s="213"/>
      <c r="DHW128" s="388"/>
      <c r="DHX128" s="389"/>
      <c r="DHY128" s="387"/>
      <c r="DHZ128" s="213"/>
      <c r="DIA128" s="388"/>
      <c r="DIB128" s="389"/>
      <c r="DIC128" s="387"/>
      <c r="DID128" s="213"/>
      <c r="DIE128" s="388"/>
      <c r="DIF128" s="389"/>
      <c r="DIG128" s="387"/>
      <c r="DIH128" s="213"/>
      <c r="DII128" s="388"/>
      <c r="DIJ128" s="389"/>
      <c r="DIK128" s="387"/>
      <c r="DIL128" s="213"/>
      <c r="DIM128" s="388"/>
      <c r="DIN128" s="389"/>
      <c r="DIO128" s="387"/>
      <c r="DIP128" s="213"/>
      <c r="DIQ128" s="388"/>
      <c r="DIR128" s="389"/>
      <c r="DIS128" s="387"/>
      <c r="DIT128" s="213"/>
      <c r="DIU128" s="388"/>
      <c r="DIV128" s="389"/>
      <c r="DIW128" s="387"/>
      <c r="DIX128" s="213"/>
      <c r="DIY128" s="388"/>
      <c r="DIZ128" s="389"/>
      <c r="DJA128" s="387"/>
      <c r="DJB128" s="213"/>
      <c r="DJC128" s="388"/>
      <c r="DJD128" s="389"/>
      <c r="DJE128" s="387"/>
      <c r="DJF128" s="213"/>
      <c r="DJG128" s="388"/>
      <c r="DJH128" s="389"/>
      <c r="DJI128" s="387"/>
      <c r="DJJ128" s="213"/>
      <c r="DJK128" s="388"/>
      <c r="DJL128" s="389"/>
      <c r="DJM128" s="387"/>
      <c r="DJN128" s="213"/>
      <c r="DJO128" s="388"/>
      <c r="DJP128" s="389"/>
      <c r="DJQ128" s="387"/>
      <c r="DJR128" s="213"/>
      <c r="DJS128" s="388"/>
      <c r="DJT128" s="389"/>
      <c r="DJU128" s="387"/>
      <c r="DJV128" s="213"/>
      <c r="DJW128" s="388"/>
      <c r="DJX128" s="389"/>
      <c r="DJY128" s="387"/>
      <c r="DJZ128" s="213"/>
      <c r="DKA128" s="388"/>
      <c r="DKB128" s="389"/>
      <c r="DKC128" s="387"/>
      <c r="DKD128" s="213"/>
      <c r="DKE128" s="388"/>
      <c r="DKF128" s="389"/>
      <c r="DKG128" s="387"/>
      <c r="DKH128" s="213"/>
      <c r="DKI128" s="388"/>
      <c r="DKJ128" s="389"/>
      <c r="DKK128" s="387"/>
      <c r="DKL128" s="213"/>
      <c r="DKM128" s="388"/>
      <c r="DKN128" s="389"/>
      <c r="DKO128" s="387"/>
      <c r="DKP128" s="213"/>
      <c r="DKQ128" s="388"/>
      <c r="DKR128" s="389"/>
      <c r="DKS128" s="387"/>
      <c r="DKT128" s="213"/>
      <c r="DKU128" s="388"/>
      <c r="DKV128" s="389"/>
      <c r="DKW128" s="387"/>
      <c r="DKX128" s="213"/>
      <c r="DKY128" s="388"/>
      <c r="DKZ128" s="389"/>
      <c r="DLA128" s="387"/>
      <c r="DLB128" s="213"/>
      <c r="DLC128" s="388"/>
      <c r="DLD128" s="389"/>
      <c r="DLE128" s="387"/>
      <c r="DLF128" s="213"/>
      <c r="DLG128" s="388"/>
      <c r="DLH128" s="389"/>
      <c r="DLI128" s="387"/>
      <c r="DLJ128" s="213"/>
      <c r="DLK128" s="388"/>
      <c r="DLL128" s="389"/>
      <c r="DLM128" s="387"/>
      <c r="DLN128" s="213"/>
      <c r="DLO128" s="388"/>
      <c r="DLP128" s="389"/>
      <c r="DLQ128" s="387"/>
      <c r="DLR128" s="213"/>
      <c r="DLS128" s="388"/>
      <c r="DLT128" s="389"/>
      <c r="DLU128" s="387"/>
      <c r="DLV128" s="213"/>
      <c r="DLW128" s="388"/>
      <c r="DLX128" s="389"/>
      <c r="DLY128" s="387"/>
      <c r="DLZ128" s="213"/>
      <c r="DMA128" s="388"/>
      <c r="DMB128" s="389"/>
      <c r="DMC128" s="387"/>
      <c r="DMD128" s="213"/>
      <c r="DME128" s="388"/>
      <c r="DMF128" s="389"/>
      <c r="DMG128" s="387"/>
      <c r="DMH128" s="213"/>
      <c r="DMI128" s="388"/>
      <c r="DMJ128" s="389"/>
      <c r="DMK128" s="387"/>
      <c r="DML128" s="213"/>
      <c r="DMM128" s="388"/>
      <c r="DMN128" s="389"/>
      <c r="DMO128" s="387"/>
      <c r="DMP128" s="213"/>
      <c r="DMQ128" s="388"/>
      <c r="DMR128" s="389"/>
      <c r="DMS128" s="387"/>
      <c r="DMT128" s="213"/>
      <c r="DMU128" s="388"/>
      <c r="DMV128" s="389"/>
      <c r="DMW128" s="387"/>
      <c r="DMX128" s="213"/>
      <c r="DMY128" s="388"/>
      <c r="DMZ128" s="389"/>
      <c r="DNA128" s="387"/>
      <c r="DNB128" s="213"/>
      <c r="DNC128" s="388"/>
      <c r="DND128" s="389"/>
      <c r="DNE128" s="387"/>
      <c r="DNF128" s="213"/>
      <c r="DNG128" s="388"/>
      <c r="DNH128" s="389"/>
      <c r="DNI128" s="387"/>
      <c r="DNJ128" s="213"/>
      <c r="DNK128" s="388"/>
      <c r="DNL128" s="389"/>
      <c r="DNM128" s="387"/>
      <c r="DNN128" s="213"/>
      <c r="DNO128" s="388"/>
      <c r="DNP128" s="389"/>
      <c r="DNQ128" s="387"/>
      <c r="DNR128" s="213"/>
      <c r="DNS128" s="388"/>
      <c r="DNT128" s="389"/>
      <c r="DNU128" s="387"/>
      <c r="DNV128" s="213"/>
      <c r="DNW128" s="388"/>
      <c r="DNX128" s="389"/>
      <c r="DNY128" s="387"/>
      <c r="DNZ128" s="213"/>
      <c r="DOA128" s="388"/>
      <c r="DOB128" s="389"/>
      <c r="DOC128" s="387"/>
      <c r="DOD128" s="213"/>
      <c r="DOE128" s="388"/>
      <c r="DOF128" s="389"/>
      <c r="DOG128" s="387"/>
      <c r="DOH128" s="213"/>
      <c r="DOI128" s="388"/>
      <c r="DOJ128" s="389"/>
      <c r="DOK128" s="387"/>
      <c r="DOL128" s="213"/>
      <c r="DOM128" s="388"/>
      <c r="DON128" s="389"/>
      <c r="DOO128" s="387"/>
      <c r="DOP128" s="213"/>
      <c r="DOQ128" s="388"/>
      <c r="DOR128" s="389"/>
      <c r="DOS128" s="387"/>
      <c r="DOT128" s="213"/>
      <c r="DOU128" s="388"/>
      <c r="DOV128" s="389"/>
      <c r="DOW128" s="387"/>
      <c r="DOX128" s="213"/>
      <c r="DOY128" s="388"/>
      <c r="DOZ128" s="389"/>
      <c r="DPA128" s="387"/>
      <c r="DPB128" s="213"/>
      <c r="DPC128" s="388"/>
      <c r="DPD128" s="389"/>
      <c r="DPE128" s="387"/>
      <c r="DPF128" s="213"/>
      <c r="DPG128" s="388"/>
      <c r="DPH128" s="389"/>
      <c r="DPI128" s="387"/>
      <c r="DPJ128" s="213"/>
      <c r="DPK128" s="388"/>
      <c r="DPL128" s="389"/>
      <c r="DPM128" s="387"/>
      <c r="DPN128" s="213"/>
      <c r="DPO128" s="388"/>
      <c r="DPP128" s="389"/>
      <c r="DPQ128" s="387"/>
      <c r="DPR128" s="213"/>
      <c r="DPS128" s="388"/>
      <c r="DPT128" s="389"/>
      <c r="DPU128" s="387"/>
      <c r="DPV128" s="213"/>
      <c r="DPW128" s="388"/>
      <c r="DPX128" s="389"/>
      <c r="DPY128" s="387"/>
      <c r="DPZ128" s="213"/>
      <c r="DQA128" s="388"/>
      <c r="DQB128" s="389"/>
      <c r="DQC128" s="387"/>
      <c r="DQD128" s="213"/>
      <c r="DQE128" s="388"/>
      <c r="DQF128" s="389"/>
      <c r="DQG128" s="387"/>
      <c r="DQH128" s="213"/>
      <c r="DQI128" s="388"/>
      <c r="DQJ128" s="389"/>
      <c r="DQK128" s="387"/>
      <c r="DQL128" s="213"/>
      <c r="DQM128" s="388"/>
      <c r="DQN128" s="389"/>
      <c r="DQO128" s="387"/>
      <c r="DQP128" s="213"/>
      <c r="DQQ128" s="388"/>
      <c r="DQR128" s="389"/>
      <c r="DQS128" s="387"/>
      <c r="DQT128" s="213"/>
      <c r="DQU128" s="388"/>
      <c r="DQV128" s="389"/>
      <c r="DQW128" s="387"/>
      <c r="DQX128" s="213"/>
      <c r="DQY128" s="388"/>
      <c r="DQZ128" s="389"/>
      <c r="DRA128" s="387"/>
      <c r="DRB128" s="213"/>
      <c r="DRC128" s="388"/>
      <c r="DRD128" s="389"/>
      <c r="DRE128" s="387"/>
      <c r="DRF128" s="213"/>
      <c r="DRG128" s="388"/>
      <c r="DRH128" s="389"/>
      <c r="DRI128" s="387"/>
      <c r="DRJ128" s="213"/>
      <c r="DRK128" s="388"/>
      <c r="DRL128" s="389"/>
      <c r="DRM128" s="387"/>
      <c r="DRN128" s="213"/>
      <c r="DRO128" s="388"/>
      <c r="DRP128" s="389"/>
      <c r="DRQ128" s="387"/>
      <c r="DRR128" s="213"/>
      <c r="DRS128" s="388"/>
      <c r="DRT128" s="389"/>
      <c r="DRU128" s="387"/>
      <c r="DRV128" s="213"/>
      <c r="DRW128" s="388"/>
      <c r="DRX128" s="389"/>
      <c r="DRY128" s="387"/>
      <c r="DRZ128" s="213"/>
      <c r="DSA128" s="388"/>
      <c r="DSB128" s="389"/>
      <c r="DSC128" s="387"/>
      <c r="DSD128" s="213"/>
      <c r="DSE128" s="388"/>
      <c r="DSF128" s="389"/>
      <c r="DSG128" s="387"/>
      <c r="DSH128" s="213"/>
      <c r="DSI128" s="388"/>
      <c r="DSJ128" s="389"/>
      <c r="DSK128" s="387"/>
      <c r="DSL128" s="213"/>
      <c r="DSM128" s="388"/>
      <c r="DSN128" s="389"/>
      <c r="DSO128" s="387"/>
      <c r="DSP128" s="213"/>
      <c r="DSQ128" s="388"/>
      <c r="DSR128" s="389"/>
      <c r="DSS128" s="387"/>
      <c r="DST128" s="213"/>
      <c r="DSU128" s="388"/>
      <c r="DSV128" s="389"/>
      <c r="DSW128" s="387"/>
      <c r="DSX128" s="213"/>
      <c r="DSY128" s="388"/>
      <c r="DSZ128" s="389"/>
      <c r="DTA128" s="387"/>
      <c r="DTB128" s="213"/>
      <c r="DTC128" s="388"/>
      <c r="DTD128" s="389"/>
      <c r="DTE128" s="387"/>
      <c r="DTF128" s="213"/>
      <c r="DTG128" s="388"/>
      <c r="DTH128" s="389"/>
      <c r="DTI128" s="387"/>
      <c r="DTJ128" s="213"/>
      <c r="DTK128" s="388"/>
      <c r="DTL128" s="389"/>
      <c r="DTM128" s="387"/>
      <c r="DTN128" s="213"/>
      <c r="DTO128" s="388"/>
      <c r="DTP128" s="389"/>
      <c r="DTQ128" s="387"/>
      <c r="DTR128" s="213"/>
      <c r="DTS128" s="388"/>
      <c r="DTT128" s="389"/>
      <c r="DTU128" s="387"/>
      <c r="DTV128" s="213"/>
      <c r="DTW128" s="388"/>
      <c r="DTX128" s="389"/>
      <c r="DTY128" s="387"/>
      <c r="DTZ128" s="213"/>
      <c r="DUA128" s="388"/>
      <c r="DUB128" s="389"/>
      <c r="DUC128" s="387"/>
      <c r="DUD128" s="213"/>
      <c r="DUE128" s="388"/>
      <c r="DUF128" s="389"/>
      <c r="DUG128" s="387"/>
      <c r="DUH128" s="213"/>
      <c r="DUI128" s="388"/>
      <c r="DUJ128" s="389"/>
      <c r="DUK128" s="387"/>
      <c r="DUL128" s="213"/>
      <c r="DUM128" s="388"/>
      <c r="DUN128" s="389"/>
      <c r="DUO128" s="387"/>
      <c r="DUP128" s="213"/>
      <c r="DUQ128" s="388"/>
      <c r="DUR128" s="389"/>
      <c r="DUS128" s="387"/>
      <c r="DUT128" s="213"/>
      <c r="DUU128" s="388"/>
      <c r="DUV128" s="389"/>
      <c r="DUW128" s="387"/>
      <c r="DUX128" s="213"/>
      <c r="DUY128" s="388"/>
      <c r="DUZ128" s="389"/>
      <c r="DVA128" s="387"/>
      <c r="DVB128" s="213"/>
      <c r="DVC128" s="388"/>
      <c r="DVD128" s="389"/>
      <c r="DVE128" s="387"/>
      <c r="DVF128" s="213"/>
      <c r="DVG128" s="388"/>
      <c r="DVH128" s="389"/>
      <c r="DVI128" s="387"/>
      <c r="DVJ128" s="213"/>
      <c r="DVK128" s="388"/>
      <c r="DVL128" s="389"/>
      <c r="DVM128" s="387"/>
      <c r="DVN128" s="213"/>
      <c r="DVO128" s="388"/>
      <c r="DVP128" s="389"/>
      <c r="DVQ128" s="387"/>
      <c r="DVR128" s="213"/>
      <c r="DVS128" s="388"/>
      <c r="DVT128" s="389"/>
      <c r="DVU128" s="387"/>
      <c r="DVV128" s="213"/>
      <c r="DVW128" s="388"/>
      <c r="DVX128" s="389"/>
      <c r="DVY128" s="387"/>
      <c r="DVZ128" s="213"/>
      <c r="DWA128" s="388"/>
      <c r="DWB128" s="389"/>
      <c r="DWC128" s="387"/>
      <c r="DWD128" s="213"/>
      <c r="DWE128" s="388"/>
      <c r="DWF128" s="389"/>
      <c r="DWG128" s="387"/>
      <c r="DWH128" s="213"/>
      <c r="DWI128" s="388"/>
      <c r="DWJ128" s="389"/>
      <c r="DWK128" s="387"/>
      <c r="DWL128" s="213"/>
      <c r="DWM128" s="388"/>
      <c r="DWN128" s="389"/>
      <c r="DWO128" s="387"/>
      <c r="DWP128" s="213"/>
      <c r="DWQ128" s="388"/>
      <c r="DWR128" s="389"/>
      <c r="DWS128" s="387"/>
      <c r="DWT128" s="213"/>
      <c r="DWU128" s="388"/>
      <c r="DWV128" s="389"/>
      <c r="DWW128" s="387"/>
      <c r="DWX128" s="213"/>
      <c r="DWY128" s="388"/>
      <c r="DWZ128" s="389"/>
      <c r="DXA128" s="387"/>
      <c r="DXB128" s="213"/>
      <c r="DXC128" s="388"/>
      <c r="DXD128" s="389"/>
      <c r="DXE128" s="387"/>
      <c r="DXF128" s="213"/>
      <c r="DXG128" s="388"/>
      <c r="DXH128" s="389"/>
      <c r="DXI128" s="387"/>
      <c r="DXJ128" s="213"/>
      <c r="DXK128" s="388"/>
      <c r="DXL128" s="389"/>
      <c r="DXM128" s="387"/>
      <c r="DXN128" s="213"/>
      <c r="DXO128" s="388"/>
      <c r="DXP128" s="389"/>
      <c r="DXQ128" s="387"/>
      <c r="DXR128" s="213"/>
      <c r="DXS128" s="388"/>
      <c r="DXT128" s="389"/>
      <c r="DXU128" s="387"/>
      <c r="DXV128" s="213"/>
      <c r="DXW128" s="388"/>
      <c r="DXX128" s="389"/>
      <c r="DXY128" s="387"/>
      <c r="DXZ128" s="213"/>
      <c r="DYA128" s="388"/>
      <c r="DYB128" s="389"/>
      <c r="DYC128" s="387"/>
      <c r="DYD128" s="213"/>
      <c r="DYE128" s="388"/>
      <c r="DYF128" s="389"/>
      <c r="DYG128" s="387"/>
      <c r="DYH128" s="213"/>
      <c r="DYI128" s="388"/>
      <c r="DYJ128" s="389"/>
      <c r="DYK128" s="387"/>
      <c r="DYL128" s="213"/>
      <c r="DYM128" s="388"/>
      <c r="DYN128" s="389"/>
      <c r="DYO128" s="387"/>
      <c r="DYP128" s="213"/>
      <c r="DYQ128" s="388"/>
      <c r="DYR128" s="389"/>
      <c r="DYS128" s="387"/>
      <c r="DYT128" s="213"/>
      <c r="DYU128" s="388"/>
      <c r="DYV128" s="389"/>
      <c r="DYW128" s="387"/>
      <c r="DYX128" s="213"/>
      <c r="DYY128" s="388"/>
      <c r="DYZ128" s="389"/>
      <c r="DZA128" s="387"/>
      <c r="DZB128" s="213"/>
      <c r="DZC128" s="388"/>
      <c r="DZD128" s="389"/>
      <c r="DZE128" s="387"/>
      <c r="DZF128" s="213"/>
      <c r="DZG128" s="388"/>
      <c r="DZH128" s="389"/>
      <c r="DZI128" s="387"/>
      <c r="DZJ128" s="213"/>
      <c r="DZK128" s="388"/>
      <c r="DZL128" s="389"/>
      <c r="DZM128" s="387"/>
      <c r="DZN128" s="213"/>
      <c r="DZO128" s="388"/>
      <c r="DZP128" s="389"/>
      <c r="DZQ128" s="387"/>
      <c r="DZR128" s="213"/>
      <c r="DZS128" s="388"/>
      <c r="DZT128" s="389"/>
      <c r="DZU128" s="387"/>
      <c r="DZV128" s="213"/>
      <c r="DZW128" s="388"/>
      <c r="DZX128" s="389"/>
      <c r="DZY128" s="387"/>
      <c r="DZZ128" s="213"/>
      <c r="EAA128" s="388"/>
      <c r="EAB128" s="389"/>
      <c r="EAC128" s="387"/>
      <c r="EAD128" s="213"/>
      <c r="EAE128" s="388"/>
      <c r="EAF128" s="389"/>
      <c r="EAG128" s="387"/>
      <c r="EAH128" s="213"/>
      <c r="EAI128" s="388"/>
      <c r="EAJ128" s="389"/>
      <c r="EAK128" s="387"/>
      <c r="EAL128" s="213"/>
      <c r="EAM128" s="388"/>
      <c r="EAN128" s="389"/>
      <c r="EAO128" s="387"/>
      <c r="EAP128" s="213"/>
      <c r="EAQ128" s="388"/>
      <c r="EAR128" s="389"/>
      <c r="EAS128" s="387"/>
      <c r="EAT128" s="213"/>
      <c r="EAU128" s="388"/>
      <c r="EAV128" s="389"/>
      <c r="EAW128" s="387"/>
      <c r="EAX128" s="213"/>
      <c r="EAY128" s="388"/>
      <c r="EAZ128" s="389"/>
      <c r="EBA128" s="387"/>
      <c r="EBB128" s="213"/>
      <c r="EBC128" s="388"/>
      <c r="EBD128" s="389"/>
      <c r="EBE128" s="387"/>
      <c r="EBF128" s="213"/>
      <c r="EBG128" s="388"/>
      <c r="EBH128" s="389"/>
      <c r="EBI128" s="387"/>
      <c r="EBJ128" s="213"/>
      <c r="EBK128" s="388"/>
      <c r="EBL128" s="389"/>
      <c r="EBM128" s="387"/>
      <c r="EBN128" s="213"/>
      <c r="EBO128" s="388"/>
      <c r="EBP128" s="389"/>
      <c r="EBQ128" s="387"/>
      <c r="EBR128" s="213"/>
      <c r="EBS128" s="388"/>
      <c r="EBT128" s="389"/>
      <c r="EBU128" s="387"/>
      <c r="EBV128" s="213"/>
      <c r="EBW128" s="388"/>
      <c r="EBX128" s="389"/>
      <c r="EBY128" s="387"/>
      <c r="EBZ128" s="213"/>
      <c r="ECA128" s="388"/>
      <c r="ECB128" s="389"/>
      <c r="ECC128" s="387"/>
      <c r="ECD128" s="213"/>
      <c r="ECE128" s="388"/>
      <c r="ECF128" s="389"/>
      <c r="ECG128" s="387"/>
      <c r="ECH128" s="213"/>
      <c r="ECI128" s="388"/>
      <c r="ECJ128" s="389"/>
      <c r="ECK128" s="387"/>
      <c r="ECL128" s="213"/>
      <c r="ECM128" s="388"/>
      <c r="ECN128" s="389"/>
      <c r="ECO128" s="387"/>
      <c r="ECP128" s="213"/>
      <c r="ECQ128" s="388"/>
      <c r="ECR128" s="389"/>
      <c r="ECS128" s="387"/>
      <c r="ECT128" s="213"/>
      <c r="ECU128" s="388"/>
      <c r="ECV128" s="389"/>
      <c r="ECW128" s="387"/>
      <c r="ECX128" s="213"/>
      <c r="ECY128" s="388"/>
      <c r="ECZ128" s="389"/>
      <c r="EDA128" s="387"/>
      <c r="EDB128" s="213"/>
      <c r="EDC128" s="388"/>
      <c r="EDD128" s="389"/>
      <c r="EDE128" s="387"/>
      <c r="EDF128" s="213"/>
      <c r="EDG128" s="388"/>
      <c r="EDH128" s="389"/>
      <c r="EDI128" s="387"/>
      <c r="EDJ128" s="213"/>
      <c r="EDK128" s="388"/>
      <c r="EDL128" s="389"/>
      <c r="EDM128" s="387"/>
      <c r="EDN128" s="213"/>
      <c r="EDO128" s="388"/>
      <c r="EDP128" s="389"/>
      <c r="EDQ128" s="387"/>
      <c r="EDR128" s="213"/>
      <c r="EDS128" s="388"/>
      <c r="EDT128" s="389"/>
      <c r="EDU128" s="387"/>
      <c r="EDV128" s="213"/>
      <c r="EDW128" s="388"/>
      <c r="EDX128" s="389"/>
      <c r="EDY128" s="387"/>
      <c r="EDZ128" s="213"/>
      <c r="EEA128" s="388"/>
      <c r="EEB128" s="389"/>
      <c r="EEC128" s="387"/>
      <c r="EED128" s="213"/>
      <c r="EEE128" s="388"/>
      <c r="EEF128" s="389"/>
      <c r="EEG128" s="387"/>
      <c r="EEH128" s="213"/>
      <c r="EEI128" s="388"/>
      <c r="EEJ128" s="389"/>
      <c r="EEK128" s="387"/>
      <c r="EEL128" s="213"/>
      <c r="EEM128" s="388"/>
      <c r="EEN128" s="389"/>
      <c r="EEO128" s="387"/>
      <c r="EEP128" s="213"/>
      <c r="EEQ128" s="388"/>
      <c r="EER128" s="389"/>
      <c r="EES128" s="387"/>
      <c r="EET128" s="213"/>
      <c r="EEU128" s="388"/>
      <c r="EEV128" s="389"/>
      <c r="EEW128" s="387"/>
      <c r="EEX128" s="213"/>
      <c r="EEY128" s="388"/>
      <c r="EEZ128" s="389"/>
      <c r="EFA128" s="387"/>
      <c r="EFB128" s="213"/>
      <c r="EFC128" s="388"/>
      <c r="EFD128" s="389"/>
      <c r="EFE128" s="387"/>
      <c r="EFF128" s="213"/>
      <c r="EFG128" s="388"/>
      <c r="EFH128" s="389"/>
      <c r="EFI128" s="387"/>
      <c r="EFJ128" s="213"/>
      <c r="EFK128" s="388"/>
      <c r="EFL128" s="389"/>
      <c r="EFM128" s="387"/>
      <c r="EFN128" s="213"/>
      <c r="EFO128" s="388"/>
      <c r="EFP128" s="389"/>
      <c r="EFQ128" s="387"/>
      <c r="EFR128" s="213"/>
      <c r="EFS128" s="388"/>
      <c r="EFT128" s="389"/>
      <c r="EFU128" s="387"/>
      <c r="EFV128" s="213"/>
      <c r="EFW128" s="388"/>
      <c r="EFX128" s="389"/>
      <c r="EFY128" s="387"/>
      <c r="EFZ128" s="213"/>
      <c r="EGA128" s="388"/>
      <c r="EGB128" s="389"/>
      <c r="EGC128" s="387"/>
      <c r="EGD128" s="213"/>
      <c r="EGE128" s="388"/>
      <c r="EGF128" s="389"/>
      <c r="EGG128" s="387"/>
      <c r="EGH128" s="213"/>
      <c r="EGI128" s="388"/>
      <c r="EGJ128" s="389"/>
      <c r="EGK128" s="387"/>
      <c r="EGL128" s="213"/>
      <c r="EGM128" s="388"/>
      <c r="EGN128" s="389"/>
      <c r="EGO128" s="387"/>
      <c r="EGP128" s="213"/>
      <c r="EGQ128" s="388"/>
      <c r="EGR128" s="389"/>
      <c r="EGS128" s="387"/>
      <c r="EGT128" s="213"/>
      <c r="EGU128" s="388"/>
      <c r="EGV128" s="389"/>
      <c r="EGW128" s="387"/>
      <c r="EGX128" s="213"/>
      <c r="EGY128" s="388"/>
      <c r="EGZ128" s="389"/>
      <c r="EHA128" s="387"/>
      <c r="EHB128" s="213"/>
      <c r="EHC128" s="388"/>
      <c r="EHD128" s="389"/>
      <c r="EHE128" s="387"/>
      <c r="EHF128" s="213"/>
      <c r="EHG128" s="388"/>
      <c r="EHH128" s="389"/>
      <c r="EHI128" s="387"/>
      <c r="EHJ128" s="213"/>
      <c r="EHK128" s="388"/>
      <c r="EHL128" s="389"/>
      <c r="EHM128" s="387"/>
      <c r="EHN128" s="213"/>
      <c r="EHO128" s="388"/>
      <c r="EHP128" s="389"/>
      <c r="EHQ128" s="387"/>
      <c r="EHR128" s="213"/>
      <c r="EHS128" s="388"/>
      <c r="EHT128" s="389"/>
      <c r="EHU128" s="387"/>
      <c r="EHV128" s="213"/>
      <c r="EHW128" s="388"/>
      <c r="EHX128" s="389"/>
      <c r="EHY128" s="387"/>
      <c r="EHZ128" s="213"/>
      <c r="EIA128" s="388"/>
      <c r="EIB128" s="389"/>
      <c r="EIC128" s="387"/>
      <c r="EID128" s="213"/>
      <c r="EIE128" s="388"/>
      <c r="EIF128" s="389"/>
      <c r="EIG128" s="387"/>
      <c r="EIH128" s="213"/>
      <c r="EII128" s="388"/>
      <c r="EIJ128" s="389"/>
      <c r="EIK128" s="387"/>
      <c r="EIL128" s="213"/>
      <c r="EIM128" s="388"/>
      <c r="EIN128" s="389"/>
      <c r="EIO128" s="387"/>
      <c r="EIP128" s="213"/>
      <c r="EIQ128" s="388"/>
      <c r="EIR128" s="389"/>
      <c r="EIS128" s="387"/>
      <c r="EIT128" s="213"/>
      <c r="EIU128" s="388"/>
      <c r="EIV128" s="389"/>
      <c r="EIW128" s="387"/>
      <c r="EIX128" s="213"/>
      <c r="EIY128" s="388"/>
      <c r="EIZ128" s="389"/>
      <c r="EJA128" s="387"/>
      <c r="EJB128" s="213"/>
      <c r="EJC128" s="388"/>
      <c r="EJD128" s="389"/>
      <c r="EJE128" s="387"/>
      <c r="EJF128" s="213"/>
      <c r="EJG128" s="388"/>
      <c r="EJH128" s="389"/>
      <c r="EJI128" s="387"/>
      <c r="EJJ128" s="213"/>
      <c r="EJK128" s="388"/>
      <c r="EJL128" s="389"/>
      <c r="EJM128" s="387"/>
      <c r="EJN128" s="213"/>
      <c r="EJO128" s="388"/>
      <c r="EJP128" s="389"/>
      <c r="EJQ128" s="387"/>
      <c r="EJR128" s="213"/>
      <c r="EJS128" s="388"/>
      <c r="EJT128" s="389"/>
      <c r="EJU128" s="387"/>
      <c r="EJV128" s="213"/>
      <c r="EJW128" s="388"/>
      <c r="EJX128" s="389"/>
      <c r="EJY128" s="387"/>
      <c r="EJZ128" s="213"/>
      <c r="EKA128" s="388"/>
      <c r="EKB128" s="389"/>
      <c r="EKC128" s="387"/>
      <c r="EKD128" s="213"/>
      <c r="EKE128" s="388"/>
      <c r="EKF128" s="389"/>
      <c r="EKG128" s="387"/>
      <c r="EKH128" s="213"/>
      <c r="EKI128" s="388"/>
      <c r="EKJ128" s="389"/>
      <c r="EKK128" s="387"/>
      <c r="EKL128" s="213"/>
      <c r="EKM128" s="388"/>
      <c r="EKN128" s="389"/>
      <c r="EKO128" s="387"/>
      <c r="EKP128" s="213"/>
      <c r="EKQ128" s="388"/>
      <c r="EKR128" s="389"/>
      <c r="EKS128" s="387"/>
      <c r="EKT128" s="213"/>
      <c r="EKU128" s="388"/>
      <c r="EKV128" s="389"/>
      <c r="EKW128" s="387"/>
      <c r="EKX128" s="213"/>
      <c r="EKY128" s="388"/>
      <c r="EKZ128" s="389"/>
      <c r="ELA128" s="387"/>
      <c r="ELB128" s="213"/>
      <c r="ELC128" s="388"/>
      <c r="ELD128" s="389"/>
      <c r="ELE128" s="387"/>
      <c r="ELF128" s="213"/>
      <c r="ELG128" s="388"/>
      <c r="ELH128" s="389"/>
      <c r="ELI128" s="387"/>
      <c r="ELJ128" s="213"/>
      <c r="ELK128" s="388"/>
      <c r="ELL128" s="389"/>
      <c r="ELM128" s="387"/>
      <c r="ELN128" s="213"/>
      <c r="ELO128" s="388"/>
      <c r="ELP128" s="389"/>
      <c r="ELQ128" s="387"/>
      <c r="ELR128" s="213"/>
      <c r="ELS128" s="388"/>
      <c r="ELT128" s="389"/>
      <c r="ELU128" s="387"/>
      <c r="ELV128" s="213"/>
      <c r="ELW128" s="388"/>
      <c r="ELX128" s="389"/>
      <c r="ELY128" s="387"/>
      <c r="ELZ128" s="213"/>
      <c r="EMA128" s="388"/>
      <c r="EMB128" s="389"/>
      <c r="EMC128" s="387"/>
      <c r="EMD128" s="213"/>
      <c r="EME128" s="388"/>
      <c r="EMF128" s="389"/>
      <c r="EMG128" s="387"/>
      <c r="EMH128" s="213"/>
      <c r="EMI128" s="388"/>
      <c r="EMJ128" s="389"/>
      <c r="EMK128" s="387"/>
      <c r="EML128" s="213"/>
      <c r="EMM128" s="388"/>
      <c r="EMN128" s="389"/>
      <c r="EMO128" s="387"/>
      <c r="EMP128" s="213"/>
      <c r="EMQ128" s="388"/>
      <c r="EMR128" s="389"/>
      <c r="EMS128" s="387"/>
      <c r="EMT128" s="213"/>
      <c r="EMU128" s="388"/>
      <c r="EMV128" s="389"/>
      <c r="EMW128" s="387"/>
      <c r="EMX128" s="213"/>
      <c r="EMY128" s="388"/>
      <c r="EMZ128" s="389"/>
      <c r="ENA128" s="387"/>
      <c r="ENB128" s="213"/>
      <c r="ENC128" s="388"/>
      <c r="END128" s="389"/>
      <c r="ENE128" s="387"/>
      <c r="ENF128" s="213"/>
      <c r="ENG128" s="388"/>
      <c r="ENH128" s="389"/>
      <c r="ENI128" s="387"/>
      <c r="ENJ128" s="213"/>
      <c r="ENK128" s="388"/>
      <c r="ENL128" s="389"/>
      <c r="ENM128" s="387"/>
      <c r="ENN128" s="213"/>
      <c r="ENO128" s="388"/>
      <c r="ENP128" s="389"/>
      <c r="ENQ128" s="387"/>
      <c r="ENR128" s="213"/>
      <c r="ENS128" s="388"/>
      <c r="ENT128" s="389"/>
      <c r="ENU128" s="387"/>
      <c r="ENV128" s="213"/>
      <c r="ENW128" s="388"/>
      <c r="ENX128" s="389"/>
      <c r="ENY128" s="387"/>
      <c r="ENZ128" s="213"/>
      <c r="EOA128" s="388"/>
      <c r="EOB128" s="389"/>
      <c r="EOC128" s="387"/>
      <c r="EOD128" s="213"/>
      <c r="EOE128" s="388"/>
      <c r="EOF128" s="389"/>
      <c r="EOG128" s="387"/>
      <c r="EOH128" s="213"/>
      <c r="EOI128" s="388"/>
      <c r="EOJ128" s="389"/>
      <c r="EOK128" s="387"/>
      <c r="EOL128" s="213"/>
      <c r="EOM128" s="388"/>
      <c r="EON128" s="389"/>
      <c r="EOO128" s="387"/>
      <c r="EOP128" s="213"/>
      <c r="EOQ128" s="388"/>
      <c r="EOR128" s="389"/>
      <c r="EOS128" s="387"/>
      <c r="EOT128" s="213"/>
      <c r="EOU128" s="388"/>
      <c r="EOV128" s="389"/>
      <c r="EOW128" s="387"/>
      <c r="EOX128" s="213"/>
      <c r="EOY128" s="388"/>
      <c r="EOZ128" s="389"/>
      <c r="EPA128" s="387"/>
      <c r="EPB128" s="213"/>
      <c r="EPC128" s="388"/>
      <c r="EPD128" s="389"/>
      <c r="EPE128" s="387"/>
      <c r="EPF128" s="213"/>
      <c r="EPG128" s="388"/>
      <c r="EPH128" s="389"/>
      <c r="EPI128" s="387"/>
      <c r="EPJ128" s="213"/>
      <c r="EPK128" s="388"/>
      <c r="EPL128" s="389"/>
      <c r="EPM128" s="387"/>
      <c r="EPN128" s="213"/>
      <c r="EPO128" s="388"/>
      <c r="EPP128" s="389"/>
      <c r="EPQ128" s="387"/>
      <c r="EPR128" s="213"/>
      <c r="EPS128" s="388"/>
      <c r="EPT128" s="389"/>
      <c r="EPU128" s="387"/>
      <c r="EPV128" s="213"/>
      <c r="EPW128" s="388"/>
      <c r="EPX128" s="389"/>
      <c r="EPY128" s="387"/>
      <c r="EPZ128" s="213"/>
      <c r="EQA128" s="388"/>
      <c r="EQB128" s="389"/>
      <c r="EQC128" s="387"/>
      <c r="EQD128" s="213"/>
      <c r="EQE128" s="388"/>
      <c r="EQF128" s="389"/>
      <c r="EQG128" s="387"/>
      <c r="EQH128" s="213"/>
      <c r="EQI128" s="388"/>
      <c r="EQJ128" s="389"/>
      <c r="EQK128" s="387"/>
      <c r="EQL128" s="213"/>
      <c r="EQM128" s="388"/>
      <c r="EQN128" s="389"/>
      <c r="EQO128" s="387"/>
      <c r="EQP128" s="213"/>
      <c r="EQQ128" s="388"/>
      <c r="EQR128" s="389"/>
      <c r="EQS128" s="387"/>
      <c r="EQT128" s="213"/>
      <c r="EQU128" s="388"/>
      <c r="EQV128" s="389"/>
      <c r="EQW128" s="387"/>
      <c r="EQX128" s="213"/>
      <c r="EQY128" s="388"/>
      <c r="EQZ128" s="389"/>
      <c r="ERA128" s="387"/>
      <c r="ERB128" s="213"/>
      <c r="ERC128" s="388"/>
      <c r="ERD128" s="389"/>
      <c r="ERE128" s="387"/>
      <c r="ERF128" s="213"/>
      <c r="ERG128" s="388"/>
      <c r="ERH128" s="389"/>
      <c r="ERI128" s="387"/>
      <c r="ERJ128" s="213"/>
      <c r="ERK128" s="388"/>
      <c r="ERL128" s="389"/>
      <c r="ERM128" s="387"/>
      <c r="ERN128" s="213"/>
      <c r="ERO128" s="388"/>
      <c r="ERP128" s="389"/>
      <c r="ERQ128" s="387"/>
      <c r="ERR128" s="213"/>
      <c r="ERS128" s="388"/>
      <c r="ERT128" s="389"/>
      <c r="ERU128" s="387"/>
      <c r="ERV128" s="213"/>
      <c r="ERW128" s="388"/>
      <c r="ERX128" s="389"/>
      <c r="ERY128" s="387"/>
      <c r="ERZ128" s="213"/>
      <c r="ESA128" s="388"/>
      <c r="ESB128" s="389"/>
      <c r="ESC128" s="387"/>
      <c r="ESD128" s="213"/>
      <c r="ESE128" s="388"/>
      <c r="ESF128" s="389"/>
      <c r="ESG128" s="387"/>
      <c r="ESH128" s="213"/>
      <c r="ESI128" s="388"/>
      <c r="ESJ128" s="389"/>
      <c r="ESK128" s="387"/>
      <c r="ESL128" s="213"/>
      <c r="ESM128" s="388"/>
      <c r="ESN128" s="389"/>
      <c r="ESO128" s="387"/>
      <c r="ESP128" s="213"/>
      <c r="ESQ128" s="388"/>
      <c r="ESR128" s="389"/>
      <c r="ESS128" s="387"/>
      <c r="EST128" s="213"/>
      <c r="ESU128" s="388"/>
      <c r="ESV128" s="389"/>
      <c r="ESW128" s="387"/>
      <c r="ESX128" s="213"/>
      <c r="ESY128" s="388"/>
      <c r="ESZ128" s="389"/>
      <c r="ETA128" s="387"/>
      <c r="ETB128" s="213"/>
      <c r="ETC128" s="388"/>
      <c r="ETD128" s="389"/>
      <c r="ETE128" s="387"/>
      <c r="ETF128" s="213"/>
      <c r="ETG128" s="388"/>
      <c r="ETH128" s="389"/>
      <c r="ETI128" s="387"/>
      <c r="ETJ128" s="213"/>
      <c r="ETK128" s="388"/>
      <c r="ETL128" s="389"/>
      <c r="ETM128" s="387"/>
      <c r="ETN128" s="213"/>
      <c r="ETO128" s="388"/>
      <c r="ETP128" s="389"/>
      <c r="ETQ128" s="387"/>
      <c r="ETR128" s="213"/>
      <c r="ETS128" s="388"/>
      <c r="ETT128" s="389"/>
      <c r="ETU128" s="387"/>
      <c r="ETV128" s="213"/>
      <c r="ETW128" s="388"/>
      <c r="ETX128" s="389"/>
      <c r="ETY128" s="387"/>
      <c r="ETZ128" s="213"/>
      <c r="EUA128" s="388"/>
      <c r="EUB128" s="389"/>
      <c r="EUC128" s="387"/>
      <c r="EUD128" s="213"/>
      <c r="EUE128" s="388"/>
      <c r="EUF128" s="389"/>
      <c r="EUG128" s="387"/>
      <c r="EUH128" s="213"/>
      <c r="EUI128" s="388"/>
      <c r="EUJ128" s="389"/>
      <c r="EUK128" s="387"/>
      <c r="EUL128" s="213"/>
      <c r="EUM128" s="388"/>
      <c r="EUN128" s="389"/>
      <c r="EUO128" s="387"/>
      <c r="EUP128" s="213"/>
      <c r="EUQ128" s="388"/>
      <c r="EUR128" s="389"/>
      <c r="EUS128" s="387"/>
      <c r="EUT128" s="213"/>
      <c r="EUU128" s="388"/>
      <c r="EUV128" s="389"/>
      <c r="EUW128" s="387"/>
      <c r="EUX128" s="213"/>
      <c r="EUY128" s="388"/>
      <c r="EUZ128" s="389"/>
      <c r="EVA128" s="387"/>
      <c r="EVB128" s="213"/>
      <c r="EVC128" s="388"/>
      <c r="EVD128" s="389"/>
      <c r="EVE128" s="387"/>
      <c r="EVF128" s="213"/>
      <c r="EVG128" s="388"/>
      <c r="EVH128" s="389"/>
      <c r="EVI128" s="387"/>
      <c r="EVJ128" s="213"/>
      <c r="EVK128" s="388"/>
      <c r="EVL128" s="389"/>
      <c r="EVM128" s="387"/>
      <c r="EVN128" s="213"/>
      <c r="EVO128" s="388"/>
      <c r="EVP128" s="389"/>
      <c r="EVQ128" s="387"/>
      <c r="EVR128" s="213"/>
      <c r="EVS128" s="388"/>
      <c r="EVT128" s="389"/>
      <c r="EVU128" s="387"/>
      <c r="EVV128" s="213"/>
      <c r="EVW128" s="388"/>
      <c r="EVX128" s="389"/>
      <c r="EVY128" s="387"/>
      <c r="EVZ128" s="213"/>
      <c r="EWA128" s="388"/>
      <c r="EWB128" s="389"/>
      <c r="EWC128" s="387"/>
      <c r="EWD128" s="213"/>
      <c r="EWE128" s="388"/>
      <c r="EWF128" s="389"/>
      <c r="EWG128" s="387"/>
      <c r="EWH128" s="213"/>
      <c r="EWI128" s="388"/>
      <c r="EWJ128" s="389"/>
      <c r="EWK128" s="387"/>
      <c r="EWL128" s="213"/>
      <c r="EWM128" s="388"/>
      <c r="EWN128" s="389"/>
      <c r="EWO128" s="387"/>
      <c r="EWP128" s="213"/>
      <c r="EWQ128" s="388"/>
      <c r="EWR128" s="389"/>
      <c r="EWS128" s="387"/>
      <c r="EWT128" s="213"/>
      <c r="EWU128" s="388"/>
      <c r="EWV128" s="389"/>
      <c r="EWW128" s="387"/>
      <c r="EWX128" s="213"/>
      <c r="EWY128" s="388"/>
      <c r="EWZ128" s="389"/>
      <c r="EXA128" s="387"/>
      <c r="EXB128" s="213"/>
      <c r="EXC128" s="388"/>
      <c r="EXD128" s="389"/>
      <c r="EXE128" s="387"/>
      <c r="EXF128" s="213"/>
      <c r="EXG128" s="388"/>
      <c r="EXH128" s="389"/>
      <c r="EXI128" s="387"/>
      <c r="EXJ128" s="213"/>
      <c r="EXK128" s="388"/>
      <c r="EXL128" s="389"/>
      <c r="EXM128" s="387"/>
      <c r="EXN128" s="213"/>
      <c r="EXO128" s="388"/>
      <c r="EXP128" s="389"/>
      <c r="EXQ128" s="387"/>
      <c r="EXR128" s="213"/>
      <c r="EXS128" s="388"/>
      <c r="EXT128" s="389"/>
      <c r="EXU128" s="387"/>
      <c r="EXV128" s="213"/>
      <c r="EXW128" s="388"/>
      <c r="EXX128" s="389"/>
      <c r="EXY128" s="387"/>
      <c r="EXZ128" s="213"/>
      <c r="EYA128" s="388"/>
      <c r="EYB128" s="389"/>
      <c r="EYC128" s="387"/>
      <c r="EYD128" s="213"/>
      <c r="EYE128" s="388"/>
      <c r="EYF128" s="389"/>
      <c r="EYG128" s="387"/>
      <c r="EYH128" s="213"/>
      <c r="EYI128" s="388"/>
      <c r="EYJ128" s="389"/>
      <c r="EYK128" s="387"/>
      <c r="EYL128" s="213"/>
      <c r="EYM128" s="388"/>
      <c r="EYN128" s="389"/>
      <c r="EYO128" s="387"/>
      <c r="EYP128" s="213"/>
      <c r="EYQ128" s="388"/>
      <c r="EYR128" s="389"/>
      <c r="EYS128" s="387"/>
      <c r="EYT128" s="213"/>
      <c r="EYU128" s="388"/>
      <c r="EYV128" s="389"/>
      <c r="EYW128" s="387"/>
      <c r="EYX128" s="213"/>
      <c r="EYY128" s="388"/>
      <c r="EYZ128" s="389"/>
      <c r="EZA128" s="387"/>
      <c r="EZB128" s="213"/>
      <c r="EZC128" s="388"/>
      <c r="EZD128" s="389"/>
      <c r="EZE128" s="387"/>
      <c r="EZF128" s="213"/>
      <c r="EZG128" s="388"/>
      <c r="EZH128" s="389"/>
      <c r="EZI128" s="387"/>
      <c r="EZJ128" s="213"/>
      <c r="EZK128" s="388"/>
      <c r="EZL128" s="389"/>
      <c r="EZM128" s="387"/>
      <c r="EZN128" s="213"/>
      <c r="EZO128" s="388"/>
      <c r="EZP128" s="389"/>
      <c r="EZQ128" s="387"/>
      <c r="EZR128" s="213"/>
      <c r="EZS128" s="388"/>
      <c r="EZT128" s="389"/>
      <c r="EZU128" s="387"/>
      <c r="EZV128" s="213"/>
      <c r="EZW128" s="388"/>
      <c r="EZX128" s="389"/>
      <c r="EZY128" s="387"/>
      <c r="EZZ128" s="213"/>
      <c r="FAA128" s="388"/>
      <c r="FAB128" s="389"/>
      <c r="FAC128" s="387"/>
      <c r="FAD128" s="213"/>
      <c r="FAE128" s="388"/>
      <c r="FAF128" s="389"/>
      <c r="FAG128" s="387"/>
      <c r="FAH128" s="213"/>
      <c r="FAI128" s="388"/>
      <c r="FAJ128" s="389"/>
      <c r="FAK128" s="387"/>
      <c r="FAL128" s="213"/>
      <c r="FAM128" s="388"/>
      <c r="FAN128" s="389"/>
      <c r="FAO128" s="387"/>
      <c r="FAP128" s="213"/>
      <c r="FAQ128" s="388"/>
      <c r="FAR128" s="389"/>
      <c r="FAS128" s="387"/>
      <c r="FAT128" s="213"/>
      <c r="FAU128" s="388"/>
      <c r="FAV128" s="389"/>
      <c r="FAW128" s="387"/>
      <c r="FAX128" s="213"/>
      <c r="FAY128" s="388"/>
      <c r="FAZ128" s="389"/>
      <c r="FBA128" s="387"/>
      <c r="FBB128" s="213"/>
      <c r="FBC128" s="388"/>
      <c r="FBD128" s="389"/>
      <c r="FBE128" s="387"/>
      <c r="FBF128" s="213"/>
      <c r="FBG128" s="388"/>
      <c r="FBH128" s="389"/>
      <c r="FBI128" s="387"/>
      <c r="FBJ128" s="213"/>
      <c r="FBK128" s="388"/>
      <c r="FBL128" s="389"/>
      <c r="FBM128" s="387"/>
      <c r="FBN128" s="213"/>
      <c r="FBO128" s="388"/>
      <c r="FBP128" s="389"/>
      <c r="FBQ128" s="387"/>
      <c r="FBR128" s="213"/>
      <c r="FBS128" s="388"/>
      <c r="FBT128" s="389"/>
      <c r="FBU128" s="387"/>
      <c r="FBV128" s="213"/>
      <c r="FBW128" s="388"/>
      <c r="FBX128" s="389"/>
      <c r="FBY128" s="387"/>
      <c r="FBZ128" s="213"/>
      <c r="FCA128" s="388"/>
      <c r="FCB128" s="389"/>
      <c r="FCC128" s="387"/>
      <c r="FCD128" s="213"/>
      <c r="FCE128" s="388"/>
      <c r="FCF128" s="389"/>
      <c r="FCG128" s="387"/>
      <c r="FCH128" s="213"/>
      <c r="FCI128" s="388"/>
      <c r="FCJ128" s="389"/>
      <c r="FCK128" s="387"/>
      <c r="FCL128" s="213"/>
      <c r="FCM128" s="388"/>
      <c r="FCN128" s="389"/>
      <c r="FCO128" s="387"/>
      <c r="FCP128" s="213"/>
      <c r="FCQ128" s="388"/>
      <c r="FCR128" s="389"/>
      <c r="FCS128" s="387"/>
      <c r="FCT128" s="213"/>
      <c r="FCU128" s="388"/>
      <c r="FCV128" s="389"/>
      <c r="FCW128" s="387"/>
      <c r="FCX128" s="213"/>
      <c r="FCY128" s="388"/>
      <c r="FCZ128" s="389"/>
      <c r="FDA128" s="387"/>
      <c r="FDB128" s="213"/>
      <c r="FDC128" s="388"/>
      <c r="FDD128" s="389"/>
      <c r="FDE128" s="387"/>
      <c r="FDF128" s="213"/>
      <c r="FDG128" s="388"/>
      <c r="FDH128" s="389"/>
      <c r="FDI128" s="387"/>
      <c r="FDJ128" s="213"/>
      <c r="FDK128" s="388"/>
      <c r="FDL128" s="389"/>
      <c r="FDM128" s="387"/>
      <c r="FDN128" s="213"/>
      <c r="FDO128" s="388"/>
      <c r="FDP128" s="389"/>
      <c r="FDQ128" s="387"/>
      <c r="FDR128" s="213"/>
      <c r="FDS128" s="388"/>
      <c r="FDT128" s="389"/>
      <c r="FDU128" s="387"/>
      <c r="FDV128" s="213"/>
      <c r="FDW128" s="388"/>
      <c r="FDX128" s="389"/>
      <c r="FDY128" s="387"/>
      <c r="FDZ128" s="213"/>
      <c r="FEA128" s="388"/>
      <c r="FEB128" s="389"/>
      <c r="FEC128" s="387"/>
      <c r="FED128" s="213"/>
      <c r="FEE128" s="388"/>
      <c r="FEF128" s="389"/>
      <c r="FEG128" s="387"/>
      <c r="FEH128" s="213"/>
      <c r="FEI128" s="388"/>
      <c r="FEJ128" s="389"/>
      <c r="FEK128" s="387"/>
      <c r="FEL128" s="213"/>
      <c r="FEM128" s="388"/>
      <c r="FEN128" s="389"/>
      <c r="FEO128" s="387"/>
      <c r="FEP128" s="213"/>
      <c r="FEQ128" s="388"/>
      <c r="FER128" s="389"/>
      <c r="FES128" s="387"/>
      <c r="FET128" s="213"/>
      <c r="FEU128" s="388"/>
      <c r="FEV128" s="389"/>
      <c r="FEW128" s="387"/>
      <c r="FEX128" s="213"/>
      <c r="FEY128" s="388"/>
      <c r="FEZ128" s="389"/>
      <c r="FFA128" s="387"/>
      <c r="FFB128" s="213"/>
      <c r="FFC128" s="388"/>
      <c r="FFD128" s="389"/>
      <c r="FFE128" s="387"/>
      <c r="FFF128" s="213"/>
      <c r="FFG128" s="388"/>
      <c r="FFH128" s="389"/>
      <c r="FFI128" s="387"/>
      <c r="FFJ128" s="213"/>
      <c r="FFK128" s="388"/>
      <c r="FFL128" s="389"/>
      <c r="FFM128" s="387"/>
      <c r="FFN128" s="213"/>
      <c r="FFO128" s="388"/>
      <c r="FFP128" s="389"/>
      <c r="FFQ128" s="387"/>
      <c r="FFR128" s="213"/>
      <c r="FFS128" s="388"/>
      <c r="FFT128" s="389"/>
      <c r="FFU128" s="387"/>
      <c r="FFV128" s="213"/>
      <c r="FFW128" s="388"/>
      <c r="FFX128" s="389"/>
      <c r="FFY128" s="387"/>
      <c r="FFZ128" s="213"/>
      <c r="FGA128" s="388"/>
      <c r="FGB128" s="389"/>
      <c r="FGC128" s="387"/>
      <c r="FGD128" s="213"/>
      <c r="FGE128" s="388"/>
      <c r="FGF128" s="389"/>
      <c r="FGG128" s="387"/>
      <c r="FGH128" s="213"/>
      <c r="FGI128" s="388"/>
      <c r="FGJ128" s="389"/>
      <c r="FGK128" s="387"/>
      <c r="FGL128" s="213"/>
      <c r="FGM128" s="388"/>
      <c r="FGN128" s="389"/>
      <c r="FGO128" s="387"/>
      <c r="FGP128" s="213"/>
      <c r="FGQ128" s="388"/>
      <c r="FGR128" s="389"/>
      <c r="FGS128" s="387"/>
      <c r="FGT128" s="213"/>
      <c r="FGU128" s="388"/>
      <c r="FGV128" s="389"/>
      <c r="FGW128" s="387"/>
      <c r="FGX128" s="213"/>
      <c r="FGY128" s="388"/>
      <c r="FGZ128" s="389"/>
      <c r="FHA128" s="387"/>
      <c r="FHB128" s="213"/>
      <c r="FHC128" s="388"/>
      <c r="FHD128" s="389"/>
      <c r="FHE128" s="387"/>
      <c r="FHF128" s="213"/>
      <c r="FHG128" s="388"/>
      <c r="FHH128" s="389"/>
      <c r="FHI128" s="387"/>
      <c r="FHJ128" s="213"/>
      <c r="FHK128" s="388"/>
      <c r="FHL128" s="389"/>
      <c r="FHM128" s="387"/>
      <c r="FHN128" s="213"/>
      <c r="FHO128" s="388"/>
      <c r="FHP128" s="389"/>
      <c r="FHQ128" s="387"/>
      <c r="FHR128" s="213"/>
      <c r="FHS128" s="388"/>
      <c r="FHT128" s="389"/>
      <c r="FHU128" s="387"/>
      <c r="FHV128" s="213"/>
      <c r="FHW128" s="388"/>
      <c r="FHX128" s="389"/>
      <c r="FHY128" s="387"/>
      <c r="FHZ128" s="213"/>
      <c r="FIA128" s="388"/>
      <c r="FIB128" s="389"/>
      <c r="FIC128" s="387"/>
      <c r="FID128" s="213"/>
      <c r="FIE128" s="388"/>
      <c r="FIF128" s="389"/>
      <c r="FIG128" s="387"/>
      <c r="FIH128" s="213"/>
      <c r="FII128" s="388"/>
      <c r="FIJ128" s="389"/>
      <c r="FIK128" s="387"/>
      <c r="FIL128" s="213"/>
      <c r="FIM128" s="388"/>
      <c r="FIN128" s="389"/>
      <c r="FIO128" s="387"/>
      <c r="FIP128" s="213"/>
      <c r="FIQ128" s="388"/>
      <c r="FIR128" s="389"/>
      <c r="FIS128" s="387"/>
      <c r="FIT128" s="213"/>
      <c r="FIU128" s="388"/>
      <c r="FIV128" s="389"/>
      <c r="FIW128" s="387"/>
      <c r="FIX128" s="213"/>
      <c r="FIY128" s="388"/>
      <c r="FIZ128" s="389"/>
      <c r="FJA128" s="387"/>
      <c r="FJB128" s="213"/>
      <c r="FJC128" s="388"/>
      <c r="FJD128" s="389"/>
      <c r="FJE128" s="387"/>
      <c r="FJF128" s="213"/>
      <c r="FJG128" s="388"/>
      <c r="FJH128" s="389"/>
      <c r="FJI128" s="387"/>
      <c r="FJJ128" s="213"/>
      <c r="FJK128" s="388"/>
      <c r="FJL128" s="389"/>
      <c r="FJM128" s="387"/>
      <c r="FJN128" s="213"/>
      <c r="FJO128" s="388"/>
      <c r="FJP128" s="389"/>
      <c r="FJQ128" s="387"/>
      <c r="FJR128" s="213"/>
      <c r="FJS128" s="388"/>
      <c r="FJT128" s="389"/>
      <c r="FJU128" s="387"/>
      <c r="FJV128" s="213"/>
      <c r="FJW128" s="388"/>
      <c r="FJX128" s="389"/>
      <c r="FJY128" s="387"/>
      <c r="FJZ128" s="213"/>
      <c r="FKA128" s="388"/>
      <c r="FKB128" s="389"/>
      <c r="FKC128" s="387"/>
      <c r="FKD128" s="213"/>
      <c r="FKE128" s="388"/>
      <c r="FKF128" s="389"/>
      <c r="FKG128" s="387"/>
      <c r="FKH128" s="213"/>
      <c r="FKI128" s="388"/>
      <c r="FKJ128" s="389"/>
      <c r="FKK128" s="387"/>
      <c r="FKL128" s="213"/>
      <c r="FKM128" s="388"/>
      <c r="FKN128" s="389"/>
      <c r="FKO128" s="387"/>
      <c r="FKP128" s="213"/>
      <c r="FKQ128" s="388"/>
      <c r="FKR128" s="389"/>
      <c r="FKS128" s="387"/>
      <c r="FKT128" s="213"/>
      <c r="FKU128" s="388"/>
      <c r="FKV128" s="389"/>
      <c r="FKW128" s="387"/>
      <c r="FKX128" s="213"/>
      <c r="FKY128" s="388"/>
      <c r="FKZ128" s="389"/>
      <c r="FLA128" s="387"/>
      <c r="FLB128" s="213"/>
      <c r="FLC128" s="388"/>
      <c r="FLD128" s="389"/>
      <c r="FLE128" s="387"/>
      <c r="FLF128" s="213"/>
      <c r="FLG128" s="388"/>
      <c r="FLH128" s="389"/>
      <c r="FLI128" s="387"/>
      <c r="FLJ128" s="213"/>
      <c r="FLK128" s="388"/>
      <c r="FLL128" s="389"/>
      <c r="FLM128" s="387"/>
      <c r="FLN128" s="213"/>
      <c r="FLO128" s="388"/>
      <c r="FLP128" s="389"/>
      <c r="FLQ128" s="387"/>
      <c r="FLR128" s="213"/>
      <c r="FLS128" s="388"/>
      <c r="FLT128" s="389"/>
      <c r="FLU128" s="387"/>
      <c r="FLV128" s="213"/>
      <c r="FLW128" s="388"/>
      <c r="FLX128" s="389"/>
      <c r="FLY128" s="387"/>
      <c r="FLZ128" s="213"/>
      <c r="FMA128" s="388"/>
      <c r="FMB128" s="389"/>
      <c r="FMC128" s="387"/>
      <c r="FMD128" s="213"/>
      <c r="FME128" s="388"/>
      <c r="FMF128" s="389"/>
      <c r="FMG128" s="387"/>
      <c r="FMH128" s="213"/>
      <c r="FMI128" s="388"/>
      <c r="FMJ128" s="389"/>
      <c r="FMK128" s="387"/>
      <c r="FML128" s="213"/>
      <c r="FMM128" s="388"/>
      <c r="FMN128" s="389"/>
      <c r="FMO128" s="387"/>
      <c r="FMP128" s="213"/>
      <c r="FMQ128" s="388"/>
      <c r="FMR128" s="389"/>
      <c r="FMS128" s="387"/>
      <c r="FMT128" s="213"/>
      <c r="FMU128" s="388"/>
      <c r="FMV128" s="389"/>
      <c r="FMW128" s="387"/>
      <c r="FMX128" s="213"/>
      <c r="FMY128" s="388"/>
      <c r="FMZ128" s="389"/>
      <c r="FNA128" s="387"/>
      <c r="FNB128" s="213"/>
      <c r="FNC128" s="388"/>
      <c r="FND128" s="389"/>
      <c r="FNE128" s="387"/>
      <c r="FNF128" s="213"/>
      <c r="FNG128" s="388"/>
      <c r="FNH128" s="389"/>
      <c r="FNI128" s="387"/>
      <c r="FNJ128" s="213"/>
      <c r="FNK128" s="388"/>
      <c r="FNL128" s="389"/>
      <c r="FNM128" s="387"/>
      <c r="FNN128" s="213"/>
      <c r="FNO128" s="388"/>
      <c r="FNP128" s="389"/>
      <c r="FNQ128" s="387"/>
      <c r="FNR128" s="213"/>
      <c r="FNS128" s="388"/>
      <c r="FNT128" s="389"/>
      <c r="FNU128" s="387"/>
      <c r="FNV128" s="213"/>
      <c r="FNW128" s="388"/>
      <c r="FNX128" s="389"/>
      <c r="FNY128" s="387"/>
      <c r="FNZ128" s="213"/>
      <c r="FOA128" s="388"/>
      <c r="FOB128" s="389"/>
      <c r="FOC128" s="387"/>
      <c r="FOD128" s="213"/>
      <c r="FOE128" s="388"/>
      <c r="FOF128" s="389"/>
      <c r="FOG128" s="387"/>
      <c r="FOH128" s="213"/>
      <c r="FOI128" s="388"/>
      <c r="FOJ128" s="389"/>
      <c r="FOK128" s="387"/>
      <c r="FOL128" s="213"/>
      <c r="FOM128" s="388"/>
      <c r="FON128" s="389"/>
      <c r="FOO128" s="387"/>
      <c r="FOP128" s="213"/>
      <c r="FOQ128" s="388"/>
      <c r="FOR128" s="389"/>
      <c r="FOS128" s="387"/>
      <c r="FOT128" s="213"/>
      <c r="FOU128" s="388"/>
      <c r="FOV128" s="389"/>
      <c r="FOW128" s="387"/>
      <c r="FOX128" s="213"/>
      <c r="FOY128" s="388"/>
      <c r="FOZ128" s="389"/>
      <c r="FPA128" s="387"/>
      <c r="FPB128" s="213"/>
      <c r="FPC128" s="388"/>
      <c r="FPD128" s="389"/>
      <c r="FPE128" s="387"/>
      <c r="FPF128" s="213"/>
      <c r="FPG128" s="388"/>
      <c r="FPH128" s="389"/>
      <c r="FPI128" s="387"/>
      <c r="FPJ128" s="213"/>
      <c r="FPK128" s="388"/>
      <c r="FPL128" s="389"/>
      <c r="FPM128" s="387"/>
      <c r="FPN128" s="213"/>
      <c r="FPO128" s="388"/>
      <c r="FPP128" s="389"/>
      <c r="FPQ128" s="387"/>
      <c r="FPR128" s="213"/>
      <c r="FPS128" s="388"/>
      <c r="FPT128" s="389"/>
      <c r="FPU128" s="387"/>
      <c r="FPV128" s="213"/>
      <c r="FPW128" s="388"/>
      <c r="FPX128" s="389"/>
      <c r="FPY128" s="387"/>
      <c r="FPZ128" s="213"/>
      <c r="FQA128" s="388"/>
      <c r="FQB128" s="389"/>
      <c r="FQC128" s="387"/>
      <c r="FQD128" s="213"/>
      <c r="FQE128" s="388"/>
      <c r="FQF128" s="389"/>
      <c r="FQG128" s="387"/>
      <c r="FQH128" s="213"/>
      <c r="FQI128" s="388"/>
      <c r="FQJ128" s="389"/>
      <c r="FQK128" s="387"/>
      <c r="FQL128" s="213"/>
      <c r="FQM128" s="388"/>
      <c r="FQN128" s="389"/>
      <c r="FQO128" s="387"/>
      <c r="FQP128" s="213"/>
      <c r="FQQ128" s="388"/>
      <c r="FQR128" s="389"/>
      <c r="FQS128" s="387"/>
      <c r="FQT128" s="213"/>
      <c r="FQU128" s="388"/>
      <c r="FQV128" s="389"/>
      <c r="FQW128" s="387"/>
      <c r="FQX128" s="213"/>
      <c r="FQY128" s="388"/>
      <c r="FQZ128" s="389"/>
      <c r="FRA128" s="387"/>
      <c r="FRB128" s="213"/>
      <c r="FRC128" s="388"/>
      <c r="FRD128" s="389"/>
      <c r="FRE128" s="387"/>
      <c r="FRF128" s="213"/>
      <c r="FRG128" s="388"/>
      <c r="FRH128" s="389"/>
      <c r="FRI128" s="387"/>
      <c r="FRJ128" s="213"/>
      <c r="FRK128" s="388"/>
      <c r="FRL128" s="389"/>
      <c r="FRM128" s="387"/>
      <c r="FRN128" s="213"/>
      <c r="FRO128" s="388"/>
      <c r="FRP128" s="389"/>
      <c r="FRQ128" s="387"/>
      <c r="FRR128" s="213"/>
      <c r="FRS128" s="388"/>
      <c r="FRT128" s="389"/>
      <c r="FRU128" s="387"/>
      <c r="FRV128" s="213"/>
      <c r="FRW128" s="388"/>
      <c r="FRX128" s="389"/>
      <c r="FRY128" s="387"/>
      <c r="FRZ128" s="213"/>
      <c r="FSA128" s="388"/>
      <c r="FSB128" s="389"/>
      <c r="FSC128" s="387"/>
      <c r="FSD128" s="213"/>
      <c r="FSE128" s="388"/>
      <c r="FSF128" s="389"/>
      <c r="FSG128" s="387"/>
      <c r="FSH128" s="213"/>
      <c r="FSI128" s="388"/>
      <c r="FSJ128" s="389"/>
      <c r="FSK128" s="387"/>
      <c r="FSL128" s="213"/>
      <c r="FSM128" s="388"/>
      <c r="FSN128" s="389"/>
      <c r="FSO128" s="387"/>
      <c r="FSP128" s="213"/>
      <c r="FSQ128" s="388"/>
      <c r="FSR128" s="389"/>
      <c r="FSS128" s="387"/>
      <c r="FST128" s="213"/>
      <c r="FSU128" s="388"/>
      <c r="FSV128" s="389"/>
      <c r="FSW128" s="387"/>
      <c r="FSX128" s="213"/>
      <c r="FSY128" s="388"/>
      <c r="FSZ128" s="389"/>
      <c r="FTA128" s="387"/>
      <c r="FTB128" s="213"/>
      <c r="FTC128" s="388"/>
      <c r="FTD128" s="389"/>
      <c r="FTE128" s="387"/>
      <c r="FTF128" s="213"/>
      <c r="FTG128" s="388"/>
      <c r="FTH128" s="389"/>
      <c r="FTI128" s="387"/>
      <c r="FTJ128" s="213"/>
      <c r="FTK128" s="388"/>
      <c r="FTL128" s="389"/>
      <c r="FTM128" s="387"/>
      <c r="FTN128" s="213"/>
      <c r="FTO128" s="388"/>
      <c r="FTP128" s="389"/>
      <c r="FTQ128" s="387"/>
      <c r="FTR128" s="213"/>
      <c r="FTS128" s="388"/>
      <c r="FTT128" s="389"/>
      <c r="FTU128" s="387"/>
      <c r="FTV128" s="213"/>
      <c r="FTW128" s="388"/>
      <c r="FTX128" s="389"/>
      <c r="FTY128" s="387"/>
      <c r="FTZ128" s="213"/>
      <c r="FUA128" s="388"/>
      <c r="FUB128" s="389"/>
      <c r="FUC128" s="387"/>
      <c r="FUD128" s="213"/>
      <c r="FUE128" s="388"/>
      <c r="FUF128" s="389"/>
      <c r="FUG128" s="387"/>
      <c r="FUH128" s="213"/>
      <c r="FUI128" s="388"/>
      <c r="FUJ128" s="389"/>
      <c r="FUK128" s="387"/>
      <c r="FUL128" s="213"/>
      <c r="FUM128" s="388"/>
      <c r="FUN128" s="389"/>
      <c r="FUO128" s="387"/>
      <c r="FUP128" s="213"/>
      <c r="FUQ128" s="388"/>
      <c r="FUR128" s="389"/>
      <c r="FUS128" s="387"/>
      <c r="FUT128" s="213"/>
      <c r="FUU128" s="388"/>
      <c r="FUV128" s="389"/>
      <c r="FUW128" s="387"/>
      <c r="FUX128" s="213"/>
      <c r="FUY128" s="388"/>
      <c r="FUZ128" s="389"/>
      <c r="FVA128" s="387"/>
      <c r="FVB128" s="213"/>
      <c r="FVC128" s="388"/>
      <c r="FVD128" s="389"/>
      <c r="FVE128" s="387"/>
      <c r="FVF128" s="213"/>
      <c r="FVG128" s="388"/>
      <c r="FVH128" s="389"/>
      <c r="FVI128" s="387"/>
      <c r="FVJ128" s="213"/>
      <c r="FVK128" s="388"/>
      <c r="FVL128" s="389"/>
      <c r="FVM128" s="387"/>
      <c r="FVN128" s="213"/>
      <c r="FVO128" s="388"/>
      <c r="FVP128" s="389"/>
      <c r="FVQ128" s="387"/>
      <c r="FVR128" s="213"/>
      <c r="FVS128" s="388"/>
      <c r="FVT128" s="389"/>
      <c r="FVU128" s="387"/>
      <c r="FVV128" s="213"/>
      <c r="FVW128" s="388"/>
      <c r="FVX128" s="389"/>
      <c r="FVY128" s="387"/>
      <c r="FVZ128" s="213"/>
      <c r="FWA128" s="388"/>
      <c r="FWB128" s="389"/>
      <c r="FWC128" s="387"/>
      <c r="FWD128" s="213"/>
      <c r="FWE128" s="388"/>
      <c r="FWF128" s="389"/>
      <c r="FWG128" s="387"/>
      <c r="FWH128" s="213"/>
      <c r="FWI128" s="388"/>
      <c r="FWJ128" s="389"/>
      <c r="FWK128" s="387"/>
      <c r="FWL128" s="213"/>
      <c r="FWM128" s="388"/>
      <c r="FWN128" s="389"/>
      <c r="FWO128" s="387"/>
      <c r="FWP128" s="213"/>
      <c r="FWQ128" s="388"/>
      <c r="FWR128" s="389"/>
      <c r="FWS128" s="387"/>
      <c r="FWT128" s="213"/>
      <c r="FWU128" s="388"/>
      <c r="FWV128" s="389"/>
      <c r="FWW128" s="387"/>
      <c r="FWX128" s="213"/>
      <c r="FWY128" s="388"/>
      <c r="FWZ128" s="389"/>
      <c r="FXA128" s="387"/>
      <c r="FXB128" s="213"/>
      <c r="FXC128" s="388"/>
      <c r="FXD128" s="389"/>
      <c r="FXE128" s="387"/>
      <c r="FXF128" s="213"/>
      <c r="FXG128" s="388"/>
      <c r="FXH128" s="389"/>
      <c r="FXI128" s="387"/>
      <c r="FXJ128" s="213"/>
      <c r="FXK128" s="388"/>
      <c r="FXL128" s="389"/>
      <c r="FXM128" s="387"/>
      <c r="FXN128" s="213"/>
      <c r="FXO128" s="388"/>
      <c r="FXP128" s="389"/>
      <c r="FXQ128" s="387"/>
      <c r="FXR128" s="213"/>
      <c r="FXS128" s="388"/>
      <c r="FXT128" s="389"/>
      <c r="FXU128" s="387"/>
      <c r="FXV128" s="213"/>
      <c r="FXW128" s="388"/>
      <c r="FXX128" s="389"/>
      <c r="FXY128" s="387"/>
      <c r="FXZ128" s="213"/>
      <c r="FYA128" s="388"/>
      <c r="FYB128" s="389"/>
      <c r="FYC128" s="387"/>
      <c r="FYD128" s="213"/>
      <c r="FYE128" s="388"/>
      <c r="FYF128" s="389"/>
      <c r="FYG128" s="387"/>
      <c r="FYH128" s="213"/>
      <c r="FYI128" s="388"/>
      <c r="FYJ128" s="389"/>
      <c r="FYK128" s="387"/>
      <c r="FYL128" s="213"/>
      <c r="FYM128" s="388"/>
      <c r="FYN128" s="389"/>
      <c r="FYO128" s="387"/>
      <c r="FYP128" s="213"/>
      <c r="FYQ128" s="388"/>
      <c r="FYR128" s="389"/>
      <c r="FYS128" s="387"/>
      <c r="FYT128" s="213"/>
      <c r="FYU128" s="388"/>
      <c r="FYV128" s="389"/>
      <c r="FYW128" s="387"/>
      <c r="FYX128" s="213"/>
      <c r="FYY128" s="388"/>
      <c r="FYZ128" s="389"/>
      <c r="FZA128" s="387"/>
      <c r="FZB128" s="213"/>
      <c r="FZC128" s="388"/>
      <c r="FZD128" s="389"/>
      <c r="FZE128" s="387"/>
      <c r="FZF128" s="213"/>
      <c r="FZG128" s="388"/>
      <c r="FZH128" s="389"/>
      <c r="FZI128" s="387"/>
      <c r="FZJ128" s="213"/>
      <c r="FZK128" s="388"/>
      <c r="FZL128" s="389"/>
      <c r="FZM128" s="387"/>
      <c r="FZN128" s="213"/>
      <c r="FZO128" s="388"/>
      <c r="FZP128" s="389"/>
      <c r="FZQ128" s="387"/>
      <c r="FZR128" s="213"/>
      <c r="FZS128" s="388"/>
      <c r="FZT128" s="389"/>
      <c r="FZU128" s="387"/>
      <c r="FZV128" s="213"/>
      <c r="FZW128" s="388"/>
      <c r="FZX128" s="389"/>
      <c r="FZY128" s="387"/>
      <c r="FZZ128" s="213"/>
      <c r="GAA128" s="388"/>
      <c r="GAB128" s="389"/>
      <c r="GAC128" s="387"/>
      <c r="GAD128" s="213"/>
      <c r="GAE128" s="388"/>
      <c r="GAF128" s="389"/>
      <c r="GAG128" s="387"/>
      <c r="GAH128" s="213"/>
      <c r="GAI128" s="388"/>
      <c r="GAJ128" s="389"/>
      <c r="GAK128" s="387"/>
      <c r="GAL128" s="213"/>
      <c r="GAM128" s="388"/>
      <c r="GAN128" s="389"/>
      <c r="GAO128" s="387"/>
      <c r="GAP128" s="213"/>
      <c r="GAQ128" s="388"/>
      <c r="GAR128" s="389"/>
      <c r="GAS128" s="387"/>
      <c r="GAT128" s="213"/>
      <c r="GAU128" s="388"/>
      <c r="GAV128" s="389"/>
      <c r="GAW128" s="387"/>
      <c r="GAX128" s="213"/>
      <c r="GAY128" s="388"/>
      <c r="GAZ128" s="389"/>
      <c r="GBA128" s="387"/>
      <c r="GBB128" s="213"/>
      <c r="GBC128" s="388"/>
      <c r="GBD128" s="389"/>
      <c r="GBE128" s="387"/>
      <c r="GBF128" s="213"/>
      <c r="GBG128" s="388"/>
      <c r="GBH128" s="389"/>
      <c r="GBI128" s="387"/>
      <c r="GBJ128" s="213"/>
      <c r="GBK128" s="388"/>
      <c r="GBL128" s="389"/>
      <c r="GBM128" s="387"/>
      <c r="GBN128" s="213"/>
      <c r="GBO128" s="388"/>
      <c r="GBP128" s="389"/>
      <c r="GBQ128" s="387"/>
      <c r="GBR128" s="213"/>
      <c r="GBS128" s="388"/>
      <c r="GBT128" s="389"/>
      <c r="GBU128" s="387"/>
      <c r="GBV128" s="213"/>
      <c r="GBW128" s="388"/>
      <c r="GBX128" s="389"/>
      <c r="GBY128" s="387"/>
      <c r="GBZ128" s="213"/>
      <c r="GCA128" s="388"/>
      <c r="GCB128" s="389"/>
      <c r="GCC128" s="387"/>
      <c r="GCD128" s="213"/>
      <c r="GCE128" s="388"/>
      <c r="GCF128" s="389"/>
      <c r="GCG128" s="387"/>
      <c r="GCH128" s="213"/>
      <c r="GCI128" s="388"/>
      <c r="GCJ128" s="389"/>
      <c r="GCK128" s="387"/>
      <c r="GCL128" s="213"/>
      <c r="GCM128" s="388"/>
      <c r="GCN128" s="389"/>
      <c r="GCO128" s="387"/>
      <c r="GCP128" s="213"/>
      <c r="GCQ128" s="388"/>
      <c r="GCR128" s="389"/>
      <c r="GCS128" s="387"/>
      <c r="GCT128" s="213"/>
      <c r="GCU128" s="388"/>
      <c r="GCV128" s="389"/>
      <c r="GCW128" s="387"/>
      <c r="GCX128" s="213"/>
      <c r="GCY128" s="388"/>
      <c r="GCZ128" s="389"/>
      <c r="GDA128" s="387"/>
      <c r="GDB128" s="213"/>
      <c r="GDC128" s="388"/>
      <c r="GDD128" s="389"/>
      <c r="GDE128" s="387"/>
      <c r="GDF128" s="213"/>
      <c r="GDG128" s="388"/>
      <c r="GDH128" s="389"/>
      <c r="GDI128" s="387"/>
      <c r="GDJ128" s="213"/>
      <c r="GDK128" s="388"/>
      <c r="GDL128" s="389"/>
      <c r="GDM128" s="387"/>
      <c r="GDN128" s="213"/>
      <c r="GDO128" s="388"/>
      <c r="GDP128" s="389"/>
      <c r="GDQ128" s="387"/>
      <c r="GDR128" s="213"/>
      <c r="GDS128" s="388"/>
      <c r="GDT128" s="389"/>
      <c r="GDU128" s="387"/>
      <c r="GDV128" s="213"/>
      <c r="GDW128" s="388"/>
      <c r="GDX128" s="389"/>
      <c r="GDY128" s="387"/>
      <c r="GDZ128" s="213"/>
      <c r="GEA128" s="388"/>
      <c r="GEB128" s="389"/>
      <c r="GEC128" s="387"/>
      <c r="GED128" s="213"/>
      <c r="GEE128" s="388"/>
      <c r="GEF128" s="389"/>
      <c r="GEG128" s="387"/>
      <c r="GEH128" s="213"/>
      <c r="GEI128" s="388"/>
      <c r="GEJ128" s="389"/>
      <c r="GEK128" s="387"/>
      <c r="GEL128" s="213"/>
      <c r="GEM128" s="388"/>
      <c r="GEN128" s="389"/>
      <c r="GEO128" s="387"/>
      <c r="GEP128" s="213"/>
      <c r="GEQ128" s="388"/>
      <c r="GER128" s="389"/>
      <c r="GES128" s="387"/>
      <c r="GET128" s="213"/>
      <c r="GEU128" s="388"/>
      <c r="GEV128" s="389"/>
      <c r="GEW128" s="387"/>
      <c r="GEX128" s="213"/>
      <c r="GEY128" s="388"/>
      <c r="GEZ128" s="389"/>
      <c r="GFA128" s="387"/>
      <c r="GFB128" s="213"/>
      <c r="GFC128" s="388"/>
      <c r="GFD128" s="389"/>
      <c r="GFE128" s="387"/>
      <c r="GFF128" s="213"/>
      <c r="GFG128" s="388"/>
      <c r="GFH128" s="389"/>
      <c r="GFI128" s="387"/>
      <c r="GFJ128" s="213"/>
      <c r="GFK128" s="388"/>
      <c r="GFL128" s="389"/>
      <c r="GFM128" s="387"/>
      <c r="GFN128" s="213"/>
      <c r="GFO128" s="388"/>
      <c r="GFP128" s="389"/>
      <c r="GFQ128" s="387"/>
      <c r="GFR128" s="213"/>
      <c r="GFS128" s="388"/>
      <c r="GFT128" s="389"/>
      <c r="GFU128" s="387"/>
      <c r="GFV128" s="213"/>
      <c r="GFW128" s="388"/>
      <c r="GFX128" s="389"/>
      <c r="GFY128" s="387"/>
      <c r="GFZ128" s="213"/>
      <c r="GGA128" s="388"/>
      <c r="GGB128" s="389"/>
      <c r="GGC128" s="387"/>
      <c r="GGD128" s="213"/>
      <c r="GGE128" s="388"/>
      <c r="GGF128" s="389"/>
      <c r="GGG128" s="387"/>
      <c r="GGH128" s="213"/>
      <c r="GGI128" s="388"/>
      <c r="GGJ128" s="389"/>
      <c r="GGK128" s="387"/>
      <c r="GGL128" s="213"/>
      <c r="GGM128" s="388"/>
      <c r="GGN128" s="389"/>
      <c r="GGO128" s="387"/>
      <c r="GGP128" s="213"/>
      <c r="GGQ128" s="388"/>
      <c r="GGR128" s="389"/>
      <c r="GGS128" s="387"/>
      <c r="GGT128" s="213"/>
      <c r="GGU128" s="388"/>
      <c r="GGV128" s="389"/>
      <c r="GGW128" s="387"/>
      <c r="GGX128" s="213"/>
      <c r="GGY128" s="388"/>
      <c r="GGZ128" s="389"/>
      <c r="GHA128" s="387"/>
      <c r="GHB128" s="213"/>
      <c r="GHC128" s="388"/>
      <c r="GHD128" s="389"/>
      <c r="GHE128" s="387"/>
      <c r="GHF128" s="213"/>
      <c r="GHG128" s="388"/>
      <c r="GHH128" s="389"/>
      <c r="GHI128" s="387"/>
      <c r="GHJ128" s="213"/>
      <c r="GHK128" s="388"/>
      <c r="GHL128" s="389"/>
      <c r="GHM128" s="387"/>
      <c r="GHN128" s="213"/>
      <c r="GHO128" s="388"/>
      <c r="GHP128" s="389"/>
      <c r="GHQ128" s="387"/>
      <c r="GHR128" s="213"/>
      <c r="GHS128" s="388"/>
      <c r="GHT128" s="389"/>
      <c r="GHU128" s="387"/>
      <c r="GHV128" s="213"/>
      <c r="GHW128" s="388"/>
      <c r="GHX128" s="389"/>
      <c r="GHY128" s="387"/>
      <c r="GHZ128" s="213"/>
      <c r="GIA128" s="388"/>
      <c r="GIB128" s="389"/>
      <c r="GIC128" s="387"/>
      <c r="GID128" s="213"/>
      <c r="GIE128" s="388"/>
      <c r="GIF128" s="389"/>
      <c r="GIG128" s="387"/>
      <c r="GIH128" s="213"/>
      <c r="GII128" s="388"/>
      <c r="GIJ128" s="389"/>
      <c r="GIK128" s="387"/>
      <c r="GIL128" s="213"/>
      <c r="GIM128" s="388"/>
      <c r="GIN128" s="389"/>
      <c r="GIO128" s="387"/>
      <c r="GIP128" s="213"/>
      <c r="GIQ128" s="388"/>
      <c r="GIR128" s="389"/>
      <c r="GIS128" s="387"/>
      <c r="GIT128" s="213"/>
      <c r="GIU128" s="388"/>
      <c r="GIV128" s="389"/>
      <c r="GIW128" s="387"/>
      <c r="GIX128" s="213"/>
      <c r="GIY128" s="388"/>
      <c r="GIZ128" s="389"/>
      <c r="GJA128" s="387"/>
      <c r="GJB128" s="213"/>
      <c r="GJC128" s="388"/>
      <c r="GJD128" s="389"/>
      <c r="GJE128" s="387"/>
      <c r="GJF128" s="213"/>
      <c r="GJG128" s="388"/>
      <c r="GJH128" s="389"/>
      <c r="GJI128" s="387"/>
      <c r="GJJ128" s="213"/>
      <c r="GJK128" s="388"/>
      <c r="GJL128" s="389"/>
      <c r="GJM128" s="387"/>
      <c r="GJN128" s="213"/>
      <c r="GJO128" s="388"/>
      <c r="GJP128" s="389"/>
      <c r="GJQ128" s="387"/>
      <c r="GJR128" s="213"/>
      <c r="GJS128" s="388"/>
      <c r="GJT128" s="389"/>
      <c r="GJU128" s="387"/>
      <c r="GJV128" s="213"/>
      <c r="GJW128" s="388"/>
      <c r="GJX128" s="389"/>
      <c r="GJY128" s="387"/>
      <c r="GJZ128" s="213"/>
      <c r="GKA128" s="388"/>
      <c r="GKB128" s="389"/>
      <c r="GKC128" s="387"/>
      <c r="GKD128" s="213"/>
      <c r="GKE128" s="388"/>
      <c r="GKF128" s="389"/>
      <c r="GKG128" s="387"/>
      <c r="GKH128" s="213"/>
      <c r="GKI128" s="388"/>
      <c r="GKJ128" s="389"/>
      <c r="GKK128" s="387"/>
      <c r="GKL128" s="213"/>
      <c r="GKM128" s="388"/>
      <c r="GKN128" s="389"/>
      <c r="GKO128" s="387"/>
      <c r="GKP128" s="213"/>
      <c r="GKQ128" s="388"/>
      <c r="GKR128" s="389"/>
      <c r="GKS128" s="387"/>
      <c r="GKT128" s="213"/>
      <c r="GKU128" s="388"/>
      <c r="GKV128" s="389"/>
      <c r="GKW128" s="387"/>
      <c r="GKX128" s="213"/>
      <c r="GKY128" s="388"/>
      <c r="GKZ128" s="389"/>
      <c r="GLA128" s="387"/>
      <c r="GLB128" s="213"/>
      <c r="GLC128" s="388"/>
      <c r="GLD128" s="389"/>
      <c r="GLE128" s="387"/>
      <c r="GLF128" s="213"/>
      <c r="GLG128" s="388"/>
      <c r="GLH128" s="389"/>
      <c r="GLI128" s="387"/>
      <c r="GLJ128" s="213"/>
      <c r="GLK128" s="388"/>
      <c r="GLL128" s="389"/>
      <c r="GLM128" s="387"/>
      <c r="GLN128" s="213"/>
      <c r="GLO128" s="388"/>
      <c r="GLP128" s="389"/>
      <c r="GLQ128" s="387"/>
      <c r="GLR128" s="213"/>
      <c r="GLS128" s="388"/>
      <c r="GLT128" s="389"/>
      <c r="GLU128" s="387"/>
      <c r="GLV128" s="213"/>
      <c r="GLW128" s="388"/>
      <c r="GLX128" s="389"/>
      <c r="GLY128" s="387"/>
      <c r="GLZ128" s="213"/>
      <c r="GMA128" s="388"/>
      <c r="GMB128" s="389"/>
      <c r="GMC128" s="387"/>
      <c r="GMD128" s="213"/>
      <c r="GME128" s="388"/>
      <c r="GMF128" s="389"/>
      <c r="GMG128" s="387"/>
      <c r="GMH128" s="213"/>
      <c r="GMI128" s="388"/>
      <c r="GMJ128" s="389"/>
      <c r="GMK128" s="387"/>
      <c r="GML128" s="213"/>
      <c r="GMM128" s="388"/>
      <c r="GMN128" s="389"/>
      <c r="GMO128" s="387"/>
      <c r="GMP128" s="213"/>
      <c r="GMQ128" s="388"/>
      <c r="GMR128" s="389"/>
      <c r="GMS128" s="387"/>
      <c r="GMT128" s="213"/>
      <c r="GMU128" s="388"/>
      <c r="GMV128" s="389"/>
      <c r="GMW128" s="387"/>
      <c r="GMX128" s="213"/>
      <c r="GMY128" s="388"/>
      <c r="GMZ128" s="389"/>
      <c r="GNA128" s="387"/>
      <c r="GNB128" s="213"/>
      <c r="GNC128" s="388"/>
      <c r="GND128" s="389"/>
      <c r="GNE128" s="387"/>
      <c r="GNF128" s="213"/>
      <c r="GNG128" s="388"/>
      <c r="GNH128" s="389"/>
      <c r="GNI128" s="387"/>
      <c r="GNJ128" s="213"/>
      <c r="GNK128" s="388"/>
      <c r="GNL128" s="389"/>
      <c r="GNM128" s="387"/>
      <c r="GNN128" s="213"/>
      <c r="GNO128" s="388"/>
      <c r="GNP128" s="389"/>
      <c r="GNQ128" s="387"/>
      <c r="GNR128" s="213"/>
      <c r="GNS128" s="388"/>
      <c r="GNT128" s="389"/>
      <c r="GNU128" s="387"/>
      <c r="GNV128" s="213"/>
      <c r="GNW128" s="388"/>
      <c r="GNX128" s="389"/>
      <c r="GNY128" s="387"/>
      <c r="GNZ128" s="213"/>
      <c r="GOA128" s="388"/>
      <c r="GOB128" s="389"/>
      <c r="GOC128" s="387"/>
      <c r="GOD128" s="213"/>
      <c r="GOE128" s="388"/>
      <c r="GOF128" s="389"/>
      <c r="GOG128" s="387"/>
      <c r="GOH128" s="213"/>
      <c r="GOI128" s="388"/>
      <c r="GOJ128" s="389"/>
      <c r="GOK128" s="387"/>
      <c r="GOL128" s="213"/>
      <c r="GOM128" s="388"/>
      <c r="GON128" s="389"/>
      <c r="GOO128" s="387"/>
      <c r="GOP128" s="213"/>
      <c r="GOQ128" s="388"/>
      <c r="GOR128" s="389"/>
      <c r="GOS128" s="387"/>
      <c r="GOT128" s="213"/>
      <c r="GOU128" s="388"/>
      <c r="GOV128" s="389"/>
      <c r="GOW128" s="387"/>
      <c r="GOX128" s="213"/>
      <c r="GOY128" s="388"/>
      <c r="GOZ128" s="389"/>
      <c r="GPA128" s="387"/>
      <c r="GPB128" s="213"/>
      <c r="GPC128" s="388"/>
      <c r="GPD128" s="389"/>
      <c r="GPE128" s="387"/>
      <c r="GPF128" s="213"/>
      <c r="GPG128" s="388"/>
      <c r="GPH128" s="389"/>
      <c r="GPI128" s="387"/>
      <c r="GPJ128" s="213"/>
      <c r="GPK128" s="388"/>
      <c r="GPL128" s="389"/>
      <c r="GPM128" s="387"/>
      <c r="GPN128" s="213"/>
      <c r="GPO128" s="388"/>
      <c r="GPP128" s="389"/>
      <c r="GPQ128" s="387"/>
      <c r="GPR128" s="213"/>
      <c r="GPS128" s="388"/>
      <c r="GPT128" s="389"/>
      <c r="GPU128" s="387"/>
      <c r="GPV128" s="213"/>
      <c r="GPW128" s="388"/>
      <c r="GPX128" s="389"/>
      <c r="GPY128" s="387"/>
      <c r="GPZ128" s="213"/>
      <c r="GQA128" s="388"/>
      <c r="GQB128" s="389"/>
      <c r="GQC128" s="387"/>
      <c r="GQD128" s="213"/>
      <c r="GQE128" s="388"/>
      <c r="GQF128" s="389"/>
      <c r="GQG128" s="387"/>
      <c r="GQH128" s="213"/>
      <c r="GQI128" s="388"/>
      <c r="GQJ128" s="389"/>
      <c r="GQK128" s="387"/>
      <c r="GQL128" s="213"/>
      <c r="GQM128" s="388"/>
      <c r="GQN128" s="389"/>
      <c r="GQO128" s="387"/>
      <c r="GQP128" s="213"/>
      <c r="GQQ128" s="388"/>
      <c r="GQR128" s="389"/>
      <c r="GQS128" s="387"/>
      <c r="GQT128" s="213"/>
      <c r="GQU128" s="388"/>
      <c r="GQV128" s="389"/>
      <c r="GQW128" s="387"/>
      <c r="GQX128" s="213"/>
      <c r="GQY128" s="388"/>
      <c r="GQZ128" s="389"/>
      <c r="GRA128" s="387"/>
      <c r="GRB128" s="213"/>
      <c r="GRC128" s="388"/>
      <c r="GRD128" s="389"/>
      <c r="GRE128" s="387"/>
      <c r="GRF128" s="213"/>
      <c r="GRG128" s="388"/>
      <c r="GRH128" s="389"/>
      <c r="GRI128" s="387"/>
      <c r="GRJ128" s="213"/>
      <c r="GRK128" s="388"/>
      <c r="GRL128" s="389"/>
      <c r="GRM128" s="387"/>
      <c r="GRN128" s="213"/>
      <c r="GRO128" s="388"/>
      <c r="GRP128" s="389"/>
      <c r="GRQ128" s="387"/>
      <c r="GRR128" s="213"/>
      <c r="GRS128" s="388"/>
      <c r="GRT128" s="389"/>
      <c r="GRU128" s="387"/>
      <c r="GRV128" s="213"/>
      <c r="GRW128" s="388"/>
      <c r="GRX128" s="389"/>
      <c r="GRY128" s="387"/>
      <c r="GRZ128" s="213"/>
      <c r="GSA128" s="388"/>
      <c r="GSB128" s="389"/>
      <c r="GSC128" s="387"/>
      <c r="GSD128" s="213"/>
      <c r="GSE128" s="388"/>
      <c r="GSF128" s="389"/>
      <c r="GSG128" s="387"/>
      <c r="GSH128" s="213"/>
      <c r="GSI128" s="388"/>
      <c r="GSJ128" s="389"/>
      <c r="GSK128" s="387"/>
      <c r="GSL128" s="213"/>
      <c r="GSM128" s="388"/>
      <c r="GSN128" s="389"/>
      <c r="GSO128" s="387"/>
      <c r="GSP128" s="213"/>
      <c r="GSQ128" s="388"/>
      <c r="GSR128" s="389"/>
      <c r="GSS128" s="387"/>
      <c r="GST128" s="213"/>
      <c r="GSU128" s="388"/>
      <c r="GSV128" s="389"/>
      <c r="GSW128" s="387"/>
      <c r="GSX128" s="213"/>
      <c r="GSY128" s="388"/>
      <c r="GSZ128" s="389"/>
      <c r="GTA128" s="387"/>
      <c r="GTB128" s="213"/>
      <c r="GTC128" s="388"/>
      <c r="GTD128" s="389"/>
      <c r="GTE128" s="387"/>
      <c r="GTF128" s="213"/>
      <c r="GTG128" s="388"/>
      <c r="GTH128" s="389"/>
      <c r="GTI128" s="387"/>
      <c r="GTJ128" s="213"/>
      <c r="GTK128" s="388"/>
      <c r="GTL128" s="389"/>
      <c r="GTM128" s="387"/>
      <c r="GTN128" s="213"/>
      <c r="GTO128" s="388"/>
      <c r="GTP128" s="389"/>
      <c r="GTQ128" s="387"/>
      <c r="GTR128" s="213"/>
      <c r="GTS128" s="388"/>
      <c r="GTT128" s="389"/>
      <c r="GTU128" s="387"/>
      <c r="GTV128" s="213"/>
      <c r="GTW128" s="388"/>
      <c r="GTX128" s="389"/>
      <c r="GTY128" s="387"/>
      <c r="GTZ128" s="213"/>
      <c r="GUA128" s="388"/>
      <c r="GUB128" s="389"/>
      <c r="GUC128" s="387"/>
      <c r="GUD128" s="213"/>
      <c r="GUE128" s="388"/>
      <c r="GUF128" s="389"/>
      <c r="GUG128" s="387"/>
      <c r="GUH128" s="213"/>
      <c r="GUI128" s="388"/>
      <c r="GUJ128" s="389"/>
      <c r="GUK128" s="387"/>
      <c r="GUL128" s="213"/>
      <c r="GUM128" s="388"/>
      <c r="GUN128" s="389"/>
      <c r="GUO128" s="387"/>
      <c r="GUP128" s="213"/>
      <c r="GUQ128" s="388"/>
      <c r="GUR128" s="389"/>
      <c r="GUS128" s="387"/>
      <c r="GUT128" s="213"/>
      <c r="GUU128" s="388"/>
      <c r="GUV128" s="389"/>
      <c r="GUW128" s="387"/>
      <c r="GUX128" s="213"/>
      <c r="GUY128" s="388"/>
      <c r="GUZ128" s="389"/>
      <c r="GVA128" s="387"/>
      <c r="GVB128" s="213"/>
      <c r="GVC128" s="388"/>
      <c r="GVD128" s="389"/>
      <c r="GVE128" s="387"/>
      <c r="GVF128" s="213"/>
      <c r="GVG128" s="388"/>
      <c r="GVH128" s="389"/>
      <c r="GVI128" s="387"/>
      <c r="GVJ128" s="213"/>
      <c r="GVK128" s="388"/>
      <c r="GVL128" s="389"/>
      <c r="GVM128" s="387"/>
      <c r="GVN128" s="213"/>
      <c r="GVO128" s="388"/>
      <c r="GVP128" s="389"/>
      <c r="GVQ128" s="387"/>
      <c r="GVR128" s="213"/>
      <c r="GVS128" s="388"/>
      <c r="GVT128" s="389"/>
      <c r="GVU128" s="387"/>
      <c r="GVV128" s="213"/>
      <c r="GVW128" s="388"/>
      <c r="GVX128" s="389"/>
      <c r="GVY128" s="387"/>
      <c r="GVZ128" s="213"/>
      <c r="GWA128" s="388"/>
      <c r="GWB128" s="389"/>
      <c r="GWC128" s="387"/>
      <c r="GWD128" s="213"/>
      <c r="GWE128" s="388"/>
      <c r="GWF128" s="389"/>
      <c r="GWG128" s="387"/>
      <c r="GWH128" s="213"/>
      <c r="GWI128" s="388"/>
      <c r="GWJ128" s="389"/>
      <c r="GWK128" s="387"/>
      <c r="GWL128" s="213"/>
      <c r="GWM128" s="388"/>
      <c r="GWN128" s="389"/>
      <c r="GWO128" s="387"/>
      <c r="GWP128" s="213"/>
      <c r="GWQ128" s="388"/>
      <c r="GWR128" s="389"/>
      <c r="GWS128" s="387"/>
      <c r="GWT128" s="213"/>
      <c r="GWU128" s="388"/>
      <c r="GWV128" s="389"/>
      <c r="GWW128" s="387"/>
      <c r="GWX128" s="213"/>
      <c r="GWY128" s="388"/>
      <c r="GWZ128" s="389"/>
      <c r="GXA128" s="387"/>
      <c r="GXB128" s="213"/>
      <c r="GXC128" s="388"/>
      <c r="GXD128" s="389"/>
      <c r="GXE128" s="387"/>
      <c r="GXF128" s="213"/>
      <c r="GXG128" s="388"/>
      <c r="GXH128" s="389"/>
      <c r="GXI128" s="387"/>
      <c r="GXJ128" s="213"/>
      <c r="GXK128" s="388"/>
      <c r="GXL128" s="389"/>
      <c r="GXM128" s="387"/>
      <c r="GXN128" s="213"/>
      <c r="GXO128" s="388"/>
      <c r="GXP128" s="389"/>
      <c r="GXQ128" s="387"/>
      <c r="GXR128" s="213"/>
      <c r="GXS128" s="388"/>
      <c r="GXT128" s="389"/>
      <c r="GXU128" s="387"/>
      <c r="GXV128" s="213"/>
      <c r="GXW128" s="388"/>
      <c r="GXX128" s="389"/>
      <c r="GXY128" s="387"/>
      <c r="GXZ128" s="213"/>
      <c r="GYA128" s="388"/>
      <c r="GYB128" s="389"/>
      <c r="GYC128" s="387"/>
      <c r="GYD128" s="213"/>
      <c r="GYE128" s="388"/>
      <c r="GYF128" s="389"/>
      <c r="GYG128" s="387"/>
      <c r="GYH128" s="213"/>
      <c r="GYI128" s="388"/>
      <c r="GYJ128" s="389"/>
      <c r="GYK128" s="387"/>
      <c r="GYL128" s="213"/>
      <c r="GYM128" s="388"/>
      <c r="GYN128" s="389"/>
      <c r="GYO128" s="387"/>
      <c r="GYP128" s="213"/>
      <c r="GYQ128" s="388"/>
      <c r="GYR128" s="389"/>
      <c r="GYS128" s="387"/>
      <c r="GYT128" s="213"/>
      <c r="GYU128" s="388"/>
      <c r="GYV128" s="389"/>
      <c r="GYW128" s="387"/>
      <c r="GYX128" s="213"/>
      <c r="GYY128" s="388"/>
      <c r="GYZ128" s="389"/>
      <c r="GZA128" s="387"/>
      <c r="GZB128" s="213"/>
      <c r="GZC128" s="388"/>
      <c r="GZD128" s="389"/>
      <c r="GZE128" s="387"/>
      <c r="GZF128" s="213"/>
      <c r="GZG128" s="388"/>
      <c r="GZH128" s="389"/>
      <c r="GZI128" s="387"/>
      <c r="GZJ128" s="213"/>
      <c r="GZK128" s="388"/>
      <c r="GZL128" s="389"/>
      <c r="GZM128" s="387"/>
      <c r="GZN128" s="213"/>
      <c r="GZO128" s="388"/>
      <c r="GZP128" s="389"/>
      <c r="GZQ128" s="387"/>
      <c r="GZR128" s="213"/>
      <c r="GZS128" s="388"/>
      <c r="GZT128" s="389"/>
      <c r="GZU128" s="387"/>
      <c r="GZV128" s="213"/>
      <c r="GZW128" s="388"/>
      <c r="GZX128" s="389"/>
      <c r="GZY128" s="387"/>
      <c r="GZZ128" s="213"/>
      <c r="HAA128" s="388"/>
      <c r="HAB128" s="389"/>
      <c r="HAC128" s="387"/>
      <c r="HAD128" s="213"/>
      <c r="HAE128" s="388"/>
      <c r="HAF128" s="389"/>
      <c r="HAG128" s="387"/>
      <c r="HAH128" s="213"/>
      <c r="HAI128" s="388"/>
      <c r="HAJ128" s="389"/>
      <c r="HAK128" s="387"/>
      <c r="HAL128" s="213"/>
      <c r="HAM128" s="388"/>
      <c r="HAN128" s="389"/>
      <c r="HAO128" s="387"/>
      <c r="HAP128" s="213"/>
      <c r="HAQ128" s="388"/>
      <c r="HAR128" s="389"/>
      <c r="HAS128" s="387"/>
      <c r="HAT128" s="213"/>
      <c r="HAU128" s="388"/>
      <c r="HAV128" s="389"/>
      <c r="HAW128" s="387"/>
      <c r="HAX128" s="213"/>
      <c r="HAY128" s="388"/>
      <c r="HAZ128" s="389"/>
      <c r="HBA128" s="387"/>
      <c r="HBB128" s="213"/>
      <c r="HBC128" s="388"/>
      <c r="HBD128" s="389"/>
      <c r="HBE128" s="387"/>
      <c r="HBF128" s="213"/>
      <c r="HBG128" s="388"/>
      <c r="HBH128" s="389"/>
      <c r="HBI128" s="387"/>
      <c r="HBJ128" s="213"/>
      <c r="HBK128" s="388"/>
      <c r="HBL128" s="389"/>
      <c r="HBM128" s="387"/>
      <c r="HBN128" s="213"/>
      <c r="HBO128" s="388"/>
      <c r="HBP128" s="389"/>
      <c r="HBQ128" s="387"/>
      <c r="HBR128" s="213"/>
      <c r="HBS128" s="388"/>
      <c r="HBT128" s="389"/>
      <c r="HBU128" s="387"/>
      <c r="HBV128" s="213"/>
      <c r="HBW128" s="388"/>
      <c r="HBX128" s="389"/>
      <c r="HBY128" s="387"/>
      <c r="HBZ128" s="213"/>
      <c r="HCA128" s="388"/>
      <c r="HCB128" s="389"/>
      <c r="HCC128" s="387"/>
      <c r="HCD128" s="213"/>
      <c r="HCE128" s="388"/>
      <c r="HCF128" s="389"/>
      <c r="HCG128" s="387"/>
      <c r="HCH128" s="213"/>
      <c r="HCI128" s="388"/>
      <c r="HCJ128" s="389"/>
      <c r="HCK128" s="387"/>
      <c r="HCL128" s="213"/>
      <c r="HCM128" s="388"/>
      <c r="HCN128" s="389"/>
      <c r="HCO128" s="387"/>
      <c r="HCP128" s="213"/>
      <c r="HCQ128" s="388"/>
      <c r="HCR128" s="389"/>
      <c r="HCS128" s="387"/>
      <c r="HCT128" s="213"/>
      <c r="HCU128" s="388"/>
      <c r="HCV128" s="389"/>
      <c r="HCW128" s="387"/>
      <c r="HCX128" s="213"/>
      <c r="HCY128" s="388"/>
      <c r="HCZ128" s="389"/>
      <c r="HDA128" s="387"/>
      <c r="HDB128" s="213"/>
      <c r="HDC128" s="388"/>
      <c r="HDD128" s="389"/>
      <c r="HDE128" s="387"/>
      <c r="HDF128" s="213"/>
      <c r="HDG128" s="388"/>
      <c r="HDH128" s="389"/>
      <c r="HDI128" s="387"/>
      <c r="HDJ128" s="213"/>
      <c r="HDK128" s="388"/>
      <c r="HDL128" s="389"/>
      <c r="HDM128" s="387"/>
      <c r="HDN128" s="213"/>
      <c r="HDO128" s="388"/>
      <c r="HDP128" s="389"/>
      <c r="HDQ128" s="387"/>
      <c r="HDR128" s="213"/>
      <c r="HDS128" s="388"/>
      <c r="HDT128" s="389"/>
      <c r="HDU128" s="387"/>
      <c r="HDV128" s="213"/>
      <c r="HDW128" s="388"/>
      <c r="HDX128" s="389"/>
      <c r="HDY128" s="387"/>
      <c r="HDZ128" s="213"/>
      <c r="HEA128" s="388"/>
      <c r="HEB128" s="389"/>
      <c r="HEC128" s="387"/>
      <c r="HED128" s="213"/>
      <c r="HEE128" s="388"/>
      <c r="HEF128" s="389"/>
      <c r="HEG128" s="387"/>
      <c r="HEH128" s="213"/>
      <c r="HEI128" s="388"/>
      <c r="HEJ128" s="389"/>
      <c r="HEK128" s="387"/>
      <c r="HEL128" s="213"/>
      <c r="HEM128" s="388"/>
      <c r="HEN128" s="389"/>
      <c r="HEO128" s="387"/>
      <c r="HEP128" s="213"/>
      <c r="HEQ128" s="388"/>
      <c r="HER128" s="389"/>
      <c r="HES128" s="387"/>
      <c r="HET128" s="213"/>
      <c r="HEU128" s="388"/>
      <c r="HEV128" s="389"/>
      <c r="HEW128" s="387"/>
      <c r="HEX128" s="213"/>
      <c r="HEY128" s="388"/>
      <c r="HEZ128" s="389"/>
      <c r="HFA128" s="387"/>
      <c r="HFB128" s="213"/>
      <c r="HFC128" s="388"/>
      <c r="HFD128" s="389"/>
      <c r="HFE128" s="387"/>
      <c r="HFF128" s="213"/>
      <c r="HFG128" s="388"/>
      <c r="HFH128" s="389"/>
      <c r="HFI128" s="387"/>
      <c r="HFJ128" s="213"/>
      <c r="HFK128" s="388"/>
      <c r="HFL128" s="389"/>
      <c r="HFM128" s="387"/>
      <c r="HFN128" s="213"/>
      <c r="HFO128" s="388"/>
      <c r="HFP128" s="389"/>
      <c r="HFQ128" s="387"/>
      <c r="HFR128" s="213"/>
      <c r="HFS128" s="388"/>
      <c r="HFT128" s="389"/>
      <c r="HFU128" s="387"/>
      <c r="HFV128" s="213"/>
      <c r="HFW128" s="388"/>
      <c r="HFX128" s="389"/>
      <c r="HFY128" s="387"/>
      <c r="HFZ128" s="213"/>
      <c r="HGA128" s="388"/>
      <c r="HGB128" s="389"/>
      <c r="HGC128" s="387"/>
      <c r="HGD128" s="213"/>
      <c r="HGE128" s="388"/>
      <c r="HGF128" s="389"/>
      <c r="HGG128" s="387"/>
      <c r="HGH128" s="213"/>
      <c r="HGI128" s="388"/>
      <c r="HGJ128" s="389"/>
      <c r="HGK128" s="387"/>
      <c r="HGL128" s="213"/>
      <c r="HGM128" s="388"/>
      <c r="HGN128" s="389"/>
      <c r="HGO128" s="387"/>
      <c r="HGP128" s="213"/>
      <c r="HGQ128" s="388"/>
      <c r="HGR128" s="389"/>
      <c r="HGS128" s="387"/>
      <c r="HGT128" s="213"/>
      <c r="HGU128" s="388"/>
      <c r="HGV128" s="389"/>
      <c r="HGW128" s="387"/>
      <c r="HGX128" s="213"/>
      <c r="HGY128" s="388"/>
      <c r="HGZ128" s="389"/>
      <c r="HHA128" s="387"/>
      <c r="HHB128" s="213"/>
      <c r="HHC128" s="388"/>
      <c r="HHD128" s="389"/>
      <c r="HHE128" s="387"/>
      <c r="HHF128" s="213"/>
      <c r="HHG128" s="388"/>
      <c r="HHH128" s="389"/>
      <c r="HHI128" s="387"/>
      <c r="HHJ128" s="213"/>
      <c r="HHK128" s="388"/>
      <c r="HHL128" s="389"/>
      <c r="HHM128" s="387"/>
      <c r="HHN128" s="213"/>
      <c r="HHO128" s="388"/>
      <c r="HHP128" s="389"/>
      <c r="HHQ128" s="387"/>
      <c r="HHR128" s="213"/>
      <c r="HHS128" s="388"/>
      <c r="HHT128" s="389"/>
      <c r="HHU128" s="387"/>
      <c r="HHV128" s="213"/>
      <c r="HHW128" s="388"/>
      <c r="HHX128" s="389"/>
      <c r="HHY128" s="387"/>
      <c r="HHZ128" s="213"/>
      <c r="HIA128" s="388"/>
      <c r="HIB128" s="389"/>
      <c r="HIC128" s="387"/>
      <c r="HID128" s="213"/>
      <c r="HIE128" s="388"/>
      <c r="HIF128" s="389"/>
      <c r="HIG128" s="387"/>
      <c r="HIH128" s="213"/>
      <c r="HII128" s="388"/>
      <c r="HIJ128" s="389"/>
      <c r="HIK128" s="387"/>
      <c r="HIL128" s="213"/>
      <c r="HIM128" s="388"/>
      <c r="HIN128" s="389"/>
      <c r="HIO128" s="387"/>
      <c r="HIP128" s="213"/>
      <c r="HIQ128" s="388"/>
      <c r="HIR128" s="389"/>
      <c r="HIS128" s="387"/>
      <c r="HIT128" s="213"/>
      <c r="HIU128" s="388"/>
      <c r="HIV128" s="389"/>
      <c r="HIW128" s="387"/>
      <c r="HIX128" s="213"/>
      <c r="HIY128" s="388"/>
      <c r="HIZ128" s="389"/>
      <c r="HJA128" s="387"/>
      <c r="HJB128" s="213"/>
      <c r="HJC128" s="388"/>
      <c r="HJD128" s="389"/>
      <c r="HJE128" s="387"/>
      <c r="HJF128" s="213"/>
      <c r="HJG128" s="388"/>
      <c r="HJH128" s="389"/>
      <c r="HJI128" s="387"/>
      <c r="HJJ128" s="213"/>
      <c r="HJK128" s="388"/>
      <c r="HJL128" s="389"/>
      <c r="HJM128" s="387"/>
      <c r="HJN128" s="213"/>
      <c r="HJO128" s="388"/>
      <c r="HJP128" s="389"/>
      <c r="HJQ128" s="387"/>
      <c r="HJR128" s="213"/>
      <c r="HJS128" s="388"/>
      <c r="HJT128" s="389"/>
      <c r="HJU128" s="387"/>
      <c r="HJV128" s="213"/>
      <c r="HJW128" s="388"/>
      <c r="HJX128" s="389"/>
      <c r="HJY128" s="387"/>
      <c r="HJZ128" s="213"/>
      <c r="HKA128" s="388"/>
      <c r="HKB128" s="389"/>
      <c r="HKC128" s="387"/>
      <c r="HKD128" s="213"/>
      <c r="HKE128" s="388"/>
      <c r="HKF128" s="389"/>
      <c r="HKG128" s="387"/>
      <c r="HKH128" s="213"/>
      <c r="HKI128" s="388"/>
      <c r="HKJ128" s="389"/>
      <c r="HKK128" s="387"/>
      <c r="HKL128" s="213"/>
      <c r="HKM128" s="388"/>
      <c r="HKN128" s="389"/>
      <c r="HKO128" s="387"/>
      <c r="HKP128" s="213"/>
      <c r="HKQ128" s="388"/>
      <c r="HKR128" s="389"/>
      <c r="HKS128" s="387"/>
      <c r="HKT128" s="213"/>
      <c r="HKU128" s="388"/>
      <c r="HKV128" s="389"/>
      <c r="HKW128" s="387"/>
      <c r="HKX128" s="213"/>
      <c r="HKY128" s="388"/>
      <c r="HKZ128" s="389"/>
      <c r="HLA128" s="387"/>
      <c r="HLB128" s="213"/>
      <c r="HLC128" s="388"/>
      <c r="HLD128" s="389"/>
      <c r="HLE128" s="387"/>
      <c r="HLF128" s="213"/>
      <c r="HLG128" s="388"/>
      <c r="HLH128" s="389"/>
      <c r="HLI128" s="387"/>
      <c r="HLJ128" s="213"/>
      <c r="HLK128" s="388"/>
      <c r="HLL128" s="389"/>
      <c r="HLM128" s="387"/>
      <c r="HLN128" s="213"/>
      <c r="HLO128" s="388"/>
      <c r="HLP128" s="389"/>
      <c r="HLQ128" s="387"/>
      <c r="HLR128" s="213"/>
      <c r="HLS128" s="388"/>
      <c r="HLT128" s="389"/>
      <c r="HLU128" s="387"/>
      <c r="HLV128" s="213"/>
      <c r="HLW128" s="388"/>
      <c r="HLX128" s="389"/>
      <c r="HLY128" s="387"/>
      <c r="HLZ128" s="213"/>
      <c r="HMA128" s="388"/>
      <c r="HMB128" s="389"/>
      <c r="HMC128" s="387"/>
      <c r="HMD128" s="213"/>
      <c r="HME128" s="388"/>
      <c r="HMF128" s="389"/>
      <c r="HMG128" s="387"/>
      <c r="HMH128" s="213"/>
      <c r="HMI128" s="388"/>
      <c r="HMJ128" s="389"/>
      <c r="HMK128" s="387"/>
      <c r="HML128" s="213"/>
      <c r="HMM128" s="388"/>
      <c r="HMN128" s="389"/>
      <c r="HMO128" s="387"/>
      <c r="HMP128" s="213"/>
      <c r="HMQ128" s="388"/>
      <c r="HMR128" s="389"/>
      <c r="HMS128" s="387"/>
      <c r="HMT128" s="213"/>
      <c r="HMU128" s="388"/>
      <c r="HMV128" s="389"/>
      <c r="HMW128" s="387"/>
      <c r="HMX128" s="213"/>
      <c r="HMY128" s="388"/>
      <c r="HMZ128" s="389"/>
      <c r="HNA128" s="387"/>
      <c r="HNB128" s="213"/>
      <c r="HNC128" s="388"/>
      <c r="HND128" s="389"/>
      <c r="HNE128" s="387"/>
      <c r="HNF128" s="213"/>
      <c r="HNG128" s="388"/>
      <c r="HNH128" s="389"/>
      <c r="HNI128" s="387"/>
      <c r="HNJ128" s="213"/>
      <c r="HNK128" s="388"/>
      <c r="HNL128" s="389"/>
      <c r="HNM128" s="387"/>
      <c r="HNN128" s="213"/>
      <c r="HNO128" s="388"/>
      <c r="HNP128" s="389"/>
      <c r="HNQ128" s="387"/>
      <c r="HNR128" s="213"/>
      <c r="HNS128" s="388"/>
      <c r="HNT128" s="389"/>
      <c r="HNU128" s="387"/>
      <c r="HNV128" s="213"/>
      <c r="HNW128" s="388"/>
      <c r="HNX128" s="389"/>
      <c r="HNY128" s="387"/>
      <c r="HNZ128" s="213"/>
      <c r="HOA128" s="388"/>
      <c r="HOB128" s="389"/>
      <c r="HOC128" s="387"/>
      <c r="HOD128" s="213"/>
      <c r="HOE128" s="388"/>
      <c r="HOF128" s="389"/>
      <c r="HOG128" s="387"/>
      <c r="HOH128" s="213"/>
      <c r="HOI128" s="388"/>
      <c r="HOJ128" s="389"/>
      <c r="HOK128" s="387"/>
      <c r="HOL128" s="213"/>
      <c r="HOM128" s="388"/>
      <c r="HON128" s="389"/>
      <c r="HOO128" s="387"/>
      <c r="HOP128" s="213"/>
      <c r="HOQ128" s="388"/>
      <c r="HOR128" s="389"/>
      <c r="HOS128" s="387"/>
      <c r="HOT128" s="213"/>
      <c r="HOU128" s="388"/>
      <c r="HOV128" s="389"/>
      <c r="HOW128" s="387"/>
      <c r="HOX128" s="213"/>
      <c r="HOY128" s="388"/>
      <c r="HOZ128" s="389"/>
      <c r="HPA128" s="387"/>
      <c r="HPB128" s="213"/>
      <c r="HPC128" s="388"/>
      <c r="HPD128" s="389"/>
      <c r="HPE128" s="387"/>
      <c r="HPF128" s="213"/>
      <c r="HPG128" s="388"/>
      <c r="HPH128" s="389"/>
      <c r="HPI128" s="387"/>
      <c r="HPJ128" s="213"/>
      <c r="HPK128" s="388"/>
      <c r="HPL128" s="389"/>
      <c r="HPM128" s="387"/>
      <c r="HPN128" s="213"/>
      <c r="HPO128" s="388"/>
      <c r="HPP128" s="389"/>
      <c r="HPQ128" s="387"/>
      <c r="HPR128" s="213"/>
      <c r="HPS128" s="388"/>
      <c r="HPT128" s="389"/>
      <c r="HPU128" s="387"/>
      <c r="HPV128" s="213"/>
      <c r="HPW128" s="388"/>
      <c r="HPX128" s="389"/>
      <c r="HPY128" s="387"/>
      <c r="HPZ128" s="213"/>
      <c r="HQA128" s="388"/>
      <c r="HQB128" s="389"/>
      <c r="HQC128" s="387"/>
      <c r="HQD128" s="213"/>
      <c r="HQE128" s="388"/>
      <c r="HQF128" s="389"/>
      <c r="HQG128" s="387"/>
      <c r="HQH128" s="213"/>
      <c r="HQI128" s="388"/>
      <c r="HQJ128" s="389"/>
      <c r="HQK128" s="387"/>
      <c r="HQL128" s="213"/>
      <c r="HQM128" s="388"/>
      <c r="HQN128" s="389"/>
      <c r="HQO128" s="387"/>
      <c r="HQP128" s="213"/>
      <c r="HQQ128" s="388"/>
      <c r="HQR128" s="389"/>
      <c r="HQS128" s="387"/>
      <c r="HQT128" s="213"/>
      <c r="HQU128" s="388"/>
      <c r="HQV128" s="389"/>
      <c r="HQW128" s="387"/>
      <c r="HQX128" s="213"/>
      <c r="HQY128" s="388"/>
      <c r="HQZ128" s="389"/>
      <c r="HRA128" s="387"/>
      <c r="HRB128" s="213"/>
      <c r="HRC128" s="388"/>
      <c r="HRD128" s="389"/>
      <c r="HRE128" s="387"/>
      <c r="HRF128" s="213"/>
      <c r="HRG128" s="388"/>
      <c r="HRH128" s="389"/>
      <c r="HRI128" s="387"/>
      <c r="HRJ128" s="213"/>
      <c r="HRK128" s="388"/>
      <c r="HRL128" s="389"/>
      <c r="HRM128" s="387"/>
      <c r="HRN128" s="213"/>
      <c r="HRO128" s="388"/>
      <c r="HRP128" s="389"/>
      <c r="HRQ128" s="387"/>
      <c r="HRR128" s="213"/>
      <c r="HRS128" s="388"/>
      <c r="HRT128" s="389"/>
      <c r="HRU128" s="387"/>
      <c r="HRV128" s="213"/>
      <c r="HRW128" s="388"/>
      <c r="HRX128" s="389"/>
      <c r="HRY128" s="387"/>
      <c r="HRZ128" s="213"/>
      <c r="HSA128" s="388"/>
      <c r="HSB128" s="389"/>
      <c r="HSC128" s="387"/>
      <c r="HSD128" s="213"/>
      <c r="HSE128" s="388"/>
      <c r="HSF128" s="389"/>
      <c r="HSG128" s="387"/>
      <c r="HSH128" s="213"/>
      <c r="HSI128" s="388"/>
      <c r="HSJ128" s="389"/>
      <c r="HSK128" s="387"/>
      <c r="HSL128" s="213"/>
      <c r="HSM128" s="388"/>
      <c r="HSN128" s="389"/>
      <c r="HSO128" s="387"/>
      <c r="HSP128" s="213"/>
      <c r="HSQ128" s="388"/>
      <c r="HSR128" s="389"/>
      <c r="HSS128" s="387"/>
      <c r="HST128" s="213"/>
      <c r="HSU128" s="388"/>
      <c r="HSV128" s="389"/>
      <c r="HSW128" s="387"/>
      <c r="HSX128" s="213"/>
      <c r="HSY128" s="388"/>
      <c r="HSZ128" s="389"/>
      <c r="HTA128" s="387"/>
      <c r="HTB128" s="213"/>
      <c r="HTC128" s="388"/>
      <c r="HTD128" s="389"/>
      <c r="HTE128" s="387"/>
      <c r="HTF128" s="213"/>
      <c r="HTG128" s="388"/>
      <c r="HTH128" s="389"/>
      <c r="HTI128" s="387"/>
      <c r="HTJ128" s="213"/>
      <c r="HTK128" s="388"/>
      <c r="HTL128" s="389"/>
      <c r="HTM128" s="387"/>
      <c r="HTN128" s="213"/>
      <c r="HTO128" s="388"/>
      <c r="HTP128" s="389"/>
      <c r="HTQ128" s="387"/>
      <c r="HTR128" s="213"/>
      <c r="HTS128" s="388"/>
      <c r="HTT128" s="389"/>
      <c r="HTU128" s="387"/>
      <c r="HTV128" s="213"/>
      <c r="HTW128" s="388"/>
      <c r="HTX128" s="389"/>
      <c r="HTY128" s="387"/>
      <c r="HTZ128" s="213"/>
      <c r="HUA128" s="388"/>
      <c r="HUB128" s="389"/>
      <c r="HUC128" s="387"/>
      <c r="HUD128" s="213"/>
      <c r="HUE128" s="388"/>
      <c r="HUF128" s="389"/>
      <c r="HUG128" s="387"/>
      <c r="HUH128" s="213"/>
      <c r="HUI128" s="388"/>
      <c r="HUJ128" s="389"/>
      <c r="HUK128" s="387"/>
      <c r="HUL128" s="213"/>
      <c r="HUM128" s="388"/>
      <c r="HUN128" s="389"/>
      <c r="HUO128" s="387"/>
      <c r="HUP128" s="213"/>
      <c r="HUQ128" s="388"/>
      <c r="HUR128" s="389"/>
      <c r="HUS128" s="387"/>
      <c r="HUT128" s="213"/>
      <c r="HUU128" s="388"/>
      <c r="HUV128" s="389"/>
      <c r="HUW128" s="387"/>
      <c r="HUX128" s="213"/>
      <c r="HUY128" s="388"/>
      <c r="HUZ128" s="389"/>
      <c r="HVA128" s="387"/>
      <c r="HVB128" s="213"/>
      <c r="HVC128" s="388"/>
      <c r="HVD128" s="389"/>
      <c r="HVE128" s="387"/>
      <c r="HVF128" s="213"/>
      <c r="HVG128" s="388"/>
      <c r="HVH128" s="389"/>
      <c r="HVI128" s="387"/>
      <c r="HVJ128" s="213"/>
      <c r="HVK128" s="388"/>
      <c r="HVL128" s="389"/>
      <c r="HVM128" s="387"/>
      <c r="HVN128" s="213"/>
      <c r="HVO128" s="388"/>
      <c r="HVP128" s="389"/>
      <c r="HVQ128" s="387"/>
      <c r="HVR128" s="213"/>
      <c r="HVS128" s="388"/>
      <c r="HVT128" s="389"/>
      <c r="HVU128" s="387"/>
      <c r="HVV128" s="213"/>
      <c r="HVW128" s="388"/>
      <c r="HVX128" s="389"/>
      <c r="HVY128" s="387"/>
      <c r="HVZ128" s="213"/>
      <c r="HWA128" s="388"/>
      <c r="HWB128" s="389"/>
      <c r="HWC128" s="387"/>
      <c r="HWD128" s="213"/>
      <c r="HWE128" s="388"/>
      <c r="HWF128" s="389"/>
      <c r="HWG128" s="387"/>
      <c r="HWH128" s="213"/>
      <c r="HWI128" s="388"/>
      <c r="HWJ128" s="389"/>
      <c r="HWK128" s="387"/>
      <c r="HWL128" s="213"/>
      <c r="HWM128" s="388"/>
      <c r="HWN128" s="389"/>
      <c r="HWO128" s="387"/>
      <c r="HWP128" s="213"/>
      <c r="HWQ128" s="388"/>
      <c r="HWR128" s="389"/>
      <c r="HWS128" s="387"/>
      <c r="HWT128" s="213"/>
      <c r="HWU128" s="388"/>
      <c r="HWV128" s="389"/>
      <c r="HWW128" s="387"/>
      <c r="HWX128" s="213"/>
      <c r="HWY128" s="388"/>
      <c r="HWZ128" s="389"/>
      <c r="HXA128" s="387"/>
      <c r="HXB128" s="213"/>
      <c r="HXC128" s="388"/>
      <c r="HXD128" s="389"/>
      <c r="HXE128" s="387"/>
      <c r="HXF128" s="213"/>
      <c r="HXG128" s="388"/>
      <c r="HXH128" s="389"/>
      <c r="HXI128" s="387"/>
      <c r="HXJ128" s="213"/>
      <c r="HXK128" s="388"/>
      <c r="HXL128" s="389"/>
      <c r="HXM128" s="387"/>
      <c r="HXN128" s="213"/>
      <c r="HXO128" s="388"/>
      <c r="HXP128" s="389"/>
      <c r="HXQ128" s="387"/>
      <c r="HXR128" s="213"/>
      <c r="HXS128" s="388"/>
      <c r="HXT128" s="389"/>
      <c r="HXU128" s="387"/>
      <c r="HXV128" s="213"/>
      <c r="HXW128" s="388"/>
      <c r="HXX128" s="389"/>
      <c r="HXY128" s="387"/>
      <c r="HXZ128" s="213"/>
      <c r="HYA128" s="388"/>
      <c r="HYB128" s="389"/>
      <c r="HYC128" s="387"/>
      <c r="HYD128" s="213"/>
      <c r="HYE128" s="388"/>
      <c r="HYF128" s="389"/>
      <c r="HYG128" s="387"/>
      <c r="HYH128" s="213"/>
      <c r="HYI128" s="388"/>
      <c r="HYJ128" s="389"/>
      <c r="HYK128" s="387"/>
      <c r="HYL128" s="213"/>
      <c r="HYM128" s="388"/>
      <c r="HYN128" s="389"/>
      <c r="HYO128" s="387"/>
      <c r="HYP128" s="213"/>
      <c r="HYQ128" s="388"/>
      <c r="HYR128" s="389"/>
      <c r="HYS128" s="387"/>
      <c r="HYT128" s="213"/>
      <c r="HYU128" s="388"/>
      <c r="HYV128" s="389"/>
      <c r="HYW128" s="387"/>
      <c r="HYX128" s="213"/>
      <c r="HYY128" s="388"/>
      <c r="HYZ128" s="389"/>
      <c r="HZA128" s="387"/>
      <c r="HZB128" s="213"/>
      <c r="HZC128" s="388"/>
      <c r="HZD128" s="389"/>
      <c r="HZE128" s="387"/>
      <c r="HZF128" s="213"/>
      <c r="HZG128" s="388"/>
      <c r="HZH128" s="389"/>
      <c r="HZI128" s="387"/>
      <c r="HZJ128" s="213"/>
      <c r="HZK128" s="388"/>
      <c r="HZL128" s="389"/>
      <c r="HZM128" s="387"/>
      <c r="HZN128" s="213"/>
      <c r="HZO128" s="388"/>
      <c r="HZP128" s="389"/>
      <c r="HZQ128" s="387"/>
      <c r="HZR128" s="213"/>
      <c r="HZS128" s="388"/>
      <c r="HZT128" s="389"/>
      <c r="HZU128" s="387"/>
      <c r="HZV128" s="213"/>
      <c r="HZW128" s="388"/>
      <c r="HZX128" s="389"/>
      <c r="HZY128" s="387"/>
      <c r="HZZ128" s="213"/>
      <c r="IAA128" s="388"/>
      <c r="IAB128" s="389"/>
      <c r="IAC128" s="387"/>
      <c r="IAD128" s="213"/>
      <c r="IAE128" s="388"/>
      <c r="IAF128" s="389"/>
      <c r="IAG128" s="387"/>
      <c r="IAH128" s="213"/>
      <c r="IAI128" s="388"/>
      <c r="IAJ128" s="389"/>
      <c r="IAK128" s="387"/>
      <c r="IAL128" s="213"/>
      <c r="IAM128" s="388"/>
      <c r="IAN128" s="389"/>
      <c r="IAO128" s="387"/>
      <c r="IAP128" s="213"/>
      <c r="IAQ128" s="388"/>
      <c r="IAR128" s="389"/>
      <c r="IAS128" s="387"/>
      <c r="IAT128" s="213"/>
      <c r="IAU128" s="388"/>
      <c r="IAV128" s="389"/>
      <c r="IAW128" s="387"/>
      <c r="IAX128" s="213"/>
      <c r="IAY128" s="388"/>
      <c r="IAZ128" s="389"/>
      <c r="IBA128" s="387"/>
      <c r="IBB128" s="213"/>
      <c r="IBC128" s="388"/>
      <c r="IBD128" s="389"/>
      <c r="IBE128" s="387"/>
      <c r="IBF128" s="213"/>
      <c r="IBG128" s="388"/>
      <c r="IBH128" s="389"/>
      <c r="IBI128" s="387"/>
      <c r="IBJ128" s="213"/>
      <c r="IBK128" s="388"/>
      <c r="IBL128" s="389"/>
      <c r="IBM128" s="387"/>
      <c r="IBN128" s="213"/>
      <c r="IBO128" s="388"/>
      <c r="IBP128" s="389"/>
      <c r="IBQ128" s="387"/>
      <c r="IBR128" s="213"/>
      <c r="IBS128" s="388"/>
      <c r="IBT128" s="389"/>
      <c r="IBU128" s="387"/>
      <c r="IBV128" s="213"/>
      <c r="IBW128" s="388"/>
      <c r="IBX128" s="389"/>
      <c r="IBY128" s="387"/>
      <c r="IBZ128" s="213"/>
      <c r="ICA128" s="388"/>
      <c r="ICB128" s="389"/>
      <c r="ICC128" s="387"/>
      <c r="ICD128" s="213"/>
      <c r="ICE128" s="388"/>
      <c r="ICF128" s="389"/>
      <c r="ICG128" s="387"/>
      <c r="ICH128" s="213"/>
      <c r="ICI128" s="388"/>
      <c r="ICJ128" s="389"/>
      <c r="ICK128" s="387"/>
      <c r="ICL128" s="213"/>
      <c r="ICM128" s="388"/>
      <c r="ICN128" s="389"/>
      <c r="ICO128" s="387"/>
      <c r="ICP128" s="213"/>
      <c r="ICQ128" s="388"/>
      <c r="ICR128" s="389"/>
      <c r="ICS128" s="387"/>
      <c r="ICT128" s="213"/>
      <c r="ICU128" s="388"/>
      <c r="ICV128" s="389"/>
      <c r="ICW128" s="387"/>
      <c r="ICX128" s="213"/>
      <c r="ICY128" s="388"/>
      <c r="ICZ128" s="389"/>
      <c r="IDA128" s="387"/>
      <c r="IDB128" s="213"/>
      <c r="IDC128" s="388"/>
      <c r="IDD128" s="389"/>
      <c r="IDE128" s="387"/>
      <c r="IDF128" s="213"/>
      <c r="IDG128" s="388"/>
      <c r="IDH128" s="389"/>
      <c r="IDI128" s="387"/>
      <c r="IDJ128" s="213"/>
      <c r="IDK128" s="388"/>
      <c r="IDL128" s="389"/>
      <c r="IDM128" s="387"/>
      <c r="IDN128" s="213"/>
      <c r="IDO128" s="388"/>
      <c r="IDP128" s="389"/>
      <c r="IDQ128" s="387"/>
      <c r="IDR128" s="213"/>
      <c r="IDS128" s="388"/>
      <c r="IDT128" s="389"/>
      <c r="IDU128" s="387"/>
      <c r="IDV128" s="213"/>
      <c r="IDW128" s="388"/>
      <c r="IDX128" s="389"/>
      <c r="IDY128" s="387"/>
      <c r="IDZ128" s="213"/>
      <c r="IEA128" s="388"/>
      <c r="IEB128" s="389"/>
      <c r="IEC128" s="387"/>
      <c r="IED128" s="213"/>
      <c r="IEE128" s="388"/>
      <c r="IEF128" s="389"/>
      <c r="IEG128" s="387"/>
      <c r="IEH128" s="213"/>
      <c r="IEI128" s="388"/>
      <c r="IEJ128" s="389"/>
      <c r="IEK128" s="387"/>
      <c r="IEL128" s="213"/>
      <c r="IEM128" s="388"/>
      <c r="IEN128" s="389"/>
      <c r="IEO128" s="387"/>
      <c r="IEP128" s="213"/>
      <c r="IEQ128" s="388"/>
      <c r="IER128" s="389"/>
      <c r="IES128" s="387"/>
      <c r="IET128" s="213"/>
      <c r="IEU128" s="388"/>
      <c r="IEV128" s="389"/>
      <c r="IEW128" s="387"/>
      <c r="IEX128" s="213"/>
      <c r="IEY128" s="388"/>
      <c r="IEZ128" s="389"/>
      <c r="IFA128" s="387"/>
      <c r="IFB128" s="213"/>
      <c r="IFC128" s="388"/>
      <c r="IFD128" s="389"/>
      <c r="IFE128" s="387"/>
      <c r="IFF128" s="213"/>
      <c r="IFG128" s="388"/>
      <c r="IFH128" s="389"/>
      <c r="IFI128" s="387"/>
      <c r="IFJ128" s="213"/>
      <c r="IFK128" s="388"/>
      <c r="IFL128" s="389"/>
      <c r="IFM128" s="387"/>
      <c r="IFN128" s="213"/>
      <c r="IFO128" s="388"/>
      <c r="IFP128" s="389"/>
      <c r="IFQ128" s="387"/>
      <c r="IFR128" s="213"/>
      <c r="IFS128" s="388"/>
      <c r="IFT128" s="389"/>
      <c r="IFU128" s="387"/>
      <c r="IFV128" s="213"/>
      <c r="IFW128" s="388"/>
      <c r="IFX128" s="389"/>
      <c r="IFY128" s="387"/>
      <c r="IFZ128" s="213"/>
      <c r="IGA128" s="388"/>
      <c r="IGB128" s="389"/>
      <c r="IGC128" s="387"/>
      <c r="IGD128" s="213"/>
      <c r="IGE128" s="388"/>
      <c r="IGF128" s="389"/>
      <c r="IGG128" s="387"/>
      <c r="IGH128" s="213"/>
      <c r="IGI128" s="388"/>
      <c r="IGJ128" s="389"/>
      <c r="IGK128" s="387"/>
      <c r="IGL128" s="213"/>
      <c r="IGM128" s="388"/>
      <c r="IGN128" s="389"/>
      <c r="IGO128" s="387"/>
      <c r="IGP128" s="213"/>
      <c r="IGQ128" s="388"/>
      <c r="IGR128" s="389"/>
      <c r="IGS128" s="387"/>
      <c r="IGT128" s="213"/>
      <c r="IGU128" s="388"/>
      <c r="IGV128" s="389"/>
      <c r="IGW128" s="387"/>
      <c r="IGX128" s="213"/>
      <c r="IGY128" s="388"/>
      <c r="IGZ128" s="389"/>
      <c r="IHA128" s="387"/>
      <c r="IHB128" s="213"/>
      <c r="IHC128" s="388"/>
      <c r="IHD128" s="389"/>
      <c r="IHE128" s="387"/>
      <c r="IHF128" s="213"/>
      <c r="IHG128" s="388"/>
      <c r="IHH128" s="389"/>
      <c r="IHI128" s="387"/>
      <c r="IHJ128" s="213"/>
      <c r="IHK128" s="388"/>
      <c r="IHL128" s="389"/>
      <c r="IHM128" s="387"/>
      <c r="IHN128" s="213"/>
      <c r="IHO128" s="388"/>
      <c r="IHP128" s="389"/>
      <c r="IHQ128" s="387"/>
      <c r="IHR128" s="213"/>
      <c r="IHS128" s="388"/>
      <c r="IHT128" s="389"/>
      <c r="IHU128" s="387"/>
      <c r="IHV128" s="213"/>
      <c r="IHW128" s="388"/>
      <c r="IHX128" s="389"/>
      <c r="IHY128" s="387"/>
      <c r="IHZ128" s="213"/>
      <c r="IIA128" s="388"/>
      <c r="IIB128" s="389"/>
      <c r="IIC128" s="387"/>
      <c r="IID128" s="213"/>
      <c r="IIE128" s="388"/>
      <c r="IIF128" s="389"/>
      <c r="IIG128" s="387"/>
      <c r="IIH128" s="213"/>
      <c r="III128" s="388"/>
      <c r="IIJ128" s="389"/>
      <c r="IIK128" s="387"/>
      <c r="IIL128" s="213"/>
      <c r="IIM128" s="388"/>
      <c r="IIN128" s="389"/>
      <c r="IIO128" s="387"/>
      <c r="IIP128" s="213"/>
      <c r="IIQ128" s="388"/>
      <c r="IIR128" s="389"/>
      <c r="IIS128" s="387"/>
      <c r="IIT128" s="213"/>
      <c r="IIU128" s="388"/>
      <c r="IIV128" s="389"/>
      <c r="IIW128" s="387"/>
      <c r="IIX128" s="213"/>
      <c r="IIY128" s="388"/>
      <c r="IIZ128" s="389"/>
      <c r="IJA128" s="387"/>
      <c r="IJB128" s="213"/>
      <c r="IJC128" s="388"/>
      <c r="IJD128" s="389"/>
      <c r="IJE128" s="387"/>
      <c r="IJF128" s="213"/>
      <c r="IJG128" s="388"/>
      <c r="IJH128" s="389"/>
      <c r="IJI128" s="387"/>
      <c r="IJJ128" s="213"/>
      <c r="IJK128" s="388"/>
      <c r="IJL128" s="389"/>
      <c r="IJM128" s="387"/>
      <c r="IJN128" s="213"/>
      <c r="IJO128" s="388"/>
      <c r="IJP128" s="389"/>
      <c r="IJQ128" s="387"/>
      <c r="IJR128" s="213"/>
      <c r="IJS128" s="388"/>
      <c r="IJT128" s="389"/>
      <c r="IJU128" s="387"/>
      <c r="IJV128" s="213"/>
      <c r="IJW128" s="388"/>
      <c r="IJX128" s="389"/>
      <c r="IJY128" s="387"/>
      <c r="IJZ128" s="213"/>
      <c r="IKA128" s="388"/>
      <c r="IKB128" s="389"/>
      <c r="IKC128" s="387"/>
      <c r="IKD128" s="213"/>
      <c r="IKE128" s="388"/>
      <c r="IKF128" s="389"/>
      <c r="IKG128" s="387"/>
      <c r="IKH128" s="213"/>
      <c r="IKI128" s="388"/>
      <c r="IKJ128" s="389"/>
      <c r="IKK128" s="387"/>
      <c r="IKL128" s="213"/>
      <c r="IKM128" s="388"/>
      <c r="IKN128" s="389"/>
      <c r="IKO128" s="387"/>
      <c r="IKP128" s="213"/>
      <c r="IKQ128" s="388"/>
      <c r="IKR128" s="389"/>
      <c r="IKS128" s="387"/>
      <c r="IKT128" s="213"/>
      <c r="IKU128" s="388"/>
      <c r="IKV128" s="389"/>
      <c r="IKW128" s="387"/>
      <c r="IKX128" s="213"/>
      <c r="IKY128" s="388"/>
      <c r="IKZ128" s="389"/>
      <c r="ILA128" s="387"/>
      <c r="ILB128" s="213"/>
      <c r="ILC128" s="388"/>
      <c r="ILD128" s="389"/>
      <c r="ILE128" s="387"/>
      <c r="ILF128" s="213"/>
      <c r="ILG128" s="388"/>
      <c r="ILH128" s="389"/>
      <c r="ILI128" s="387"/>
      <c r="ILJ128" s="213"/>
      <c r="ILK128" s="388"/>
      <c r="ILL128" s="389"/>
      <c r="ILM128" s="387"/>
      <c r="ILN128" s="213"/>
      <c r="ILO128" s="388"/>
      <c r="ILP128" s="389"/>
      <c r="ILQ128" s="387"/>
      <c r="ILR128" s="213"/>
      <c r="ILS128" s="388"/>
      <c r="ILT128" s="389"/>
      <c r="ILU128" s="387"/>
      <c r="ILV128" s="213"/>
      <c r="ILW128" s="388"/>
      <c r="ILX128" s="389"/>
      <c r="ILY128" s="387"/>
      <c r="ILZ128" s="213"/>
      <c r="IMA128" s="388"/>
      <c r="IMB128" s="389"/>
      <c r="IMC128" s="387"/>
      <c r="IMD128" s="213"/>
      <c r="IME128" s="388"/>
      <c r="IMF128" s="389"/>
      <c r="IMG128" s="387"/>
      <c r="IMH128" s="213"/>
      <c r="IMI128" s="388"/>
      <c r="IMJ128" s="389"/>
      <c r="IMK128" s="387"/>
      <c r="IML128" s="213"/>
      <c r="IMM128" s="388"/>
      <c r="IMN128" s="389"/>
      <c r="IMO128" s="387"/>
      <c r="IMP128" s="213"/>
      <c r="IMQ128" s="388"/>
      <c r="IMR128" s="389"/>
      <c r="IMS128" s="387"/>
      <c r="IMT128" s="213"/>
      <c r="IMU128" s="388"/>
      <c r="IMV128" s="389"/>
      <c r="IMW128" s="387"/>
      <c r="IMX128" s="213"/>
      <c r="IMY128" s="388"/>
      <c r="IMZ128" s="389"/>
      <c r="INA128" s="387"/>
      <c r="INB128" s="213"/>
      <c r="INC128" s="388"/>
      <c r="IND128" s="389"/>
      <c r="INE128" s="387"/>
      <c r="INF128" s="213"/>
      <c r="ING128" s="388"/>
      <c r="INH128" s="389"/>
      <c r="INI128" s="387"/>
      <c r="INJ128" s="213"/>
      <c r="INK128" s="388"/>
      <c r="INL128" s="389"/>
      <c r="INM128" s="387"/>
      <c r="INN128" s="213"/>
      <c r="INO128" s="388"/>
      <c r="INP128" s="389"/>
      <c r="INQ128" s="387"/>
      <c r="INR128" s="213"/>
      <c r="INS128" s="388"/>
      <c r="INT128" s="389"/>
      <c r="INU128" s="387"/>
      <c r="INV128" s="213"/>
      <c r="INW128" s="388"/>
      <c r="INX128" s="389"/>
      <c r="INY128" s="387"/>
      <c r="INZ128" s="213"/>
      <c r="IOA128" s="388"/>
      <c r="IOB128" s="389"/>
      <c r="IOC128" s="387"/>
      <c r="IOD128" s="213"/>
      <c r="IOE128" s="388"/>
      <c r="IOF128" s="389"/>
      <c r="IOG128" s="387"/>
      <c r="IOH128" s="213"/>
      <c r="IOI128" s="388"/>
      <c r="IOJ128" s="389"/>
      <c r="IOK128" s="387"/>
      <c r="IOL128" s="213"/>
      <c r="IOM128" s="388"/>
      <c r="ION128" s="389"/>
      <c r="IOO128" s="387"/>
      <c r="IOP128" s="213"/>
      <c r="IOQ128" s="388"/>
      <c r="IOR128" s="389"/>
      <c r="IOS128" s="387"/>
      <c r="IOT128" s="213"/>
      <c r="IOU128" s="388"/>
      <c r="IOV128" s="389"/>
      <c r="IOW128" s="387"/>
      <c r="IOX128" s="213"/>
      <c r="IOY128" s="388"/>
      <c r="IOZ128" s="389"/>
      <c r="IPA128" s="387"/>
      <c r="IPB128" s="213"/>
      <c r="IPC128" s="388"/>
      <c r="IPD128" s="389"/>
      <c r="IPE128" s="387"/>
      <c r="IPF128" s="213"/>
      <c r="IPG128" s="388"/>
      <c r="IPH128" s="389"/>
      <c r="IPI128" s="387"/>
      <c r="IPJ128" s="213"/>
      <c r="IPK128" s="388"/>
      <c r="IPL128" s="389"/>
      <c r="IPM128" s="387"/>
      <c r="IPN128" s="213"/>
      <c r="IPO128" s="388"/>
      <c r="IPP128" s="389"/>
      <c r="IPQ128" s="387"/>
      <c r="IPR128" s="213"/>
      <c r="IPS128" s="388"/>
      <c r="IPT128" s="389"/>
      <c r="IPU128" s="387"/>
      <c r="IPV128" s="213"/>
      <c r="IPW128" s="388"/>
      <c r="IPX128" s="389"/>
      <c r="IPY128" s="387"/>
      <c r="IPZ128" s="213"/>
      <c r="IQA128" s="388"/>
      <c r="IQB128" s="389"/>
      <c r="IQC128" s="387"/>
      <c r="IQD128" s="213"/>
      <c r="IQE128" s="388"/>
      <c r="IQF128" s="389"/>
      <c r="IQG128" s="387"/>
      <c r="IQH128" s="213"/>
      <c r="IQI128" s="388"/>
      <c r="IQJ128" s="389"/>
      <c r="IQK128" s="387"/>
      <c r="IQL128" s="213"/>
      <c r="IQM128" s="388"/>
      <c r="IQN128" s="389"/>
      <c r="IQO128" s="387"/>
      <c r="IQP128" s="213"/>
      <c r="IQQ128" s="388"/>
      <c r="IQR128" s="389"/>
      <c r="IQS128" s="387"/>
      <c r="IQT128" s="213"/>
      <c r="IQU128" s="388"/>
      <c r="IQV128" s="389"/>
      <c r="IQW128" s="387"/>
      <c r="IQX128" s="213"/>
      <c r="IQY128" s="388"/>
      <c r="IQZ128" s="389"/>
      <c r="IRA128" s="387"/>
      <c r="IRB128" s="213"/>
      <c r="IRC128" s="388"/>
      <c r="IRD128" s="389"/>
      <c r="IRE128" s="387"/>
      <c r="IRF128" s="213"/>
      <c r="IRG128" s="388"/>
      <c r="IRH128" s="389"/>
      <c r="IRI128" s="387"/>
      <c r="IRJ128" s="213"/>
      <c r="IRK128" s="388"/>
      <c r="IRL128" s="389"/>
      <c r="IRM128" s="387"/>
      <c r="IRN128" s="213"/>
      <c r="IRO128" s="388"/>
      <c r="IRP128" s="389"/>
      <c r="IRQ128" s="387"/>
      <c r="IRR128" s="213"/>
      <c r="IRS128" s="388"/>
      <c r="IRT128" s="389"/>
      <c r="IRU128" s="387"/>
      <c r="IRV128" s="213"/>
      <c r="IRW128" s="388"/>
      <c r="IRX128" s="389"/>
      <c r="IRY128" s="387"/>
      <c r="IRZ128" s="213"/>
      <c r="ISA128" s="388"/>
      <c r="ISB128" s="389"/>
      <c r="ISC128" s="387"/>
      <c r="ISD128" s="213"/>
      <c r="ISE128" s="388"/>
      <c r="ISF128" s="389"/>
      <c r="ISG128" s="387"/>
      <c r="ISH128" s="213"/>
      <c r="ISI128" s="388"/>
      <c r="ISJ128" s="389"/>
      <c r="ISK128" s="387"/>
      <c r="ISL128" s="213"/>
      <c r="ISM128" s="388"/>
      <c r="ISN128" s="389"/>
      <c r="ISO128" s="387"/>
      <c r="ISP128" s="213"/>
      <c r="ISQ128" s="388"/>
      <c r="ISR128" s="389"/>
      <c r="ISS128" s="387"/>
      <c r="IST128" s="213"/>
      <c r="ISU128" s="388"/>
      <c r="ISV128" s="389"/>
      <c r="ISW128" s="387"/>
      <c r="ISX128" s="213"/>
      <c r="ISY128" s="388"/>
      <c r="ISZ128" s="389"/>
      <c r="ITA128" s="387"/>
      <c r="ITB128" s="213"/>
      <c r="ITC128" s="388"/>
      <c r="ITD128" s="389"/>
      <c r="ITE128" s="387"/>
      <c r="ITF128" s="213"/>
      <c r="ITG128" s="388"/>
      <c r="ITH128" s="389"/>
      <c r="ITI128" s="387"/>
      <c r="ITJ128" s="213"/>
      <c r="ITK128" s="388"/>
      <c r="ITL128" s="389"/>
      <c r="ITM128" s="387"/>
      <c r="ITN128" s="213"/>
      <c r="ITO128" s="388"/>
      <c r="ITP128" s="389"/>
      <c r="ITQ128" s="387"/>
      <c r="ITR128" s="213"/>
      <c r="ITS128" s="388"/>
      <c r="ITT128" s="389"/>
      <c r="ITU128" s="387"/>
      <c r="ITV128" s="213"/>
      <c r="ITW128" s="388"/>
      <c r="ITX128" s="389"/>
      <c r="ITY128" s="387"/>
      <c r="ITZ128" s="213"/>
      <c r="IUA128" s="388"/>
      <c r="IUB128" s="389"/>
      <c r="IUC128" s="387"/>
      <c r="IUD128" s="213"/>
      <c r="IUE128" s="388"/>
      <c r="IUF128" s="389"/>
      <c r="IUG128" s="387"/>
      <c r="IUH128" s="213"/>
      <c r="IUI128" s="388"/>
      <c r="IUJ128" s="389"/>
      <c r="IUK128" s="387"/>
      <c r="IUL128" s="213"/>
      <c r="IUM128" s="388"/>
      <c r="IUN128" s="389"/>
      <c r="IUO128" s="387"/>
      <c r="IUP128" s="213"/>
      <c r="IUQ128" s="388"/>
      <c r="IUR128" s="389"/>
      <c r="IUS128" s="387"/>
      <c r="IUT128" s="213"/>
      <c r="IUU128" s="388"/>
      <c r="IUV128" s="389"/>
      <c r="IUW128" s="387"/>
      <c r="IUX128" s="213"/>
      <c r="IUY128" s="388"/>
      <c r="IUZ128" s="389"/>
      <c r="IVA128" s="387"/>
      <c r="IVB128" s="213"/>
      <c r="IVC128" s="388"/>
      <c r="IVD128" s="389"/>
      <c r="IVE128" s="387"/>
      <c r="IVF128" s="213"/>
      <c r="IVG128" s="388"/>
      <c r="IVH128" s="389"/>
      <c r="IVI128" s="387"/>
      <c r="IVJ128" s="213"/>
      <c r="IVK128" s="388"/>
      <c r="IVL128" s="389"/>
      <c r="IVM128" s="387"/>
      <c r="IVN128" s="213"/>
      <c r="IVO128" s="388"/>
      <c r="IVP128" s="389"/>
      <c r="IVQ128" s="387"/>
      <c r="IVR128" s="213"/>
      <c r="IVS128" s="388"/>
      <c r="IVT128" s="389"/>
      <c r="IVU128" s="387"/>
      <c r="IVV128" s="213"/>
      <c r="IVW128" s="388"/>
      <c r="IVX128" s="389"/>
      <c r="IVY128" s="387"/>
      <c r="IVZ128" s="213"/>
      <c r="IWA128" s="388"/>
      <c r="IWB128" s="389"/>
      <c r="IWC128" s="387"/>
      <c r="IWD128" s="213"/>
      <c r="IWE128" s="388"/>
      <c r="IWF128" s="389"/>
      <c r="IWG128" s="387"/>
      <c r="IWH128" s="213"/>
      <c r="IWI128" s="388"/>
      <c r="IWJ128" s="389"/>
      <c r="IWK128" s="387"/>
      <c r="IWL128" s="213"/>
      <c r="IWM128" s="388"/>
      <c r="IWN128" s="389"/>
      <c r="IWO128" s="387"/>
      <c r="IWP128" s="213"/>
      <c r="IWQ128" s="388"/>
      <c r="IWR128" s="389"/>
      <c r="IWS128" s="387"/>
      <c r="IWT128" s="213"/>
      <c r="IWU128" s="388"/>
      <c r="IWV128" s="389"/>
      <c r="IWW128" s="387"/>
      <c r="IWX128" s="213"/>
      <c r="IWY128" s="388"/>
      <c r="IWZ128" s="389"/>
      <c r="IXA128" s="387"/>
      <c r="IXB128" s="213"/>
      <c r="IXC128" s="388"/>
      <c r="IXD128" s="389"/>
      <c r="IXE128" s="387"/>
      <c r="IXF128" s="213"/>
      <c r="IXG128" s="388"/>
      <c r="IXH128" s="389"/>
      <c r="IXI128" s="387"/>
      <c r="IXJ128" s="213"/>
      <c r="IXK128" s="388"/>
      <c r="IXL128" s="389"/>
      <c r="IXM128" s="387"/>
      <c r="IXN128" s="213"/>
      <c r="IXO128" s="388"/>
      <c r="IXP128" s="389"/>
      <c r="IXQ128" s="387"/>
      <c r="IXR128" s="213"/>
      <c r="IXS128" s="388"/>
      <c r="IXT128" s="389"/>
      <c r="IXU128" s="387"/>
      <c r="IXV128" s="213"/>
      <c r="IXW128" s="388"/>
      <c r="IXX128" s="389"/>
      <c r="IXY128" s="387"/>
      <c r="IXZ128" s="213"/>
      <c r="IYA128" s="388"/>
      <c r="IYB128" s="389"/>
      <c r="IYC128" s="387"/>
      <c r="IYD128" s="213"/>
      <c r="IYE128" s="388"/>
      <c r="IYF128" s="389"/>
      <c r="IYG128" s="387"/>
      <c r="IYH128" s="213"/>
      <c r="IYI128" s="388"/>
      <c r="IYJ128" s="389"/>
      <c r="IYK128" s="387"/>
      <c r="IYL128" s="213"/>
      <c r="IYM128" s="388"/>
      <c r="IYN128" s="389"/>
      <c r="IYO128" s="387"/>
      <c r="IYP128" s="213"/>
      <c r="IYQ128" s="388"/>
      <c r="IYR128" s="389"/>
      <c r="IYS128" s="387"/>
      <c r="IYT128" s="213"/>
      <c r="IYU128" s="388"/>
      <c r="IYV128" s="389"/>
      <c r="IYW128" s="387"/>
      <c r="IYX128" s="213"/>
      <c r="IYY128" s="388"/>
      <c r="IYZ128" s="389"/>
      <c r="IZA128" s="387"/>
      <c r="IZB128" s="213"/>
      <c r="IZC128" s="388"/>
      <c r="IZD128" s="389"/>
      <c r="IZE128" s="387"/>
      <c r="IZF128" s="213"/>
      <c r="IZG128" s="388"/>
      <c r="IZH128" s="389"/>
      <c r="IZI128" s="387"/>
      <c r="IZJ128" s="213"/>
      <c r="IZK128" s="388"/>
      <c r="IZL128" s="389"/>
      <c r="IZM128" s="387"/>
      <c r="IZN128" s="213"/>
      <c r="IZO128" s="388"/>
      <c r="IZP128" s="389"/>
      <c r="IZQ128" s="387"/>
      <c r="IZR128" s="213"/>
      <c r="IZS128" s="388"/>
      <c r="IZT128" s="389"/>
      <c r="IZU128" s="387"/>
      <c r="IZV128" s="213"/>
      <c r="IZW128" s="388"/>
      <c r="IZX128" s="389"/>
      <c r="IZY128" s="387"/>
      <c r="IZZ128" s="213"/>
      <c r="JAA128" s="388"/>
      <c r="JAB128" s="389"/>
      <c r="JAC128" s="387"/>
      <c r="JAD128" s="213"/>
      <c r="JAE128" s="388"/>
      <c r="JAF128" s="389"/>
      <c r="JAG128" s="387"/>
      <c r="JAH128" s="213"/>
      <c r="JAI128" s="388"/>
      <c r="JAJ128" s="389"/>
      <c r="JAK128" s="387"/>
      <c r="JAL128" s="213"/>
      <c r="JAM128" s="388"/>
      <c r="JAN128" s="389"/>
      <c r="JAO128" s="387"/>
      <c r="JAP128" s="213"/>
      <c r="JAQ128" s="388"/>
      <c r="JAR128" s="389"/>
      <c r="JAS128" s="387"/>
      <c r="JAT128" s="213"/>
      <c r="JAU128" s="388"/>
      <c r="JAV128" s="389"/>
      <c r="JAW128" s="387"/>
      <c r="JAX128" s="213"/>
      <c r="JAY128" s="388"/>
      <c r="JAZ128" s="389"/>
      <c r="JBA128" s="387"/>
      <c r="JBB128" s="213"/>
      <c r="JBC128" s="388"/>
      <c r="JBD128" s="389"/>
      <c r="JBE128" s="387"/>
      <c r="JBF128" s="213"/>
      <c r="JBG128" s="388"/>
      <c r="JBH128" s="389"/>
      <c r="JBI128" s="387"/>
      <c r="JBJ128" s="213"/>
      <c r="JBK128" s="388"/>
      <c r="JBL128" s="389"/>
      <c r="JBM128" s="387"/>
      <c r="JBN128" s="213"/>
      <c r="JBO128" s="388"/>
      <c r="JBP128" s="389"/>
      <c r="JBQ128" s="387"/>
      <c r="JBR128" s="213"/>
      <c r="JBS128" s="388"/>
      <c r="JBT128" s="389"/>
      <c r="JBU128" s="387"/>
      <c r="JBV128" s="213"/>
      <c r="JBW128" s="388"/>
      <c r="JBX128" s="389"/>
      <c r="JBY128" s="387"/>
      <c r="JBZ128" s="213"/>
      <c r="JCA128" s="388"/>
      <c r="JCB128" s="389"/>
      <c r="JCC128" s="387"/>
      <c r="JCD128" s="213"/>
      <c r="JCE128" s="388"/>
      <c r="JCF128" s="389"/>
      <c r="JCG128" s="387"/>
      <c r="JCH128" s="213"/>
      <c r="JCI128" s="388"/>
      <c r="JCJ128" s="389"/>
      <c r="JCK128" s="387"/>
      <c r="JCL128" s="213"/>
      <c r="JCM128" s="388"/>
      <c r="JCN128" s="389"/>
      <c r="JCO128" s="387"/>
      <c r="JCP128" s="213"/>
      <c r="JCQ128" s="388"/>
      <c r="JCR128" s="389"/>
      <c r="JCS128" s="387"/>
      <c r="JCT128" s="213"/>
      <c r="JCU128" s="388"/>
      <c r="JCV128" s="389"/>
      <c r="JCW128" s="387"/>
      <c r="JCX128" s="213"/>
      <c r="JCY128" s="388"/>
      <c r="JCZ128" s="389"/>
      <c r="JDA128" s="387"/>
      <c r="JDB128" s="213"/>
      <c r="JDC128" s="388"/>
      <c r="JDD128" s="389"/>
      <c r="JDE128" s="387"/>
      <c r="JDF128" s="213"/>
      <c r="JDG128" s="388"/>
      <c r="JDH128" s="389"/>
      <c r="JDI128" s="387"/>
      <c r="JDJ128" s="213"/>
      <c r="JDK128" s="388"/>
      <c r="JDL128" s="389"/>
      <c r="JDM128" s="387"/>
      <c r="JDN128" s="213"/>
      <c r="JDO128" s="388"/>
      <c r="JDP128" s="389"/>
      <c r="JDQ128" s="387"/>
      <c r="JDR128" s="213"/>
      <c r="JDS128" s="388"/>
      <c r="JDT128" s="389"/>
      <c r="JDU128" s="387"/>
      <c r="JDV128" s="213"/>
      <c r="JDW128" s="388"/>
      <c r="JDX128" s="389"/>
      <c r="JDY128" s="387"/>
      <c r="JDZ128" s="213"/>
      <c r="JEA128" s="388"/>
      <c r="JEB128" s="389"/>
      <c r="JEC128" s="387"/>
      <c r="JED128" s="213"/>
      <c r="JEE128" s="388"/>
      <c r="JEF128" s="389"/>
      <c r="JEG128" s="387"/>
      <c r="JEH128" s="213"/>
      <c r="JEI128" s="388"/>
      <c r="JEJ128" s="389"/>
      <c r="JEK128" s="387"/>
      <c r="JEL128" s="213"/>
      <c r="JEM128" s="388"/>
      <c r="JEN128" s="389"/>
      <c r="JEO128" s="387"/>
      <c r="JEP128" s="213"/>
      <c r="JEQ128" s="388"/>
      <c r="JER128" s="389"/>
      <c r="JES128" s="387"/>
      <c r="JET128" s="213"/>
      <c r="JEU128" s="388"/>
      <c r="JEV128" s="389"/>
      <c r="JEW128" s="387"/>
      <c r="JEX128" s="213"/>
      <c r="JEY128" s="388"/>
      <c r="JEZ128" s="389"/>
      <c r="JFA128" s="387"/>
      <c r="JFB128" s="213"/>
      <c r="JFC128" s="388"/>
      <c r="JFD128" s="389"/>
      <c r="JFE128" s="387"/>
      <c r="JFF128" s="213"/>
      <c r="JFG128" s="388"/>
      <c r="JFH128" s="389"/>
      <c r="JFI128" s="387"/>
      <c r="JFJ128" s="213"/>
      <c r="JFK128" s="388"/>
      <c r="JFL128" s="389"/>
      <c r="JFM128" s="387"/>
      <c r="JFN128" s="213"/>
      <c r="JFO128" s="388"/>
      <c r="JFP128" s="389"/>
      <c r="JFQ128" s="387"/>
      <c r="JFR128" s="213"/>
      <c r="JFS128" s="388"/>
      <c r="JFT128" s="389"/>
      <c r="JFU128" s="387"/>
      <c r="JFV128" s="213"/>
      <c r="JFW128" s="388"/>
      <c r="JFX128" s="389"/>
      <c r="JFY128" s="387"/>
      <c r="JFZ128" s="213"/>
      <c r="JGA128" s="388"/>
      <c r="JGB128" s="389"/>
      <c r="JGC128" s="387"/>
      <c r="JGD128" s="213"/>
      <c r="JGE128" s="388"/>
      <c r="JGF128" s="389"/>
      <c r="JGG128" s="387"/>
      <c r="JGH128" s="213"/>
      <c r="JGI128" s="388"/>
      <c r="JGJ128" s="389"/>
      <c r="JGK128" s="387"/>
      <c r="JGL128" s="213"/>
      <c r="JGM128" s="388"/>
      <c r="JGN128" s="389"/>
      <c r="JGO128" s="387"/>
      <c r="JGP128" s="213"/>
      <c r="JGQ128" s="388"/>
      <c r="JGR128" s="389"/>
      <c r="JGS128" s="387"/>
      <c r="JGT128" s="213"/>
      <c r="JGU128" s="388"/>
      <c r="JGV128" s="389"/>
      <c r="JGW128" s="387"/>
      <c r="JGX128" s="213"/>
      <c r="JGY128" s="388"/>
      <c r="JGZ128" s="389"/>
      <c r="JHA128" s="387"/>
      <c r="JHB128" s="213"/>
      <c r="JHC128" s="388"/>
      <c r="JHD128" s="389"/>
      <c r="JHE128" s="387"/>
      <c r="JHF128" s="213"/>
      <c r="JHG128" s="388"/>
      <c r="JHH128" s="389"/>
      <c r="JHI128" s="387"/>
      <c r="JHJ128" s="213"/>
      <c r="JHK128" s="388"/>
      <c r="JHL128" s="389"/>
      <c r="JHM128" s="387"/>
      <c r="JHN128" s="213"/>
      <c r="JHO128" s="388"/>
      <c r="JHP128" s="389"/>
      <c r="JHQ128" s="387"/>
      <c r="JHR128" s="213"/>
      <c r="JHS128" s="388"/>
      <c r="JHT128" s="389"/>
      <c r="JHU128" s="387"/>
      <c r="JHV128" s="213"/>
      <c r="JHW128" s="388"/>
      <c r="JHX128" s="389"/>
      <c r="JHY128" s="387"/>
      <c r="JHZ128" s="213"/>
      <c r="JIA128" s="388"/>
      <c r="JIB128" s="389"/>
      <c r="JIC128" s="387"/>
      <c r="JID128" s="213"/>
      <c r="JIE128" s="388"/>
      <c r="JIF128" s="389"/>
      <c r="JIG128" s="387"/>
      <c r="JIH128" s="213"/>
      <c r="JII128" s="388"/>
      <c r="JIJ128" s="389"/>
      <c r="JIK128" s="387"/>
      <c r="JIL128" s="213"/>
      <c r="JIM128" s="388"/>
      <c r="JIN128" s="389"/>
      <c r="JIO128" s="387"/>
      <c r="JIP128" s="213"/>
      <c r="JIQ128" s="388"/>
      <c r="JIR128" s="389"/>
      <c r="JIS128" s="387"/>
      <c r="JIT128" s="213"/>
      <c r="JIU128" s="388"/>
      <c r="JIV128" s="389"/>
      <c r="JIW128" s="387"/>
      <c r="JIX128" s="213"/>
      <c r="JIY128" s="388"/>
      <c r="JIZ128" s="389"/>
      <c r="JJA128" s="387"/>
      <c r="JJB128" s="213"/>
      <c r="JJC128" s="388"/>
      <c r="JJD128" s="389"/>
      <c r="JJE128" s="387"/>
      <c r="JJF128" s="213"/>
      <c r="JJG128" s="388"/>
      <c r="JJH128" s="389"/>
      <c r="JJI128" s="387"/>
      <c r="JJJ128" s="213"/>
      <c r="JJK128" s="388"/>
      <c r="JJL128" s="389"/>
      <c r="JJM128" s="387"/>
      <c r="JJN128" s="213"/>
      <c r="JJO128" s="388"/>
      <c r="JJP128" s="389"/>
      <c r="JJQ128" s="387"/>
      <c r="JJR128" s="213"/>
      <c r="JJS128" s="388"/>
      <c r="JJT128" s="389"/>
      <c r="JJU128" s="387"/>
      <c r="JJV128" s="213"/>
      <c r="JJW128" s="388"/>
      <c r="JJX128" s="389"/>
      <c r="JJY128" s="387"/>
      <c r="JJZ128" s="213"/>
      <c r="JKA128" s="388"/>
      <c r="JKB128" s="389"/>
      <c r="JKC128" s="387"/>
      <c r="JKD128" s="213"/>
      <c r="JKE128" s="388"/>
      <c r="JKF128" s="389"/>
      <c r="JKG128" s="387"/>
      <c r="JKH128" s="213"/>
      <c r="JKI128" s="388"/>
      <c r="JKJ128" s="389"/>
      <c r="JKK128" s="387"/>
      <c r="JKL128" s="213"/>
      <c r="JKM128" s="388"/>
      <c r="JKN128" s="389"/>
      <c r="JKO128" s="387"/>
      <c r="JKP128" s="213"/>
      <c r="JKQ128" s="388"/>
      <c r="JKR128" s="389"/>
      <c r="JKS128" s="387"/>
      <c r="JKT128" s="213"/>
      <c r="JKU128" s="388"/>
      <c r="JKV128" s="389"/>
      <c r="JKW128" s="387"/>
      <c r="JKX128" s="213"/>
      <c r="JKY128" s="388"/>
      <c r="JKZ128" s="389"/>
      <c r="JLA128" s="387"/>
      <c r="JLB128" s="213"/>
      <c r="JLC128" s="388"/>
      <c r="JLD128" s="389"/>
      <c r="JLE128" s="387"/>
      <c r="JLF128" s="213"/>
      <c r="JLG128" s="388"/>
      <c r="JLH128" s="389"/>
      <c r="JLI128" s="387"/>
      <c r="JLJ128" s="213"/>
      <c r="JLK128" s="388"/>
      <c r="JLL128" s="389"/>
      <c r="JLM128" s="387"/>
      <c r="JLN128" s="213"/>
      <c r="JLO128" s="388"/>
      <c r="JLP128" s="389"/>
      <c r="JLQ128" s="387"/>
      <c r="JLR128" s="213"/>
      <c r="JLS128" s="388"/>
      <c r="JLT128" s="389"/>
      <c r="JLU128" s="387"/>
      <c r="JLV128" s="213"/>
      <c r="JLW128" s="388"/>
      <c r="JLX128" s="389"/>
      <c r="JLY128" s="387"/>
      <c r="JLZ128" s="213"/>
      <c r="JMA128" s="388"/>
      <c r="JMB128" s="389"/>
      <c r="JMC128" s="387"/>
      <c r="JMD128" s="213"/>
      <c r="JME128" s="388"/>
      <c r="JMF128" s="389"/>
      <c r="JMG128" s="387"/>
      <c r="JMH128" s="213"/>
      <c r="JMI128" s="388"/>
      <c r="JMJ128" s="389"/>
      <c r="JMK128" s="387"/>
      <c r="JML128" s="213"/>
      <c r="JMM128" s="388"/>
      <c r="JMN128" s="389"/>
      <c r="JMO128" s="387"/>
      <c r="JMP128" s="213"/>
      <c r="JMQ128" s="388"/>
      <c r="JMR128" s="389"/>
      <c r="JMS128" s="387"/>
      <c r="JMT128" s="213"/>
      <c r="JMU128" s="388"/>
      <c r="JMV128" s="389"/>
      <c r="JMW128" s="387"/>
      <c r="JMX128" s="213"/>
      <c r="JMY128" s="388"/>
      <c r="JMZ128" s="389"/>
      <c r="JNA128" s="387"/>
      <c r="JNB128" s="213"/>
      <c r="JNC128" s="388"/>
      <c r="JND128" s="389"/>
      <c r="JNE128" s="387"/>
      <c r="JNF128" s="213"/>
      <c r="JNG128" s="388"/>
      <c r="JNH128" s="389"/>
      <c r="JNI128" s="387"/>
      <c r="JNJ128" s="213"/>
      <c r="JNK128" s="388"/>
      <c r="JNL128" s="389"/>
      <c r="JNM128" s="387"/>
      <c r="JNN128" s="213"/>
      <c r="JNO128" s="388"/>
      <c r="JNP128" s="389"/>
      <c r="JNQ128" s="387"/>
      <c r="JNR128" s="213"/>
      <c r="JNS128" s="388"/>
      <c r="JNT128" s="389"/>
      <c r="JNU128" s="387"/>
      <c r="JNV128" s="213"/>
      <c r="JNW128" s="388"/>
      <c r="JNX128" s="389"/>
      <c r="JNY128" s="387"/>
      <c r="JNZ128" s="213"/>
      <c r="JOA128" s="388"/>
      <c r="JOB128" s="389"/>
      <c r="JOC128" s="387"/>
      <c r="JOD128" s="213"/>
      <c r="JOE128" s="388"/>
      <c r="JOF128" s="389"/>
      <c r="JOG128" s="387"/>
      <c r="JOH128" s="213"/>
      <c r="JOI128" s="388"/>
      <c r="JOJ128" s="389"/>
      <c r="JOK128" s="387"/>
      <c r="JOL128" s="213"/>
      <c r="JOM128" s="388"/>
      <c r="JON128" s="389"/>
      <c r="JOO128" s="387"/>
      <c r="JOP128" s="213"/>
      <c r="JOQ128" s="388"/>
      <c r="JOR128" s="389"/>
      <c r="JOS128" s="387"/>
      <c r="JOT128" s="213"/>
      <c r="JOU128" s="388"/>
      <c r="JOV128" s="389"/>
      <c r="JOW128" s="387"/>
      <c r="JOX128" s="213"/>
      <c r="JOY128" s="388"/>
      <c r="JOZ128" s="389"/>
      <c r="JPA128" s="387"/>
      <c r="JPB128" s="213"/>
      <c r="JPC128" s="388"/>
      <c r="JPD128" s="389"/>
      <c r="JPE128" s="387"/>
      <c r="JPF128" s="213"/>
      <c r="JPG128" s="388"/>
      <c r="JPH128" s="389"/>
      <c r="JPI128" s="387"/>
      <c r="JPJ128" s="213"/>
      <c r="JPK128" s="388"/>
      <c r="JPL128" s="389"/>
      <c r="JPM128" s="387"/>
      <c r="JPN128" s="213"/>
      <c r="JPO128" s="388"/>
      <c r="JPP128" s="389"/>
      <c r="JPQ128" s="387"/>
      <c r="JPR128" s="213"/>
      <c r="JPS128" s="388"/>
      <c r="JPT128" s="389"/>
      <c r="JPU128" s="387"/>
      <c r="JPV128" s="213"/>
      <c r="JPW128" s="388"/>
      <c r="JPX128" s="389"/>
      <c r="JPY128" s="387"/>
      <c r="JPZ128" s="213"/>
      <c r="JQA128" s="388"/>
      <c r="JQB128" s="389"/>
      <c r="JQC128" s="387"/>
      <c r="JQD128" s="213"/>
      <c r="JQE128" s="388"/>
      <c r="JQF128" s="389"/>
      <c r="JQG128" s="387"/>
      <c r="JQH128" s="213"/>
      <c r="JQI128" s="388"/>
      <c r="JQJ128" s="389"/>
      <c r="JQK128" s="387"/>
      <c r="JQL128" s="213"/>
      <c r="JQM128" s="388"/>
      <c r="JQN128" s="389"/>
      <c r="JQO128" s="387"/>
      <c r="JQP128" s="213"/>
      <c r="JQQ128" s="388"/>
      <c r="JQR128" s="389"/>
      <c r="JQS128" s="387"/>
      <c r="JQT128" s="213"/>
      <c r="JQU128" s="388"/>
      <c r="JQV128" s="389"/>
      <c r="JQW128" s="387"/>
      <c r="JQX128" s="213"/>
      <c r="JQY128" s="388"/>
      <c r="JQZ128" s="389"/>
      <c r="JRA128" s="387"/>
      <c r="JRB128" s="213"/>
      <c r="JRC128" s="388"/>
      <c r="JRD128" s="389"/>
      <c r="JRE128" s="387"/>
      <c r="JRF128" s="213"/>
      <c r="JRG128" s="388"/>
      <c r="JRH128" s="389"/>
      <c r="JRI128" s="387"/>
      <c r="JRJ128" s="213"/>
      <c r="JRK128" s="388"/>
      <c r="JRL128" s="389"/>
      <c r="JRM128" s="387"/>
      <c r="JRN128" s="213"/>
      <c r="JRO128" s="388"/>
      <c r="JRP128" s="389"/>
      <c r="JRQ128" s="387"/>
      <c r="JRR128" s="213"/>
      <c r="JRS128" s="388"/>
      <c r="JRT128" s="389"/>
      <c r="JRU128" s="387"/>
      <c r="JRV128" s="213"/>
      <c r="JRW128" s="388"/>
      <c r="JRX128" s="389"/>
      <c r="JRY128" s="387"/>
      <c r="JRZ128" s="213"/>
      <c r="JSA128" s="388"/>
      <c r="JSB128" s="389"/>
      <c r="JSC128" s="387"/>
      <c r="JSD128" s="213"/>
      <c r="JSE128" s="388"/>
      <c r="JSF128" s="389"/>
      <c r="JSG128" s="387"/>
      <c r="JSH128" s="213"/>
      <c r="JSI128" s="388"/>
      <c r="JSJ128" s="389"/>
      <c r="JSK128" s="387"/>
      <c r="JSL128" s="213"/>
      <c r="JSM128" s="388"/>
      <c r="JSN128" s="389"/>
      <c r="JSO128" s="387"/>
      <c r="JSP128" s="213"/>
      <c r="JSQ128" s="388"/>
      <c r="JSR128" s="389"/>
      <c r="JSS128" s="387"/>
      <c r="JST128" s="213"/>
      <c r="JSU128" s="388"/>
      <c r="JSV128" s="389"/>
      <c r="JSW128" s="387"/>
      <c r="JSX128" s="213"/>
      <c r="JSY128" s="388"/>
      <c r="JSZ128" s="389"/>
      <c r="JTA128" s="387"/>
      <c r="JTB128" s="213"/>
      <c r="JTC128" s="388"/>
      <c r="JTD128" s="389"/>
      <c r="JTE128" s="387"/>
      <c r="JTF128" s="213"/>
      <c r="JTG128" s="388"/>
      <c r="JTH128" s="389"/>
      <c r="JTI128" s="387"/>
      <c r="JTJ128" s="213"/>
      <c r="JTK128" s="388"/>
      <c r="JTL128" s="389"/>
      <c r="JTM128" s="387"/>
      <c r="JTN128" s="213"/>
      <c r="JTO128" s="388"/>
      <c r="JTP128" s="389"/>
      <c r="JTQ128" s="387"/>
      <c r="JTR128" s="213"/>
      <c r="JTS128" s="388"/>
      <c r="JTT128" s="389"/>
      <c r="JTU128" s="387"/>
      <c r="JTV128" s="213"/>
      <c r="JTW128" s="388"/>
      <c r="JTX128" s="389"/>
      <c r="JTY128" s="387"/>
      <c r="JTZ128" s="213"/>
      <c r="JUA128" s="388"/>
      <c r="JUB128" s="389"/>
      <c r="JUC128" s="387"/>
      <c r="JUD128" s="213"/>
      <c r="JUE128" s="388"/>
      <c r="JUF128" s="389"/>
      <c r="JUG128" s="387"/>
      <c r="JUH128" s="213"/>
      <c r="JUI128" s="388"/>
      <c r="JUJ128" s="389"/>
      <c r="JUK128" s="387"/>
      <c r="JUL128" s="213"/>
      <c r="JUM128" s="388"/>
      <c r="JUN128" s="389"/>
      <c r="JUO128" s="387"/>
      <c r="JUP128" s="213"/>
      <c r="JUQ128" s="388"/>
      <c r="JUR128" s="389"/>
      <c r="JUS128" s="387"/>
      <c r="JUT128" s="213"/>
      <c r="JUU128" s="388"/>
      <c r="JUV128" s="389"/>
      <c r="JUW128" s="387"/>
      <c r="JUX128" s="213"/>
      <c r="JUY128" s="388"/>
      <c r="JUZ128" s="389"/>
      <c r="JVA128" s="387"/>
      <c r="JVB128" s="213"/>
      <c r="JVC128" s="388"/>
      <c r="JVD128" s="389"/>
      <c r="JVE128" s="387"/>
      <c r="JVF128" s="213"/>
      <c r="JVG128" s="388"/>
      <c r="JVH128" s="389"/>
      <c r="JVI128" s="387"/>
      <c r="JVJ128" s="213"/>
      <c r="JVK128" s="388"/>
      <c r="JVL128" s="389"/>
      <c r="JVM128" s="387"/>
      <c r="JVN128" s="213"/>
      <c r="JVO128" s="388"/>
      <c r="JVP128" s="389"/>
      <c r="JVQ128" s="387"/>
      <c r="JVR128" s="213"/>
      <c r="JVS128" s="388"/>
      <c r="JVT128" s="389"/>
      <c r="JVU128" s="387"/>
      <c r="JVV128" s="213"/>
      <c r="JVW128" s="388"/>
      <c r="JVX128" s="389"/>
      <c r="JVY128" s="387"/>
      <c r="JVZ128" s="213"/>
      <c r="JWA128" s="388"/>
      <c r="JWB128" s="389"/>
      <c r="JWC128" s="387"/>
      <c r="JWD128" s="213"/>
      <c r="JWE128" s="388"/>
      <c r="JWF128" s="389"/>
      <c r="JWG128" s="387"/>
      <c r="JWH128" s="213"/>
      <c r="JWI128" s="388"/>
      <c r="JWJ128" s="389"/>
      <c r="JWK128" s="387"/>
      <c r="JWL128" s="213"/>
      <c r="JWM128" s="388"/>
      <c r="JWN128" s="389"/>
      <c r="JWO128" s="387"/>
      <c r="JWP128" s="213"/>
      <c r="JWQ128" s="388"/>
      <c r="JWR128" s="389"/>
      <c r="JWS128" s="387"/>
      <c r="JWT128" s="213"/>
      <c r="JWU128" s="388"/>
      <c r="JWV128" s="389"/>
      <c r="JWW128" s="387"/>
      <c r="JWX128" s="213"/>
      <c r="JWY128" s="388"/>
      <c r="JWZ128" s="389"/>
      <c r="JXA128" s="387"/>
      <c r="JXB128" s="213"/>
      <c r="JXC128" s="388"/>
      <c r="JXD128" s="389"/>
      <c r="JXE128" s="387"/>
      <c r="JXF128" s="213"/>
      <c r="JXG128" s="388"/>
      <c r="JXH128" s="389"/>
      <c r="JXI128" s="387"/>
      <c r="JXJ128" s="213"/>
      <c r="JXK128" s="388"/>
      <c r="JXL128" s="389"/>
      <c r="JXM128" s="387"/>
      <c r="JXN128" s="213"/>
      <c r="JXO128" s="388"/>
      <c r="JXP128" s="389"/>
      <c r="JXQ128" s="387"/>
      <c r="JXR128" s="213"/>
      <c r="JXS128" s="388"/>
      <c r="JXT128" s="389"/>
      <c r="JXU128" s="387"/>
      <c r="JXV128" s="213"/>
      <c r="JXW128" s="388"/>
      <c r="JXX128" s="389"/>
      <c r="JXY128" s="387"/>
      <c r="JXZ128" s="213"/>
      <c r="JYA128" s="388"/>
      <c r="JYB128" s="389"/>
      <c r="JYC128" s="387"/>
      <c r="JYD128" s="213"/>
      <c r="JYE128" s="388"/>
      <c r="JYF128" s="389"/>
      <c r="JYG128" s="387"/>
      <c r="JYH128" s="213"/>
      <c r="JYI128" s="388"/>
      <c r="JYJ128" s="389"/>
      <c r="JYK128" s="387"/>
      <c r="JYL128" s="213"/>
      <c r="JYM128" s="388"/>
      <c r="JYN128" s="389"/>
      <c r="JYO128" s="387"/>
      <c r="JYP128" s="213"/>
      <c r="JYQ128" s="388"/>
      <c r="JYR128" s="389"/>
      <c r="JYS128" s="387"/>
      <c r="JYT128" s="213"/>
      <c r="JYU128" s="388"/>
      <c r="JYV128" s="389"/>
      <c r="JYW128" s="387"/>
      <c r="JYX128" s="213"/>
      <c r="JYY128" s="388"/>
      <c r="JYZ128" s="389"/>
      <c r="JZA128" s="387"/>
      <c r="JZB128" s="213"/>
      <c r="JZC128" s="388"/>
      <c r="JZD128" s="389"/>
      <c r="JZE128" s="387"/>
      <c r="JZF128" s="213"/>
      <c r="JZG128" s="388"/>
      <c r="JZH128" s="389"/>
      <c r="JZI128" s="387"/>
      <c r="JZJ128" s="213"/>
      <c r="JZK128" s="388"/>
      <c r="JZL128" s="389"/>
      <c r="JZM128" s="387"/>
      <c r="JZN128" s="213"/>
      <c r="JZO128" s="388"/>
      <c r="JZP128" s="389"/>
      <c r="JZQ128" s="387"/>
      <c r="JZR128" s="213"/>
      <c r="JZS128" s="388"/>
      <c r="JZT128" s="389"/>
      <c r="JZU128" s="387"/>
      <c r="JZV128" s="213"/>
      <c r="JZW128" s="388"/>
      <c r="JZX128" s="389"/>
      <c r="JZY128" s="387"/>
      <c r="JZZ128" s="213"/>
      <c r="KAA128" s="388"/>
      <c r="KAB128" s="389"/>
      <c r="KAC128" s="387"/>
      <c r="KAD128" s="213"/>
      <c r="KAE128" s="388"/>
      <c r="KAF128" s="389"/>
      <c r="KAG128" s="387"/>
      <c r="KAH128" s="213"/>
      <c r="KAI128" s="388"/>
      <c r="KAJ128" s="389"/>
      <c r="KAK128" s="387"/>
      <c r="KAL128" s="213"/>
      <c r="KAM128" s="388"/>
      <c r="KAN128" s="389"/>
      <c r="KAO128" s="387"/>
      <c r="KAP128" s="213"/>
      <c r="KAQ128" s="388"/>
      <c r="KAR128" s="389"/>
      <c r="KAS128" s="387"/>
      <c r="KAT128" s="213"/>
      <c r="KAU128" s="388"/>
      <c r="KAV128" s="389"/>
      <c r="KAW128" s="387"/>
      <c r="KAX128" s="213"/>
      <c r="KAY128" s="388"/>
      <c r="KAZ128" s="389"/>
      <c r="KBA128" s="387"/>
      <c r="KBB128" s="213"/>
      <c r="KBC128" s="388"/>
      <c r="KBD128" s="389"/>
      <c r="KBE128" s="387"/>
      <c r="KBF128" s="213"/>
      <c r="KBG128" s="388"/>
      <c r="KBH128" s="389"/>
      <c r="KBI128" s="387"/>
      <c r="KBJ128" s="213"/>
      <c r="KBK128" s="388"/>
      <c r="KBL128" s="389"/>
      <c r="KBM128" s="387"/>
      <c r="KBN128" s="213"/>
      <c r="KBO128" s="388"/>
      <c r="KBP128" s="389"/>
      <c r="KBQ128" s="387"/>
      <c r="KBR128" s="213"/>
      <c r="KBS128" s="388"/>
      <c r="KBT128" s="389"/>
      <c r="KBU128" s="387"/>
      <c r="KBV128" s="213"/>
      <c r="KBW128" s="388"/>
      <c r="KBX128" s="389"/>
      <c r="KBY128" s="387"/>
      <c r="KBZ128" s="213"/>
      <c r="KCA128" s="388"/>
      <c r="KCB128" s="389"/>
      <c r="KCC128" s="387"/>
      <c r="KCD128" s="213"/>
      <c r="KCE128" s="388"/>
      <c r="KCF128" s="389"/>
      <c r="KCG128" s="387"/>
      <c r="KCH128" s="213"/>
      <c r="KCI128" s="388"/>
      <c r="KCJ128" s="389"/>
      <c r="KCK128" s="387"/>
      <c r="KCL128" s="213"/>
      <c r="KCM128" s="388"/>
      <c r="KCN128" s="389"/>
      <c r="KCO128" s="387"/>
      <c r="KCP128" s="213"/>
      <c r="KCQ128" s="388"/>
      <c r="KCR128" s="389"/>
      <c r="KCS128" s="387"/>
      <c r="KCT128" s="213"/>
      <c r="KCU128" s="388"/>
      <c r="KCV128" s="389"/>
      <c r="KCW128" s="387"/>
      <c r="KCX128" s="213"/>
      <c r="KCY128" s="388"/>
      <c r="KCZ128" s="389"/>
      <c r="KDA128" s="387"/>
      <c r="KDB128" s="213"/>
      <c r="KDC128" s="388"/>
      <c r="KDD128" s="389"/>
      <c r="KDE128" s="387"/>
      <c r="KDF128" s="213"/>
      <c r="KDG128" s="388"/>
      <c r="KDH128" s="389"/>
      <c r="KDI128" s="387"/>
      <c r="KDJ128" s="213"/>
      <c r="KDK128" s="388"/>
      <c r="KDL128" s="389"/>
      <c r="KDM128" s="387"/>
      <c r="KDN128" s="213"/>
      <c r="KDO128" s="388"/>
      <c r="KDP128" s="389"/>
      <c r="KDQ128" s="387"/>
      <c r="KDR128" s="213"/>
      <c r="KDS128" s="388"/>
      <c r="KDT128" s="389"/>
      <c r="KDU128" s="387"/>
      <c r="KDV128" s="213"/>
      <c r="KDW128" s="388"/>
      <c r="KDX128" s="389"/>
      <c r="KDY128" s="387"/>
      <c r="KDZ128" s="213"/>
      <c r="KEA128" s="388"/>
      <c r="KEB128" s="389"/>
      <c r="KEC128" s="387"/>
      <c r="KED128" s="213"/>
      <c r="KEE128" s="388"/>
      <c r="KEF128" s="389"/>
      <c r="KEG128" s="387"/>
      <c r="KEH128" s="213"/>
      <c r="KEI128" s="388"/>
      <c r="KEJ128" s="389"/>
      <c r="KEK128" s="387"/>
      <c r="KEL128" s="213"/>
      <c r="KEM128" s="388"/>
      <c r="KEN128" s="389"/>
      <c r="KEO128" s="387"/>
      <c r="KEP128" s="213"/>
      <c r="KEQ128" s="388"/>
      <c r="KER128" s="389"/>
      <c r="KES128" s="387"/>
      <c r="KET128" s="213"/>
      <c r="KEU128" s="388"/>
      <c r="KEV128" s="389"/>
      <c r="KEW128" s="387"/>
      <c r="KEX128" s="213"/>
      <c r="KEY128" s="388"/>
      <c r="KEZ128" s="389"/>
      <c r="KFA128" s="387"/>
      <c r="KFB128" s="213"/>
      <c r="KFC128" s="388"/>
      <c r="KFD128" s="389"/>
      <c r="KFE128" s="387"/>
      <c r="KFF128" s="213"/>
      <c r="KFG128" s="388"/>
      <c r="KFH128" s="389"/>
      <c r="KFI128" s="387"/>
      <c r="KFJ128" s="213"/>
      <c r="KFK128" s="388"/>
      <c r="KFL128" s="389"/>
      <c r="KFM128" s="387"/>
      <c r="KFN128" s="213"/>
      <c r="KFO128" s="388"/>
      <c r="KFP128" s="389"/>
      <c r="KFQ128" s="387"/>
      <c r="KFR128" s="213"/>
      <c r="KFS128" s="388"/>
      <c r="KFT128" s="389"/>
      <c r="KFU128" s="387"/>
      <c r="KFV128" s="213"/>
      <c r="KFW128" s="388"/>
      <c r="KFX128" s="389"/>
      <c r="KFY128" s="387"/>
      <c r="KFZ128" s="213"/>
      <c r="KGA128" s="388"/>
      <c r="KGB128" s="389"/>
      <c r="KGC128" s="387"/>
      <c r="KGD128" s="213"/>
      <c r="KGE128" s="388"/>
      <c r="KGF128" s="389"/>
      <c r="KGG128" s="387"/>
      <c r="KGH128" s="213"/>
      <c r="KGI128" s="388"/>
      <c r="KGJ128" s="389"/>
      <c r="KGK128" s="387"/>
      <c r="KGL128" s="213"/>
      <c r="KGM128" s="388"/>
      <c r="KGN128" s="389"/>
      <c r="KGO128" s="387"/>
      <c r="KGP128" s="213"/>
      <c r="KGQ128" s="388"/>
      <c r="KGR128" s="389"/>
      <c r="KGS128" s="387"/>
      <c r="KGT128" s="213"/>
      <c r="KGU128" s="388"/>
      <c r="KGV128" s="389"/>
      <c r="KGW128" s="387"/>
      <c r="KGX128" s="213"/>
      <c r="KGY128" s="388"/>
      <c r="KGZ128" s="389"/>
      <c r="KHA128" s="387"/>
      <c r="KHB128" s="213"/>
      <c r="KHC128" s="388"/>
      <c r="KHD128" s="389"/>
      <c r="KHE128" s="387"/>
      <c r="KHF128" s="213"/>
      <c r="KHG128" s="388"/>
      <c r="KHH128" s="389"/>
      <c r="KHI128" s="387"/>
      <c r="KHJ128" s="213"/>
      <c r="KHK128" s="388"/>
      <c r="KHL128" s="389"/>
      <c r="KHM128" s="387"/>
      <c r="KHN128" s="213"/>
      <c r="KHO128" s="388"/>
      <c r="KHP128" s="389"/>
      <c r="KHQ128" s="387"/>
      <c r="KHR128" s="213"/>
      <c r="KHS128" s="388"/>
      <c r="KHT128" s="389"/>
      <c r="KHU128" s="387"/>
      <c r="KHV128" s="213"/>
      <c r="KHW128" s="388"/>
      <c r="KHX128" s="389"/>
      <c r="KHY128" s="387"/>
      <c r="KHZ128" s="213"/>
      <c r="KIA128" s="388"/>
      <c r="KIB128" s="389"/>
      <c r="KIC128" s="387"/>
      <c r="KID128" s="213"/>
      <c r="KIE128" s="388"/>
      <c r="KIF128" s="389"/>
      <c r="KIG128" s="387"/>
      <c r="KIH128" s="213"/>
      <c r="KII128" s="388"/>
      <c r="KIJ128" s="389"/>
      <c r="KIK128" s="387"/>
      <c r="KIL128" s="213"/>
      <c r="KIM128" s="388"/>
      <c r="KIN128" s="389"/>
      <c r="KIO128" s="387"/>
      <c r="KIP128" s="213"/>
      <c r="KIQ128" s="388"/>
      <c r="KIR128" s="389"/>
      <c r="KIS128" s="387"/>
      <c r="KIT128" s="213"/>
      <c r="KIU128" s="388"/>
      <c r="KIV128" s="389"/>
      <c r="KIW128" s="387"/>
      <c r="KIX128" s="213"/>
      <c r="KIY128" s="388"/>
      <c r="KIZ128" s="389"/>
      <c r="KJA128" s="387"/>
      <c r="KJB128" s="213"/>
      <c r="KJC128" s="388"/>
      <c r="KJD128" s="389"/>
      <c r="KJE128" s="387"/>
      <c r="KJF128" s="213"/>
      <c r="KJG128" s="388"/>
      <c r="KJH128" s="389"/>
      <c r="KJI128" s="387"/>
      <c r="KJJ128" s="213"/>
      <c r="KJK128" s="388"/>
      <c r="KJL128" s="389"/>
      <c r="KJM128" s="387"/>
      <c r="KJN128" s="213"/>
      <c r="KJO128" s="388"/>
      <c r="KJP128" s="389"/>
      <c r="KJQ128" s="387"/>
      <c r="KJR128" s="213"/>
      <c r="KJS128" s="388"/>
      <c r="KJT128" s="389"/>
      <c r="KJU128" s="387"/>
      <c r="KJV128" s="213"/>
      <c r="KJW128" s="388"/>
      <c r="KJX128" s="389"/>
      <c r="KJY128" s="387"/>
      <c r="KJZ128" s="213"/>
      <c r="KKA128" s="388"/>
      <c r="KKB128" s="389"/>
      <c r="KKC128" s="387"/>
      <c r="KKD128" s="213"/>
      <c r="KKE128" s="388"/>
      <c r="KKF128" s="389"/>
      <c r="KKG128" s="387"/>
      <c r="KKH128" s="213"/>
      <c r="KKI128" s="388"/>
      <c r="KKJ128" s="389"/>
      <c r="KKK128" s="387"/>
      <c r="KKL128" s="213"/>
      <c r="KKM128" s="388"/>
      <c r="KKN128" s="389"/>
      <c r="KKO128" s="387"/>
      <c r="KKP128" s="213"/>
      <c r="KKQ128" s="388"/>
      <c r="KKR128" s="389"/>
      <c r="KKS128" s="387"/>
      <c r="KKT128" s="213"/>
      <c r="KKU128" s="388"/>
      <c r="KKV128" s="389"/>
      <c r="KKW128" s="387"/>
      <c r="KKX128" s="213"/>
      <c r="KKY128" s="388"/>
      <c r="KKZ128" s="389"/>
      <c r="KLA128" s="387"/>
      <c r="KLB128" s="213"/>
      <c r="KLC128" s="388"/>
      <c r="KLD128" s="389"/>
      <c r="KLE128" s="387"/>
      <c r="KLF128" s="213"/>
      <c r="KLG128" s="388"/>
      <c r="KLH128" s="389"/>
      <c r="KLI128" s="387"/>
      <c r="KLJ128" s="213"/>
      <c r="KLK128" s="388"/>
      <c r="KLL128" s="389"/>
      <c r="KLM128" s="387"/>
      <c r="KLN128" s="213"/>
      <c r="KLO128" s="388"/>
      <c r="KLP128" s="389"/>
      <c r="KLQ128" s="387"/>
      <c r="KLR128" s="213"/>
      <c r="KLS128" s="388"/>
      <c r="KLT128" s="389"/>
      <c r="KLU128" s="387"/>
      <c r="KLV128" s="213"/>
      <c r="KLW128" s="388"/>
      <c r="KLX128" s="389"/>
      <c r="KLY128" s="387"/>
      <c r="KLZ128" s="213"/>
      <c r="KMA128" s="388"/>
      <c r="KMB128" s="389"/>
      <c r="KMC128" s="387"/>
      <c r="KMD128" s="213"/>
      <c r="KME128" s="388"/>
      <c r="KMF128" s="389"/>
      <c r="KMG128" s="387"/>
      <c r="KMH128" s="213"/>
      <c r="KMI128" s="388"/>
      <c r="KMJ128" s="389"/>
      <c r="KMK128" s="387"/>
      <c r="KML128" s="213"/>
      <c r="KMM128" s="388"/>
      <c r="KMN128" s="389"/>
      <c r="KMO128" s="387"/>
      <c r="KMP128" s="213"/>
      <c r="KMQ128" s="388"/>
      <c r="KMR128" s="389"/>
      <c r="KMS128" s="387"/>
      <c r="KMT128" s="213"/>
      <c r="KMU128" s="388"/>
      <c r="KMV128" s="389"/>
      <c r="KMW128" s="387"/>
      <c r="KMX128" s="213"/>
      <c r="KMY128" s="388"/>
      <c r="KMZ128" s="389"/>
      <c r="KNA128" s="387"/>
      <c r="KNB128" s="213"/>
      <c r="KNC128" s="388"/>
      <c r="KND128" s="389"/>
      <c r="KNE128" s="387"/>
      <c r="KNF128" s="213"/>
      <c r="KNG128" s="388"/>
      <c r="KNH128" s="389"/>
      <c r="KNI128" s="387"/>
      <c r="KNJ128" s="213"/>
      <c r="KNK128" s="388"/>
      <c r="KNL128" s="389"/>
      <c r="KNM128" s="387"/>
      <c r="KNN128" s="213"/>
      <c r="KNO128" s="388"/>
      <c r="KNP128" s="389"/>
      <c r="KNQ128" s="387"/>
      <c r="KNR128" s="213"/>
      <c r="KNS128" s="388"/>
      <c r="KNT128" s="389"/>
      <c r="KNU128" s="387"/>
      <c r="KNV128" s="213"/>
      <c r="KNW128" s="388"/>
      <c r="KNX128" s="389"/>
      <c r="KNY128" s="387"/>
      <c r="KNZ128" s="213"/>
      <c r="KOA128" s="388"/>
      <c r="KOB128" s="389"/>
      <c r="KOC128" s="387"/>
      <c r="KOD128" s="213"/>
      <c r="KOE128" s="388"/>
      <c r="KOF128" s="389"/>
      <c r="KOG128" s="387"/>
      <c r="KOH128" s="213"/>
      <c r="KOI128" s="388"/>
      <c r="KOJ128" s="389"/>
      <c r="KOK128" s="387"/>
      <c r="KOL128" s="213"/>
      <c r="KOM128" s="388"/>
      <c r="KON128" s="389"/>
      <c r="KOO128" s="387"/>
      <c r="KOP128" s="213"/>
      <c r="KOQ128" s="388"/>
      <c r="KOR128" s="389"/>
      <c r="KOS128" s="387"/>
      <c r="KOT128" s="213"/>
      <c r="KOU128" s="388"/>
      <c r="KOV128" s="389"/>
      <c r="KOW128" s="387"/>
      <c r="KOX128" s="213"/>
      <c r="KOY128" s="388"/>
      <c r="KOZ128" s="389"/>
      <c r="KPA128" s="387"/>
      <c r="KPB128" s="213"/>
      <c r="KPC128" s="388"/>
      <c r="KPD128" s="389"/>
      <c r="KPE128" s="387"/>
      <c r="KPF128" s="213"/>
      <c r="KPG128" s="388"/>
      <c r="KPH128" s="389"/>
      <c r="KPI128" s="387"/>
      <c r="KPJ128" s="213"/>
      <c r="KPK128" s="388"/>
      <c r="KPL128" s="389"/>
      <c r="KPM128" s="387"/>
      <c r="KPN128" s="213"/>
      <c r="KPO128" s="388"/>
      <c r="KPP128" s="389"/>
      <c r="KPQ128" s="387"/>
      <c r="KPR128" s="213"/>
      <c r="KPS128" s="388"/>
      <c r="KPT128" s="389"/>
      <c r="KPU128" s="387"/>
      <c r="KPV128" s="213"/>
      <c r="KPW128" s="388"/>
      <c r="KPX128" s="389"/>
      <c r="KPY128" s="387"/>
      <c r="KPZ128" s="213"/>
      <c r="KQA128" s="388"/>
      <c r="KQB128" s="389"/>
      <c r="KQC128" s="387"/>
      <c r="KQD128" s="213"/>
      <c r="KQE128" s="388"/>
      <c r="KQF128" s="389"/>
      <c r="KQG128" s="387"/>
      <c r="KQH128" s="213"/>
      <c r="KQI128" s="388"/>
      <c r="KQJ128" s="389"/>
      <c r="KQK128" s="387"/>
      <c r="KQL128" s="213"/>
      <c r="KQM128" s="388"/>
      <c r="KQN128" s="389"/>
      <c r="KQO128" s="387"/>
      <c r="KQP128" s="213"/>
      <c r="KQQ128" s="388"/>
      <c r="KQR128" s="389"/>
      <c r="KQS128" s="387"/>
      <c r="KQT128" s="213"/>
      <c r="KQU128" s="388"/>
      <c r="KQV128" s="389"/>
      <c r="KQW128" s="387"/>
      <c r="KQX128" s="213"/>
      <c r="KQY128" s="388"/>
      <c r="KQZ128" s="389"/>
      <c r="KRA128" s="387"/>
      <c r="KRB128" s="213"/>
      <c r="KRC128" s="388"/>
      <c r="KRD128" s="389"/>
      <c r="KRE128" s="387"/>
      <c r="KRF128" s="213"/>
      <c r="KRG128" s="388"/>
      <c r="KRH128" s="389"/>
      <c r="KRI128" s="387"/>
      <c r="KRJ128" s="213"/>
      <c r="KRK128" s="388"/>
      <c r="KRL128" s="389"/>
      <c r="KRM128" s="387"/>
      <c r="KRN128" s="213"/>
      <c r="KRO128" s="388"/>
      <c r="KRP128" s="389"/>
      <c r="KRQ128" s="387"/>
      <c r="KRR128" s="213"/>
      <c r="KRS128" s="388"/>
      <c r="KRT128" s="389"/>
      <c r="KRU128" s="387"/>
      <c r="KRV128" s="213"/>
      <c r="KRW128" s="388"/>
      <c r="KRX128" s="389"/>
      <c r="KRY128" s="387"/>
      <c r="KRZ128" s="213"/>
      <c r="KSA128" s="388"/>
      <c r="KSB128" s="389"/>
      <c r="KSC128" s="387"/>
      <c r="KSD128" s="213"/>
      <c r="KSE128" s="388"/>
      <c r="KSF128" s="389"/>
      <c r="KSG128" s="387"/>
      <c r="KSH128" s="213"/>
      <c r="KSI128" s="388"/>
      <c r="KSJ128" s="389"/>
      <c r="KSK128" s="387"/>
      <c r="KSL128" s="213"/>
      <c r="KSM128" s="388"/>
      <c r="KSN128" s="389"/>
      <c r="KSO128" s="387"/>
      <c r="KSP128" s="213"/>
      <c r="KSQ128" s="388"/>
      <c r="KSR128" s="389"/>
      <c r="KSS128" s="387"/>
      <c r="KST128" s="213"/>
      <c r="KSU128" s="388"/>
      <c r="KSV128" s="389"/>
      <c r="KSW128" s="387"/>
      <c r="KSX128" s="213"/>
      <c r="KSY128" s="388"/>
      <c r="KSZ128" s="389"/>
      <c r="KTA128" s="387"/>
      <c r="KTB128" s="213"/>
      <c r="KTC128" s="388"/>
      <c r="KTD128" s="389"/>
      <c r="KTE128" s="387"/>
      <c r="KTF128" s="213"/>
      <c r="KTG128" s="388"/>
      <c r="KTH128" s="389"/>
      <c r="KTI128" s="387"/>
      <c r="KTJ128" s="213"/>
      <c r="KTK128" s="388"/>
      <c r="KTL128" s="389"/>
      <c r="KTM128" s="387"/>
      <c r="KTN128" s="213"/>
      <c r="KTO128" s="388"/>
      <c r="KTP128" s="389"/>
      <c r="KTQ128" s="387"/>
      <c r="KTR128" s="213"/>
      <c r="KTS128" s="388"/>
      <c r="KTT128" s="389"/>
      <c r="KTU128" s="387"/>
      <c r="KTV128" s="213"/>
      <c r="KTW128" s="388"/>
      <c r="KTX128" s="389"/>
      <c r="KTY128" s="387"/>
      <c r="KTZ128" s="213"/>
      <c r="KUA128" s="388"/>
      <c r="KUB128" s="389"/>
      <c r="KUC128" s="387"/>
      <c r="KUD128" s="213"/>
      <c r="KUE128" s="388"/>
      <c r="KUF128" s="389"/>
      <c r="KUG128" s="387"/>
      <c r="KUH128" s="213"/>
      <c r="KUI128" s="388"/>
      <c r="KUJ128" s="389"/>
      <c r="KUK128" s="387"/>
      <c r="KUL128" s="213"/>
      <c r="KUM128" s="388"/>
      <c r="KUN128" s="389"/>
      <c r="KUO128" s="387"/>
      <c r="KUP128" s="213"/>
      <c r="KUQ128" s="388"/>
      <c r="KUR128" s="389"/>
      <c r="KUS128" s="387"/>
      <c r="KUT128" s="213"/>
      <c r="KUU128" s="388"/>
      <c r="KUV128" s="389"/>
      <c r="KUW128" s="387"/>
      <c r="KUX128" s="213"/>
      <c r="KUY128" s="388"/>
      <c r="KUZ128" s="389"/>
      <c r="KVA128" s="387"/>
      <c r="KVB128" s="213"/>
      <c r="KVC128" s="388"/>
      <c r="KVD128" s="389"/>
      <c r="KVE128" s="387"/>
      <c r="KVF128" s="213"/>
      <c r="KVG128" s="388"/>
      <c r="KVH128" s="389"/>
      <c r="KVI128" s="387"/>
      <c r="KVJ128" s="213"/>
      <c r="KVK128" s="388"/>
      <c r="KVL128" s="389"/>
      <c r="KVM128" s="387"/>
      <c r="KVN128" s="213"/>
      <c r="KVO128" s="388"/>
      <c r="KVP128" s="389"/>
      <c r="KVQ128" s="387"/>
      <c r="KVR128" s="213"/>
      <c r="KVS128" s="388"/>
      <c r="KVT128" s="389"/>
      <c r="KVU128" s="387"/>
      <c r="KVV128" s="213"/>
      <c r="KVW128" s="388"/>
      <c r="KVX128" s="389"/>
      <c r="KVY128" s="387"/>
      <c r="KVZ128" s="213"/>
      <c r="KWA128" s="388"/>
      <c r="KWB128" s="389"/>
      <c r="KWC128" s="387"/>
      <c r="KWD128" s="213"/>
      <c r="KWE128" s="388"/>
      <c r="KWF128" s="389"/>
      <c r="KWG128" s="387"/>
      <c r="KWH128" s="213"/>
      <c r="KWI128" s="388"/>
      <c r="KWJ128" s="389"/>
      <c r="KWK128" s="387"/>
      <c r="KWL128" s="213"/>
      <c r="KWM128" s="388"/>
      <c r="KWN128" s="389"/>
      <c r="KWO128" s="387"/>
      <c r="KWP128" s="213"/>
      <c r="KWQ128" s="388"/>
      <c r="KWR128" s="389"/>
      <c r="KWS128" s="387"/>
      <c r="KWT128" s="213"/>
      <c r="KWU128" s="388"/>
      <c r="KWV128" s="389"/>
      <c r="KWW128" s="387"/>
      <c r="KWX128" s="213"/>
      <c r="KWY128" s="388"/>
      <c r="KWZ128" s="389"/>
      <c r="KXA128" s="387"/>
      <c r="KXB128" s="213"/>
      <c r="KXC128" s="388"/>
      <c r="KXD128" s="389"/>
      <c r="KXE128" s="387"/>
      <c r="KXF128" s="213"/>
      <c r="KXG128" s="388"/>
      <c r="KXH128" s="389"/>
      <c r="KXI128" s="387"/>
      <c r="KXJ128" s="213"/>
      <c r="KXK128" s="388"/>
      <c r="KXL128" s="389"/>
      <c r="KXM128" s="387"/>
      <c r="KXN128" s="213"/>
      <c r="KXO128" s="388"/>
      <c r="KXP128" s="389"/>
      <c r="KXQ128" s="387"/>
      <c r="KXR128" s="213"/>
      <c r="KXS128" s="388"/>
      <c r="KXT128" s="389"/>
      <c r="KXU128" s="387"/>
      <c r="KXV128" s="213"/>
      <c r="KXW128" s="388"/>
      <c r="KXX128" s="389"/>
      <c r="KXY128" s="387"/>
      <c r="KXZ128" s="213"/>
      <c r="KYA128" s="388"/>
      <c r="KYB128" s="389"/>
      <c r="KYC128" s="387"/>
      <c r="KYD128" s="213"/>
      <c r="KYE128" s="388"/>
      <c r="KYF128" s="389"/>
      <c r="KYG128" s="387"/>
      <c r="KYH128" s="213"/>
      <c r="KYI128" s="388"/>
      <c r="KYJ128" s="389"/>
      <c r="KYK128" s="387"/>
      <c r="KYL128" s="213"/>
      <c r="KYM128" s="388"/>
      <c r="KYN128" s="389"/>
      <c r="KYO128" s="387"/>
      <c r="KYP128" s="213"/>
      <c r="KYQ128" s="388"/>
      <c r="KYR128" s="389"/>
      <c r="KYS128" s="387"/>
      <c r="KYT128" s="213"/>
      <c r="KYU128" s="388"/>
      <c r="KYV128" s="389"/>
      <c r="KYW128" s="387"/>
      <c r="KYX128" s="213"/>
      <c r="KYY128" s="388"/>
      <c r="KYZ128" s="389"/>
      <c r="KZA128" s="387"/>
      <c r="KZB128" s="213"/>
      <c r="KZC128" s="388"/>
      <c r="KZD128" s="389"/>
      <c r="KZE128" s="387"/>
      <c r="KZF128" s="213"/>
      <c r="KZG128" s="388"/>
      <c r="KZH128" s="389"/>
      <c r="KZI128" s="387"/>
      <c r="KZJ128" s="213"/>
      <c r="KZK128" s="388"/>
      <c r="KZL128" s="389"/>
      <c r="KZM128" s="387"/>
      <c r="KZN128" s="213"/>
      <c r="KZO128" s="388"/>
      <c r="KZP128" s="389"/>
      <c r="KZQ128" s="387"/>
      <c r="KZR128" s="213"/>
      <c r="KZS128" s="388"/>
      <c r="KZT128" s="389"/>
      <c r="KZU128" s="387"/>
      <c r="KZV128" s="213"/>
      <c r="KZW128" s="388"/>
      <c r="KZX128" s="389"/>
      <c r="KZY128" s="387"/>
      <c r="KZZ128" s="213"/>
      <c r="LAA128" s="388"/>
      <c r="LAB128" s="389"/>
      <c r="LAC128" s="387"/>
      <c r="LAD128" s="213"/>
      <c r="LAE128" s="388"/>
      <c r="LAF128" s="389"/>
      <c r="LAG128" s="387"/>
      <c r="LAH128" s="213"/>
      <c r="LAI128" s="388"/>
      <c r="LAJ128" s="389"/>
      <c r="LAK128" s="387"/>
      <c r="LAL128" s="213"/>
      <c r="LAM128" s="388"/>
      <c r="LAN128" s="389"/>
      <c r="LAO128" s="387"/>
      <c r="LAP128" s="213"/>
      <c r="LAQ128" s="388"/>
      <c r="LAR128" s="389"/>
      <c r="LAS128" s="387"/>
      <c r="LAT128" s="213"/>
      <c r="LAU128" s="388"/>
      <c r="LAV128" s="389"/>
      <c r="LAW128" s="387"/>
      <c r="LAX128" s="213"/>
      <c r="LAY128" s="388"/>
      <c r="LAZ128" s="389"/>
      <c r="LBA128" s="387"/>
      <c r="LBB128" s="213"/>
      <c r="LBC128" s="388"/>
      <c r="LBD128" s="389"/>
      <c r="LBE128" s="387"/>
      <c r="LBF128" s="213"/>
      <c r="LBG128" s="388"/>
      <c r="LBH128" s="389"/>
      <c r="LBI128" s="387"/>
      <c r="LBJ128" s="213"/>
      <c r="LBK128" s="388"/>
      <c r="LBL128" s="389"/>
      <c r="LBM128" s="387"/>
      <c r="LBN128" s="213"/>
      <c r="LBO128" s="388"/>
      <c r="LBP128" s="389"/>
      <c r="LBQ128" s="387"/>
      <c r="LBR128" s="213"/>
      <c r="LBS128" s="388"/>
      <c r="LBT128" s="389"/>
      <c r="LBU128" s="387"/>
      <c r="LBV128" s="213"/>
      <c r="LBW128" s="388"/>
      <c r="LBX128" s="389"/>
      <c r="LBY128" s="387"/>
      <c r="LBZ128" s="213"/>
      <c r="LCA128" s="388"/>
      <c r="LCB128" s="389"/>
      <c r="LCC128" s="387"/>
      <c r="LCD128" s="213"/>
      <c r="LCE128" s="388"/>
      <c r="LCF128" s="389"/>
      <c r="LCG128" s="387"/>
      <c r="LCH128" s="213"/>
      <c r="LCI128" s="388"/>
      <c r="LCJ128" s="389"/>
      <c r="LCK128" s="387"/>
      <c r="LCL128" s="213"/>
      <c r="LCM128" s="388"/>
      <c r="LCN128" s="389"/>
      <c r="LCO128" s="387"/>
      <c r="LCP128" s="213"/>
      <c r="LCQ128" s="388"/>
      <c r="LCR128" s="389"/>
      <c r="LCS128" s="387"/>
      <c r="LCT128" s="213"/>
      <c r="LCU128" s="388"/>
      <c r="LCV128" s="389"/>
      <c r="LCW128" s="387"/>
      <c r="LCX128" s="213"/>
      <c r="LCY128" s="388"/>
      <c r="LCZ128" s="389"/>
      <c r="LDA128" s="387"/>
      <c r="LDB128" s="213"/>
      <c r="LDC128" s="388"/>
      <c r="LDD128" s="389"/>
      <c r="LDE128" s="387"/>
      <c r="LDF128" s="213"/>
      <c r="LDG128" s="388"/>
      <c r="LDH128" s="389"/>
      <c r="LDI128" s="387"/>
      <c r="LDJ128" s="213"/>
      <c r="LDK128" s="388"/>
      <c r="LDL128" s="389"/>
      <c r="LDM128" s="387"/>
      <c r="LDN128" s="213"/>
      <c r="LDO128" s="388"/>
      <c r="LDP128" s="389"/>
      <c r="LDQ128" s="387"/>
      <c r="LDR128" s="213"/>
      <c r="LDS128" s="388"/>
      <c r="LDT128" s="389"/>
      <c r="LDU128" s="387"/>
      <c r="LDV128" s="213"/>
      <c r="LDW128" s="388"/>
      <c r="LDX128" s="389"/>
      <c r="LDY128" s="387"/>
      <c r="LDZ128" s="213"/>
      <c r="LEA128" s="388"/>
      <c r="LEB128" s="389"/>
      <c r="LEC128" s="387"/>
      <c r="LED128" s="213"/>
      <c r="LEE128" s="388"/>
      <c r="LEF128" s="389"/>
      <c r="LEG128" s="387"/>
      <c r="LEH128" s="213"/>
      <c r="LEI128" s="388"/>
      <c r="LEJ128" s="389"/>
      <c r="LEK128" s="387"/>
      <c r="LEL128" s="213"/>
      <c r="LEM128" s="388"/>
      <c r="LEN128" s="389"/>
      <c r="LEO128" s="387"/>
      <c r="LEP128" s="213"/>
      <c r="LEQ128" s="388"/>
      <c r="LER128" s="389"/>
      <c r="LES128" s="387"/>
      <c r="LET128" s="213"/>
      <c r="LEU128" s="388"/>
      <c r="LEV128" s="389"/>
      <c r="LEW128" s="387"/>
      <c r="LEX128" s="213"/>
      <c r="LEY128" s="388"/>
      <c r="LEZ128" s="389"/>
      <c r="LFA128" s="387"/>
      <c r="LFB128" s="213"/>
      <c r="LFC128" s="388"/>
      <c r="LFD128" s="389"/>
      <c r="LFE128" s="387"/>
      <c r="LFF128" s="213"/>
      <c r="LFG128" s="388"/>
      <c r="LFH128" s="389"/>
      <c r="LFI128" s="387"/>
      <c r="LFJ128" s="213"/>
      <c r="LFK128" s="388"/>
      <c r="LFL128" s="389"/>
      <c r="LFM128" s="387"/>
      <c r="LFN128" s="213"/>
      <c r="LFO128" s="388"/>
      <c r="LFP128" s="389"/>
      <c r="LFQ128" s="387"/>
      <c r="LFR128" s="213"/>
      <c r="LFS128" s="388"/>
      <c r="LFT128" s="389"/>
      <c r="LFU128" s="387"/>
      <c r="LFV128" s="213"/>
      <c r="LFW128" s="388"/>
      <c r="LFX128" s="389"/>
      <c r="LFY128" s="387"/>
      <c r="LFZ128" s="213"/>
      <c r="LGA128" s="388"/>
      <c r="LGB128" s="389"/>
      <c r="LGC128" s="387"/>
      <c r="LGD128" s="213"/>
      <c r="LGE128" s="388"/>
      <c r="LGF128" s="389"/>
      <c r="LGG128" s="387"/>
      <c r="LGH128" s="213"/>
      <c r="LGI128" s="388"/>
      <c r="LGJ128" s="389"/>
      <c r="LGK128" s="387"/>
      <c r="LGL128" s="213"/>
      <c r="LGM128" s="388"/>
      <c r="LGN128" s="389"/>
      <c r="LGO128" s="387"/>
      <c r="LGP128" s="213"/>
      <c r="LGQ128" s="388"/>
      <c r="LGR128" s="389"/>
      <c r="LGS128" s="387"/>
      <c r="LGT128" s="213"/>
      <c r="LGU128" s="388"/>
      <c r="LGV128" s="389"/>
      <c r="LGW128" s="387"/>
      <c r="LGX128" s="213"/>
      <c r="LGY128" s="388"/>
      <c r="LGZ128" s="389"/>
      <c r="LHA128" s="387"/>
      <c r="LHB128" s="213"/>
      <c r="LHC128" s="388"/>
      <c r="LHD128" s="389"/>
      <c r="LHE128" s="387"/>
      <c r="LHF128" s="213"/>
      <c r="LHG128" s="388"/>
      <c r="LHH128" s="389"/>
      <c r="LHI128" s="387"/>
      <c r="LHJ128" s="213"/>
      <c r="LHK128" s="388"/>
      <c r="LHL128" s="389"/>
      <c r="LHM128" s="387"/>
      <c r="LHN128" s="213"/>
      <c r="LHO128" s="388"/>
      <c r="LHP128" s="389"/>
      <c r="LHQ128" s="387"/>
      <c r="LHR128" s="213"/>
      <c r="LHS128" s="388"/>
      <c r="LHT128" s="389"/>
      <c r="LHU128" s="387"/>
      <c r="LHV128" s="213"/>
      <c r="LHW128" s="388"/>
      <c r="LHX128" s="389"/>
      <c r="LHY128" s="387"/>
      <c r="LHZ128" s="213"/>
      <c r="LIA128" s="388"/>
      <c r="LIB128" s="389"/>
      <c r="LIC128" s="387"/>
      <c r="LID128" s="213"/>
      <c r="LIE128" s="388"/>
      <c r="LIF128" s="389"/>
      <c r="LIG128" s="387"/>
      <c r="LIH128" s="213"/>
      <c r="LII128" s="388"/>
      <c r="LIJ128" s="389"/>
      <c r="LIK128" s="387"/>
      <c r="LIL128" s="213"/>
      <c r="LIM128" s="388"/>
      <c r="LIN128" s="389"/>
      <c r="LIO128" s="387"/>
      <c r="LIP128" s="213"/>
      <c r="LIQ128" s="388"/>
      <c r="LIR128" s="389"/>
      <c r="LIS128" s="387"/>
      <c r="LIT128" s="213"/>
      <c r="LIU128" s="388"/>
      <c r="LIV128" s="389"/>
      <c r="LIW128" s="387"/>
      <c r="LIX128" s="213"/>
      <c r="LIY128" s="388"/>
      <c r="LIZ128" s="389"/>
      <c r="LJA128" s="387"/>
      <c r="LJB128" s="213"/>
      <c r="LJC128" s="388"/>
      <c r="LJD128" s="389"/>
      <c r="LJE128" s="387"/>
      <c r="LJF128" s="213"/>
      <c r="LJG128" s="388"/>
      <c r="LJH128" s="389"/>
      <c r="LJI128" s="387"/>
      <c r="LJJ128" s="213"/>
      <c r="LJK128" s="388"/>
      <c r="LJL128" s="389"/>
      <c r="LJM128" s="387"/>
      <c r="LJN128" s="213"/>
      <c r="LJO128" s="388"/>
      <c r="LJP128" s="389"/>
      <c r="LJQ128" s="387"/>
      <c r="LJR128" s="213"/>
      <c r="LJS128" s="388"/>
      <c r="LJT128" s="389"/>
      <c r="LJU128" s="387"/>
      <c r="LJV128" s="213"/>
      <c r="LJW128" s="388"/>
      <c r="LJX128" s="389"/>
      <c r="LJY128" s="387"/>
      <c r="LJZ128" s="213"/>
      <c r="LKA128" s="388"/>
      <c r="LKB128" s="389"/>
      <c r="LKC128" s="387"/>
      <c r="LKD128" s="213"/>
      <c r="LKE128" s="388"/>
      <c r="LKF128" s="389"/>
      <c r="LKG128" s="387"/>
      <c r="LKH128" s="213"/>
      <c r="LKI128" s="388"/>
      <c r="LKJ128" s="389"/>
      <c r="LKK128" s="387"/>
      <c r="LKL128" s="213"/>
      <c r="LKM128" s="388"/>
      <c r="LKN128" s="389"/>
      <c r="LKO128" s="387"/>
      <c r="LKP128" s="213"/>
      <c r="LKQ128" s="388"/>
      <c r="LKR128" s="389"/>
      <c r="LKS128" s="387"/>
      <c r="LKT128" s="213"/>
      <c r="LKU128" s="388"/>
      <c r="LKV128" s="389"/>
      <c r="LKW128" s="387"/>
      <c r="LKX128" s="213"/>
      <c r="LKY128" s="388"/>
      <c r="LKZ128" s="389"/>
      <c r="LLA128" s="387"/>
      <c r="LLB128" s="213"/>
      <c r="LLC128" s="388"/>
      <c r="LLD128" s="389"/>
      <c r="LLE128" s="387"/>
      <c r="LLF128" s="213"/>
      <c r="LLG128" s="388"/>
      <c r="LLH128" s="389"/>
      <c r="LLI128" s="387"/>
      <c r="LLJ128" s="213"/>
      <c r="LLK128" s="388"/>
      <c r="LLL128" s="389"/>
      <c r="LLM128" s="387"/>
      <c r="LLN128" s="213"/>
      <c r="LLO128" s="388"/>
      <c r="LLP128" s="389"/>
      <c r="LLQ128" s="387"/>
      <c r="LLR128" s="213"/>
      <c r="LLS128" s="388"/>
      <c r="LLT128" s="389"/>
      <c r="LLU128" s="387"/>
      <c r="LLV128" s="213"/>
      <c r="LLW128" s="388"/>
      <c r="LLX128" s="389"/>
      <c r="LLY128" s="387"/>
      <c r="LLZ128" s="213"/>
      <c r="LMA128" s="388"/>
      <c r="LMB128" s="389"/>
      <c r="LMC128" s="387"/>
      <c r="LMD128" s="213"/>
      <c r="LME128" s="388"/>
      <c r="LMF128" s="389"/>
      <c r="LMG128" s="387"/>
      <c r="LMH128" s="213"/>
      <c r="LMI128" s="388"/>
      <c r="LMJ128" s="389"/>
      <c r="LMK128" s="387"/>
      <c r="LML128" s="213"/>
      <c r="LMM128" s="388"/>
      <c r="LMN128" s="389"/>
      <c r="LMO128" s="387"/>
      <c r="LMP128" s="213"/>
      <c r="LMQ128" s="388"/>
      <c r="LMR128" s="389"/>
      <c r="LMS128" s="387"/>
      <c r="LMT128" s="213"/>
      <c r="LMU128" s="388"/>
      <c r="LMV128" s="389"/>
      <c r="LMW128" s="387"/>
      <c r="LMX128" s="213"/>
      <c r="LMY128" s="388"/>
      <c r="LMZ128" s="389"/>
      <c r="LNA128" s="387"/>
      <c r="LNB128" s="213"/>
      <c r="LNC128" s="388"/>
      <c r="LND128" s="389"/>
      <c r="LNE128" s="387"/>
      <c r="LNF128" s="213"/>
      <c r="LNG128" s="388"/>
      <c r="LNH128" s="389"/>
      <c r="LNI128" s="387"/>
      <c r="LNJ128" s="213"/>
      <c r="LNK128" s="388"/>
      <c r="LNL128" s="389"/>
      <c r="LNM128" s="387"/>
      <c r="LNN128" s="213"/>
      <c r="LNO128" s="388"/>
      <c r="LNP128" s="389"/>
      <c r="LNQ128" s="387"/>
      <c r="LNR128" s="213"/>
      <c r="LNS128" s="388"/>
      <c r="LNT128" s="389"/>
      <c r="LNU128" s="387"/>
      <c r="LNV128" s="213"/>
      <c r="LNW128" s="388"/>
      <c r="LNX128" s="389"/>
      <c r="LNY128" s="387"/>
      <c r="LNZ128" s="213"/>
      <c r="LOA128" s="388"/>
      <c r="LOB128" s="389"/>
      <c r="LOC128" s="387"/>
      <c r="LOD128" s="213"/>
      <c r="LOE128" s="388"/>
      <c r="LOF128" s="389"/>
      <c r="LOG128" s="387"/>
      <c r="LOH128" s="213"/>
      <c r="LOI128" s="388"/>
      <c r="LOJ128" s="389"/>
      <c r="LOK128" s="387"/>
      <c r="LOL128" s="213"/>
      <c r="LOM128" s="388"/>
      <c r="LON128" s="389"/>
      <c r="LOO128" s="387"/>
      <c r="LOP128" s="213"/>
      <c r="LOQ128" s="388"/>
      <c r="LOR128" s="389"/>
      <c r="LOS128" s="387"/>
      <c r="LOT128" s="213"/>
      <c r="LOU128" s="388"/>
      <c r="LOV128" s="389"/>
      <c r="LOW128" s="387"/>
      <c r="LOX128" s="213"/>
      <c r="LOY128" s="388"/>
      <c r="LOZ128" s="389"/>
      <c r="LPA128" s="387"/>
      <c r="LPB128" s="213"/>
      <c r="LPC128" s="388"/>
      <c r="LPD128" s="389"/>
      <c r="LPE128" s="387"/>
      <c r="LPF128" s="213"/>
      <c r="LPG128" s="388"/>
      <c r="LPH128" s="389"/>
      <c r="LPI128" s="387"/>
      <c r="LPJ128" s="213"/>
      <c r="LPK128" s="388"/>
      <c r="LPL128" s="389"/>
      <c r="LPM128" s="387"/>
      <c r="LPN128" s="213"/>
      <c r="LPO128" s="388"/>
      <c r="LPP128" s="389"/>
      <c r="LPQ128" s="387"/>
      <c r="LPR128" s="213"/>
      <c r="LPS128" s="388"/>
      <c r="LPT128" s="389"/>
      <c r="LPU128" s="387"/>
      <c r="LPV128" s="213"/>
      <c r="LPW128" s="388"/>
      <c r="LPX128" s="389"/>
      <c r="LPY128" s="387"/>
      <c r="LPZ128" s="213"/>
      <c r="LQA128" s="388"/>
      <c r="LQB128" s="389"/>
      <c r="LQC128" s="387"/>
      <c r="LQD128" s="213"/>
      <c r="LQE128" s="388"/>
      <c r="LQF128" s="389"/>
      <c r="LQG128" s="387"/>
      <c r="LQH128" s="213"/>
      <c r="LQI128" s="388"/>
      <c r="LQJ128" s="389"/>
      <c r="LQK128" s="387"/>
      <c r="LQL128" s="213"/>
      <c r="LQM128" s="388"/>
      <c r="LQN128" s="389"/>
      <c r="LQO128" s="387"/>
      <c r="LQP128" s="213"/>
      <c r="LQQ128" s="388"/>
      <c r="LQR128" s="389"/>
      <c r="LQS128" s="387"/>
      <c r="LQT128" s="213"/>
      <c r="LQU128" s="388"/>
      <c r="LQV128" s="389"/>
      <c r="LQW128" s="387"/>
      <c r="LQX128" s="213"/>
      <c r="LQY128" s="388"/>
      <c r="LQZ128" s="389"/>
      <c r="LRA128" s="387"/>
      <c r="LRB128" s="213"/>
      <c r="LRC128" s="388"/>
      <c r="LRD128" s="389"/>
      <c r="LRE128" s="387"/>
      <c r="LRF128" s="213"/>
      <c r="LRG128" s="388"/>
      <c r="LRH128" s="389"/>
      <c r="LRI128" s="387"/>
      <c r="LRJ128" s="213"/>
      <c r="LRK128" s="388"/>
      <c r="LRL128" s="389"/>
      <c r="LRM128" s="387"/>
      <c r="LRN128" s="213"/>
      <c r="LRO128" s="388"/>
      <c r="LRP128" s="389"/>
      <c r="LRQ128" s="387"/>
      <c r="LRR128" s="213"/>
      <c r="LRS128" s="388"/>
      <c r="LRT128" s="389"/>
      <c r="LRU128" s="387"/>
      <c r="LRV128" s="213"/>
      <c r="LRW128" s="388"/>
      <c r="LRX128" s="389"/>
      <c r="LRY128" s="387"/>
      <c r="LRZ128" s="213"/>
      <c r="LSA128" s="388"/>
      <c r="LSB128" s="389"/>
      <c r="LSC128" s="387"/>
      <c r="LSD128" s="213"/>
      <c r="LSE128" s="388"/>
      <c r="LSF128" s="389"/>
      <c r="LSG128" s="387"/>
      <c r="LSH128" s="213"/>
      <c r="LSI128" s="388"/>
      <c r="LSJ128" s="389"/>
      <c r="LSK128" s="387"/>
      <c r="LSL128" s="213"/>
      <c r="LSM128" s="388"/>
      <c r="LSN128" s="389"/>
      <c r="LSO128" s="387"/>
      <c r="LSP128" s="213"/>
      <c r="LSQ128" s="388"/>
      <c r="LSR128" s="389"/>
      <c r="LSS128" s="387"/>
      <c r="LST128" s="213"/>
      <c r="LSU128" s="388"/>
      <c r="LSV128" s="389"/>
      <c r="LSW128" s="387"/>
      <c r="LSX128" s="213"/>
      <c r="LSY128" s="388"/>
      <c r="LSZ128" s="389"/>
      <c r="LTA128" s="387"/>
      <c r="LTB128" s="213"/>
      <c r="LTC128" s="388"/>
      <c r="LTD128" s="389"/>
      <c r="LTE128" s="387"/>
      <c r="LTF128" s="213"/>
      <c r="LTG128" s="388"/>
      <c r="LTH128" s="389"/>
      <c r="LTI128" s="387"/>
      <c r="LTJ128" s="213"/>
      <c r="LTK128" s="388"/>
      <c r="LTL128" s="389"/>
      <c r="LTM128" s="387"/>
      <c r="LTN128" s="213"/>
      <c r="LTO128" s="388"/>
      <c r="LTP128" s="389"/>
      <c r="LTQ128" s="387"/>
      <c r="LTR128" s="213"/>
      <c r="LTS128" s="388"/>
      <c r="LTT128" s="389"/>
      <c r="LTU128" s="387"/>
      <c r="LTV128" s="213"/>
      <c r="LTW128" s="388"/>
      <c r="LTX128" s="389"/>
      <c r="LTY128" s="387"/>
      <c r="LTZ128" s="213"/>
      <c r="LUA128" s="388"/>
      <c r="LUB128" s="389"/>
      <c r="LUC128" s="387"/>
      <c r="LUD128" s="213"/>
      <c r="LUE128" s="388"/>
      <c r="LUF128" s="389"/>
      <c r="LUG128" s="387"/>
      <c r="LUH128" s="213"/>
      <c r="LUI128" s="388"/>
      <c r="LUJ128" s="389"/>
      <c r="LUK128" s="387"/>
      <c r="LUL128" s="213"/>
      <c r="LUM128" s="388"/>
      <c r="LUN128" s="389"/>
      <c r="LUO128" s="387"/>
      <c r="LUP128" s="213"/>
      <c r="LUQ128" s="388"/>
      <c r="LUR128" s="389"/>
      <c r="LUS128" s="387"/>
      <c r="LUT128" s="213"/>
      <c r="LUU128" s="388"/>
      <c r="LUV128" s="389"/>
      <c r="LUW128" s="387"/>
      <c r="LUX128" s="213"/>
      <c r="LUY128" s="388"/>
      <c r="LUZ128" s="389"/>
      <c r="LVA128" s="387"/>
      <c r="LVB128" s="213"/>
      <c r="LVC128" s="388"/>
      <c r="LVD128" s="389"/>
      <c r="LVE128" s="387"/>
      <c r="LVF128" s="213"/>
      <c r="LVG128" s="388"/>
      <c r="LVH128" s="389"/>
      <c r="LVI128" s="387"/>
      <c r="LVJ128" s="213"/>
      <c r="LVK128" s="388"/>
      <c r="LVL128" s="389"/>
      <c r="LVM128" s="387"/>
      <c r="LVN128" s="213"/>
      <c r="LVO128" s="388"/>
      <c r="LVP128" s="389"/>
      <c r="LVQ128" s="387"/>
      <c r="LVR128" s="213"/>
      <c r="LVS128" s="388"/>
      <c r="LVT128" s="389"/>
      <c r="LVU128" s="387"/>
      <c r="LVV128" s="213"/>
      <c r="LVW128" s="388"/>
      <c r="LVX128" s="389"/>
      <c r="LVY128" s="387"/>
      <c r="LVZ128" s="213"/>
      <c r="LWA128" s="388"/>
      <c r="LWB128" s="389"/>
      <c r="LWC128" s="387"/>
      <c r="LWD128" s="213"/>
      <c r="LWE128" s="388"/>
      <c r="LWF128" s="389"/>
      <c r="LWG128" s="387"/>
      <c r="LWH128" s="213"/>
      <c r="LWI128" s="388"/>
      <c r="LWJ128" s="389"/>
      <c r="LWK128" s="387"/>
      <c r="LWL128" s="213"/>
      <c r="LWM128" s="388"/>
      <c r="LWN128" s="389"/>
      <c r="LWO128" s="387"/>
      <c r="LWP128" s="213"/>
      <c r="LWQ128" s="388"/>
      <c r="LWR128" s="389"/>
      <c r="LWS128" s="387"/>
      <c r="LWT128" s="213"/>
      <c r="LWU128" s="388"/>
      <c r="LWV128" s="389"/>
      <c r="LWW128" s="387"/>
      <c r="LWX128" s="213"/>
      <c r="LWY128" s="388"/>
      <c r="LWZ128" s="389"/>
      <c r="LXA128" s="387"/>
      <c r="LXB128" s="213"/>
      <c r="LXC128" s="388"/>
      <c r="LXD128" s="389"/>
      <c r="LXE128" s="387"/>
      <c r="LXF128" s="213"/>
      <c r="LXG128" s="388"/>
      <c r="LXH128" s="389"/>
      <c r="LXI128" s="387"/>
      <c r="LXJ128" s="213"/>
      <c r="LXK128" s="388"/>
      <c r="LXL128" s="389"/>
      <c r="LXM128" s="387"/>
      <c r="LXN128" s="213"/>
      <c r="LXO128" s="388"/>
      <c r="LXP128" s="389"/>
      <c r="LXQ128" s="387"/>
      <c r="LXR128" s="213"/>
      <c r="LXS128" s="388"/>
      <c r="LXT128" s="389"/>
      <c r="LXU128" s="387"/>
      <c r="LXV128" s="213"/>
      <c r="LXW128" s="388"/>
      <c r="LXX128" s="389"/>
      <c r="LXY128" s="387"/>
      <c r="LXZ128" s="213"/>
      <c r="LYA128" s="388"/>
      <c r="LYB128" s="389"/>
      <c r="LYC128" s="387"/>
      <c r="LYD128" s="213"/>
      <c r="LYE128" s="388"/>
      <c r="LYF128" s="389"/>
      <c r="LYG128" s="387"/>
      <c r="LYH128" s="213"/>
      <c r="LYI128" s="388"/>
      <c r="LYJ128" s="389"/>
      <c r="LYK128" s="387"/>
      <c r="LYL128" s="213"/>
      <c r="LYM128" s="388"/>
      <c r="LYN128" s="389"/>
      <c r="LYO128" s="387"/>
      <c r="LYP128" s="213"/>
      <c r="LYQ128" s="388"/>
      <c r="LYR128" s="389"/>
      <c r="LYS128" s="387"/>
      <c r="LYT128" s="213"/>
      <c r="LYU128" s="388"/>
      <c r="LYV128" s="389"/>
      <c r="LYW128" s="387"/>
      <c r="LYX128" s="213"/>
      <c r="LYY128" s="388"/>
      <c r="LYZ128" s="389"/>
      <c r="LZA128" s="387"/>
      <c r="LZB128" s="213"/>
      <c r="LZC128" s="388"/>
      <c r="LZD128" s="389"/>
      <c r="LZE128" s="387"/>
      <c r="LZF128" s="213"/>
      <c r="LZG128" s="388"/>
      <c r="LZH128" s="389"/>
      <c r="LZI128" s="387"/>
      <c r="LZJ128" s="213"/>
      <c r="LZK128" s="388"/>
      <c r="LZL128" s="389"/>
      <c r="LZM128" s="387"/>
      <c r="LZN128" s="213"/>
      <c r="LZO128" s="388"/>
      <c r="LZP128" s="389"/>
      <c r="LZQ128" s="387"/>
      <c r="LZR128" s="213"/>
      <c r="LZS128" s="388"/>
      <c r="LZT128" s="389"/>
      <c r="LZU128" s="387"/>
      <c r="LZV128" s="213"/>
      <c r="LZW128" s="388"/>
      <c r="LZX128" s="389"/>
      <c r="LZY128" s="387"/>
      <c r="LZZ128" s="213"/>
      <c r="MAA128" s="388"/>
      <c r="MAB128" s="389"/>
      <c r="MAC128" s="387"/>
      <c r="MAD128" s="213"/>
      <c r="MAE128" s="388"/>
      <c r="MAF128" s="389"/>
      <c r="MAG128" s="387"/>
      <c r="MAH128" s="213"/>
      <c r="MAI128" s="388"/>
      <c r="MAJ128" s="389"/>
      <c r="MAK128" s="387"/>
      <c r="MAL128" s="213"/>
      <c r="MAM128" s="388"/>
      <c r="MAN128" s="389"/>
      <c r="MAO128" s="387"/>
      <c r="MAP128" s="213"/>
      <c r="MAQ128" s="388"/>
      <c r="MAR128" s="389"/>
      <c r="MAS128" s="387"/>
      <c r="MAT128" s="213"/>
      <c r="MAU128" s="388"/>
      <c r="MAV128" s="389"/>
      <c r="MAW128" s="387"/>
      <c r="MAX128" s="213"/>
      <c r="MAY128" s="388"/>
      <c r="MAZ128" s="389"/>
      <c r="MBA128" s="387"/>
      <c r="MBB128" s="213"/>
      <c r="MBC128" s="388"/>
      <c r="MBD128" s="389"/>
      <c r="MBE128" s="387"/>
      <c r="MBF128" s="213"/>
      <c r="MBG128" s="388"/>
      <c r="MBH128" s="389"/>
      <c r="MBI128" s="387"/>
      <c r="MBJ128" s="213"/>
      <c r="MBK128" s="388"/>
      <c r="MBL128" s="389"/>
      <c r="MBM128" s="387"/>
      <c r="MBN128" s="213"/>
      <c r="MBO128" s="388"/>
      <c r="MBP128" s="389"/>
      <c r="MBQ128" s="387"/>
      <c r="MBR128" s="213"/>
      <c r="MBS128" s="388"/>
      <c r="MBT128" s="389"/>
      <c r="MBU128" s="387"/>
      <c r="MBV128" s="213"/>
      <c r="MBW128" s="388"/>
      <c r="MBX128" s="389"/>
      <c r="MBY128" s="387"/>
      <c r="MBZ128" s="213"/>
      <c r="MCA128" s="388"/>
      <c r="MCB128" s="389"/>
      <c r="MCC128" s="387"/>
      <c r="MCD128" s="213"/>
      <c r="MCE128" s="388"/>
      <c r="MCF128" s="389"/>
      <c r="MCG128" s="387"/>
      <c r="MCH128" s="213"/>
      <c r="MCI128" s="388"/>
      <c r="MCJ128" s="389"/>
      <c r="MCK128" s="387"/>
      <c r="MCL128" s="213"/>
      <c r="MCM128" s="388"/>
      <c r="MCN128" s="389"/>
      <c r="MCO128" s="387"/>
      <c r="MCP128" s="213"/>
      <c r="MCQ128" s="388"/>
      <c r="MCR128" s="389"/>
      <c r="MCS128" s="387"/>
      <c r="MCT128" s="213"/>
      <c r="MCU128" s="388"/>
      <c r="MCV128" s="389"/>
      <c r="MCW128" s="387"/>
      <c r="MCX128" s="213"/>
      <c r="MCY128" s="388"/>
      <c r="MCZ128" s="389"/>
      <c r="MDA128" s="387"/>
      <c r="MDB128" s="213"/>
      <c r="MDC128" s="388"/>
      <c r="MDD128" s="389"/>
      <c r="MDE128" s="387"/>
      <c r="MDF128" s="213"/>
      <c r="MDG128" s="388"/>
      <c r="MDH128" s="389"/>
      <c r="MDI128" s="387"/>
      <c r="MDJ128" s="213"/>
      <c r="MDK128" s="388"/>
      <c r="MDL128" s="389"/>
      <c r="MDM128" s="387"/>
      <c r="MDN128" s="213"/>
      <c r="MDO128" s="388"/>
      <c r="MDP128" s="389"/>
      <c r="MDQ128" s="387"/>
      <c r="MDR128" s="213"/>
      <c r="MDS128" s="388"/>
      <c r="MDT128" s="389"/>
      <c r="MDU128" s="387"/>
      <c r="MDV128" s="213"/>
      <c r="MDW128" s="388"/>
      <c r="MDX128" s="389"/>
      <c r="MDY128" s="387"/>
      <c r="MDZ128" s="213"/>
      <c r="MEA128" s="388"/>
      <c r="MEB128" s="389"/>
      <c r="MEC128" s="387"/>
      <c r="MED128" s="213"/>
      <c r="MEE128" s="388"/>
      <c r="MEF128" s="389"/>
      <c r="MEG128" s="387"/>
      <c r="MEH128" s="213"/>
      <c r="MEI128" s="388"/>
      <c r="MEJ128" s="389"/>
      <c r="MEK128" s="387"/>
      <c r="MEL128" s="213"/>
      <c r="MEM128" s="388"/>
      <c r="MEN128" s="389"/>
      <c r="MEO128" s="387"/>
      <c r="MEP128" s="213"/>
      <c r="MEQ128" s="388"/>
      <c r="MER128" s="389"/>
      <c r="MES128" s="387"/>
      <c r="MET128" s="213"/>
      <c r="MEU128" s="388"/>
      <c r="MEV128" s="389"/>
      <c r="MEW128" s="387"/>
      <c r="MEX128" s="213"/>
      <c r="MEY128" s="388"/>
      <c r="MEZ128" s="389"/>
      <c r="MFA128" s="387"/>
      <c r="MFB128" s="213"/>
      <c r="MFC128" s="388"/>
      <c r="MFD128" s="389"/>
      <c r="MFE128" s="387"/>
      <c r="MFF128" s="213"/>
      <c r="MFG128" s="388"/>
      <c r="MFH128" s="389"/>
      <c r="MFI128" s="387"/>
      <c r="MFJ128" s="213"/>
      <c r="MFK128" s="388"/>
      <c r="MFL128" s="389"/>
      <c r="MFM128" s="387"/>
      <c r="MFN128" s="213"/>
      <c r="MFO128" s="388"/>
      <c r="MFP128" s="389"/>
      <c r="MFQ128" s="387"/>
      <c r="MFR128" s="213"/>
      <c r="MFS128" s="388"/>
      <c r="MFT128" s="389"/>
      <c r="MFU128" s="387"/>
      <c r="MFV128" s="213"/>
      <c r="MFW128" s="388"/>
      <c r="MFX128" s="389"/>
      <c r="MFY128" s="387"/>
      <c r="MFZ128" s="213"/>
      <c r="MGA128" s="388"/>
      <c r="MGB128" s="389"/>
      <c r="MGC128" s="387"/>
      <c r="MGD128" s="213"/>
      <c r="MGE128" s="388"/>
      <c r="MGF128" s="389"/>
      <c r="MGG128" s="387"/>
      <c r="MGH128" s="213"/>
      <c r="MGI128" s="388"/>
      <c r="MGJ128" s="389"/>
      <c r="MGK128" s="387"/>
      <c r="MGL128" s="213"/>
      <c r="MGM128" s="388"/>
      <c r="MGN128" s="389"/>
      <c r="MGO128" s="387"/>
      <c r="MGP128" s="213"/>
      <c r="MGQ128" s="388"/>
      <c r="MGR128" s="389"/>
      <c r="MGS128" s="387"/>
      <c r="MGT128" s="213"/>
      <c r="MGU128" s="388"/>
      <c r="MGV128" s="389"/>
      <c r="MGW128" s="387"/>
      <c r="MGX128" s="213"/>
      <c r="MGY128" s="388"/>
      <c r="MGZ128" s="389"/>
      <c r="MHA128" s="387"/>
      <c r="MHB128" s="213"/>
      <c r="MHC128" s="388"/>
      <c r="MHD128" s="389"/>
      <c r="MHE128" s="387"/>
      <c r="MHF128" s="213"/>
      <c r="MHG128" s="388"/>
      <c r="MHH128" s="389"/>
      <c r="MHI128" s="387"/>
      <c r="MHJ128" s="213"/>
      <c r="MHK128" s="388"/>
      <c r="MHL128" s="389"/>
      <c r="MHM128" s="387"/>
      <c r="MHN128" s="213"/>
      <c r="MHO128" s="388"/>
      <c r="MHP128" s="389"/>
      <c r="MHQ128" s="387"/>
      <c r="MHR128" s="213"/>
      <c r="MHS128" s="388"/>
      <c r="MHT128" s="389"/>
      <c r="MHU128" s="387"/>
      <c r="MHV128" s="213"/>
      <c r="MHW128" s="388"/>
      <c r="MHX128" s="389"/>
      <c r="MHY128" s="387"/>
      <c r="MHZ128" s="213"/>
      <c r="MIA128" s="388"/>
      <c r="MIB128" s="389"/>
      <c r="MIC128" s="387"/>
      <c r="MID128" s="213"/>
      <c r="MIE128" s="388"/>
      <c r="MIF128" s="389"/>
      <c r="MIG128" s="387"/>
      <c r="MIH128" s="213"/>
      <c r="MII128" s="388"/>
      <c r="MIJ128" s="389"/>
      <c r="MIK128" s="387"/>
      <c r="MIL128" s="213"/>
      <c r="MIM128" s="388"/>
      <c r="MIN128" s="389"/>
      <c r="MIO128" s="387"/>
      <c r="MIP128" s="213"/>
      <c r="MIQ128" s="388"/>
      <c r="MIR128" s="389"/>
      <c r="MIS128" s="387"/>
      <c r="MIT128" s="213"/>
      <c r="MIU128" s="388"/>
      <c r="MIV128" s="389"/>
      <c r="MIW128" s="387"/>
      <c r="MIX128" s="213"/>
      <c r="MIY128" s="388"/>
      <c r="MIZ128" s="389"/>
      <c r="MJA128" s="387"/>
      <c r="MJB128" s="213"/>
      <c r="MJC128" s="388"/>
      <c r="MJD128" s="389"/>
      <c r="MJE128" s="387"/>
      <c r="MJF128" s="213"/>
      <c r="MJG128" s="388"/>
      <c r="MJH128" s="389"/>
      <c r="MJI128" s="387"/>
      <c r="MJJ128" s="213"/>
      <c r="MJK128" s="388"/>
      <c r="MJL128" s="389"/>
      <c r="MJM128" s="387"/>
      <c r="MJN128" s="213"/>
      <c r="MJO128" s="388"/>
      <c r="MJP128" s="389"/>
      <c r="MJQ128" s="387"/>
      <c r="MJR128" s="213"/>
      <c r="MJS128" s="388"/>
      <c r="MJT128" s="389"/>
      <c r="MJU128" s="387"/>
      <c r="MJV128" s="213"/>
      <c r="MJW128" s="388"/>
      <c r="MJX128" s="389"/>
      <c r="MJY128" s="387"/>
      <c r="MJZ128" s="213"/>
      <c r="MKA128" s="388"/>
      <c r="MKB128" s="389"/>
      <c r="MKC128" s="387"/>
      <c r="MKD128" s="213"/>
      <c r="MKE128" s="388"/>
      <c r="MKF128" s="389"/>
      <c r="MKG128" s="387"/>
      <c r="MKH128" s="213"/>
      <c r="MKI128" s="388"/>
      <c r="MKJ128" s="389"/>
      <c r="MKK128" s="387"/>
      <c r="MKL128" s="213"/>
      <c r="MKM128" s="388"/>
      <c r="MKN128" s="389"/>
      <c r="MKO128" s="387"/>
      <c r="MKP128" s="213"/>
      <c r="MKQ128" s="388"/>
      <c r="MKR128" s="389"/>
      <c r="MKS128" s="387"/>
      <c r="MKT128" s="213"/>
      <c r="MKU128" s="388"/>
      <c r="MKV128" s="389"/>
      <c r="MKW128" s="387"/>
      <c r="MKX128" s="213"/>
      <c r="MKY128" s="388"/>
      <c r="MKZ128" s="389"/>
      <c r="MLA128" s="387"/>
      <c r="MLB128" s="213"/>
      <c r="MLC128" s="388"/>
      <c r="MLD128" s="389"/>
      <c r="MLE128" s="387"/>
      <c r="MLF128" s="213"/>
      <c r="MLG128" s="388"/>
      <c r="MLH128" s="389"/>
      <c r="MLI128" s="387"/>
      <c r="MLJ128" s="213"/>
      <c r="MLK128" s="388"/>
      <c r="MLL128" s="389"/>
      <c r="MLM128" s="387"/>
      <c r="MLN128" s="213"/>
      <c r="MLO128" s="388"/>
      <c r="MLP128" s="389"/>
      <c r="MLQ128" s="387"/>
      <c r="MLR128" s="213"/>
      <c r="MLS128" s="388"/>
      <c r="MLT128" s="389"/>
      <c r="MLU128" s="387"/>
      <c r="MLV128" s="213"/>
      <c r="MLW128" s="388"/>
      <c r="MLX128" s="389"/>
      <c r="MLY128" s="387"/>
      <c r="MLZ128" s="213"/>
      <c r="MMA128" s="388"/>
      <c r="MMB128" s="389"/>
      <c r="MMC128" s="387"/>
      <c r="MMD128" s="213"/>
      <c r="MME128" s="388"/>
      <c r="MMF128" s="389"/>
      <c r="MMG128" s="387"/>
      <c r="MMH128" s="213"/>
      <c r="MMI128" s="388"/>
      <c r="MMJ128" s="389"/>
      <c r="MMK128" s="387"/>
      <c r="MML128" s="213"/>
      <c r="MMM128" s="388"/>
      <c r="MMN128" s="389"/>
      <c r="MMO128" s="387"/>
      <c r="MMP128" s="213"/>
      <c r="MMQ128" s="388"/>
      <c r="MMR128" s="389"/>
      <c r="MMS128" s="387"/>
      <c r="MMT128" s="213"/>
      <c r="MMU128" s="388"/>
      <c r="MMV128" s="389"/>
      <c r="MMW128" s="387"/>
      <c r="MMX128" s="213"/>
      <c r="MMY128" s="388"/>
      <c r="MMZ128" s="389"/>
      <c r="MNA128" s="387"/>
      <c r="MNB128" s="213"/>
      <c r="MNC128" s="388"/>
      <c r="MND128" s="389"/>
      <c r="MNE128" s="387"/>
      <c r="MNF128" s="213"/>
      <c r="MNG128" s="388"/>
      <c r="MNH128" s="389"/>
      <c r="MNI128" s="387"/>
      <c r="MNJ128" s="213"/>
      <c r="MNK128" s="388"/>
      <c r="MNL128" s="389"/>
      <c r="MNM128" s="387"/>
      <c r="MNN128" s="213"/>
      <c r="MNO128" s="388"/>
      <c r="MNP128" s="389"/>
      <c r="MNQ128" s="387"/>
      <c r="MNR128" s="213"/>
      <c r="MNS128" s="388"/>
      <c r="MNT128" s="389"/>
      <c r="MNU128" s="387"/>
      <c r="MNV128" s="213"/>
      <c r="MNW128" s="388"/>
      <c r="MNX128" s="389"/>
      <c r="MNY128" s="387"/>
      <c r="MNZ128" s="213"/>
      <c r="MOA128" s="388"/>
      <c r="MOB128" s="389"/>
      <c r="MOC128" s="387"/>
      <c r="MOD128" s="213"/>
      <c r="MOE128" s="388"/>
      <c r="MOF128" s="389"/>
      <c r="MOG128" s="387"/>
      <c r="MOH128" s="213"/>
      <c r="MOI128" s="388"/>
      <c r="MOJ128" s="389"/>
      <c r="MOK128" s="387"/>
      <c r="MOL128" s="213"/>
      <c r="MOM128" s="388"/>
      <c r="MON128" s="389"/>
      <c r="MOO128" s="387"/>
      <c r="MOP128" s="213"/>
      <c r="MOQ128" s="388"/>
      <c r="MOR128" s="389"/>
      <c r="MOS128" s="387"/>
      <c r="MOT128" s="213"/>
      <c r="MOU128" s="388"/>
      <c r="MOV128" s="389"/>
      <c r="MOW128" s="387"/>
      <c r="MOX128" s="213"/>
      <c r="MOY128" s="388"/>
      <c r="MOZ128" s="389"/>
      <c r="MPA128" s="387"/>
      <c r="MPB128" s="213"/>
      <c r="MPC128" s="388"/>
      <c r="MPD128" s="389"/>
      <c r="MPE128" s="387"/>
      <c r="MPF128" s="213"/>
      <c r="MPG128" s="388"/>
      <c r="MPH128" s="389"/>
      <c r="MPI128" s="387"/>
      <c r="MPJ128" s="213"/>
      <c r="MPK128" s="388"/>
      <c r="MPL128" s="389"/>
      <c r="MPM128" s="387"/>
      <c r="MPN128" s="213"/>
      <c r="MPO128" s="388"/>
      <c r="MPP128" s="389"/>
      <c r="MPQ128" s="387"/>
      <c r="MPR128" s="213"/>
      <c r="MPS128" s="388"/>
      <c r="MPT128" s="389"/>
      <c r="MPU128" s="387"/>
      <c r="MPV128" s="213"/>
      <c r="MPW128" s="388"/>
      <c r="MPX128" s="389"/>
      <c r="MPY128" s="387"/>
      <c r="MPZ128" s="213"/>
      <c r="MQA128" s="388"/>
      <c r="MQB128" s="389"/>
      <c r="MQC128" s="387"/>
      <c r="MQD128" s="213"/>
      <c r="MQE128" s="388"/>
      <c r="MQF128" s="389"/>
      <c r="MQG128" s="387"/>
      <c r="MQH128" s="213"/>
      <c r="MQI128" s="388"/>
      <c r="MQJ128" s="389"/>
      <c r="MQK128" s="387"/>
      <c r="MQL128" s="213"/>
      <c r="MQM128" s="388"/>
      <c r="MQN128" s="389"/>
      <c r="MQO128" s="387"/>
      <c r="MQP128" s="213"/>
      <c r="MQQ128" s="388"/>
      <c r="MQR128" s="389"/>
      <c r="MQS128" s="387"/>
      <c r="MQT128" s="213"/>
      <c r="MQU128" s="388"/>
      <c r="MQV128" s="389"/>
      <c r="MQW128" s="387"/>
      <c r="MQX128" s="213"/>
      <c r="MQY128" s="388"/>
      <c r="MQZ128" s="389"/>
      <c r="MRA128" s="387"/>
      <c r="MRB128" s="213"/>
      <c r="MRC128" s="388"/>
      <c r="MRD128" s="389"/>
      <c r="MRE128" s="387"/>
      <c r="MRF128" s="213"/>
      <c r="MRG128" s="388"/>
      <c r="MRH128" s="389"/>
      <c r="MRI128" s="387"/>
      <c r="MRJ128" s="213"/>
      <c r="MRK128" s="388"/>
      <c r="MRL128" s="389"/>
      <c r="MRM128" s="387"/>
      <c r="MRN128" s="213"/>
      <c r="MRO128" s="388"/>
      <c r="MRP128" s="389"/>
      <c r="MRQ128" s="387"/>
      <c r="MRR128" s="213"/>
      <c r="MRS128" s="388"/>
      <c r="MRT128" s="389"/>
      <c r="MRU128" s="387"/>
      <c r="MRV128" s="213"/>
      <c r="MRW128" s="388"/>
      <c r="MRX128" s="389"/>
      <c r="MRY128" s="387"/>
      <c r="MRZ128" s="213"/>
      <c r="MSA128" s="388"/>
      <c r="MSB128" s="389"/>
      <c r="MSC128" s="387"/>
      <c r="MSD128" s="213"/>
      <c r="MSE128" s="388"/>
      <c r="MSF128" s="389"/>
      <c r="MSG128" s="387"/>
      <c r="MSH128" s="213"/>
      <c r="MSI128" s="388"/>
      <c r="MSJ128" s="389"/>
      <c r="MSK128" s="387"/>
      <c r="MSL128" s="213"/>
      <c r="MSM128" s="388"/>
      <c r="MSN128" s="389"/>
      <c r="MSO128" s="387"/>
      <c r="MSP128" s="213"/>
      <c r="MSQ128" s="388"/>
      <c r="MSR128" s="389"/>
      <c r="MSS128" s="387"/>
      <c r="MST128" s="213"/>
      <c r="MSU128" s="388"/>
      <c r="MSV128" s="389"/>
      <c r="MSW128" s="387"/>
      <c r="MSX128" s="213"/>
      <c r="MSY128" s="388"/>
      <c r="MSZ128" s="389"/>
      <c r="MTA128" s="387"/>
      <c r="MTB128" s="213"/>
      <c r="MTC128" s="388"/>
      <c r="MTD128" s="389"/>
      <c r="MTE128" s="387"/>
      <c r="MTF128" s="213"/>
      <c r="MTG128" s="388"/>
      <c r="MTH128" s="389"/>
      <c r="MTI128" s="387"/>
      <c r="MTJ128" s="213"/>
      <c r="MTK128" s="388"/>
      <c r="MTL128" s="389"/>
      <c r="MTM128" s="387"/>
      <c r="MTN128" s="213"/>
      <c r="MTO128" s="388"/>
      <c r="MTP128" s="389"/>
      <c r="MTQ128" s="387"/>
      <c r="MTR128" s="213"/>
      <c r="MTS128" s="388"/>
      <c r="MTT128" s="389"/>
      <c r="MTU128" s="387"/>
      <c r="MTV128" s="213"/>
      <c r="MTW128" s="388"/>
      <c r="MTX128" s="389"/>
      <c r="MTY128" s="387"/>
      <c r="MTZ128" s="213"/>
      <c r="MUA128" s="388"/>
      <c r="MUB128" s="389"/>
      <c r="MUC128" s="387"/>
      <c r="MUD128" s="213"/>
      <c r="MUE128" s="388"/>
      <c r="MUF128" s="389"/>
      <c r="MUG128" s="387"/>
      <c r="MUH128" s="213"/>
      <c r="MUI128" s="388"/>
      <c r="MUJ128" s="389"/>
      <c r="MUK128" s="387"/>
      <c r="MUL128" s="213"/>
      <c r="MUM128" s="388"/>
      <c r="MUN128" s="389"/>
      <c r="MUO128" s="387"/>
      <c r="MUP128" s="213"/>
      <c r="MUQ128" s="388"/>
      <c r="MUR128" s="389"/>
      <c r="MUS128" s="387"/>
      <c r="MUT128" s="213"/>
      <c r="MUU128" s="388"/>
      <c r="MUV128" s="389"/>
      <c r="MUW128" s="387"/>
      <c r="MUX128" s="213"/>
      <c r="MUY128" s="388"/>
      <c r="MUZ128" s="389"/>
      <c r="MVA128" s="387"/>
      <c r="MVB128" s="213"/>
      <c r="MVC128" s="388"/>
      <c r="MVD128" s="389"/>
      <c r="MVE128" s="387"/>
      <c r="MVF128" s="213"/>
      <c r="MVG128" s="388"/>
      <c r="MVH128" s="389"/>
      <c r="MVI128" s="387"/>
      <c r="MVJ128" s="213"/>
      <c r="MVK128" s="388"/>
      <c r="MVL128" s="389"/>
      <c r="MVM128" s="387"/>
      <c r="MVN128" s="213"/>
      <c r="MVO128" s="388"/>
      <c r="MVP128" s="389"/>
      <c r="MVQ128" s="387"/>
      <c r="MVR128" s="213"/>
      <c r="MVS128" s="388"/>
      <c r="MVT128" s="389"/>
      <c r="MVU128" s="387"/>
      <c r="MVV128" s="213"/>
      <c r="MVW128" s="388"/>
      <c r="MVX128" s="389"/>
      <c r="MVY128" s="387"/>
      <c r="MVZ128" s="213"/>
      <c r="MWA128" s="388"/>
      <c r="MWB128" s="389"/>
      <c r="MWC128" s="387"/>
      <c r="MWD128" s="213"/>
      <c r="MWE128" s="388"/>
      <c r="MWF128" s="389"/>
      <c r="MWG128" s="387"/>
      <c r="MWH128" s="213"/>
      <c r="MWI128" s="388"/>
      <c r="MWJ128" s="389"/>
      <c r="MWK128" s="387"/>
      <c r="MWL128" s="213"/>
      <c r="MWM128" s="388"/>
      <c r="MWN128" s="389"/>
      <c r="MWO128" s="387"/>
      <c r="MWP128" s="213"/>
      <c r="MWQ128" s="388"/>
      <c r="MWR128" s="389"/>
      <c r="MWS128" s="387"/>
      <c r="MWT128" s="213"/>
      <c r="MWU128" s="388"/>
      <c r="MWV128" s="389"/>
      <c r="MWW128" s="387"/>
      <c r="MWX128" s="213"/>
      <c r="MWY128" s="388"/>
      <c r="MWZ128" s="389"/>
      <c r="MXA128" s="387"/>
      <c r="MXB128" s="213"/>
      <c r="MXC128" s="388"/>
      <c r="MXD128" s="389"/>
      <c r="MXE128" s="387"/>
      <c r="MXF128" s="213"/>
      <c r="MXG128" s="388"/>
      <c r="MXH128" s="389"/>
      <c r="MXI128" s="387"/>
      <c r="MXJ128" s="213"/>
      <c r="MXK128" s="388"/>
      <c r="MXL128" s="389"/>
      <c r="MXM128" s="387"/>
      <c r="MXN128" s="213"/>
      <c r="MXO128" s="388"/>
      <c r="MXP128" s="389"/>
      <c r="MXQ128" s="387"/>
      <c r="MXR128" s="213"/>
      <c r="MXS128" s="388"/>
      <c r="MXT128" s="389"/>
      <c r="MXU128" s="387"/>
      <c r="MXV128" s="213"/>
      <c r="MXW128" s="388"/>
      <c r="MXX128" s="389"/>
      <c r="MXY128" s="387"/>
      <c r="MXZ128" s="213"/>
      <c r="MYA128" s="388"/>
      <c r="MYB128" s="389"/>
      <c r="MYC128" s="387"/>
      <c r="MYD128" s="213"/>
      <c r="MYE128" s="388"/>
      <c r="MYF128" s="389"/>
      <c r="MYG128" s="387"/>
      <c r="MYH128" s="213"/>
      <c r="MYI128" s="388"/>
      <c r="MYJ128" s="389"/>
      <c r="MYK128" s="387"/>
      <c r="MYL128" s="213"/>
      <c r="MYM128" s="388"/>
      <c r="MYN128" s="389"/>
      <c r="MYO128" s="387"/>
      <c r="MYP128" s="213"/>
      <c r="MYQ128" s="388"/>
      <c r="MYR128" s="389"/>
      <c r="MYS128" s="387"/>
      <c r="MYT128" s="213"/>
      <c r="MYU128" s="388"/>
      <c r="MYV128" s="389"/>
      <c r="MYW128" s="387"/>
      <c r="MYX128" s="213"/>
      <c r="MYY128" s="388"/>
      <c r="MYZ128" s="389"/>
      <c r="MZA128" s="387"/>
      <c r="MZB128" s="213"/>
      <c r="MZC128" s="388"/>
      <c r="MZD128" s="389"/>
      <c r="MZE128" s="387"/>
      <c r="MZF128" s="213"/>
      <c r="MZG128" s="388"/>
      <c r="MZH128" s="389"/>
      <c r="MZI128" s="387"/>
      <c r="MZJ128" s="213"/>
      <c r="MZK128" s="388"/>
      <c r="MZL128" s="389"/>
      <c r="MZM128" s="387"/>
      <c r="MZN128" s="213"/>
      <c r="MZO128" s="388"/>
      <c r="MZP128" s="389"/>
      <c r="MZQ128" s="387"/>
      <c r="MZR128" s="213"/>
      <c r="MZS128" s="388"/>
      <c r="MZT128" s="389"/>
      <c r="MZU128" s="387"/>
      <c r="MZV128" s="213"/>
      <c r="MZW128" s="388"/>
      <c r="MZX128" s="389"/>
      <c r="MZY128" s="387"/>
      <c r="MZZ128" s="213"/>
      <c r="NAA128" s="388"/>
      <c r="NAB128" s="389"/>
      <c r="NAC128" s="387"/>
      <c r="NAD128" s="213"/>
      <c r="NAE128" s="388"/>
      <c r="NAF128" s="389"/>
      <c r="NAG128" s="387"/>
      <c r="NAH128" s="213"/>
      <c r="NAI128" s="388"/>
      <c r="NAJ128" s="389"/>
      <c r="NAK128" s="387"/>
      <c r="NAL128" s="213"/>
      <c r="NAM128" s="388"/>
      <c r="NAN128" s="389"/>
      <c r="NAO128" s="387"/>
      <c r="NAP128" s="213"/>
      <c r="NAQ128" s="388"/>
      <c r="NAR128" s="389"/>
      <c r="NAS128" s="387"/>
      <c r="NAT128" s="213"/>
      <c r="NAU128" s="388"/>
      <c r="NAV128" s="389"/>
      <c r="NAW128" s="387"/>
      <c r="NAX128" s="213"/>
      <c r="NAY128" s="388"/>
      <c r="NAZ128" s="389"/>
      <c r="NBA128" s="387"/>
      <c r="NBB128" s="213"/>
      <c r="NBC128" s="388"/>
      <c r="NBD128" s="389"/>
      <c r="NBE128" s="387"/>
      <c r="NBF128" s="213"/>
      <c r="NBG128" s="388"/>
      <c r="NBH128" s="389"/>
      <c r="NBI128" s="387"/>
      <c r="NBJ128" s="213"/>
      <c r="NBK128" s="388"/>
      <c r="NBL128" s="389"/>
      <c r="NBM128" s="387"/>
      <c r="NBN128" s="213"/>
      <c r="NBO128" s="388"/>
      <c r="NBP128" s="389"/>
      <c r="NBQ128" s="387"/>
      <c r="NBR128" s="213"/>
      <c r="NBS128" s="388"/>
      <c r="NBT128" s="389"/>
      <c r="NBU128" s="387"/>
      <c r="NBV128" s="213"/>
      <c r="NBW128" s="388"/>
      <c r="NBX128" s="389"/>
      <c r="NBY128" s="387"/>
      <c r="NBZ128" s="213"/>
      <c r="NCA128" s="388"/>
      <c r="NCB128" s="389"/>
      <c r="NCC128" s="387"/>
      <c r="NCD128" s="213"/>
      <c r="NCE128" s="388"/>
      <c r="NCF128" s="389"/>
      <c r="NCG128" s="387"/>
      <c r="NCH128" s="213"/>
      <c r="NCI128" s="388"/>
      <c r="NCJ128" s="389"/>
      <c r="NCK128" s="387"/>
      <c r="NCL128" s="213"/>
      <c r="NCM128" s="388"/>
      <c r="NCN128" s="389"/>
      <c r="NCO128" s="387"/>
      <c r="NCP128" s="213"/>
      <c r="NCQ128" s="388"/>
      <c r="NCR128" s="389"/>
      <c r="NCS128" s="387"/>
      <c r="NCT128" s="213"/>
      <c r="NCU128" s="388"/>
      <c r="NCV128" s="389"/>
      <c r="NCW128" s="387"/>
      <c r="NCX128" s="213"/>
      <c r="NCY128" s="388"/>
      <c r="NCZ128" s="389"/>
      <c r="NDA128" s="387"/>
      <c r="NDB128" s="213"/>
      <c r="NDC128" s="388"/>
      <c r="NDD128" s="389"/>
      <c r="NDE128" s="387"/>
      <c r="NDF128" s="213"/>
      <c r="NDG128" s="388"/>
      <c r="NDH128" s="389"/>
      <c r="NDI128" s="387"/>
      <c r="NDJ128" s="213"/>
      <c r="NDK128" s="388"/>
      <c r="NDL128" s="389"/>
      <c r="NDM128" s="387"/>
      <c r="NDN128" s="213"/>
      <c r="NDO128" s="388"/>
      <c r="NDP128" s="389"/>
      <c r="NDQ128" s="387"/>
      <c r="NDR128" s="213"/>
      <c r="NDS128" s="388"/>
      <c r="NDT128" s="389"/>
      <c r="NDU128" s="387"/>
      <c r="NDV128" s="213"/>
      <c r="NDW128" s="388"/>
      <c r="NDX128" s="389"/>
      <c r="NDY128" s="387"/>
      <c r="NDZ128" s="213"/>
      <c r="NEA128" s="388"/>
      <c r="NEB128" s="389"/>
      <c r="NEC128" s="387"/>
      <c r="NED128" s="213"/>
      <c r="NEE128" s="388"/>
      <c r="NEF128" s="389"/>
      <c r="NEG128" s="387"/>
      <c r="NEH128" s="213"/>
      <c r="NEI128" s="388"/>
      <c r="NEJ128" s="389"/>
      <c r="NEK128" s="387"/>
      <c r="NEL128" s="213"/>
      <c r="NEM128" s="388"/>
      <c r="NEN128" s="389"/>
      <c r="NEO128" s="387"/>
      <c r="NEP128" s="213"/>
      <c r="NEQ128" s="388"/>
      <c r="NER128" s="389"/>
      <c r="NES128" s="387"/>
      <c r="NET128" s="213"/>
      <c r="NEU128" s="388"/>
      <c r="NEV128" s="389"/>
      <c r="NEW128" s="387"/>
      <c r="NEX128" s="213"/>
      <c r="NEY128" s="388"/>
      <c r="NEZ128" s="389"/>
      <c r="NFA128" s="387"/>
      <c r="NFB128" s="213"/>
      <c r="NFC128" s="388"/>
      <c r="NFD128" s="389"/>
      <c r="NFE128" s="387"/>
      <c r="NFF128" s="213"/>
      <c r="NFG128" s="388"/>
      <c r="NFH128" s="389"/>
      <c r="NFI128" s="387"/>
      <c r="NFJ128" s="213"/>
      <c r="NFK128" s="388"/>
      <c r="NFL128" s="389"/>
      <c r="NFM128" s="387"/>
      <c r="NFN128" s="213"/>
      <c r="NFO128" s="388"/>
      <c r="NFP128" s="389"/>
      <c r="NFQ128" s="387"/>
      <c r="NFR128" s="213"/>
      <c r="NFS128" s="388"/>
      <c r="NFT128" s="389"/>
      <c r="NFU128" s="387"/>
      <c r="NFV128" s="213"/>
      <c r="NFW128" s="388"/>
      <c r="NFX128" s="389"/>
      <c r="NFY128" s="387"/>
      <c r="NFZ128" s="213"/>
      <c r="NGA128" s="388"/>
      <c r="NGB128" s="389"/>
      <c r="NGC128" s="387"/>
      <c r="NGD128" s="213"/>
      <c r="NGE128" s="388"/>
      <c r="NGF128" s="389"/>
      <c r="NGG128" s="387"/>
      <c r="NGH128" s="213"/>
      <c r="NGI128" s="388"/>
      <c r="NGJ128" s="389"/>
      <c r="NGK128" s="387"/>
      <c r="NGL128" s="213"/>
      <c r="NGM128" s="388"/>
      <c r="NGN128" s="389"/>
      <c r="NGO128" s="387"/>
      <c r="NGP128" s="213"/>
      <c r="NGQ128" s="388"/>
      <c r="NGR128" s="389"/>
      <c r="NGS128" s="387"/>
      <c r="NGT128" s="213"/>
      <c r="NGU128" s="388"/>
      <c r="NGV128" s="389"/>
      <c r="NGW128" s="387"/>
      <c r="NGX128" s="213"/>
      <c r="NGY128" s="388"/>
      <c r="NGZ128" s="389"/>
      <c r="NHA128" s="387"/>
      <c r="NHB128" s="213"/>
      <c r="NHC128" s="388"/>
      <c r="NHD128" s="389"/>
      <c r="NHE128" s="387"/>
      <c r="NHF128" s="213"/>
      <c r="NHG128" s="388"/>
      <c r="NHH128" s="389"/>
      <c r="NHI128" s="387"/>
      <c r="NHJ128" s="213"/>
      <c r="NHK128" s="388"/>
      <c r="NHL128" s="389"/>
      <c r="NHM128" s="387"/>
      <c r="NHN128" s="213"/>
      <c r="NHO128" s="388"/>
      <c r="NHP128" s="389"/>
      <c r="NHQ128" s="387"/>
      <c r="NHR128" s="213"/>
      <c r="NHS128" s="388"/>
      <c r="NHT128" s="389"/>
      <c r="NHU128" s="387"/>
      <c r="NHV128" s="213"/>
      <c r="NHW128" s="388"/>
      <c r="NHX128" s="389"/>
      <c r="NHY128" s="387"/>
      <c r="NHZ128" s="213"/>
      <c r="NIA128" s="388"/>
      <c r="NIB128" s="389"/>
      <c r="NIC128" s="387"/>
      <c r="NID128" s="213"/>
      <c r="NIE128" s="388"/>
      <c r="NIF128" s="389"/>
      <c r="NIG128" s="387"/>
      <c r="NIH128" s="213"/>
      <c r="NII128" s="388"/>
      <c r="NIJ128" s="389"/>
      <c r="NIK128" s="387"/>
      <c r="NIL128" s="213"/>
      <c r="NIM128" s="388"/>
      <c r="NIN128" s="389"/>
      <c r="NIO128" s="387"/>
      <c r="NIP128" s="213"/>
      <c r="NIQ128" s="388"/>
      <c r="NIR128" s="389"/>
      <c r="NIS128" s="387"/>
      <c r="NIT128" s="213"/>
      <c r="NIU128" s="388"/>
      <c r="NIV128" s="389"/>
      <c r="NIW128" s="387"/>
      <c r="NIX128" s="213"/>
      <c r="NIY128" s="388"/>
      <c r="NIZ128" s="389"/>
      <c r="NJA128" s="387"/>
      <c r="NJB128" s="213"/>
      <c r="NJC128" s="388"/>
      <c r="NJD128" s="389"/>
      <c r="NJE128" s="387"/>
      <c r="NJF128" s="213"/>
      <c r="NJG128" s="388"/>
      <c r="NJH128" s="389"/>
      <c r="NJI128" s="387"/>
      <c r="NJJ128" s="213"/>
      <c r="NJK128" s="388"/>
      <c r="NJL128" s="389"/>
      <c r="NJM128" s="387"/>
      <c r="NJN128" s="213"/>
      <c r="NJO128" s="388"/>
      <c r="NJP128" s="389"/>
      <c r="NJQ128" s="387"/>
      <c r="NJR128" s="213"/>
      <c r="NJS128" s="388"/>
      <c r="NJT128" s="389"/>
      <c r="NJU128" s="387"/>
      <c r="NJV128" s="213"/>
      <c r="NJW128" s="388"/>
      <c r="NJX128" s="389"/>
      <c r="NJY128" s="387"/>
      <c r="NJZ128" s="213"/>
      <c r="NKA128" s="388"/>
      <c r="NKB128" s="389"/>
      <c r="NKC128" s="387"/>
      <c r="NKD128" s="213"/>
      <c r="NKE128" s="388"/>
      <c r="NKF128" s="389"/>
      <c r="NKG128" s="387"/>
      <c r="NKH128" s="213"/>
      <c r="NKI128" s="388"/>
      <c r="NKJ128" s="389"/>
      <c r="NKK128" s="387"/>
      <c r="NKL128" s="213"/>
      <c r="NKM128" s="388"/>
      <c r="NKN128" s="389"/>
      <c r="NKO128" s="387"/>
      <c r="NKP128" s="213"/>
      <c r="NKQ128" s="388"/>
      <c r="NKR128" s="389"/>
      <c r="NKS128" s="387"/>
      <c r="NKT128" s="213"/>
      <c r="NKU128" s="388"/>
      <c r="NKV128" s="389"/>
      <c r="NKW128" s="387"/>
      <c r="NKX128" s="213"/>
      <c r="NKY128" s="388"/>
      <c r="NKZ128" s="389"/>
      <c r="NLA128" s="387"/>
      <c r="NLB128" s="213"/>
      <c r="NLC128" s="388"/>
      <c r="NLD128" s="389"/>
      <c r="NLE128" s="387"/>
      <c r="NLF128" s="213"/>
      <c r="NLG128" s="388"/>
      <c r="NLH128" s="389"/>
      <c r="NLI128" s="387"/>
      <c r="NLJ128" s="213"/>
      <c r="NLK128" s="388"/>
      <c r="NLL128" s="389"/>
      <c r="NLM128" s="387"/>
      <c r="NLN128" s="213"/>
      <c r="NLO128" s="388"/>
      <c r="NLP128" s="389"/>
      <c r="NLQ128" s="387"/>
      <c r="NLR128" s="213"/>
      <c r="NLS128" s="388"/>
      <c r="NLT128" s="389"/>
      <c r="NLU128" s="387"/>
      <c r="NLV128" s="213"/>
      <c r="NLW128" s="388"/>
      <c r="NLX128" s="389"/>
      <c r="NLY128" s="387"/>
      <c r="NLZ128" s="213"/>
      <c r="NMA128" s="388"/>
      <c r="NMB128" s="389"/>
      <c r="NMC128" s="387"/>
      <c r="NMD128" s="213"/>
      <c r="NME128" s="388"/>
      <c r="NMF128" s="389"/>
      <c r="NMG128" s="387"/>
      <c r="NMH128" s="213"/>
      <c r="NMI128" s="388"/>
      <c r="NMJ128" s="389"/>
      <c r="NMK128" s="387"/>
      <c r="NML128" s="213"/>
      <c r="NMM128" s="388"/>
      <c r="NMN128" s="389"/>
      <c r="NMO128" s="387"/>
      <c r="NMP128" s="213"/>
      <c r="NMQ128" s="388"/>
      <c r="NMR128" s="389"/>
      <c r="NMS128" s="387"/>
      <c r="NMT128" s="213"/>
      <c r="NMU128" s="388"/>
      <c r="NMV128" s="389"/>
      <c r="NMW128" s="387"/>
      <c r="NMX128" s="213"/>
      <c r="NMY128" s="388"/>
      <c r="NMZ128" s="389"/>
      <c r="NNA128" s="387"/>
      <c r="NNB128" s="213"/>
      <c r="NNC128" s="388"/>
      <c r="NND128" s="389"/>
      <c r="NNE128" s="387"/>
      <c r="NNF128" s="213"/>
      <c r="NNG128" s="388"/>
      <c r="NNH128" s="389"/>
      <c r="NNI128" s="387"/>
      <c r="NNJ128" s="213"/>
      <c r="NNK128" s="388"/>
      <c r="NNL128" s="389"/>
      <c r="NNM128" s="387"/>
      <c r="NNN128" s="213"/>
      <c r="NNO128" s="388"/>
      <c r="NNP128" s="389"/>
      <c r="NNQ128" s="387"/>
      <c r="NNR128" s="213"/>
      <c r="NNS128" s="388"/>
      <c r="NNT128" s="389"/>
      <c r="NNU128" s="387"/>
      <c r="NNV128" s="213"/>
      <c r="NNW128" s="388"/>
      <c r="NNX128" s="389"/>
      <c r="NNY128" s="387"/>
      <c r="NNZ128" s="213"/>
      <c r="NOA128" s="388"/>
      <c r="NOB128" s="389"/>
      <c r="NOC128" s="387"/>
      <c r="NOD128" s="213"/>
      <c r="NOE128" s="388"/>
      <c r="NOF128" s="389"/>
      <c r="NOG128" s="387"/>
      <c r="NOH128" s="213"/>
      <c r="NOI128" s="388"/>
      <c r="NOJ128" s="389"/>
      <c r="NOK128" s="387"/>
      <c r="NOL128" s="213"/>
      <c r="NOM128" s="388"/>
      <c r="NON128" s="389"/>
      <c r="NOO128" s="387"/>
      <c r="NOP128" s="213"/>
      <c r="NOQ128" s="388"/>
      <c r="NOR128" s="389"/>
      <c r="NOS128" s="387"/>
      <c r="NOT128" s="213"/>
      <c r="NOU128" s="388"/>
      <c r="NOV128" s="389"/>
      <c r="NOW128" s="387"/>
      <c r="NOX128" s="213"/>
      <c r="NOY128" s="388"/>
      <c r="NOZ128" s="389"/>
      <c r="NPA128" s="387"/>
      <c r="NPB128" s="213"/>
      <c r="NPC128" s="388"/>
      <c r="NPD128" s="389"/>
      <c r="NPE128" s="387"/>
      <c r="NPF128" s="213"/>
      <c r="NPG128" s="388"/>
      <c r="NPH128" s="389"/>
      <c r="NPI128" s="387"/>
      <c r="NPJ128" s="213"/>
      <c r="NPK128" s="388"/>
      <c r="NPL128" s="389"/>
      <c r="NPM128" s="387"/>
      <c r="NPN128" s="213"/>
      <c r="NPO128" s="388"/>
      <c r="NPP128" s="389"/>
      <c r="NPQ128" s="387"/>
      <c r="NPR128" s="213"/>
      <c r="NPS128" s="388"/>
      <c r="NPT128" s="389"/>
      <c r="NPU128" s="387"/>
      <c r="NPV128" s="213"/>
      <c r="NPW128" s="388"/>
      <c r="NPX128" s="389"/>
      <c r="NPY128" s="387"/>
      <c r="NPZ128" s="213"/>
      <c r="NQA128" s="388"/>
      <c r="NQB128" s="389"/>
      <c r="NQC128" s="387"/>
      <c r="NQD128" s="213"/>
      <c r="NQE128" s="388"/>
      <c r="NQF128" s="389"/>
      <c r="NQG128" s="387"/>
      <c r="NQH128" s="213"/>
      <c r="NQI128" s="388"/>
      <c r="NQJ128" s="389"/>
      <c r="NQK128" s="387"/>
      <c r="NQL128" s="213"/>
      <c r="NQM128" s="388"/>
      <c r="NQN128" s="389"/>
      <c r="NQO128" s="387"/>
      <c r="NQP128" s="213"/>
      <c r="NQQ128" s="388"/>
      <c r="NQR128" s="389"/>
      <c r="NQS128" s="387"/>
      <c r="NQT128" s="213"/>
      <c r="NQU128" s="388"/>
      <c r="NQV128" s="389"/>
      <c r="NQW128" s="387"/>
      <c r="NQX128" s="213"/>
      <c r="NQY128" s="388"/>
      <c r="NQZ128" s="389"/>
      <c r="NRA128" s="387"/>
      <c r="NRB128" s="213"/>
      <c r="NRC128" s="388"/>
      <c r="NRD128" s="389"/>
      <c r="NRE128" s="387"/>
      <c r="NRF128" s="213"/>
      <c r="NRG128" s="388"/>
      <c r="NRH128" s="389"/>
      <c r="NRI128" s="387"/>
      <c r="NRJ128" s="213"/>
      <c r="NRK128" s="388"/>
      <c r="NRL128" s="389"/>
      <c r="NRM128" s="387"/>
      <c r="NRN128" s="213"/>
      <c r="NRO128" s="388"/>
      <c r="NRP128" s="389"/>
      <c r="NRQ128" s="387"/>
      <c r="NRR128" s="213"/>
      <c r="NRS128" s="388"/>
      <c r="NRT128" s="389"/>
      <c r="NRU128" s="387"/>
      <c r="NRV128" s="213"/>
      <c r="NRW128" s="388"/>
      <c r="NRX128" s="389"/>
      <c r="NRY128" s="387"/>
      <c r="NRZ128" s="213"/>
      <c r="NSA128" s="388"/>
      <c r="NSB128" s="389"/>
      <c r="NSC128" s="387"/>
      <c r="NSD128" s="213"/>
      <c r="NSE128" s="388"/>
      <c r="NSF128" s="389"/>
      <c r="NSG128" s="387"/>
      <c r="NSH128" s="213"/>
      <c r="NSI128" s="388"/>
      <c r="NSJ128" s="389"/>
      <c r="NSK128" s="387"/>
      <c r="NSL128" s="213"/>
      <c r="NSM128" s="388"/>
      <c r="NSN128" s="389"/>
      <c r="NSO128" s="387"/>
      <c r="NSP128" s="213"/>
      <c r="NSQ128" s="388"/>
      <c r="NSR128" s="389"/>
      <c r="NSS128" s="387"/>
      <c r="NST128" s="213"/>
      <c r="NSU128" s="388"/>
      <c r="NSV128" s="389"/>
      <c r="NSW128" s="387"/>
      <c r="NSX128" s="213"/>
      <c r="NSY128" s="388"/>
      <c r="NSZ128" s="389"/>
      <c r="NTA128" s="387"/>
      <c r="NTB128" s="213"/>
      <c r="NTC128" s="388"/>
      <c r="NTD128" s="389"/>
      <c r="NTE128" s="387"/>
      <c r="NTF128" s="213"/>
      <c r="NTG128" s="388"/>
      <c r="NTH128" s="389"/>
      <c r="NTI128" s="387"/>
      <c r="NTJ128" s="213"/>
      <c r="NTK128" s="388"/>
      <c r="NTL128" s="389"/>
      <c r="NTM128" s="387"/>
      <c r="NTN128" s="213"/>
      <c r="NTO128" s="388"/>
      <c r="NTP128" s="389"/>
      <c r="NTQ128" s="387"/>
      <c r="NTR128" s="213"/>
      <c r="NTS128" s="388"/>
      <c r="NTT128" s="389"/>
      <c r="NTU128" s="387"/>
      <c r="NTV128" s="213"/>
      <c r="NTW128" s="388"/>
      <c r="NTX128" s="389"/>
      <c r="NTY128" s="387"/>
      <c r="NTZ128" s="213"/>
      <c r="NUA128" s="388"/>
      <c r="NUB128" s="389"/>
      <c r="NUC128" s="387"/>
      <c r="NUD128" s="213"/>
      <c r="NUE128" s="388"/>
      <c r="NUF128" s="389"/>
      <c r="NUG128" s="387"/>
      <c r="NUH128" s="213"/>
      <c r="NUI128" s="388"/>
      <c r="NUJ128" s="389"/>
      <c r="NUK128" s="387"/>
      <c r="NUL128" s="213"/>
      <c r="NUM128" s="388"/>
      <c r="NUN128" s="389"/>
      <c r="NUO128" s="387"/>
      <c r="NUP128" s="213"/>
      <c r="NUQ128" s="388"/>
      <c r="NUR128" s="389"/>
      <c r="NUS128" s="387"/>
      <c r="NUT128" s="213"/>
      <c r="NUU128" s="388"/>
      <c r="NUV128" s="389"/>
      <c r="NUW128" s="387"/>
      <c r="NUX128" s="213"/>
      <c r="NUY128" s="388"/>
      <c r="NUZ128" s="389"/>
      <c r="NVA128" s="387"/>
      <c r="NVB128" s="213"/>
      <c r="NVC128" s="388"/>
      <c r="NVD128" s="389"/>
      <c r="NVE128" s="387"/>
      <c r="NVF128" s="213"/>
      <c r="NVG128" s="388"/>
      <c r="NVH128" s="389"/>
      <c r="NVI128" s="387"/>
      <c r="NVJ128" s="213"/>
      <c r="NVK128" s="388"/>
      <c r="NVL128" s="389"/>
      <c r="NVM128" s="387"/>
      <c r="NVN128" s="213"/>
      <c r="NVO128" s="388"/>
      <c r="NVP128" s="389"/>
      <c r="NVQ128" s="387"/>
      <c r="NVR128" s="213"/>
      <c r="NVS128" s="388"/>
      <c r="NVT128" s="389"/>
      <c r="NVU128" s="387"/>
      <c r="NVV128" s="213"/>
      <c r="NVW128" s="388"/>
      <c r="NVX128" s="389"/>
      <c r="NVY128" s="387"/>
      <c r="NVZ128" s="213"/>
      <c r="NWA128" s="388"/>
      <c r="NWB128" s="389"/>
      <c r="NWC128" s="387"/>
      <c r="NWD128" s="213"/>
      <c r="NWE128" s="388"/>
      <c r="NWF128" s="389"/>
      <c r="NWG128" s="387"/>
      <c r="NWH128" s="213"/>
      <c r="NWI128" s="388"/>
      <c r="NWJ128" s="389"/>
      <c r="NWK128" s="387"/>
      <c r="NWL128" s="213"/>
      <c r="NWM128" s="388"/>
      <c r="NWN128" s="389"/>
      <c r="NWO128" s="387"/>
      <c r="NWP128" s="213"/>
      <c r="NWQ128" s="388"/>
      <c r="NWR128" s="389"/>
      <c r="NWS128" s="387"/>
      <c r="NWT128" s="213"/>
      <c r="NWU128" s="388"/>
      <c r="NWV128" s="389"/>
      <c r="NWW128" s="387"/>
      <c r="NWX128" s="213"/>
      <c r="NWY128" s="388"/>
      <c r="NWZ128" s="389"/>
      <c r="NXA128" s="387"/>
      <c r="NXB128" s="213"/>
      <c r="NXC128" s="388"/>
      <c r="NXD128" s="389"/>
      <c r="NXE128" s="387"/>
      <c r="NXF128" s="213"/>
      <c r="NXG128" s="388"/>
      <c r="NXH128" s="389"/>
      <c r="NXI128" s="387"/>
      <c r="NXJ128" s="213"/>
      <c r="NXK128" s="388"/>
      <c r="NXL128" s="389"/>
      <c r="NXM128" s="387"/>
      <c r="NXN128" s="213"/>
      <c r="NXO128" s="388"/>
      <c r="NXP128" s="389"/>
      <c r="NXQ128" s="387"/>
      <c r="NXR128" s="213"/>
      <c r="NXS128" s="388"/>
      <c r="NXT128" s="389"/>
      <c r="NXU128" s="387"/>
      <c r="NXV128" s="213"/>
      <c r="NXW128" s="388"/>
      <c r="NXX128" s="389"/>
      <c r="NXY128" s="387"/>
      <c r="NXZ128" s="213"/>
      <c r="NYA128" s="388"/>
      <c r="NYB128" s="389"/>
      <c r="NYC128" s="387"/>
      <c r="NYD128" s="213"/>
      <c r="NYE128" s="388"/>
      <c r="NYF128" s="389"/>
      <c r="NYG128" s="387"/>
      <c r="NYH128" s="213"/>
      <c r="NYI128" s="388"/>
      <c r="NYJ128" s="389"/>
      <c r="NYK128" s="387"/>
      <c r="NYL128" s="213"/>
      <c r="NYM128" s="388"/>
      <c r="NYN128" s="389"/>
      <c r="NYO128" s="387"/>
      <c r="NYP128" s="213"/>
      <c r="NYQ128" s="388"/>
      <c r="NYR128" s="389"/>
      <c r="NYS128" s="387"/>
      <c r="NYT128" s="213"/>
      <c r="NYU128" s="388"/>
      <c r="NYV128" s="389"/>
      <c r="NYW128" s="387"/>
      <c r="NYX128" s="213"/>
      <c r="NYY128" s="388"/>
      <c r="NYZ128" s="389"/>
      <c r="NZA128" s="387"/>
      <c r="NZB128" s="213"/>
      <c r="NZC128" s="388"/>
      <c r="NZD128" s="389"/>
      <c r="NZE128" s="387"/>
      <c r="NZF128" s="213"/>
      <c r="NZG128" s="388"/>
      <c r="NZH128" s="389"/>
      <c r="NZI128" s="387"/>
      <c r="NZJ128" s="213"/>
      <c r="NZK128" s="388"/>
      <c r="NZL128" s="389"/>
      <c r="NZM128" s="387"/>
      <c r="NZN128" s="213"/>
      <c r="NZO128" s="388"/>
      <c r="NZP128" s="389"/>
      <c r="NZQ128" s="387"/>
      <c r="NZR128" s="213"/>
      <c r="NZS128" s="388"/>
      <c r="NZT128" s="389"/>
      <c r="NZU128" s="387"/>
      <c r="NZV128" s="213"/>
      <c r="NZW128" s="388"/>
      <c r="NZX128" s="389"/>
      <c r="NZY128" s="387"/>
      <c r="NZZ128" s="213"/>
      <c r="OAA128" s="388"/>
      <c r="OAB128" s="389"/>
      <c r="OAC128" s="387"/>
      <c r="OAD128" s="213"/>
      <c r="OAE128" s="388"/>
      <c r="OAF128" s="389"/>
      <c r="OAG128" s="387"/>
      <c r="OAH128" s="213"/>
      <c r="OAI128" s="388"/>
      <c r="OAJ128" s="389"/>
      <c r="OAK128" s="387"/>
      <c r="OAL128" s="213"/>
      <c r="OAM128" s="388"/>
      <c r="OAN128" s="389"/>
      <c r="OAO128" s="387"/>
      <c r="OAP128" s="213"/>
      <c r="OAQ128" s="388"/>
      <c r="OAR128" s="389"/>
      <c r="OAS128" s="387"/>
      <c r="OAT128" s="213"/>
      <c r="OAU128" s="388"/>
      <c r="OAV128" s="389"/>
      <c r="OAW128" s="387"/>
      <c r="OAX128" s="213"/>
      <c r="OAY128" s="388"/>
      <c r="OAZ128" s="389"/>
      <c r="OBA128" s="387"/>
      <c r="OBB128" s="213"/>
      <c r="OBC128" s="388"/>
      <c r="OBD128" s="389"/>
      <c r="OBE128" s="387"/>
      <c r="OBF128" s="213"/>
      <c r="OBG128" s="388"/>
      <c r="OBH128" s="389"/>
      <c r="OBI128" s="387"/>
      <c r="OBJ128" s="213"/>
      <c r="OBK128" s="388"/>
      <c r="OBL128" s="389"/>
      <c r="OBM128" s="387"/>
      <c r="OBN128" s="213"/>
      <c r="OBO128" s="388"/>
      <c r="OBP128" s="389"/>
      <c r="OBQ128" s="387"/>
      <c r="OBR128" s="213"/>
      <c r="OBS128" s="388"/>
      <c r="OBT128" s="389"/>
      <c r="OBU128" s="387"/>
      <c r="OBV128" s="213"/>
      <c r="OBW128" s="388"/>
      <c r="OBX128" s="389"/>
      <c r="OBY128" s="387"/>
      <c r="OBZ128" s="213"/>
      <c r="OCA128" s="388"/>
      <c r="OCB128" s="389"/>
      <c r="OCC128" s="387"/>
      <c r="OCD128" s="213"/>
      <c r="OCE128" s="388"/>
      <c r="OCF128" s="389"/>
      <c r="OCG128" s="387"/>
      <c r="OCH128" s="213"/>
      <c r="OCI128" s="388"/>
      <c r="OCJ128" s="389"/>
      <c r="OCK128" s="387"/>
      <c r="OCL128" s="213"/>
      <c r="OCM128" s="388"/>
      <c r="OCN128" s="389"/>
      <c r="OCO128" s="387"/>
      <c r="OCP128" s="213"/>
      <c r="OCQ128" s="388"/>
      <c r="OCR128" s="389"/>
      <c r="OCS128" s="387"/>
      <c r="OCT128" s="213"/>
      <c r="OCU128" s="388"/>
      <c r="OCV128" s="389"/>
      <c r="OCW128" s="387"/>
      <c r="OCX128" s="213"/>
      <c r="OCY128" s="388"/>
      <c r="OCZ128" s="389"/>
      <c r="ODA128" s="387"/>
      <c r="ODB128" s="213"/>
      <c r="ODC128" s="388"/>
      <c r="ODD128" s="389"/>
      <c r="ODE128" s="387"/>
      <c r="ODF128" s="213"/>
      <c r="ODG128" s="388"/>
      <c r="ODH128" s="389"/>
      <c r="ODI128" s="387"/>
      <c r="ODJ128" s="213"/>
      <c r="ODK128" s="388"/>
      <c r="ODL128" s="389"/>
      <c r="ODM128" s="387"/>
      <c r="ODN128" s="213"/>
      <c r="ODO128" s="388"/>
      <c r="ODP128" s="389"/>
      <c r="ODQ128" s="387"/>
      <c r="ODR128" s="213"/>
      <c r="ODS128" s="388"/>
      <c r="ODT128" s="389"/>
      <c r="ODU128" s="387"/>
      <c r="ODV128" s="213"/>
      <c r="ODW128" s="388"/>
      <c r="ODX128" s="389"/>
      <c r="ODY128" s="387"/>
      <c r="ODZ128" s="213"/>
      <c r="OEA128" s="388"/>
      <c r="OEB128" s="389"/>
      <c r="OEC128" s="387"/>
      <c r="OED128" s="213"/>
      <c r="OEE128" s="388"/>
      <c r="OEF128" s="389"/>
      <c r="OEG128" s="387"/>
      <c r="OEH128" s="213"/>
      <c r="OEI128" s="388"/>
      <c r="OEJ128" s="389"/>
      <c r="OEK128" s="387"/>
      <c r="OEL128" s="213"/>
      <c r="OEM128" s="388"/>
      <c r="OEN128" s="389"/>
      <c r="OEO128" s="387"/>
      <c r="OEP128" s="213"/>
      <c r="OEQ128" s="388"/>
      <c r="OER128" s="389"/>
      <c r="OES128" s="387"/>
      <c r="OET128" s="213"/>
      <c r="OEU128" s="388"/>
      <c r="OEV128" s="389"/>
      <c r="OEW128" s="387"/>
      <c r="OEX128" s="213"/>
      <c r="OEY128" s="388"/>
      <c r="OEZ128" s="389"/>
      <c r="OFA128" s="387"/>
      <c r="OFB128" s="213"/>
      <c r="OFC128" s="388"/>
      <c r="OFD128" s="389"/>
      <c r="OFE128" s="387"/>
      <c r="OFF128" s="213"/>
      <c r="OFG128" s="388"/>
      <c r="OFH128" s="389"/>
      <c r="OFI128" s="387"/>
      <c r="OFJ128" s="213"/>
      <c r="OFK128" s="388"/>
      <c r="OFL128" s="389"/>
      <c r="OFM128" s="387"/>
      <c r="OFN128" s="213"/>
      <c r="OFO128" s="388"/>
      <c r="OFP128" s="389"/>
      <c r="OFQ128" s="387"/>
      <c r="OFR128" s="213"/>
      <c r="OFS128" s="388"/>
      <c r="OFT128" s="389"/>
      <c r="OFU128" s="387"/>
      <c r="OFV128" s="213"/>
      <c r="OFW128" s="388"/>
      <c r="OFX128" s="389"/>
      <c r="OFY128" s="387"/>
      <c r="OFZ128" s="213"/>
      <c r="OGA128" s="388"/>
      <c r="OGB128" s="389"/>
      <c r="OGC128" s="387"/>
      <c r="OGD128" s="213"/>
      <c r="OGE128" s="388"/>
      <c r="OGF128" s="389"/>
      <c r="OGG128" s="387"/>
      <c r="OGH128" s="213"/>
      <c r="OGI128" s="388"/>
      <c r="OGJ128" s="389"/>
      <c r="OGK128" s="387"/>
      <c r="OGL128" s="213"/>
      <c r="OGM128" s="388"/>
      <c r="OGN128" s="389"/>
      <c r="OGO128" s="387"/>
      <c r="OGP128" s="213"/>
      <c r="OGQ128" s="388"/>
      <c r="OGR128" s="389"/>
      <c r="OGS128" s="387"/>
      <c r="OGT128" s="213"/>
      <c r="OGU128" s="388"/>
      <c r="OGV128" s="389"/>
      <c r="OGW128" s="387"/>
      <c r="OGX128" s="213"/>
      <c r="OGY128" s="388"/>
      <c r="OGZ128" s="389"/>
      <c r="OHA128" s="387"/>
      <c r="OHB128" s="213"/>
      <c r="OHC128" s="388"/>
      <c r="OHD128" s="389"/>
      <c r="OHE128" s="387"/>
      <c r="OHF128" s="213"/>
      <c r="OHG128" s="388"/>
      <c r="OHH128" s="389"/>
      <c r="OHI128" s="387"/>
      <c r="OHJ128" s="213"/>
      <c r="OHK128" s="388"/>
      <c r="OHL128" s="389"/>
      <c r="OHM128" s="387"/>
      <c r="OHN128" s="213"/>
      <c r="OHO128" s="388"/>
      <c r="OHP128" s="389"/>
      <c r="OHQ128" s="387"/>
      <c r="OHR128" s="213"/>
      <c r="OHS128" s="388"/>
      <c r="OHT128" s="389"/>
      <c r="OHU128" s="387"/>
      <c r="OHV128" s="213"/>
      <c r="OHW128" s="388"/>
      <c r="OHX128" s="389"/>
      <c r="OHY128" s="387"/>
      <c r="OHZ128" s="213"/>
      <c r="OIA128" s="388"/>
      <c r="OIB128" s="389"/>
      <c r="OIC128" s="387"/>
      <c r="OID128" s="213"/>
      <c r="OIE128" s="388"/>
      <c r="OIF128" s="389"/>
      <c r="OIG128" s="387"/>
      <c r="OIH128" s="213"/>
      <c r="OII128" s="388"/>
      <c r="OIJ128" s="389"/>
      <c r="OIK128" s="387"/>
      <c r="OIL128" s="213"/>
      <c r="OIM128" s="388"/>
      <c r="OIN128" s="389"/>
      <c r="OIO128" s="387"/>
      <c r="OIP128" s="213"/>
      <c r="OIQ128" s="388"/>
      <c r="OIR128" s="389"/>
      <c r="OIS128" s="387"/>
      <c r="OIT128" s="213"/>
      <c r="OIU128" s="388"/>
      <c r="OIV128" s="389"/>
      <c r="OIW128" s="387"/>
      <c r="OIX128" s="213"/>
      <c r="OIY128" s="388"/>
      <c r="OIZ128" s="389"/>
      <c r="OJA128" s="387"/>
      <c r="OJB128" s="213"/>
      <c r="OJC128" s="388"/>
      <c r="OJD128" s="389"/>
      <c r="OJE128" s="387"/>
      <c r="OJF128" s="213"/>
      <c r="OJG128" s="388"/>
      <c r="OJH128" s="389"/>
      <c r="OJI128" s="387"/>
      <c r="OJJ128" s="213"/>
      <c r="OJK128" s="388"/>
      <c r="OJL128" s="389"/>
      <c r="OJM128" s="387"/>
      <c r="OJN128" s="213"/>
      <c r="OJO128" s="388"/>
      <c r="OJP128" s="389"/>
      <c r="OJQ128" s="387"/>
      <c r="OJR128" s="213"/>
      <c r="OJS128" s="388"/>
      <c r="OJT128" s="389"/>
      <c r="OJU128" s="387"/>
      <c r="OJV128" s="213"/>
      <c r="OJW128" s="388"/>
      <c r="OJX128" s="389"/>
      <c r="OJY128" s="387"/>
      <c r="OJZ128" s="213"/>
      <c r="OKA128" s="388"/>
      <c r="OKB128" s="389"/>
      <c r="OKC128" s="387"/>
      <c r="OKD128" s="213"/>
      <c r="OKE128" s="388"/>
      <c r="OKF128" s="389"/>
      <c r="OKG128" s="387"/>
      <c r="OKH128" s="213"/>
      <c r="OKI128" s="388"/>
      <c r="OKJ128" s="389"/>
      <c r="OKK128" s="387"/>
      <c r="OKL128" s="213"/>
      <c r="OKM128" s="388"/>
      <c r="OKN128" s="389"/>
      <c r="OKO128" s="387"/>
      <c r="OKP128" s="213"/>
      <c r="OKQ128" s="388"/>
      <c r="OKR128" s="389"/>
      <c r="OKS128" s="387"/>
      <c r="OKT128" s="213"/>
      <c r="OKU128" s="388"/>
      <c r="OKV128" s="389"/>
      <c r="OKW128" s="387"/>
      <c r="OKX128" s="213"/>
      <c r="OKY128" s="388"/>
      <c r="OKZ128" s="389"/>
      <c r="OLA128" s="387"/>
      <c r="OLB128" s="213"/>
      <c r="OLC128" s="388"/>
      <c r="OLD128" s="389"/>
      <c r="OLE128" s="387"/>
      <c r="OLF128" s="213"/>
      <c r="OLG128" s="388"/>
      <c r="OLH128" s="389"/>
      <c r="OLI128" s="387"/>
      <c r="OLJ128" s="213"/>
      <c r="OLK128" s="388"/>
      <c r="OLL128" s="389"/>
      <c r="OLM128" s="387"/>
      <c r="OLN128" s="213"/>
      <c r="OLO128" s="388"/>
      <c r="OLP128" s="389"/>
      <c r="OLQ128" s="387"/>
      <c r="OLR128" s="213"/>
      <c r="OLS128" s="388"/>
      <c r="OLT128" s="389"/>
      <c r="OLU128" s="387"/>
      <c r="OLV128" s="213"/>
      <c r="OLW128" s="388"/>
      <c r="OLX128" s="389"/>
      <c r="OLY128" s="387"/>
      <c r="OLZ128" s="213"/>
      <c r="OMA128" s="388"/>
      <c r="OMB128" s="389"/>
      <c r="OMC128" s="387"/>
      <c r="OMD128" s="213"/>
      <c r="OME128" s="388"/>
      <c r="OMF128" s="389"/>
      <c r="OMG128" s="387"/>
      <c r="OMH128" s="213"/>
      <c r="OMI128" s="388"/>
      <c r="OMJ128" s="389"/>
      <c r="OMK128" s="387"/>
      <c r="OML128" s="213"/>
      <c r="OMM128" s="388"/>
      <c r="OMN128" s="389"/>
      <c r="OMO128" s="387"/>
      <c r="OMP128" s="213"/>
      <c r="OMQ128" s="388"/>
      <c r="OMR128" s="389"/>
      <c r="OMS128" s="387"/>
      <c r="OMT128" s="213"/>
      <c r="OMU128" s="388"/>
      <c r="OMV128" s="389"/>
      <c r="OMW128" s="387"/>
      <c r="OMX128" s="213"/>
      <c r="OMY128" s="388"/>
      <c r="OMZ128" s="389"/>
      <c r="ONA128" s="387"/>
      <c r="ONB128" s="213"/>
      <c r="ONC128" s="388"/>
      <c r="OND128" s="389"/>
      <c r="ONE128" s="387"/>
      <c r="ONF128" s="213"/>
      <c r="ONG128" s="388"/>
      <c r="ONH128" s="389"/>
      <c r="ONI128" s="387"/>
      <c r="ONJ128" s="213"/>
      <c r="ONK128" s="388"/>
      <c r="ONL128" s="389"/>
      <c r="ONM128" s="387"/>
      <c r="ONN128" s="213"/>
      <c r="ONO128" s="388"/>
      <c r="ONP128" s="389"/>
      <c r="ONQ128" s="387"/>
      <c r="ONR128" s="213"/>
      <c r="ONS128" s="388"/>
      <c r="ONT128" s="389"/>
      <c r="ONU128" s="387"/>
      <c r="ONV128" s="213"/>
      <c r="ONW128" s="388"/>
      <c r="ONX128" s="389"/>
      <c r="ONY128" s="387"/>
      <c r="ONZ128" s="213"/>
      <c r="OOA128" s="388"/>
      <c r="OOB128" s="389"/>
      <c r="OOC128" s="387"/>
      <c r="OOD128" s="213"/>
      <c r="OOE128" s="388"/>
      <c r="OOF128" s="389"/>
      <c r="OOG128" s="387"/>
      <c r="OOH128" s="213"/>
      <c r="OOI128" s="388"/>
      <c r="OOJ128" s="389"/>
      <c r="OOK128" s="387"/>
      <c r="OOL128" s="213"/>
      <c r="OOM128" s="388"/>
      <c r="OON128" s="389"/>
      <c r="OOO128" s="387"/>
      <c r="OOP128" s="213"/>
      <c r="OOQ128" s="388"/>
      <c r="OOR128" s="389"/>
      <c r="OOS128" s="387"/>
      <c r="OOT128" s="213"/>
      <c r="OOU128" s="388"/>
      <c r="OOV128" s="389"/>
      <c r="OOW128" s="387"/>
      <c r="OOX128" s="213"/>
      <c r="OOY128" s="388"/>
      <c r="OOZ128" s="389"/>
      <c r="OPA128" s="387"/>
      <c r="OPB128" s="213"/>
      <c r="OPC128" s="388"/>
      <c r="OPD128" s="389"/>
      <c r="OPE128" s="387"/>
      <c r="OPF128" s="213"/>
      <c r="OPG128" s="388"/>
      <c r="OPH128" s="389"/>
      <c r="OPI128" s="387"/>
      <c r="OPJ128" s="213"/>
      <c r="OPK128" s="388"/>
      <c r="OPL128" s="389"/>
      <c r="OPM128" s="387"/>
      <c r="OPN128" s="213"/>
      <c r="OPO128" s="388"/>
      <c r="OPP128" s="389"/>
      <c r="OPQ128" s="387"/>
      <c r="OPR128" s="213"/>
      <c r="OPS128" s="388"/>
      <c r="OPT128" s="389"/>
      <c r="OPU128" s="387"/>
      <c r="OPV128" s="213"/>
      <c r="OPW128" s="388"/>
      <c r="OPX128" s="389"/>
      <c r="OPY128" s="387"/>
      <c r="OPZ128" s="213"/>
      <c r="OQA128" s="388"/>
      <c r="OQB128" s="389"/>
      <c r="OQC128" s="387"/>
      <c r="OQD128" s="213"/>
      <c r="OQE128" s="388"/>
      <c r="OQF128" s="389"/>
      <c r="OQG128" s="387"/>
      <c r="OQH128" s="213"/>
      <c r="OQI128" s="388"/>
      <c r="OQJ128" s="389"/>
      <c r="OQK128" s="387"/>
      <c r="OQL128" s="213"/>
      <c r="OQM128" s="388"/>
      <c r="OQN128" s="389"/>
      <c r="OQO128" s="387"/>
      <c r="OQP128" s="213"/>
      <c r="OQQ128" s="388"/>
      <c r="OQR128" s="389"/>
      <c r="OQS128" s="387"/>
      <c r="OQT128" s="213"/>
      <c r="OQU128" s="388"/>
      <c r="OQV128" s="389"/>
      <c r="OQW128" s="387"/>
      <c r="OQX128" s="213"/>
      <c r="OQY128" s="388"/>
      <c r="OQZ128" s="389"/>
      <c r="ORA128" s="387"/>
      <c r="ORB128" s="213"/>
      <c r="ORC128" s="388"/>
      <c r="ORD128" s="389"/>
      <c r="ORE128" s="387"/>
      <c r="ORF128" s="213"/>
      <c r="ORG128" s="388"/>
      <c r="ORH128" s="389"/>
      <c r="ORI128" s="387"/>
      <c r="ORJ128" s="213"/>
      <c r="ORK128" s="388"/>
      <c r="ORL128" s="389"/>
      <c r="ORM128" s="387"/>
      <c r="ORN128" s="213"/>
      <c r="ORO128" s="388"/>
      <c r="ORP128" s="389"/>
      <c r="ORQ128" s="387"/>
      <c r="ORR128" s="213"/>
      <c r="ORS128" s="388"/>
      <c r="ORT128" s="389"/>
      <c r="ORU128" s="387"/>
      <c r="ORV128" s="213"/>
      <c r="ORW128" s="388"/>
      <c r="ORX128" s="389"/>
      <c r="ORY128" s="387"/>
      <c r="ORZ128" s="213"/>
      <c r="OSA128" s="388"/>
      <c r="OSB128" s="389"/>
      <c r="OSC128" s="387"/>
      <c r="OSD128" s="213"/>
      <c r="OSE128" s="388"/>
      <c r="OSF128" s="389"/>
      <c r="OSG128" s="387"/>
      <c r="OSH128" s="213"/>
      <c r="OSI128" s="388"/>
      <c r="OSJ128" s="389"/>
      <c r="OSK128" s="387"/>
      <c r="OSL128" s="213"/>
      <c r="OSM128" s="388"/>
      <c r="OSN128" s="389"/>
      <c r="OSO128" s="387"/>
      <c r="OSP128" s="213"/>
      <c r="OSQ128" s="388"/>
      <c r="OSR128" s="389"/>
      <c r="OSS128" s="387"/>
      <c r="OST128" s="213"/>
      <c r="OSU128" s="388"/>
      <c r="OSV128" s="389"/>
      <c r="OSW128" s="387"/>
      <c r="OSX128" s="213"/>
      <c r="OSY128" s="388"/>
      <c r="OSZ128" s="389"/>
      <c r="OTA128" s="387"/>
      <c r="OTB128" s="213"/>
      <c r="OTC128" s="388"/>
      <c r="OTD128" s="389"/>
      <c r="OTE128" s="387"/>
      <c r="OTF128" s="213"/>
      <c r="OTG128" s="388"/>
      <c r="OTH128" s="389"/>
      <c r="OTI128" s="387"/>
      <c r="OTJ128" s="213"/>
      <c r="OTK128" s="388"/>
      <c r="OTL128" s="389"/>
      <c r="OTM128" s="387"/>
      <c r="OTN128" s="213"/>
      <c r="OTO128" s="388"/>
      <c r="OTP128" s="389"/>
      <c r="OTQ128" s="387"/>
      <c r="OTR128" s="213"/>
      <c r="OTS128" s="388"/>
      <c r="OTT128" s="389"/>
      <c r="OTU128" s="387"/>
      <c r="OTV128" s="213"/>
      <c r="OTW128" s="388"/>
      <c r="OTX128" s="389"/>
      <c r="OTY128" s="387"/>
      <c r="OTZ128" s="213"/>
      <c r="OUA128" s="388"/>
      <c r="OUB128" s="389"/>
      <c r="OUC128" s="387"/>
      <c r="OUD128" s="213"/>
      <c r="OUE128" s="388"/>
      <c r="OUF128" s="389"/>
      <c r="OUG128" s="387"/>
      <c r="OUH128" s="213"/>
      <c r="OUI128" s="388"/>
      <c r="OUJ128" s="389"/>
      <c r="OUK128" s="387"/>
      <c r="OUL128" s="213"/>
      <c r="OUM128" s="388"/>
      <c r="OUN128" s="389"/>
      <c r="OUO128" s="387"/>
      <c r="OUP128" s="213"/>
      <c r="OUQ128" s="388"/>
      <c r="OUR128" s="389"/>
      <c r="OUS128" s="387"/>
      <c r="OUT128" s="213"/>
      <c r="OUU128" s="388"/>
      <c r="OUV128" s="389"/>
      <c r="OUW128" s="387"/>
      <c r="OUX128" s="213"/>
      <c r="OUY128" s="388"/>
      <c r="OUZ128" s="389"/>
      <c r="OVA128" s="387"/>
      <c r="OVB128" s="213"/>
      <c r="OVC128" s="388"/>
      <c r="OVD128" s="389"/>
      <c r="OVE128" s="387"/>
      <c r="OVF128" s="213"/>
      <c r="OVG128" s="388"/>
      <c r="OVH128" s="389"/>
      <c r="OVI128" s="387"/>
      <c r="OVJ128" s="213"/>
      <c r="OVK128" s="388"/>
      <c r="OVL128" s="389"/>
      <c r="OVM128" s="387"/>
      <c r="OVN128" s="213"/>
      <c r="OVO128" s="388"/>
      <c r="OVP128" s="389"/>
      <c r="OVQ128" s="387"/>
      <c r="OVR128" s="213"/>
      <c r="OVS128" s="388"/>
      <c r="OVT128" s="389"/>
      <c r="OVU128" s="387"/>
      <c r="OVV128" s="213"/>
      <c r="OVW128" s="388"/>
      <c r="OVX128" s="389"/>
      <c r="OVY128" s="387"/>
      <c r="OVZ128" s="213"/>
      <c r="OWA128" s="388"/>
      <c r="OWB128" s="389"/>
      <c r="OWC128" s="387"/>
      <c r="OWD128" s="213"/>
      <c r="OWE128" s="388"/>
      <c r="OWF128" s="389"/>
      <c r="OWG128" s="387"/>
      <c r="OWH128" s="213"/>
      <c r="OWI128" s="388"/>
      <c r="OWJ128" s="389"/>
      <c r="OWK128" s="387"/>
      <c r="OWL128" s="213"/>
      <c r="OWM128" s="388"/>
      <c r="OWN128" s="389"/>
      <c r="OWO128" s="387"/>
      <c r="OWP128" s="213"/>
      <c r="OWQ128" s="388"/>
      <c r="OWR128" s="389"/>
      <c r="OWS128" s="387"/>
      <c r="OWT128" s="213"/>
      <c r="OWU128" s="388"/>
      <c r="OWV128" s="389"/>
      <c r="OWW128" s="387"/>
      <c r="OWX128" s="213"/>
      <c r="OWY128" s="388"/>
      <c r="OWZ128" s="389"/>
      <c r="OXA128" s="387"/>
      <c r="OXB128" s="213"/>
      <c r="OXC128" s="388"/>
      <c r="OXD128" s="389"/>
      <c r="OXE128" s="387"/>
      <c r="OXF128" s="213"/>
      <c r="OXG128" s="388"/>
      <c r="OXH128" s="389"/>
      <c r="OXI128" s="387"/>
      <c r="OXJ128" s="213"/>
      <c r="OXK128" s="388"/>
      <c r="OXL128" s="389"/>
      <c r="OXM128" s="387"/>
      <c r="OXN128" s="213"/>
      <c r="OXO128" s="388"/>
      <c r="OXP128" s="389"/>
      <c r="OXQ128" s="387"/>
      <c r="OXR128" s="213"/>
      <c r="OXS128" s="388"/>
      <c r="OXT128" s="389"/>
      <c r="OXU128" s="387"/>
      <c r="OXV128" s="213"/>
      <c r="OXW128" s="388"/>
      <c r="OXX128" s="389"/>
      <c r="OXY128" s="387"/>
      <c r="OXZ128" s="213"/>
      <c r="OYA128" s="388"/>
      <c r="OYB128" s="389"/>
      <c r="OYC128" s="387"/>
      <c r="OYD128" s="213"/>
      <c r="OYE128" s="388"/>
      <c r="OYF128" s="389"/>
      <c r="OYG128" s="387"/>
      <c r="OYH128" s="213"/>
      <c r="OYI128" s="388"/>
      <c r="OYJ128" s="389"/>
      <c r="OYK128" s="387"/>
      <c r="OYL128" s="213"/>
      <c r="OYM128" s="388"/>
      <c r="OYN128" s="389"/>
      <c r="OYO128" s="387"/>
      <c r="OYP128" s="213"/>
      <c r="OYQ128" s="388"/>
      <c r="OYR128" s="389"/>
      <c r="OYS128" s="387"/>
      <c r="OYT128" s="213"/>
      <c r="OYU128" s="388"/>
      <c r="OYV128" s="389"/>
      <c r="OYW128" s="387"/>
      <c r="OYX128" s="213"/>
      <c r="OYY128" s="388"/>
      <c r="OYZ128" s="389"/>
      <c r="OZA128" s="387"/>
      <c r="OZB128" s="213"/>
      <c r="OZC128" s="388"/>
      <c r="OZD128" s="389"/>
      <c r="OZE128" s="387"/>
      <c r="OZF128" s="213"/>
      <c r="OZG128" s="388"/>
      <c r="OZH128" s="389"/>
      <c r="OZI128" s="387"/>
      <c r="OZJ128" s="213"/>
      <c r="OZK128" s="388"/>
      <c r="OZL128" s="389"/>
      <c r="OZM128" s="387"/>
      <c r="OZN128" s="213"/>
      <c r="OZO128" s="388"/>
      <c r="OZP128" s="389"/>
      <c r="OZQ128" s="387"/>
      <c r="OZR128" s="213"/>
      <c r="OZS128" s="388"/>
      <c r="OZT128" s="389"/>
      <c r="OZU128" s="387"/>
      <c r="OZV128" s="213"/>
      <c r="OZW128" s="388"/>
      <c r="OZX128" s="389"/>
      <c r="OZY128" s="387"/>
      <c r="OZZ128" s="213"/>
      <c r="PAA128" s="388"/>
      <c r="PAB128" s="389"/>
      <c r="PAC128" s="387"/>
      <c r="PAD128" s="213"/>
      <c r="PAE128" s="388"/>
      <c r="PAF128" s="389"/>
      <c r="PAG128" s="387"/>
      <c r="PAH128" s="213"/>
      <c r="PAI128" s="388"/>
      <c r="PAJ128" s="389"/>
      <c r="PAK128" s="387"/>
      <c r="PAL128" s="213"/>
      <c r="PAM128" s="388"/>
      <c r="PAN128" s="389"/>
      <c r="PAO128" s="387"/>
      <c r="PAP128" s="213"/>
      <c r="PAQ128" s="388"/>
      <c r="PAR128" s="389"/>
      <c r="PAS128" s="387"/>
      <c r="PAT128" s="213"/>
      <c r="PAU128" s="388"/>
      <c r="PAV128" s="389"/>
      <c r="PAW128" s="387"/>
      <c r="PAX128" s="213"/>
      <c r="PAY128" s="388"/>
      <c r="PAZ128" s="389"/>
      <c r="PBA128" s="387"/>
      <c r="PBB128" s="213"/>
      <c r="PBC128" s="388"/>
      <c r="PBD128" s="389"/>
      <c r="PBE128" s="387"/>
      <c r="PBF128" s="213"/>
      <c r="PBG128" s="388"/>
      <c r="PBH128" s="389"/>
      <c r="PBI128" s="387"/>
      <c r="PBJ128" s="213"/>
      <c r="PBK128" s="388"/>
      <c r="PBL128" s="389"/>
      <c r="PBM128" s="387"/>
      <c r="PBN128" s="213"/>
      <c r="PBO128" s="388"/>
      <c r="PBP128" s="389"/>
      <c r="PBQ128" s="387"/>
      <c r="PBR128" s="213"/>
      <c r="PBS128" s="388"/>
      <c r="PBT128" s="389"/>
      <c r="PBU128" s="387"/>
      <c r="PBV128" s="213"/>
      <c r="PBW128" s="388"/>
      <c r="PBX128" s="389"/>
      <c r="PBY128" s="387"/>
      <c r="PBZ128" s="213"/>
      <c r="PCA128" s="388"/>
      <c r="PCB128" s="389"/>
      <c r="PCC128" s="387"/>
      <c r="PCD128" s="213"/>
      <c r="PCE128" s="388"/>
      <c r="PCF128" s="389"/>
      <c r="PCG128" s="387"/>
      <c r="PCH128" s="213"/>
      <c r="PCI128" s="388"/>
      <c r="PCJ128" s="389"/>
      <c r="PCK128" s="387"/>
      <c r="PCL128" s="213"/>
      <c r="PCM128" s="388"/>
      <c r="PCN128" s="389"/>
      <c r="PCO128" s="387"/>
      <c r="PCP128" s="213"/>
      <c r="PCQ128" s="388"/>
      <c r="PCR128" s="389"/>
      <c r="PCS128" s="387"/>
      <c r="PCT128" s="213"/>
      <c r="PCU128" s="388"/>
      <c r="PCV128" s="389"/>
      <c r="PCW128" s="387"/>
      <c r="PCX128" s="213"/>
      <c r="PCY128" s="388"/>
      <c r="PCZ128" s="389"/>
      <c r="PDA128" s="387"/>
      <c r="PDB128" s="213"/>
      <c r="PDC128" s="388"/>
      <c r="PDD128" s="389"/>
      <c r="PDE128" s="387"/>
      <c r="PDF128" s="213"/>
      <c r="PDG128" s="388"/>
      <c r="PDH128" s="389"/>
      <c r="PDI128" s="387"/>
      <c r="PDJ128" s="213"/>
      <c r="PDK128" s="388"/>
      <c r="PDL128" s="389"/>
      <c r="PDM128" s="387"/>
      <c r="PDN128" s="213"/>
      <c r="PDO128" s="388"/>
      <c r="PDP128" s="389"/>
      <c r="PDQ128" s="387"/>
      <c r="PDR128" s="213"/>
      <c r="PDS128" s="388"/>
      <c r="PDT128" s="389"/>
      <c r="PDU128" s="387"/>
      <c r="PDV128" s="213"/>
      <c r="PDW128" s="388"/>
      <c r="PDX128" s="389"/>
      <c r="PDY128" s="387"/>
      <c r="PDZ128" s="213"/>
      <c r="PEA128" s="388"/>
      <c r="PEB128" s="389"/>
      <c r="PEC128" s="387"/>
      <c r="PED128" s="213"/>
      <c r="PEE128" s="388"/>
      <c r="PEF128" s="389"/>
      <c r="PEG128" s="387"/>
      <c r="PEH128" s="213"/>
      <c r="PEI128" s="388"/>
      <c r="PEJ128" s="389"/>
      <c r="PEK128" s="387"/>
      <c r="PEL128" s="213"/>
      <c r="PEM128" s="388"/>
      <c r="PEN128" s="389"/>
      <c r="PEO128" s="387"/>
      <c r="PEP128" s="213"/>
      <c r="PEQ128" s="388"/>
      <c r="PER128" s="389"/>
      <c r="PES128" s="387"/>
      <c r="PET128" s="213"/>
      <c r="PEU128" s="388"/>
      <c r="PEV128" s="389"/>
      <c r="PEW128" s="387"/>
      <c r="PEX128" s="213"/>
      <c r="PEY128" s="388"/>
      <c r="PEZ128" s="389"/>
      <c r="PFA128" s="387"/>
      <c r="PFB128" s="213"/>
      <c r="PFC128" s="388"/>
      <c r="PFD128" s="389"/>
      <c r="PFE128" s="387"/>
      <c r="PFF128" s="213"/>
      <c r="PFG128" s="388"/>
      <c r="PFH128" s="389"/>
      <c r="PFI128" s="387"/>
      <c r="PFJ128" s="213"/>
      <c r="PFK128" s="388"/>
      <c r="PFL128" s="389"/>
      <c r="PFM128" s="387"/>
      <c r="PFN128" s="213"/>
      <c r="PFO128" s="388"/>
      <c r="PFP128" s="389"/>
      <c r="PFQ128" s="387"/>
      <c r="PFR128" s="213"/>
      <c r="PFS128" s="388"/>
      <c r="PFT128" s="389"/>
      <c r="PFU128" s="387"/>
      <c r="PFV128" s="213"/>
      <c r="PFW128" s="388"/>
      <c r="PFX128" s="389"/>
      <c r="PFY128" s="387"/>
      <c r="PFZ128" s="213"/>
      <c r="PGA128" s="388"/>
      <c r="PGB128" s="389"/>
      <c r="PGC128" s="387"/>
      <c r="PGD128" s="213"/>
      <c r="PGE128" s="388"/>
      <c r="PGF128" s="389"/>
      <c r="PGG128" s="387"/>
      <c r="PGH128" s="213"/>
      <c r="PGI128" s="388"/>
      <c r="PGJ128" s="389"/>
      <c r="PGK128" s="387"/>
      <c r="PGL128" s="213"/>
      <c r="PGM128" s="388"/>
      <c r="PGN128" s="389"/>
      <c r="PGO128" s="387"/>
      <c r="PGP128" s="213"/>
      <c r="PGQ128" s="388"/>
      <c r="PGR128" s="389"/>
      <c r="PGS128" s="387"/>
      <c r="PGT128" s="213"/>
      <c r="PGU128" s="388"/>
      <c r="PGV128" s="389"/>
      <c r="PGW128" s="387"/>
      <c r="PGX128" s="213"/>
      <c r="PGY128" s="388"/>
      <c r="PGZ128" s="389"/>
      <c r="PHA128" s="387"/>
      <c r="PHB128" s="213"/>
      <c r="PHC128" s="388"/>
      <c r="PHD128" s="389"/>
      <c r="PHE128" s="387"/>
      <c r="PHF128" s="213"/>
      <c r="PHG128" s="388"/>
      <c r="PHH128" s="389"/>
      <c r="PHI128" s="387"/>
      <c r="PHJ128" s="213"/>
      <c r="PHK128" s="388"/>
      <c r="PHL128" s="389"/>
      <c r="PHM128" s="387"/>
      <c r="PHN128" s="213"/>
      <c r="PHO128" s="388"/>
      <c r="PHP128" s="389"/>
      <c r="PHQ128" s="387"/>
      <c r="PHR128" s="213"/>
      <c r="PHS128" s="388"/>
      <c r="PHT128" s="389"/>
      <c r="PHU128" s="387"/>
      <c r="PHV128" s="213"/>
      <c r="PHW128" s="388"/>
      <c r="PHX128" s="389"/>
      <c r="PHY128" s="387"/>
      <c r="PHZ128" s="213"/>
      <c r="PIA128" s="388"/>
      <c r="PIB128" s="389"/>
      <c r="PIC128" s="387"/>
      <c r="PID128" s="213"/>
      <c r="PIE128" s="388"/>
      <c r="PIF128" s="389"/>
      <c r="PIG128" s="387"/>
      <c r="PIH128" s="213"/>
      <c r="PII128" s="388"/>
      <c r="PIJ128" s="389"/>
      <c r="PIK128" s="387"/>
      <c r="PIL128" s="213"/>
      <c r="PIM128" s="388"/>
      <c r="PIN128" s="389"/>
      <c r="PIO128" s="387"/>
      <c r="PIP128" s="213"/>
      <c r="PIQ128" s="388"/>
      <c r="PIR128" s="389"/>
      <c r="PIS128" s="387"/>
      <c r="PIT128" s="213"/>
      <c r="PIU128" s="388"/>
      <c r="PIV128" s="389"/>
      <c r="PIW128" s="387"/>
      <c r="PIX128" s="213"/>
      <c r="PIY128" s="388"/>
      <c r="PIZ128" s="389"/>
      <c r="PJA128" s="387"/>
      <c r="PJB128" s="213"/>
      <c r="PJC128" s="388"/>
      <c r="PJD128" s="389"/>
      <c r="PJE128" s="387"/>
      <c r="PJF128" s="213"/>
      <c r="PJG128" s="388"/>
      <c r="PJH128" s="389"/>
      <c r="PJI128" s="387"/>
      <c r="PJJ128" s="213"/>
      <c r="PJK128" s="388"/>
      <c r="PJL128" s="389"/>
      <c r="PJM128" s="387"/>
      <c r="PJN128" s="213"/>
      <c r="PJO128" s="388"/>
      <c r="PJP128" s="389"/>
      <c r="PJQ128" s="387"/>
      <c r="PJR128" s="213"/>
      <c r="PJS128" s="388"/>
      <c r="PJT128" s="389"/>
      <c r="PJU128" s="387"/>
      <c r="PJV128" s="213"/>
      <c r="PJW128" s="388"/>
      <c r="PJX128" s="389"/>
      <c r="PJY128" s="387"/>
      <c r="PJZ128" s="213"/>
      <c r="PKA128" s="388"/>
      <c r="PKB128" s="389"/>
      <c r="PKC128" s="387"/>
      <c r="PKD128" s="213"/>
      <c r="PKE128" s="388"/>
      <c r="PKF128" s="389"/>
      <c r="PKG128" s="387"/>
      <c r="PKH128" s="213"/>
      <c r="PKI128" s="388"/>
      <c r="PKJ128" s="389"/>
      <c r="PKK128" s="387"/>
      <c r="PKL128" s="213"/>
      <c r="PKM128" s="388"/>
      <c r="PKN128" s="389"/>
      <c r="PKO128" s="387"/>
      <c r="PKP128" s="213"/>
      <c r="PKQ128" s="388"/>
      <c r="PKR128" s="389"/>
      <c r="PKS128" s="387"/>
      <c r="PKT128" s="213"/>
      <c r="PKU128" s="388"/>
      <c r="PKV128" s="389"/>
      <c r="PKW128" s="387"/>
      <c r="PKX128" s="213"/>
      <c r="PKY128" s="388"/>
      <c r="PKZ128" s="389"/>
      <c r="PLA128" s="387"/>
      <c r="PLB128" s="213"/>
      <c r="PLC128" s="388"/>
      <c r="PLD128" s="389"/>
      <c r="PLE128" s="387"/>
      <c r="PLF128" s="213"/>
      <c r="PLG128" s="388"/>
      <c r="PLH128" s="389"/>
      <c r="PLI128" s="387"/>
      <c r="PLJ128" s="213"/>
      <c r="PLK128" s="388"/>
      <c r="PLL128" s="389"/>
      <c r="PLM128" s="387"/>
      <c r="PLN128" s="213"/>
      <c r="PLO128" s="388"/>
      <c r="PLP128" s="389"/>
      <c r="PLQ128" s="387"/>
      <c r="PLR128" s="213"/>
      <c r="PLS128" s="388"/>
      <c r="PLT128" s="389"/>
      <c r="PLU128" s="387"/>
      <c r="PLV128" s="213"/>
      <c r="PLW128" s="388"/>
      <c r="PLX128" s="389"/>
      <c r="PLY128" s="387"/>
      <c r="PLZ128" s="213"/>
      <c r="PMA128" s="388"/>
      <c r="PMB128" s="389"/>
      <c r="PMC128" s="387"/>
      <c r="PMD128" s="213"/>
      <c r="PME128" s="388"/>
      <c r="PMF128" s="389"/>
      <c r="PMG128" s="387"/>
      <c r="PMH128" s="213"/>
      <c r="PMI128" s="388"/>
      <c r="PMJ128" s="389"/>
      <c r="PMK128" s="387"/>
      <c r="PML128" s="213"/>
      <c r="PMM128" s="388"/>
      <c r="PMN128" s="389"/>
      <c r="PMO128" s="387"/>
      <c r="PMP128" s="213"/>
      <c r="PMQ128" s="388"/>
      <c r="PMR128" s="389"/>
      <c r="PMS128" s="387"/>
      <c r="PMT128" s="213"/>
      <c r="PMU128" s="388"/>
      <c r="PMV128" s="389"/>
      <c r="PMW128" s="387"/>
      <c r="PMX128" s="213"/>
      <c r="PMY128" s="388"/>
      <c r="PMZ128" s="389"/>
      <c r="PNA128" s="387"/>
      <c r="PNB128" s="213"/>
      <c r="PNC128" s="388"/>
      <c r="PND128" s="389"/>
      <c r="PNE128" s="387"/>
      <c r="PNF128" s="213"/>
      <c r="PNG128" s="388"/>
      <c r="PNH128" s="389"/>
      <c r="PNI128" s="387"/>
      <c r="PNJ128" s="213"/>
      <c r="PNK128" s="388"/>
      <c r="PNL128" s="389"/>
      <c r="PNM128" s="387"/>
      <c r="PNN128" s="213"/>
      <c r="PNO128" s="388"/>
      <c r="PNP128" s="389"/>
      <c r="PNQ128" s="387"/>
      <c r="PNR128" s="213"/>
      <c r="PNS128" s="388"/>
      <c r="PNT128" s="389"/>
      <c r="PNU128" s="387"/>
      <c r="PNV128" s="213"/>
      <c r="PNW128" s="388"/>
      <c r="PNX128" s="389"/>
      <c r="PNY128" s="387"/>
      <c r="PNZ128" s="213"/>
      <c r="POA128" s="388"/>
      <c r="POB128" s="389"/>
      <c r="POC128" s="387"/>
      <c r="POD128" s="213"/>
      <c r="POE128" s="388"/>
      <c r="POF128" s="389"/>
      <c r="POG128" s="387"/>
      <c r="POH128" s="213"/>
      <c r="POI128" s="388"/>
      <c r="POJ128" s="389"/>
      <c r="POK128" s="387"/>
      <c r="POL128" s="213"/>
      <c r="POM128" s="388"/>
      <c r="PON128" s="389"/>
      <c r="POO128" s="387"/>
      <c r="POP128" s="213"/>
      <c r="POQ128" s="388"/>
      <c r="POR128" s="389"/>
      <c r="POS128" s="387"/>
      <c r="POT128" s="213"/>
      <c r="POU128" s="388"/>
      <c r="POV128" s="389"/>
      <c r="POW128" s="387"/>
      <c r="POX128" s="213"/>
      <c r="POY128" s="388"/>
      <c r="POZ128" s="389"/>
      <c r="PPA128" s="387"/>
      <c r="PPB128" s="213"/>
      <c r="PPC128" s="388"/>
      <c r="PPD128" s="389"/>
      <c r="PPE128" s="387"/>
      <c r="PPF128" s="213"/>
      <c r="PPG128" s="388"/>
      <c r="PPH128" s="389"/>
      <c r="PPI128" s="387"/>
      <c r="PPJ128" s="213"/>
      <c r="PPK128" s="388"/>
      <c r="PPL128" s="389"/>
      <c r="PPM128" s="387"/>
      <c r="PPN128" s="213"/>
      <c r="PPO128" s="388"/>
      <c r="PPP128" s="389"/>
      <c r="PPQ128" s="387"/>
      <c r="PPR128" s="213"/>
      <c r="PPS128" s="388"/>
      <c r="PPT128" s="389"/>
      <c r="PPU128" s="387"/>
      <c r="PPV128" s="213"/>
      <c r="PPW128" s="388"/>
      <c r="PPX128" s="389"/>
      <c r="PPY128" s="387"/>
      <c r="PPZ128" s="213"/>
      <c r="PQA128" s="388"/>
      <c r="PQB128" s="389"/>
      <c r="PQC128" s="387"/>
      <c r="PQD128" s="213"/>
      <c r="PQE128" s="388"/>
      <c r="PQF128" s="389"/>
      <c r="PQG128" s="387"/>
      <c r="PQH128" s="213"/>
      <c r="PQI128" s="388"/>
      <c r="PQJ128" s="389"/>
      <c r="PQK128" s="387"/>
      <c r="PQL128" s="213"/>
      <c r="PQM128" s="388"/>
      <c r="PQN128" s="389"/>
      <c r="PQO128" s="387"/>
      <c r="PQP128" s="213"/>
      <c r="PQQ128" s="388"/>
      <c r="PQR128" s="389"/>
      <c r="PQS128" s="387"/>
      <c r="PQT128" s="213"/>
      <c r="PQU128" s="388"/>
      <c r="PQV128" s="389"/>
      <c r="PQW128" s="387"/>
      <c r="PQX128" s="213"/>
      <c r="PQY128" s="388"/>
      <c r="PQZ128" s="389"/>
      <c r="PRA128" s="387"/>
      <c r="PRB128" s="213"/>
      <c r="PRC128" s="388"/>
      <c r="PRD128" s="389"/>
      <c r="PRE128" s="387"/>
      <c r="PRF128" s="213"/>
      <c r="PRG128" s="388"/>
      <c r="PRH128" s="389"/>
      <c r="PRI128" s="387"/>
      <c r="PRJ128" s="213"/>
      <c r="PRK128" s="388"/>
      <c r="PRL128" s="389"/>
      <c r="PRM128" s="387"/>
      <c r="PRN128" s="213"/>
      <c r="PRO128" s="388"/>
      <c r="PRP128" s="389"/>
      <c r="PRQ128" s="387"/>
      <c r="PRR128" s="213"/>
      <c r="PRS128" s="388"/>
      <c r="PRT128" s="389"/>
      <c r="PRU128" s="387"/>
      <c r="PRV128" s="213"/>
      <c r="PRW128" s="388"/>
      <c r="PRX128" s="389"/>
      <c r="PRY128" s="387"/>
      <c r="PRZ128" s="213"/>
      <c r="PSA128" s="388"/>
      <c r="PSB128" s="389"/>
      <c r="PSC128" s="387"/>
      <c r="PSD128" s="213"/>
      <c r="PSE128" s="388"/>
      <c r="PSF128" s="389"/>
      <c r="PSG128" s="387"/>
      <c r="PSH128" s="213"/>
      <c r="PSI128" s="388"/>
      <c r="PSJ128" s="389"/>
      <c r="PSK128" s="387"/>
      <c r="PSL128" s="213"/>
      <c r="PSM128" s="388"/>
      <c r="PSN128" s="389"/>
      <c r="PSO128" s="387"/>
      <c r="PSP128" s="213"/>
      <c r="PSQ128" s="388"/>
      <c r="PSR128" s="389"/>
      <c r="PSS128" s="387"/>
      <c r="PST128" s="213"/>
      <c r="PSU128" s="388"/>
      <c r="PSV128" s="389"/>
      <c r="PSW128" s="387"/>
      <c r="PSX128" s="213"/>
      <c r="PSY128" s="388"/>
      <c r="PSZ128" s="389"/>
      <c r="PTA128" s="387"/>
      <c r="PTB128" s="213"/>
      <c r="PTC128" s="388"/>
      <c r="PTD128" s="389"/>
      <c r="PTE128" s="387"/>
      <c r="PTF128" s="213"/>
      <c r="PTG128" s="388"/>
      <c r="PTH128" s="389"/>
      <c r="PTI128" s="387"/>
      <c r="PTJ128" s="213"/>
      <c r="PTK128" s="388"/>
      <c r="PTL128" s="389"/>
      <c r="PTM128" s="387"/>
      <c r="PTN128" s="213"/>
      <c r="PTO128" s="388"/>
      <c r="PTP128" s="389"/>
      <c r="PTQ128" s="387"/>
      <c r="PTR128" s="213"/>
      <c r="PTS128" s="388"/>
      <c r="PTT128" s="389"/>
      <c r="PTU128" s="387"/>
      <c r="PTV128" s="213"/>
      <c r="PTW128" s="388"/>
      <c r="PTX128" s="389"/>
      <c r="PTY128" s="387"/>
      <c r="PTZ128" s="213"/>
      <c r="PUA128" s="388"/>
      <c r="PUB128" s="389"/>
      <c r="PUC128" s="387"/>
      <c r="PUD128" s="213"/>
      <c r="PUE128" s="388"/>
      <c r="PUF128" s="389"/>
      <c r="PUG128" s="387"/>
      <c r="PUH128" s="213"/>
      <c r="PUI128" s="388"/>
      <c r="PUJ128" s="389"/>
      <c r="PUK128" s="387"/>
      <c r="PUL128" s="213"/>
      <c r="PUM128" s="388"/>
      <c r="PUN128" s="389"/>
      <c r="PUO128" s="387"/>
      <c r="PUP128" s="213"/>
      <c r="PUQ128" s="388"/>
      <c r="PUR128" s="389"/>
      <c r="PUS128" s="387"/>
      <c r="PUT128" s="213"/>
      <c r="PUU128" s="388"/>
      <c r="PUV128" s="389"/>
      <c r="PUW128" s="387"/>
      <c r="PUX128" s="213"/>
      <c r="PUY128" s="388"/>
      <c r="PUZ128" s="389"/>
      <c r="PVA128" s="387"/>
      <c r="PVB128" s="213"/>
      <c r="PVC128" s="388"/>
      <c r="PVD128" s="389"/>
      <c r="PVE128" s="387"/>
      <c r="PVF128" s="213"/>
      <c r="PVG128" s="388"/>
      <c r="PVH128" s="389"/>
      <c r="PVI128" s="387"/>
      <c r="PVJ128" s="213"/>
      <c r="PVK128" s="388"/>
      <c r="PVL128" s="389"/>
      <c r="PVM128" s="387"/>
      <c r="PVN128" s="213"/>
      <c r="PVO128" s="388"/>
      <c r="PVP128" s="389"/>
      <c r="PVQ128" s="387"/>
      <c r="PVR128" s="213"/>
      <c r="PVS128" s="388"/>
      <c r="PVT128" s="389"/>
      <c r="PVU128" s="387"/>
      <c r="PVV128" s="213"/>
      <c r="PVW128" s="388"/>
      <c r="PVX128" s="389"/>
      <c r="PVY128" s="387"/>
      <c r="PVZ128" s="213"/>
      <c r="PWA128" s="388"/>
      <c r="PWB128" s="389"/>
      <c r="PWC128" s="387"/>
      <c r="PWD128" s="213"/>
      <c r="PWE128" s="388"/>
      <c r="PWF128" s="389"/>
      <c r="PWG128" s="387"/>
      <c r="PWH128" s="213"/>
      <c r="PWI128" s="388"/>
      <c r="PWJ128" s="389"/>
      <c r="PWK128" s="387"/>
      <c r="PWL128" s="213"/>
      <c r="PWM128" s="388"/>
      <c r="PWN128" s="389"/>
      <c r="PWO128" s="387"/>
      <c r="PWP128" s="213"/>
      <c r="PWQ128" s="388"/>
      <c r="PWR128" s="389"/>
      <c r="PWS128" s="387"/>
      <c r="PWT128" s="213"/>
      <c r="PWU128" s="388"/>
      <c r="PWV128" s="389"/>
      <c r="PWW128" s="387"/>
      <c r="PWX128" s="213"/>
      <c r="PWY128" s="388"/>
      <c r="PWZ128" s="389"/>
      <c r="PXA128" s="387"/>
      <c r="PXB128" s="213"/>
      <c r="PXC128" s="388"/>
      <c r="PXD128" s="389"/>
      <c r="PXE128" s="387"/>
      <c r="PXF128" s="213"/>
      <c r="PXG128" s="388"/>
      <c r="PXH128" s="389"/>
      <c r="PXI128" s="387"/>
      <c r="PXJ128" s="213"/>
      <c r="PXK128" s="388"/>
      <c r="PXL128" s="389"/>
      <c r="PXM128" s="387"/>
      <c r="PXN128" s="213"/>
      <c r="PXO128" s="388"/>
      <c r="PXP128" s="389"/>
      <c r="PXQ128" s="387"/>
      <c r="PXR128" s="213"/>
      <c r="PXS128" s="388"/>
      <c r="PXT128" s="389"/>
      <c r="PXU128" s="387"/>
      <c r="PXV128" s="213"/>
      <c r="PXW128" s="388"/>
      <c r="PXX128" s="389"/>
      <c r="PXY128" s="387"/>
      <c r="PXZ128" s="213"/>
      <c r="PYA128" s="388"/>
      <c r="PYB128" s="389"/>
      <c r="PYC128" s="387"/>
      <c r="PYD128" s="213"/>
      <c r="PYE128" s="388"/>
      <c r="PYF128" s="389"/>
      <c r="PYG128" s="387"/>
      <c r="PYH128" s="213"/>
      <c r="PYI128" s="388"/>
      <c r="PYJ128" s="389"/>
      <c r="PYK128" s="387"/>
      <c r="PYL128" s="213"/>
      <c r="PYM128" s="388"/>
      <c r="PYN128" s="389"/>
      <c r="PYO128" s="387"/>
      <c r="PYP128" s="213"/>
      <c r="PYQ128" s="388"/>
      <c r="PYR128" s="389"/>
      <c r="PYS128" s="387"/>
      <c r="PYT128" s="213"/>
      <c r="PYU128" s="388"/>
      <c r="PYV128" s="389"/>
      <c r="PYW128" s="387"/>
      <c r="PYX128" s="213"/>
      <c r="PYY128" s="388"/>
      <c r="PYZ128" s="389"/>
      <c r="PZA128" s="387"/>
      <c r="PZB128" s="213"/>
      <c r="PZC128" s="388"/>
      <c r="PZD128" s="389"/>
      <c r="PZE128" s="387"/>
      <c r="PZF128" s="213"/>
      <c r="PZG128" s="388"/>
      <c r="PZH128" s="389"/>
      <c r="PZI128" s="387"/>
      <c r="PZJ128" s="213"/>
      <c r="PZK128" s="388"/>
      <c r="PZL128" s="389"/>
      <c r="PZM128" s="387"/>
      <c r="PZN128" s="213"/>
      <c r="PZO128" s="388"/>
      <c r="PZP128" s="389"/>
      <c r="PZQ128" s="387"/>
      <c r="PZR128" s="213"/>
      <c r="PZS128" s="388"/>
      <c r="PZT128" s="389"/>
      <c r="PZU128" s="387"/>
      <c r="PZV128" s="213"/>
      <c r="PZW128" s="388"/>
      <c r="PZX128" s="389"/>
      <c r="PZY128" s="387"/>
      <c r="PZZ128" s="213"/>
      <c r="QAA128" s="388"/>
      <c r="QAB128" s="389"/>
      <c r="QAC128" s="387"/>
      <c r="QAD128" s="213"/>
      <c r="QAE128" s="388"/>
      <c r="QAF128" s="389"/>
      <c r="QAG128" s="387"/>
      <c r="QAH128" s="213"/>
      <c r="QAI128" s="388"/>
      <c r="QAJ128" s="389"/>
      <c r="QAK128" s="387"/>
      <c r="QAL128" s="213"/>
      <c r="QAM128" s="388"/>
      <c r="QAN128" s="389"/>
      <c r="QAO128" s="387"/>
      <c r="QAP128" s="213"/>
      <c r="QAQ128" s="388"/>
      <c r="QAR128" s="389"/>
      <c r="QAS128" s="387"/>
      <c r="QAT128" s="213"/>
      <c r="QAU128" s="388"/>
      <c r="QAV128" s="389"/>
      <c r="QAW128" s="387"/>
      <c r="QAX128" s="213"/>
      <c r="QAY128" s="388"/>
      <c r="QAZ128" s="389"/>
      <c r="QBA128" s="387"/>
      <c r="QBB128" s="213"/>
      <c r="QBC128" s="388"/>
      <c r="QBD128" s="389"/>
      <c r="QBE128" s="387"/>
      <c r="QBF128" s="213"/>
      <c r="QBG128" s="388"/>
      <c r="QBH128" s="389"/>
      <c r="QBI128" s="387"/>
      <c r="QBJ128" s="213"/>
      <c r="QBK128" s="388"/>
      <c r="QBL128" s="389"/>
      <c r="QBM128" s="387"/>
      <c r="QBN128" s="213"/>
      <c r="QBO128" s="388"/>
      <c r="QBP128" s="389"/>
      <c r="QBQ128" s="387"/>
      <c r="QBR128" s="213"/>
      <c r="QBS128" s="388"/>
      <c r="QBT128" s="389"/>
      <c r="QBU128" s="387"/>
      <c r="QBV128" s="213"/>
      <c r="QBW128" s="388"/>
      <c r="QBX128" s="389"/>
      <c r="QBY128" s="387"/>
      <c r="QBZ128" s="213"/>
      <c r="QCA128" s="388"/>
      <c r="QCB128" s="389"/>
      <c r="QCC128" s="387"/>
      <c r="QCD128" s="213"/>
      <c r="QCE128" s="388"/>
      <c r="QCF128" s="389"/>
      <c r="QCG128" s="387"/>
      <c r="QCH128" s="213"/>
      <c r="QCI128" s="388"/>
      <c r="QCJ128" s="389"/>
      <c r="QCK128" s="387"/>
      <c r="QCL128" s="213"/>
      <c r="QCM128" s="388"/>
      <c r="QCN128" s="389"/>
      <c r="QCO128" s="387"/>
      <c r="QCP128" s="213"/>
      <c r="QCQ128" s="388"/>
      <c r="QCR128" s="389"/>
      <c r="QCS128" s="387"/>
      <c r="QCT128" s="213"/>
      <c r="QCU128" s="388"/>
      <c r="QCV128" s="389"/>
      <c r="QCW128" s="387"/>
      <c r="QCX128" s="213"/>
      <c r="QCY128" s="388"/>
      <c r="QCZ128" s="389"/>
      <c r="QDA128" s="387"/>
      <c r="QDB128" s="213"/>
      <c r="QDC128" s="388"/>
      <c r="QDD128" s="389"/>
      <c r="QDE128" s="387"/>
      <c r="QDF128" s="213"/>
      <c r="QDG128" s="388"/>
      <c r="QDH128" s="389"/>
      <c r="QDI128" s="387"/>
      <c r="QDJ128" s="213"/>
      <c r="QDK128" s="388"/>
      <c r="QDL128" s="389"/>
      <c r="QDM128" s="387"/>
      <c r="QDN128" s="213"/>
      <c r="QDO128" s="388"/>
      <c r="QDP128" s="389"/>
      <c r="QDQ128" s="387"/>
      <c r="QDR128" s="213"/>
      <c r="QDS128" s="388"/>
      <c r="QDT128" s="389"/>
      <c r="QDU128" s="387"/>
      <c r="QDV128" s="213"/>
      <c r="QDW128" s="388"/>
      <c r="QDX128" s="389"/>
      <c r="QDY128" s="387"/>
      <c r="QDZ128" s="213"/>
      <c r="QEA128" s="388"/>
      <c r="QEB128" s="389"/>
      <c r="QEC128" s="387"/>
      <c r="QED128" s="213"/>
      <c r="QEE128" s="388"/>
      <c r="QEF128" s="389"/>
      <c r="QEG128" s="387"/>
      <c r="QEH128" s="213"/>
      <c r="QEI128" s="388"/>
      <c r="QEJ128" s="389"/>
      <c r="QEK128" s="387"/>
      <c r="QEL128" s="213"/>
      <c r="QEM128" s="388"/>
      <c r="QEN128" s="389"/>
      <c r="QEO128" s="387"/>
      <c r="QEP128" s="213"/>
      <c r="QEQ128" s="388"/>
      <c r="QER128" s="389"/>
      <c r="QES128" s="387"/>
      <c r="QET128" s="213"/>
      <c r="QEU128" s="388"/>
      <c r="QEV128" s="389"/>
      <c r="QEW128" s="387"/>
      <c r="QEX128" s="213"/>
      <c r="QEY128" s="388"/>
      <c r="QEZ128" s="389"/>
      <c r="QFA128" s="387"/>
      <c r="QFB128" s="213"/>
      <c r="QFC128" s="388"/>
      <c r="QFD128" s="389"/>
      <c r="QFE128" s="387"/>
      <c r="QFF128" s="213"/>
      <c r="QFG128" s="388"/>
      <c r="QFH128" s="389"/>
      <c r="QFI128" s="387"/>
      <c r="QFJ128" s="213"/>
      <c r="QFK128" s="388"/>
      <c r="QFL128" s="389"/>
      <c r="QFM128" s="387"/>
      <c r="QFN128" s="213"/>
      <c r="QFO128" s="388"/>
      <c r="QFP128" s="389"/>
      <c r="QFQ128" s="387"/>
      <c r="QFR128" s="213"/>
      <c r="QFS128" s="388"/>
      <c r="QFT128" s="389"/>
      <c r="QFU128" s="387"/>
      <c r="QFV128" s="213"/>
      <c r="QFW128" s="388"/>
      <c r="QFX128" s="389"/>
      <c r="QFY128" s="387"/>
      <c r="QFZ128" s="213"/>
      <c r="QGA128" s="388"/>
      <c r="QGB128" s="389"/>
      <c r="QGC128" s="387"/>
      <c r="QGD128" s="213"/>
      <c r="QGE128" s="388"/>
      <c r="QGF128" s="389"/>
      <c r="QGG128" s="387"/>
      <c r="QGH128" s="213"/>
      <c r="QGI128" s="388"/>
      <c r="QGJ128" s="389"/>
      <c r="QGK128" s="387"/>
      <c r="QGL128" s="213"/>
      <c r="QGM128" s="388"/>
      <c r="QGN128" s="389"/>
      <c r="QGO128" s="387"/>
      <c r="QGP128" s="213"/>
      <c r="QGQ128" s="388"/>
      <c r="QGR128" s="389"/>
      <c r="QGS128" s="387"/>
      <c r="QGT128" s="213"/>
      <c r="QGU128" s="388"/>
      <c r="QGV128" s="389"/>
      <c r="QGW128" s="387"/>
      <c r="QGX128" s="213"/>
      <c r="QGY128" s="388"/>
      <c r="QGZ128" s="389"/>
      <c r="QHA128" s="387"/>
      <c r="QHB128" s="213"/>
      <c r="QHC128" s="388"/>
      <c r="QHD128" s="389"/>
      <c r="QHE128" s="387"/>
      <c r="QHF128" s="213"/>
      <c r="QHG128" s="388"/>
      <c r="QHH128" s="389"/>
      <c r="QHI128" s="387"/>
      <c r="QHJ128" s="213"/>
      <c r="QHK128" s="388"/>
      <c r="QHL128" s="389"/>
      <c r="QHM128" s="387"/>
      <c r="QHN128" s="213"/>
      <c r="QHO128" s="388"/>
      <c r="QHP128" s="389"/>
      <c r="QHQ128" s="387"/>
      <c r="QHR128" s="213"/>
      <c r="QHS128" s="388"/>
      <c r="QHT128" s="389"/>
      <c r="QHU128" s="387"/>
      <c r="QHV128" s="213"/>
      <c r="QHW128" s="388"/>
      <c r="QHX128" s="389"/>
      <c r="QHY128" s="387"/>
      <c r="QHZ128" s="213"/>
      <c r="QIA128" s="388"/>
      <c r="QIB128" s="389"/>
      <c r="QIC128" s="387"/>
      <c r="QID128" s="213"/>
      <c r="QIE128" s="388"/>
      <c r="QIF128" s="389"/>
      <c r="QIG128" s="387"/>
      <c r="QIH128" s="213"/>
      <c r="QII128" s="388"/>
      <c r="QIJ128" s="389"/>
      <c r="QIK128" s="387"/>
      <c r="QIL128" s="213"/>
      <c r="QIM128" s="388"/>
      <c r="QIN128" s="389"/>
      <c r="QIO128" s="387"/>
      <c r="QIP128" s="213"/>
      <c r="QIQ128" s="388"/>
      <c r="QIR128" s="389"/>
      <c r="QIS128" s="387"/>
      <c r="QIT128" s="213"/>
      <c r="QIU128" s="388"/>
      <c r="QIV128" s="389"/>
      <c r="QIW128" s="387"/>
      <c r="QIX128" s="213"/>
      <c r="QIY128" s="388"/>
      <c r="QIZ128" s="389"/>
      <c r="QJA128" s="387"/>
      <c r="QJB128" s="213"/>
      <c r="QJC128" s="388"/>
      <c r="QJD128" s="389"/>
      <c r="QJE128" s="387"/>
      <c r="QJF128" s="213"/>
      <c r="QJG128" s="388"/>
      <c r="QJH128" s="389"/>
      <c r="QJI128" s="387"/>
      <c r="QJJ128" s="213"/>
      <c r="QJK128" s="388"/>
      <c r="QJL128" s="389"/>
      <c r="QJM128" s="387"/>
      <c r="QJN128" s="213"/>
      <c r="QJO128" s="388"/>
      <c r="QJP128" s="389"/>
      <c r="QJQ128" s="387"/>
      <c r="QJR128" s="213"/>
      <c r="QJS128" s="388"/>
      <c r="QJT128" s="389"/>
      <c r="QJU128" s="387"/>
      <c r="QJV128" s="213"/>
      <c r="QJW128" s="388"/>
      <c r="QJX128" s="389"/>
      <c r="QJY128" s="387"/>
      <c r="QJZ128" s="213"/>
      <c r="QKA128" s="388"/>
      <c r="QKB128" s="389"/>
      <c r="QKC128" s="387"/>
      <c r="QKD128" s="213"/>
      <c r="QKE128" s="388"/>
      <c r="QKF128" s="389"/>
      <c r="QKG128" s="387"/>
      <c r="QKH128" s="213"/>
      <c r="QKI128" s="388"/>
      <c r="QKJ128" s="389"/>
      <c r="QKK128" s="387"/>
      <c r="QKL128" s="213"/>
      <c r="QKM128" s="388"/>
      <c r="QKN128" s="389"/>
      <c r="QKO128" s="387"/>
      <c r="QKP128" s="213"/>
      <c r="QKQ128" s="388"/>
      <c r="QKR128" s="389"/>
      <c r="QKS128" s="387"/>
      <c r="QKT128" s="213"/>
      <c r="QKU128" s="388"/>
      <c r="QKV128" s="389"/>
      <c r="QKW128" s="387"/>
      <c r="QKX128" s="213"/>
      <c r="QKY128" s="388"/>
      <c r="QKZ128" s="389"/>
      <c r="QLA128" s="387"/>
      <c r="QLB128" s="213"/>
      <c r="QLC128" s="388"/>
      <c r="QLD128" s="389"/>
      <c r="QLE128" s="387"/>
      <c r="QLF128" s="213"/>
      <c r="QLG128" s="388"/>
      <c r="QLH128" s="389"/>
      <c r="QLI128" s="387"/>
      <c r="QLJ128" s="213"/>
      <c r="QLK128" s="388"/>
      <c r="QLL128" s="389"/>
      <c r="QLM128" s="387"/>
      <c r="QLN128" s="213"/>
      <c r="QLO128" s="388"/>
      <c r="QLP128" s="389"/>
      <c r="QLQ128" s="387"/>
      <c r="QLR128" s="213"/>
      <c r="QLS128" s="388"/>
      <c r="QLT128" s="389"/>
      <c r="QLU128" s="387"/>
      <c r="QLV128" s="213"/>
      <c r="QLW128" s="388"/>
      <c r="QLX128" s="389"/>
      <c r="QLY128" s="387"/>
      <c r="QLZ128" s="213"/>
      <c r="QMA128" s="388"/>
      <c r="QMB128" s="389"/>
      <c r="QMC128" s="387"/>
      <c r="QMD128" s="213"/>
      <c r="QME128" s="388"/>
      <c r="QMF128" s="389"/>
      <c r="QMG128" s="387"/>
      <c r="QMH128" s="213"/>
      <c r="QMI128" s="388"/>
      <c r="QMJ128" s="389"/>
      <c r="QMK128" s="387"/>
      <c r="QML128" s="213"/>
      <c r="QMM128" s="388"/>
      <c r="QMN128" s="389"/>
      <c r="QMO128" s="387"/>
      <c r="QMP128" s="213"/>
      <c r="QMQ128" s="388"/>
      <c r="QMR128" s="389"/>
      <c r="QMS128" s="387"/>
      <c r="QMT128" s="213"/>
      <c r="QMU128" s="388"/>
      <c r="QMV128" s="389"/>
      <c r="QMW128" s="387"/>
      <c r="QMX128" s="213"/>
      <c r="QMY128" s="388"/>
      <c r="QMZ128" s="389"/>
      <c r="QNA128" s="387"/>
      <c r="QNB128" s="213"/>
      <c r="QNC128" s="388"/>
      <c r="QND128" s="389"/>
      <c r="QNE128" s="387"/>
      <c r="QNF128" s="213"/>
      <c r="QNG128" s="388"/>
      <c r="QNH128" s="389"/>
      <c r="QNI128" s="387"/>
      <c r="QNJ128" s="213"/>
      <c r="QNK128" s="388"/>
      <c r="QNL128" s="389"/>
      <c r="QNM128" s="387"/>
      <c r="QNN128" s="213"/>
      <c r="QNO128" s="388"/>
      <c r="QNP128" s="389"/>
      <c r="QNQ128" s="387"/>
      <c r="QNR128" s="213"/>
      <c r="QNS128" s="388"/>
      <c r="QNT128" s="389"/>
      <c r="QNU128" s="387"/>
      <c r="QNV128" s="213"/>
      <c r="QNW128" s="388"/>
      <c r="QNX128" s="389"/>
      <c r="QNY128" s="387"/>
      <c r="QNZ128" s="213"/>
      <c r="QOA128" s="388"/>
      <c r="QOB128" s="389"/>
      <c r="QOC128" s="387"/>
      <c r="QOD128" s="213"/>
      <c r="QOE128" s="388"/>
      <c r="QOF128" s="389"/>
      <c r="QOG128" s="387"/>
      <c r="QOH128" s="213"/>
      <c r="QOI128" s="388"/>
      <c r="QOJ128" s="389"/>
      <c r="QOK128" s="387"/>
      <c r="QOL128" s="213"/>
      <c r="QOM128" s="388"/>
      <c r="QON128" s="389"/>
      <c r="QOO128" s="387"/>
      <c r="QOP128" s="213"/>
      <c r="QOQ128" s="388"/>
      <c r="QOR128" s="389"/>
      <c r="QOS128" s="387"/>
      <c r="QOT128" s="213"/>
      <c r="QOU128" s="388"/>
      <c r="QOV128" s="389"/>
      <c r="QOW128" s="387"/>
      <c r="QOX128" s="213"/>
      <c r="QOY128" s="388"/>
      <c r="QOZ128" s="389"/>
      <c r="QPA128" s="387"/>
      <c r="QPB128" s="213"/>
      <c r="QPC128" s="388"/>
      <c r="QPD128" s="389"/>
      <c r="QPE128" s="387"/>
      <c r="QPF128" s="213"/>
      <c r="QPG128" s="388"/>
      <c r="QPH128" s="389"/>
      <c r="QPI128" s="387"/>
      <c r="QPJ128" s="213"/>
      <c r="QPK128" s="388"/>
      <c r="QPL128" s="389"/>
      <c r="QPM128" s="387"/>
      <c r="QPN128" s="213"/>
      <c r="QPO128" s="388"/>
      <c r="QPP128" s="389"/>
      <c r="QPQ128" s="387"/>
      <c r="QPR128" s="213"/>
      <c r="QPS128" s="388"/>
      <c r="QPT128" s="389"/>
      <c r="QPU128" s="387"/>
      <c r="QPV128" s="213"/>
      <c r="QPW128" s="388"/>
      <c r="QPX128" s="389"/>
      <c r="QPY128" s="387"/>
      <c r="QPZ128" s="213"/>
      <c r="QQA128" s="388"/>
      <c r="QQB128" s="389"/>
      <c r="QQC128" s="387"/>
      <c r="QQD128" s="213"/>
      <c r="QQE128" s="388"/>
      <c r="QQF128" s="389"/>
      <c r="QQG128" s="387"/>
      <c r="QQH128" s="213"/>
      <c r="QQI128" s="388"/>
      <c r="QQJ128" s="389"/>
      <c r="QQK128" s="387"/>
      <c r="QQL128" s="213"/>
      <c r="QQM128" s="388"/>
      <c r="QQN128" s="389"/>
      <c r="QQO128" s="387"/>
      <c r="QQP128" s="213"/>
      <c r="QQQ128" s="388"/>
      <c r="QQR128" s="389"/>
      <c r="QQS128" s="387"/>
      <c r="QQT128" s="213"/>
      <c r="QQU128" s="388"/>
      <c r="QQV128" s="389"/>
      <c r="QQW128" s="387"/>
      <c r="QQX128" s="213"/>
      <c r="QQY128" s="388"/>
      <c r="QQZ128" s="389"/>
      <c r="QRA128" s="387"/>
      <c r="QRB128" s="213"/>
      <c r="QRC128" s="388"/>
      <c r="QRD128" s="389"/>
      <c r="QRE128" s="387"/>
      <c r="QRF128" s="213"/>
      <c r="QRG128" s="388"/>
      <c r="QRH128" s="389"/>
      <c r="QRI128" s="387"/>
      <c r="QRJ128" s="213"/>
      <c r="QRK128" s="388"/>
      <c r="QRL128" s="389"/>
      <c r="QRM128" s="387"/>
      <c r="QRN128" s="213"/>
      <c r="QRO128" s="388"/>
      <c r="QRP128" s="389"/>
      <c r="QRQ128" s="387"/>
      <c r="QRR128" s="213"/>
      <c r="QRS128" s="388"/>
      <c r="QRT128" s="389"/>
      <c r="QRU128" s="387"/>
      <c r="QRV128" s="213"/>
      <c r="QRW128" s="388"/>
      <c r="QRX128" s="389"/>
      <c r="QRY128" s="387"/>
      <c r="QRZ128" s="213"/>
      <c r="QSA128" s="388"/>
      <c r="QSB128" s="389"/>
      <c r="QSC128" s="387"/>
      <c r="QSD128" s="213"/>
      <c r="QSE128" s="388"/>
      <c r="QSF128" s="389"/>
      <c r="QSG128" s="387"/>
      <c r="QSH128" s="213"/>
      <c r="QSI128" s="388"/>
      <c r="QSJ128" s="389"/>
      <c r="QSK128" s="387"/>
      <c r="QSL128" s="213"/>
      <c r="QSM128" s="388"/>
      <c r="QSN128" s="389"/>
      <c r="QSO128" s="387"/>
      <c r="QSP128" s="213"/>
      <c r="QSQ128" s="388"/>
      <c r="QSR128" s="389"/>
      <c r="QSS128" s="387"/>
      <c r="QST128" s="213"/>
      <c r="QSU128" s="388"/>
      <c r="QSV128" s="389"/>
      <c r="QSW128" s="387"/>
      <c r="QSX128" s="213"/>
      <c r="QSY128" s="388"/>
      <c r="QSZ128" s="389"/>
      <c r="QTA128" s="387"/>
      <c r="QTB128" s="213"/>
      <c r="QTC128" s="388"/>
      <c r="QTD128" s="389"/>
      <c r="QTE128" s="387"/>
      <c r="QTF128" s="213"/>
      <c r="QTG128" s="388"/>
      <c r="QTH128" s="389"/>
      <c r="QTI128" s="387"/>
      <c r="QTJ128" s="213"/>
      <c r="QTK128" s="388"/>
      <c r="QTL128" s="389"/>
      <c r="QTM128" s="387"/>
      <c r="QTN128" s="213"/>
      <c r="QTO128" s="388"/>
      <c r="QTP128" s="389"/>
      <c r="QTQ128" s="387"/>
      <c r="QTR128" s="213"/>
      <c r="QTS128" s="388"/>
      <c r="QTT128" s="389"/>
      <c r="QTU128" s="387"/>
      <c r="QTV128" s="213"/>
      <c r="QTW128" s="388"/>
      <c r="QTX128" s="389"/>
      <c r="QTY128" s="387"/>
      <c r="QTZ128" s="213"/>
      <c r="QUA128" s="388"/>
      <c r="QUB128" s="389"/>
      <c r="QUC128" s="387"/>
      <c r="QUD128" s="213"/>
      <c r="QUE128" s="388"/>
      <c r="QUF128" s="389"/>
      <c r="QUG128" s="387"/>
      <c r="QUH128" s="213"/>
      <c r="QUI128" s="388"/>
      <c r="QUJ128" s="389"/>
      <c r="QUK128" s="387"/>
      <c r="QUL128" s="213"/>
      <c r="QUM128" s="388"/>
      <c r="QUN128" s="389"/>
      <c r="QUO128" s="387"/>
      <c r="QUP128" s="213"/>
      <c r="QUQ128" s="388"/>
      <c r="QUR128" s="389"/>
      <c r="QUS128" s="387"/>
      <c r="QUT128" s="213"/>
      <c r="QUU128" s="388"/>
      <c r="QUV128" s="389"/>
      <c r="QUW128" s="387"/>
      <c r="QUX128" s="213"/>
      <c r="QUY128" s="388"/>
      <c r="QUZ128" s="389"/>
      <c r="QVA128" s="387"/>
      <c r="QVB128" s="213"/>
      <c r="QVC128" s="388"/>
      <c r="QVD128" s="389"/>
      <c r="QVE128" s="387"/>
      <c r="QVF128" s="213"/>
      <c r="QVG128" s="388"/>
      <c r="QVH128" s="389"/>
      <c r="QVI128" s="387"/>
      <c r="QVJ128" s="213"/>
      <c r="QVK128" s="388"/>
      <c r="QVL128" s="389"/>
      <c r="QVM128" s="387"/>
      <c r="QVN128" s="213"/>
      <c r="QVO128" s="388"/>
      <c r="QVP128" s="389"/>
      <c r="QVQ128" s="387"/>
      <c r="QVR128" s="213"/>
      <c r="QVS128" s="388"/>
      <c r="QVT128" s="389"/>
      <c r="QVU128" s="387"/>
      <c r="QVV128" s="213"/>
      <c r="QVW128" s="388"/>
      <c r="QVX128" s="389"/>
      <c r="QVY128" s="387"/>
      <c r="QVZ128" s="213"/>
      <c r="QWA128" s="388"/>
      <c r="QWB128" s="389"/>
      <c r="QWC128" s="387"/>
      <c r="QWD128" s="213"/>
      <c r="QWE128" s="388"/>
      <c r="QWF128" s="389"/>
      <c r="QWG128" s="387"/>
      <c r="QWH128" s="213"/>
      <c r="QWI128" s="388"/>
      <c r="QWJ128" s="389"/>
      <c r="QWK128" s="387"/>
      <c r="QWL128" s="213"/>
      <c r="QWM128" s="388"/>
      <c r="QWN128" s="389"/>
      <c r="QWO128" s="387"/>
      <c r="QWP128" s="213"/>
      <c r="QWQ128" s="388"/>
      <c r="QWR128" s="389"/>
      <c r="QWS128" s="387"/>
      <c r="QWT128" s="213"/>
      <c r="QWU128" s="388"/>
      <c r="QWV128" s="389"/>
      <c r="QWW128" s="387"/>
      <c r="QWX128" s="213"/>
      <c r="QWY128" s="388"/>
      <c r="QWZ128" s="389"/>
      <c r="QXA128" s="387"/>
      <c r="QXB128" s="213"/>
      <c r="QXC128" s="388"/>
      <c r="QXD128" s="389"/>
      <c r="QXE128" s="387"/>
      <c r="QXF128" s="213"/>
      <c r="QXG128" s="388"/>
      <c r="QXH128" s="389"/>
      <c r="QXI128" s="387"/>
      <c r="QXJ128" s="213"/>
      <c r="QXK128" s="388"/>
      <c r="QXL128" s="389"/>
      <c r="QXM128" s="387"/>
      <c r="QXN128" s="213"/>
      <c r="QXO128" s="388"/>
      <c r="QXP128" s="389"/>
      <c r="QXQ128" s="387"/>
      <c r="QXR128" s="213"/>
      <c r="QXS128" s="388"/>
      <c r="QXT128" s="389"/>
      <c r="QXU128" s="387"/>
      <c r="QXV128" s="213"/>
      <c r="QXW128" s="388"/>
      <c r="QXX128" s="389"/>
      <c r="QXY128" s="387"/>
      <c r="QXZ128" s="213"/>
      <c r="QYA128" s="388"/>
      <c r="QYB128" s="389"/>
      <c r="QYC128" s="387"/>
      <c r="QYD128" s="213"/>
      <c r="QYE128" s="388"/>
      <c r="QYF128" s="389"/>
      <c r="QYG128" s="387"/>
      <c r="QYH128" s="213"/>
      <c r="QYI128" s="388"/>
      <c r="QYJ128" s="389"/>
      <c r="QYK128" s="387"/>
      <c r="QYL128" s="213"/>
      <c r="QYM128" s="388"/>
      <c r="QYN128" s="389"/>
      <c r="QYO128" s="387"/>
      <c r="QYP128" s="213"/>
      <c r="QYQ128" s="388"/>
      <c r="QYR128" s="389"/>
      <c r="QYS128" s="387"/>
      <c r="QYT128" s="213"/>
      <c r="QYU128" s="388"/>
      <c r="QYV128" s="389"/>
      <c r="QYW128" s="387"/>
      <c r="QYX128" s="213"/>
      <c r="QYY128" s="388"/>
      <c r="QYZ128" s="389"/>
      <c r="QZA128" s="387"/>
      <c r="QZB128" s="213"/>
      <c r="QZC128" s="388"/>
      <c r="QZD128" s="389"/>
      <c r="QZE128" s="387"/>
      <c r="QZF128" s="213"/>
      <c r="QZG128" s="388"/>
      <c r="QZH128" s="389"/>
      <c r="QZI128" s="387"/>
      <c r="QZJ128" s="213"/>
      <c r="QZK128" s="388"/>
      <c r="QZL128" s="389"/>
      <c r="QZM128" s="387"/>
      <c r="QZN128" s="213"/>
      <c r="QZO128" s="388"/>
      <c r="QZP128" s="389"/>
      <c r="QZQ128" s="387"/>
      <c r="QZR128" s="213"/>
      <c r="QZS128" s="388"/>
      <c r="QZT128" s="389"/>
      <c r="QZU128" s="387"/>
      <c r="QZV128" s="213"/>
      <c r="QZW128" s="388"/>
      <c r="QZX128" s="389"/>
      <c r="QZY128" s="387"/>
      <c r="QZZ128" s="213"/>
      <c r="RAA128" s="388"/>
      <c r="RAB128" s="389"/>
      <c r="RAC128" s="387"/>
      <c r="RAD128" s="213"/>
      <c r="RAE128" s="388"/>
      <c r="RAF128" s="389"/>
      <c r="RAG128" s="387"/>
      <c r="RAH128" s="213"/>
      <c r="RAI128" s="388"/>
      <c r="RAJ128" s="389"/>
      <c r="RAK128" s="387"/>
      <c r="RAL128" s="213"/>
      <c r="RAM128" s="388"/>
      <c r="RAN128" s="389"/>
      <c r="RAO128" s="387"/>
      <c r="RAP128" s="213"/>
      <c r="RAQ128" s="388"/>
      <c r="RAR128" s="389"/>
      <c r="RAS128" s="387"/>
      <c r="RAT128" s="213"/>
      <c r="RAU128" s="388"/>
      <c r="RAV128" s="389"/>
      <c r="RAW128" s="387"/>
      <c r="RAX128" s="213"/>
      <c r="RAY128" s="388"/>
      <c r="RAZ128" s="389"/>
      <c r="RBA128" s="387"/>
      <c r="RBB128" s="213"/>
      <c r="RBC128" s="388"/>
      <c r="RBD128" s="389"/>
      <c r="RBE128" s="387"/>
      <c r="RBF128" s="213"/>
      <c r="RBG128" s="388"/>
      <c r="RBH128" s="389"/>
      <c r="RBI128" s="387"/>
      <c r="RBJ128" s="213"/>
      <c r="RBK128" s="388"/>
      <c r="RBL128" s="389"/>
      <c r="RBM128" s="387"/>
      <c r="RBN128" s="213"/>
      <c r="RBO128" s="388"/>
      <c r="RBP128" s="389"/>
      <c r="RBQ128" s="387"/>
      <c r="RBR128" s="213"/>
      <c r="RBS128" s="388"/>
      <c r="RBT128" s="389"/>
      <c r="RBU128" s="387"/>
      <c r="RBV128" s="213"/>
      <c r="RBW128" s="388"/>
      <c r="RBX128" s="389"/>
      <c r="RBY128" s="387"/>
      <c r="RBZ128" s="213"/>
      <c r="RCA128" s="388"/>
      <c r="RCB128" s="389"/>
      <c r="RCC128" s="387"/>
      <c r="RCD128" s="213"/>
      <c r="RCE128" s="388"/>
      <c r="RCF128" s="389"/>
      <c r="RCG128" s="387"/>
      <c r="RCH128" s="213"/>
      <c r="RCI128" s="388"/>
      <c r="RCJ128" s="389"/>
      <c r="RCK128" s="387"/>
      <c r="RCL128" s="213"/>
      <c r="RCM128" s="388"/>
      <c r="RCN128" s="389"/>
      <c r="RCO128" s="387"/>
      <c r="RCP128" s="213"/>
      <c r="RCQ128" s="388"/>
      <c r="RCR128" s="389"/>
      <c r="RCS128" s="387"/>
      <c r="RCT128" s="213"/>
      <c r="RCU128" s="388"/>
      <c r="RCV128" s="389"/>
      <c r="RCW128" s="387"/>
      <c r="RCX128" s="213"/>
      <c r="RCY128" s="388"/>
      <c r="RCZ128" s="389"/>
      <c r="RDA128" s="387"/>
      <c r="RDB128" s="213"/>
      <c r="RDC128" s="388"/>
      <c r="RDD128" s="389"/>
      <c r="RDE128" s="387"/>
      <c r="RDF128" s="213"/>
      <c r="RDG128" s="388"/>
      <c r="RDH128" s="389"/>
      <c r="RDI128" s="387"/>
      <c r="RDJ128" s="213"/>
      <c r="RDK128" s="388"/>
      <c r="RDL128" s="389"/>
      <c r="RDM128" s="387"/>
      <c r="RDN128" s="213"/>
      <c r="RDO128" s="388"/>
      <c r="RDP128" s="389"/>
      <c r="RDQ128" s="387"/>
      <c r="RDR128" s="213"/>
      <c r="RDS128" s="388"/>
      <c r="RDT128" s="389"/>
      <c r="RDU128" s="387"/>
      <c r="RDV128" s="213"/>
      <c r="RDW128" s="388"/>
      <c r="RDX128" s="389"/>
      <c r="RDY128" s="387"/>
      <c r="RDZ128" s="213"/>
      <c r="REA128" s="388"/>
      <c r="REB128" s="389"/>
      <c r="REC128" s="387"/>
      <c r="RED128" s="213"/>
      <c r="REE128" s="388"/>
      <c r="REF128" s="389"/>
      <c r="REG128" s="387"/>
      <c r="REH128" s="213"/>
      <c r="REI128" s="388"/>
      <c r="REJ128" s="389"/>
      <c r="REK128" s="387"/>
      <c r="REL128" s="213"/>
      <c r="REM128" s="388"/>
      <c r="REN128" s="389"/>
      <c r="REO128" s="387"/>
      <c r="REP128" s="213"/>
      <c r="REQ128" s="388"/>
      <c r="RER128" s="389"/>
      <c r="RES128" s="387"/>
      <c r="RET128" s="213"/>
      <c r="REU128" s="388"/>
      <c r="REV128" s="389"/>
      <c r="REW128" s="387"/>
      <c r="REX128" s="213"/>
      <c r="REY128" s="388"/>
      <c r="REZ128" s="389"/>
      <c r="RFA128" s="387"/>
      <c r="RFB128" s="213"/>
      <c r="RFC128" s="388"/>
      <c r="RFD128" s="389"/>
      <c r="RFE128" s="387"/>
      <c r="RFF128" s="213"/>
      <c r="RFG128" s="388"/>
      <c r="RFH128" s="389"/>
      <c r="RFI128" s="387"/>
      <c r="RFJ128" s="213"/>
      <c r="RFK128" s="388"/>
      <c r="RFL128" s="389"/>
      <c r="RFM128" s="387"/>
      <c r="RFN128" s="213"/>
      <c r="RFO128" s="388"/>
      <c r="RFP128" s="389"/>
      <c r="RFQ128" s="387"/>
      <c r="RFR128" s="213"/>
      <c r="RFS128" s="388"/>
      <c r="RFT128" s="389"/>
      <c r="RFU128" s="387"/>
      <c r="RFV128" s="213"/>
      <c r="RFW128" s="388"/>
      <c r="RFX128" s="389"/>
      <c r="RFY128" s="387"/>
      <c r="RFZ128" s="213"/>
      <c r="RGA128" s="388"/>
      <c r="RGB128" s="389"/>
      <c r="RGC128" s="387"/>
      <c r="RGD128" s="213"/>
      <c r="RGE128" s="388"/>
      <c r="RGF128" s="389"/>
      <c r="RGG128" s="387"/>
      <c r="RGH128" s="213"/>
      <c r="RGI128" s="388"/>
      <c r="RGJ128" s="389"/>
      <c r="RGK128" s="387"/>
      <c r="RGL128" s="213"/>
      <c r="RGM128" s="388"/>
      <c r="RGN128" s="389"/>
      <c r="RGO128" s="387"/>
      <c r="RGP128" s="213"/>
      <c r="RGQ128" s="388"/>
      <c r="RGR128" s="389"/>
      <c r="RGS128" s="387"/>
      <c r="RGT128" s="213"/>
      <c r="RGU128" s="388"/>
      <c r="RGV128" s="389"/>
      <c r="RGW128" s="387"/>
      <c r="RGX128" s="213"/>
      <c r="RGY128" s="388"/>
      <c r="RGZ128" s="389"/>
      <c r="RHA128" s="387"/>
      <c r="RHB128" s="213"/>
      <c r="RHC128" s="388"/>
      <c r="RHD128" s="389"/>
      <c r="RHE128" s="387"/>
      <c r="RHF128" s="213"/>
      <c r="RHG128" s="388"/>
      <c r="RHH128" s="389"/>
      <c r="RHI128" s="387"/>
      <c r="RHJ128" s="213"/>
      <c r="RHK128" s="388"/>
      <c r="RHL128" s="389"/>
      <c r="RHM128" s="387"/>
      <c r="RHN128" s="213"/>
      <c r="RHO128" s="388"/>
      <c r="RHP128" s="389"/>
      <c r="RHQ128" s="387"/>
      <c r="RHR128" s="213"/>
      <c r="RHS128" s="388"/>
      <c r="RHT128" s="389"/>
      <c r="RHU128" s="387"/>
      <c r="RHV128" s="213"/>
      <c r="RHW128" s="388"/>
      <c r="RHX128" s="389"/>
      <c r="RHY128" s="387"/>
      <c r="RHZ128" s="213"/>
      <c r="RIA128" s="388"/>
      <c r="RIB128" s="389"/>
      <c r="RIC128" s="387"/>
      <c r="RID128" s="213"/>
      <c r="RIE128" s="388"/>
      <c r="RIF128" s="389"/>
      <c r="RIG128" s="387"/>
      <c r="RIH128" s="213"/>
      <c r="RII128" s="388"/>
      <c r="RIJ128" s="389"/>
      <c r="RIK128" s="387"/>
      <c r="RIL128" s="213"/>
      <c r="RIM128" s="388"/>
      <c r="RIN128" s="389"/>
      <c r="RIO128" s="387"/>
      <c r="RIP128" s="213"/>
      <c r="RIQ128" s="388"/>
      <c r="RIR128" s="389"/>
      <c r="RIS128" s="387"/>
      <c r="RIT128" s="213"/>
      <c r="RIU128" s="388"/>
      <c r="RIV128" s="389"/>
      <c r="RIW128" s="387"/>
      <c r="RIX128" s="213"/>
      <c r="RIY128" s="388"/>
      <c r="RIZ128" s="389"/>
      <c r="RJA128" s="387"/>
      <c r="RJB128" s="213"/>
      <c r="RJC128" s="388"/>
      <c r="RJD128" s="389"/>
      <c r="RJE128" s="387"/>
      <c r="RJF128" s="213"/>
      <c r="RJG128" s="388"/>
      <c r="RJH128" s="389"/>
      <c r="RJI128" s="387"/>
      <c r="RJJ128" s="213"/>
      <c r="RJK128" s="388"/>
      <c r="RJL128" s="389"/>
      <c r="RJM128" s="387"/>
      <c r="RJN128" s="213"/>
      <c r="RJO128" s="388"/>
      <c r="RJP128" s="389"/>
      <c r="RJQ128" s="387"/>
      <c r="RJR128" s="213"/>
      <c r="RJS128" s="388"/>
      <c r="RJT128" s="389"/>
      <c r="RJU128" s="387"/>
      <c r="RJV128" s="213"/>
      <c r="RJW128" s="388"/>
      <c r="RJX128" s="389"/>
      <c r="RJY128" s="387"/>
      <c r="RJZ128" s="213"/>
      <c r="RKA128" s="388"/>
      <c r="RKB128" s="389"/>
      <c r="RKC128" s="387"/>
      <c r="RKD128" s="213"/>
      <c r="RKE128" s="388"/>
      <c r="RKF128" s="389"/>
      <c r="RKG128" s="387"/>
      <c r="RKH128" s="213"/>
      <c r="RKI128" s="388"/>
      <c r="RKJ128" s="389"/>
      <c r="RKK128" s="387"/>
      <c r="RKL128" s="213"/>
      <c r="RKM128" s="388"/>
      <c r="RKN128" s="389"/>
      <c r="RKO128" s="387"/>
      <c r="RKP128" s="213"/>
      <c r="RKQ128" s="388"/>
      <c r="RKR128" s="389"/>
      <c r="RKS128" s="387"/>
      <c r="RKT128" s="213"/>
      <c r="RKU128" s="388"/>
      <c r="RKV128" s="389"/>
      <c r="RKW128" s="387"/>
      <c r="RKX128" s="213"/>
      <c r="RKY128" s="388"/>
      <c r="RKZ128" s="389"/>
      <c r="RLA128" s="387"/>
      <c r="RLB128" s="213"/>
      <c r="RLC128" s="388"/>
      <c r="RLD128" s="389"/>
      <c r="RLE128" s="387"/>
      <c r="RLF128" s="213"/>
      <c r="RLG128" s="388"/>
      <c r="RLH128" s="389"/>
      <c r="RLI128" s="387"/>
      <c r="RLJ128" s="213"/>
      <c r="RLK128" s="388"/>
      <c r="RLL128" s="389"/>
      <c r="RLM128" s="387"/>
      <c r="RLN128" s="213"/>
      <c r="RLO128" s="388"/>
      <c r="RLP128" s="389"/>
      <c r="RLQ128" s="387"/>
      <c r="RLR128" s="213"/>
      <c r="RLS128" s="388"/>
      <c r="RLT128" s="389"/>
      <c r="RLU128" s="387"/>
      <c r="RLV128" s="213"/>
      <c r="RLW128" s="388"/>
      <c r="RLX128" s="389"/>
      <c r="RLY128" s="387"/>
      <c r="RLZ128" s="213"/>
      <c r="RMA128" s="388"/>
      <c r="RMB128" s="389"/>
      <c r="RMC128" s="387"/>
      <c r="RMD128" s="213"/>
      <c r="RME128" s="388"/>
      <c r="RMF128" s="389"/>
      <c r="RMG128" s="387"/>
      <c r="RMH128" s="213"/>
      <c r="RMI128" s="388"/>
      <c r="RMJ128" s="389"/>
      <c r="RMK128" s="387"/>
      <c r="RML128" s="213"/>
      <c r="RMM128" s="388"/>
      <c r="RMN128" s="389"/>
      <c r="RMO128" s="387"/>
      <c r="RMP128" s="213"/>
      <c r="RMQ128" s="388"/>
      <c r="RMR128" s="389"/>
      <c r="RMS128" s="387"/>
      <c r="RMT128" s="213"/>
      <c r="RMU128" s="388"/>
      <c r="RMV128" s="389"/>
      <c r="RMW128" s="387"/>
      <c r="RMX128" s="213"/>
      <c r="RMY128" s="388"/>
      <c r="RMZ128" s="389"/>
      <c r="RNA128" s="387"/>
      <c r="RNB128" s="213"/>
      <c r="RNC128" s="388"/>
      <c r="RND128" s="389"/>
      <c r="RNE128" s="387"/>
      <c r="RNF128" s="213"/>
      <c r="RNG128" s="388"/>
      <c r="RNH128" s="389"/>
      <c r="RNI128" s="387"/>
      <c r="RNJ128" s="213"/>
      <c r="RNK128" s="388"/>
      <c r="RNL128" s="389"/>
      <c r="RNM128" s="387"/>
      <c r="RNN128" s="213"/>
      <c r="RNO128" s="388"/>
      <c r="RNP128" s="389"/>
      <c r="RNQ128" s="387"/>
      <c r="RNR128" s="213"/>
      <c r="RNS128" s="388"/>
      <c r="RNT128" s="389"/>
      <c r="RNU128" s="387"/>
      <c r="RNV128" s="213"/>
      <c r="RNW128" s="388"/>
      <c r="RNX128" s="389"/>
      <c r="RNY128" s="387"/>
      <c r="RNZ128" s="213"/>
      <c r="ROA128" s="388"/>
      <c r="ROB128" s="389"/>
      <c r="ROC128" s="387"/>
      <c r="ROD128" s="213"/>
      <c r="ROE128" s="388"/>
      <c r="ROF128" s="389"/>
      <c r="ROG128" s="387"/>
      <c r="ROH128" s="213"/>
      <c r="ROI128" s="388"/>
      <c r="ROJ128" s="389"/>
      <c r="ROK128" s="387"/>
      <c r="ROL128" s="213"/>
      <c r="ROM128" s="388"/>
      <c r="RON128" s="389"/>
      <c r="ROO128" s="387"/>
      <c r="ROP128" s="213"/>
      <c r="ROQ128" s="388"/>
      <c r="ROR128" s="389"/>
      <c r="ROS128" s="387"/>
      <c r="ROT128" s="213"/>
      <c r="ROU128" s="388"/>
      <c r="ROV128" s="389"/>
      <c r="ROW128" s="387"/>
      <c r="ROX128" s="213"/>
      <c r="ROY128" s="388"/>
      <c r="ROZ128" s="389"/>
      <c r="RPA128" s="387"/>
      <c r="RPB128" s="213"/>
      <c r="RPC128" s="388"/>
      <c r="RPD128" s="389"/>
      <c r="RPE128" s="387"/>
      <c r="RPF128" s="213"/>
      <c r="RPG128" s="388"/>
      <c r="RPH128" s="389"/>
      <c r="RPI128" s="387"/>
      <c r="RPJ128" s="213"/>
      <c r="RPK128" s="388"/>
      <c r="RPL128" s="389"/>
      <c r="RPM128" s="387"/>
      <c r="RPN128" s="213"/>
      <c r="RPO128" s="388"/>
      <c r="RPP128" s="389"/>
      <c r="RPQ128" s="387"/>
      <c r="RPR128" s="213"/>
      <c r="RPS128" s="388"/>
      <c r="RPT128" s="389"/>
      <c r="RPU128" s="387"/>
      <c r="RPV128" s="213"/>
      <c r="RPW128" s="388"/>
      <c r="RPX128" s="389"/>
      <c r="RPY128" s="387"/>
      <c r="RPZ128" s="213"/>
      <c r="RQA128" s="388"/>
      <c r="RQB128" s="389"/>
      <c r="RQC128" s="387"/>
      <c r="RQD128" s="213"/>
      <c r="RQE128" s="388"/>
      <c r="RQF128" s="389"/>
      <c r="RQG128" s="387"/>
      <c r="RQH128" s="213"/>
      <c r="RQI128" s="388"/>
      <c r="RQJ128" s="389"/>
      <c r="RQK128" s="387"/>
      <c r="RQL128" s="213"/>
      <c r="RQM128" s="388"/>
      <c r="RQN128" s="389"/>
      <c r="RQO128" s="387"/>
      <c r="RQP128" s="213"/>
      <c r="RQQ128" s="388"/>
      <c r="RQR128" s="389"/>
      <c r="RQS128" s="387"/>
      <c r="RQT128" s="213"/>
      <c r="RQU128" s="388"/>
      <c r="RQV128" s="389"/>
      <c r="RQW128" s="387"/>
      <c r="RQX128" s="213"/>
      <c r="RQY128" s="388"/>
      <c r="RQZ128" s="389"/>
      <c r="RRA128" s="387"/>
      <c r="RRB128" s="213"/>
      <c r="RRC128" s="388"/>
      <c r="RRD128" s="389"/>
      <c r="RRE128" s="387"/>
      <c r="RRF128" s="213"/>
      <c r="RRG128" s="388"/>
      <c r="RRH128" s="389"/>
      <c r="RRI128" s="387"/>
      <c r="RRJ128" s="213"/>
      <c r="RRK128" s="388"/>
      <c r="RRL128" s="389"/>
      <c r="RRM128" s="387"/>
      <c r="RRN128" s="213"/>
      <c r="RRO128" s="388"/>
      <c r="RRP128" s="389"/>
      <c r="RRQ128" s="387"/>
      <c r="RRR128" s="213"/>
      <c r="RRS128" s="388"/>
      <c r="RRT128" s="389"/>
      <c r="RRU128" s="387"/>
      <c r="RRV128" s="213"/>
      <c r="RRW128" s="388"/>
      <c r="RRX128" s="389"/>
      <c r="RRY128" s="387"/>
      <c r="RRZ128" s="213"/>
      <c r="RSA128" s="388"/>
      <c r="RSB128" s="389"/>
      <c r="RSC128" s="387"/>
      <c r="RSD128" s="213"/>
      <c r="RSE128" s="388"/>
      <c r="RSF128" s="389"/>
      <c r="RSG128" s="387"/>
      <c r="RSH128" s="213"/>
      <c r="RSI128" s="388"/>
      <c r="RSJ128" s="389"/>
      <c r="RSK128" s="387"/>
      <c r="RSL128" s="213"/>
      <c r="RSM128" s="388"/>
      <c r="RSN128" s="389"/>
      <c r="RSO128" s="387"/>
      <c r="RSP128" s="213"/>
      <c r="RSQ128" s="388"/>
      <c r="RSR128" s="389"/>
      <c r="RSS128" s="387"/>
      <c r="RST128" s="213"/>
      <c r="RSU128" s="388"/>
      <c r="RSV128" s="389"/>
      <c r="RSW128" s="387"/>
      <c r="RSX128" s="213"/>
      <c r="RSY128" s="388"/>
      <c r="RSZ128" s="389"/>
      <c r="RTA128" s="387"/>
      <c r="RTB128" s="213"/>
      <c r="RTC128" s="388"/>
      <c r="RTD128" s="389"/>
      <c r="RTE128" s="387"/>
      <c r="RTF128" s="213"/>
      <c r="RTG128" s="388"/>
      <c r="RTH128" s="389"/>
      <c r="RTI128" s="387"/>
      <c r="RTJ128" s="213"/>
      <c r="RTK128" s="388"/>
      <c r="RTL128" s="389"/>
      <c r="RTM128" s="387"/>
      <c r="RTN128" s="213"/>
      <c r="RTO128" s="388"/>
      <c r="RTP128" s="389"/>
      <c r="RTQ128" s="387"/>
      <c r="RTR128" s="213"/>
      <c r="RTS128" s="388"/>
      <c r="RTT128" s="389"/>
      <c r="RTU128" s="387"/>
      <c r="RTV128" s="213"/>
      <c r="RTW128" s="388"/>
      <c r="RTX128" s="389"/>
      <c r="RTY128" s="387"/>
      <c r="RTZ128" s="213"/>
      <c r="RUA128" s="388"/>
      <c r="RUB128" s="389"/>
      <c r="RUC128" s="387"/>
      <c r="RUD128" s="213"/>
      <c r="RUE128" s="388"/>
      <c r="RUF128" s="389"/>
      <c r="RUG128" s="387"/>
      <c r="RUH128" s="213"/>
      <c r="RUI128" s="388"/>
      <c r="RUJ128" s="389"/>
      <c r="RUK128" s="387"/>
      <c r="RUL128" s="213"/>
      <c r="RUM128" s="388"/>
      <c r="RUN128" s="389"/>
      <c r="RUO128" s="387"/>
      <c r="RUP128" s="213"/>
      <c r="RUQ128" s="388"/>
      <c r="RUR128" s="389"/>
      <c r="RUS128" s="387"/>
      <c r="RUT128" s="213"/>
      <c r="RUU128" s="388"/>
      <c r="RUV128" s="389"/>
      <c r="RUW128" s="387"/>
      <c r="RUX128" s="213"/>
      <c r="RUY128" s="388"/>
      <c r="RUZ128" s="389"/>
      <c r="RVA128" s="387"/>
      <c r="RVB128" s="213"/>
      <c r="RVC128" s="388"/>
      <c r="RVD128" s="389"/>
      <c r="RVE128" s="387"/>
      <c r="RVF128" s="213"/>
      <c r="RVG128" s="388"/>
      <c r="RVH128" s="389"/>
      <c r="RVI128" s="387"/>
      <c r="RVJ128" s="213"/>
      <c r="RVK128" s="388"/>
      <c r="RVL128" s="389"/>
      <c r="RVM128" s="387"/>
      <c r="RVN128" s="213"/>
      <c r="RVO128" s="388"/>
      <c r="RVP128" s="389"/>
      <c r="RVQ128" s="387"/>
      <c r="RVR128" s="213"/>
      <c r="RVS128" s="388"/>
      <c r="RVT128" s="389"/>
      <c r="RVU128" s="387"/>
      <c r="RVV128" s="213"/>
      <c r="RVW128" s="388"/>
      <c r="RVX128" s="389"/>
      <c r="RVY128" s="387"/>
      <c r="RVZ128" s="213"/>
      <c r="RWA128" s="388"/>
      <c r="RWB128" s="389"/>
      <c r="RWC128" s="387"/>
      <c r="RWD128" s="213"/>
      <c r="RWE128" s="388"/>
      <c r="RWF128" s="389"/>
      <c r="RWG128" s="387"/>
      <c r="RWH128" s="213"/>
      <c r="RWI128" s="388"/>
      <c r="RWJ128" s="389"/>
      <c r="RWK128" s="387"/>
      <c r="RWL128" s="213"/>
      <c r="RWM128" s="388"/>
      <c r="RWN128" s="389"/>
      <c r="RWO128" s="387"/>
      <c r="RWP128" s="213"/>
      <c r="RWQ128" s="388"/>
      <c r="RWR128" s="389"/>
      <c r="RWS128" s="387"/>
      <c r="RWT128" s="213"/>
      <c r="RWU128" s="388"/>
      <c r="RWV128" s="389"/>
      <c r="RWW128" s="387"/>
      <c r="RWX128" s="213"/>
      <c r="RWY128" s="388"/>
      <c r="RWZ128" s="389"/>
      <c r="RXA128" s="387"/>
      <c r="RXB128" s="213"/>
      <c r="RXC128" s="388"/>
      <c r="RXD128" s="389"/>
      <c r="RXE128" s="387"/>
      <c r="RXF128" s="213"/>
      <c r="RXG128" s="388"/>
      <c r="RXH128" s="389"/>
      <c r="RXI128" s="387"/>
      <c r="RXJ128" s="213"/>
      <c r="RXK128" s="388"/>
      <c r="RXL128" s="389"/>
      <c r="RXM128" s="387"/>
      <c r="RXN128" s="213"/>
      <c r="RXO128" s="388"/>
      <c r="RXP128" s="389"/>
      <c r="RXQ128" s="387"/>
      <c r="RXR128" s="213"/>
      <c r="RXS128" s="388"/>
      <c r="RXT128" s="389"/>
      <c r="RXU128" s="387"/>
      <c r="RXV128" s="213"/>
      <c r="RXW128" s="388"/>
      <c r="RXX128" s="389"/>
      <c r="RXY128" s="387"/>
      <c r="RXZ128" s="213"/>
      <c r="RYA128" s="388"/>
      <c r="RYB128" s="389"/>
      <c r="RYC128" s="387"/>
      <c r="RYD128" s="213"/>
      <c r="RYE128" s="388"/>
      <c r="RYF128" s="389"/>
      <c r="RYG128" s="387"/>
      <c r="RYH128" s="213"/>
      <c r="RYI128" s="388"/>
      <c r="RYJ128" s="389"/>
      <c r="RYK128" s="387"/>
      <c r="RYL128" s="213"/>
      <c r="RYM128" s="388"/>
      <c r="RYN128" s="389"/>
      <c r="RYO128" s="387"/>
      <c r="RYP128" s="213"/>
      <c r="RYQ128" s="388"/>
      <c r="RYR128" s="389"/>
      <c r="RYS128" s="387"/>
      <c r="RYT128" s="213"/>
      <c r="RYU128" s="388"/>
      <c r="RYV128" s="389"/>
      <c r="RYW128" s="387"/>
      <c r="RYX128" s="213"/>
      <c r="RYY128" s="388"/>
      <c r="RYZ128" s="389"/>
      <c r="RZA128" s="387"/>
      <c r="RZB128" s="213"/>
      <c r="RZC128" s="388"/>
      <c r="RZD128" s="389"/>
      <c r="RZE128" s="387"/>
      <c r="RZF128" s="213"/>
      <c r="RZG128" s="388"/>
      <c r="RZH128" s="389"/>
      <c r="RZI128" s="387"/>
      <c r="RZJ128" s="213"/>
      <c r="RZK128" s="388"/>
      <c r="RZL128" s="389"/>
      <c r="RZM128" s="387"/>
      <c r="RZN128" s="213"/>
      <c r="RZO128" s="388"/>
      <c r="RZP128" s="389"/>
      <c r="RZQ128" s="387"/>
      <c r="RZR128" s="213"/>
      <c r="RZS128" s="388"/>
      <c r="RZT128" s="389"/>
      <c r="RZU128" s="387"/>
      <c r="RZV128" s="213"/>
      <c r="RZW128" s="388"/>
      <c r="RZX128" s="389"/>
      <c r="RZY128" s="387"/>
      <c r="RZZ128" s="213"/>
      <c r="SAA128" s="388"/>
      <c r="SAB128" s="389"/>
      <c r="SAC128" s="387"/>
      <c r="SAD128" s="213"/>
      <c r="SAE128" s="388"/>
      <c r="SAF128" s="389"/>
      <c r="SAG128" s="387"/>
      <c r="SAH128" s="213"/>
      <c r="SAI128" s="388"/>
      <c r="SAJ128" s="389"/>
      <c r="SAK128" s="387"/>
      <c r="SAL128" s="213"/>
      <c r="SAM128" s="388"/>
      <c r="SAN128" s="389"/>
      <c r="SAO128" s="387"/>
      <c r="SAP128" s="213"/>
      <c r="SAQ128" s="388"/>
      <c r="SAR128" s="389"/>
      <c r="SAS128" s="387"/>
      <c r="SAT128" s="213"/>
      <c r="SAU128" s="388"/>
      <c r="SAV128" s="389"/>
      <c r="SAW128" s="387"/>
      <c r="SAX128" s="213"/>
      <c r="SAY128" s="388"/>
      <c r="SAZ128" s="389"/>
      <c r="SBA128" s="387"/>
      <c r="SBB128" s="213"/>
      <c r="SBC128" s="388"/>
      <c r="SBD128" s="389"/>
      <c r="SBE128" s="387"/>
      <c r="SBF128" s="213"/>
      <c r="SBG128" s="388"/>
      <c r="SBH128" s="389"/>
      <c r="SBI128" s="387"/>
      <c r="SBJ128" s="213"/>
      <c r="SBK128" s="388"/>
      <c r="SBL128" s="389"/>
      <c r="SBM128" s="387"/>
      <c r="SBN128" s="213"/>
      <c r="SBO128" s="388"/>
      <c r="SBP128" s="389"/>
      <c r="SBQ128" s="387"/>
      <c r="SBR128" s="213"/>
      <c r="SBS128" s="388"/>
      <c r="SBT128" s="389"/>
      <c r="SBU128" s="387"/>
      <c r="SBV128" s="213"/>
      <c r="SBW128" s="388"/>
      <c r="SBX128" s="389"/>
      <c r="SBY128" s="387"/>
      <c r="SBZ128" s="213"/>
      <c r="SCA128" s="388"/>
      <c r="SCB128" s="389"/>
      <c r="SCC128" s="387"/>
      <c r="SCD128" s="213"/>
      <c r="SCE128" s="388"/>
      <c r="SCF128" s="389"/>
      <c r="SCG128" s="387"/>
      <c r="SCH128" s="213"/>
      <c r="SCI128" s="388"/>
      <c r="SCJ128" s="389"/>
      <c r="SCK128" s="387"/>
      <c r="SCL128" s="213"/>
      <c r="SCM128" s="388"/>
      <c r="SCN128" s="389"/>
      <c r="SCO128" s="387"/>
      <c r="SCP128" s="213"/>
      <c r="SCQ128" s="388"/>
      <c r="SCR128" s="389"/>
      <c r="SCS128" s="387"/>
      <c r="SCT128" s="213"/>
      <c r="SCU128" s="388"/>
      <c r="SCV128" s="389"/>
      <c r="SCW128" s="387"/>
      <c r="SCX128" s="213"/>
      <c r="SCY128" s="388"/>
      <c r="SCZ128" s="389"/>
      <c r="SDA128" s="387"/>
      <c r="SDB128" s="213"/>
      <c r="SDC128" s="388"/>
      <c r="SDD128" s="389"/>
      <c r="SDE128" s="387"/>
      <c r="SDF128" s="213"/>
      <c r="SDG128" s="388"/>
      <c r="SDH128" s="389"/>
      <c r="SDI128" s="387"/>
      <c r="SDJ128" s="213"/>
      <c r="SDK128" s="388"/>
      <c r="SDL128" s="389"/>
      <c r="SDM128" s="387"/>
      <c r="SDN128" s="213"/>
      <c r="SDO128" s="388"/>
      <c r="SDP128" s="389"/>
      <c r="SDQ128" s="387"/>
      <c r="SDR128" s="213"/>
      <c r="SDS128" s="388"/>
      <c r="SDT128" s="389"/>
      <c r="SDU128" s="387"/>
      <c r="SDV128" s="213"/>
      <c r="SDW128" s="388"/>
      <c r="SDX128" s="389"/>
      <c r="SDY128" s="387"/>
      <c r="SDZ128" s="213"/>
      <c r="SEA128" s="388"/>
      <c r="SEB128" s="389"/>
      <c r="SEC128" s="387"/>
      <c r="SED128" s="213"/>
      <c r="SEE128" s="388"/>
      <c r="SEF128" s="389"/>
      <c r="SEG128" s="387"/>
      <c r="SEH128" s="213"/>
      <c r="SEI128" s="388"/>
      <c r="SEJ128" s="389"/>
      <c r="SEK128" s="387"/>
      <c r="SEL128" s="213"/>
      <c r="SEM128" s="388"/>
      <c r="SEN128" s="389"/>
      <c r="SEO128" s="387"/>
      <c r="SEP128" s="213"/>
      <c r="SEQ128" s="388"/>
      <c r="SER128" s="389"/>
      <c r="SES128" s="387"/>
      <c r="SET128" s="213"/>
      <c r="SEU128" s="388"/>
      <c r="SEV128" s="389"/>
      <c r="SEW128" s="387"/>
      <c r="SEX128" s="213"/>
      <c r="SEY128" s="388"/>
      <c r="SEZ128" s="389"/>
      <c r="SFA128" s="387"/>
      <c r="SFB128" s="213"/>
      <c r="SFC128" s="388"/>
      <c r="SFD128" s="389"/>
      <c r="SFE128" s="387"/>
      <c r="SFF128" s="213"/>
      <c r="SFG128" s="388"/>
      <c r="SFH128" s="389"/>
      <c r="SFI128" s="387"/>
      <c r="SFJ128" s="213"/>
      <c r="SFK128" s="388"/>
      <c r="SFL128" s="389"/>
      <c r="SFM128" s="387"/>
      <c r="SFN128" s="213"/>
      <c r="SFO128" s="388"/>
      <c r="SFP128" s="389"/>
      <c r="SFQ128" s="387"/>
      <c r="SFR128" s="213"/>
      <c r="SFS128" s="388"/>
      <c r="SFT128" s="389"/>
      <c r="SFU128" s="387"/>
      <c r="SFV128" s="213"/>
      <c r="SFW128" s="388"/>
      <c r="SFX128" s="389"/>
      <c r="SFY128" s="387"/>
      <c r="SFZ128" s="213"/>
      <c r="SGA128" s="388"/>
      <c r="SGB128" s="389"/>
      <c r="SGC128" s="387"/>
      <c r="SGD128" s="213"/>
      <c r="SGE128" s="388"/>
      <c r="SGF128" s="389"/>
      <c r="SGG128" s="387"/>
      <c r="SGH128" s="213"/>
      <c r="SGI128" s="388"/>
      <c r="SGJ128" s="389"/>
      <c r="SGK128" s="387"/>
      <c r="SGL128" s="213"/>
      <c r="SGM128" s="388"/>
      <c r="SGN128" s="389"/>
      <c r="SGO128" s="387"/>
      <c r="SGP128" s="213"/>
      <c r="SGQ128" s="388"/>
      <c r="SGR128" s="389"/>
      <c r="SGS128" s="387"/>
      <c r="SGT128" s="213"/>
      <c r="SGU128" s="388"/>
      <c r="SGV128" s="389"/>
      <c r="SGW128" s="387"/>
      <c r="SGX128" s="213"/>
      <c r="SGY128" s="388"/>
      <c r="SGZ128" s="389"/>
      <c r="SHA128" s="387"/>
      <c r="SHB128" s="213"/>
      <c r="SHC128" s="388"/>
      <c r="SHD128" s="389"/>
      <c r="SHE128" s="387"/>
      <c r="SHF128" s="213"/>
      <c r="SHG128" s="388"/>
      <c r="SHH128" s="389"/>
      <c r="SHI128" s="387"/>
      <c r="SHJ128" s="213"/>
      <c r="SHK128" s="388"/>
      <c r="SHL128" s="389"/>
      <c r="SHM128" s="387"/>
      <c r="SHN128" s="213"/>
      <c r="SHO128" s="388"/>
      <c r="SHP128" s="389"/>
      <c r="SHQ128" s="387"/>
      <c r="SHR128" s="213"/>
      <c r="SHS128" s="388"/>
      <c r="SHT128" s="389"/>
      <c r="SHU128" s="387"/>
      <c r="SHV128" s="213"/>
      <c r="SHW128" s="388"/>
      <c r="SHX128" s="389"/>
      <c r="SHY128" s="387"/>
      <c r="SHZ128" s="213"/>
      <c r="SIA128" s="388"/>
      <c r="SIB128" s="389"/>
      <c r="SIC128" s="387"/>
      <c r="SID128" s="213"/>
      <c r="SIE128" s="388"/>
      <c r="SIF128" s="389"/>
      <c r="SIG128" s="387"/>
      <c r="SIH128" s="213"/>
      <c r="SII128" s="388"/>
      <c r="SIJ128" s="389"/>
      <c r="SIK128" s="387"/>
      <c r="SIL128" s="213"/>
      <c r="SIM128" s="388"/>
      <c r="SIN128" s="389"/>
      <c r="SIO128" s="387"/>
      <c r="SIP128" s="213"/>
      <c r="SIQ128" s="388"/>
      <c r="SIR128" s="389"/>
      <c r="SIS128" s="387"/>
      <c r="SIT128" s="213"/>
      <c r="SIU128" s="388"/>
      <c r="SIV128" s="389"/>
      <c r="SIW128" s="387"/>
      <c r="SIX128" s="213"/>
      <c r="SIY128" s="388"/>
      <c r="SIZ128" s="389"/>
      <c r="SJA128" s="387"/>
      <c r="SJB128" s="213"/>
      <c r="SJC128" s="388"/>
      <c r="SJD128" s="389"/>
      <c r="SJE128" s="387"/>
      <c r="SJF128" s="213"/>
      <c r="SJG128" s="388"/>
      <c r="SJH128" s="389"/>
      <c r="SJI128" s="387"/>
      <c r="SJJ128" s="213"/>
      <c r="SJK128" s="388"/>
      <c r="SJL128" s="389"/>
      <c r="SJM128" s="387"/>
      <c r="SJN128" s="213"/>
      <c r="SJO128" s="388"/>
      <c r="SJP128" s="389"/>
      <c r="SJQ128" s="387"/>
      <c r="SJR128" s="213"/>
      <c r="SJS128" s="388"/>
      <c r="SJT128" s="389"/>
      <c r="SJU128" s="387"/>
      <c r="SJV128" s="213"/>
      <c r="SJW128" s="388"/>
      <c r="SJX128" s="389"/>
      <c r="SJY128" s="387"/>
      <c r="SJZ128" s="213"/>
      <c r="SKA128" s="388"/>
      <c r="SKB128" s="389"/>
      <c r="SKC128" s="387"/>
      <c r="SKD128" s="213"/>
      <c r="SKE128" s="388"/>
      <c r="SKF128" s="389"/>
      <c r="SKG128" s="387"/>
      <c r="SKH128" s="213"/>
      <c r="SKI128" s="388"/>
      <c r="SKJ128" s="389"/>
      <c r="SKK128" s="387"/>
      <c r="SKL128" s="213"/>
      <c r="SKM128" s="388"/>
      <c r="SKN128" s="389"/>
      <c r="SKO128" s="387"/>
      <c r="SKP128" s="213"/>
      <c r="SKQ128" s="388"/>
      <c r="SKR128" s="389"/>
      <c r="SKS128" s="387"/>
      <c r="SKT128" s="213"/>
      <c r="SKU128" s="388"/>
      <c r="SKV128" s="389"/>
      <c r="SKW128" s="387"/>
      <c r="SKX128" s="213"/>
      <c r="SKY128" s="388"/>
      <c r="SKZ128" s="389"/>
      <c r="SLA128" s="387"/>
      <c r="SLB128" s="213"/>
      <c r="SLC128" s="388"/>
      <c r="SLD128" s="389"/>
      <c r="SLE128" s="387"/>
      <c r="SLF128" s="213"/>
      <c r="SLG128" s="388"/>
      <c r="SLH128" s="389"/>
      <c r="SLI128" s="387"/>
      <c r="SLJ128" s="213"/>
      <c r="SLK128" s="388"/>
      <c r="SLL128" s="389"/>
      <c r="SLM128" s="387"/>
      <c r="SLN128" s="213"/>
      <c r="SLO128" s="388"/>
      <c r="SLP128" s="389"/>
      <c r="SLQ128" s="387"/>
      <c r="SLR128" s="213"/>
      <c r="SLS128" s="388"/>
      <c r="SLT128" s="389"/>
      <c r="SLU128" s="387"/>
      <c r="SLV128" s="213"/>
      <c r="SLW128" s="388"/>
      <c r="SLX128" s="389"/>
      <c r="SLY128" s="387"/>
      <c r="SLZ128" s="213"/>
      <c r="SMA128" s="388"/>
      <c r="SMB128" s="389"/>
      <c r="SMC128" s="387"/>
      <c r="SMD128" s="213"/>
      <c r="SME128" s="388"/>
      <c r="SMF128" s="389"/>
      <c r="SMG128" s="387"/>
      <c r="SMH128" s="213"/>
      <c r="SMI128" s="388"/>
      <c r="SMJ128" s="389"/>
      <c r="SMK128" s="387"/>
      <c r="SML128" s="213"/>
      <c r="SMM128" s="388"/>
      <c r="SMN128" s="389"/>
      <c r="SMO128" s="387"/>
      <c r="SMP128" s="213"/>
      <c r="SMQ128" s="388"/>
      <c r="SMR128" s="389"/>
      <c r="SMS128" s="387"/>
      <c r="SMT128" s="213"/>
      <c r="SMU128" s="388"/>
      <c r="SMV128" s="389"/>
      <c r="SMW128" s="387"/>
      <c r="SMX128" s="213"/>
      <c r="SMY128" s="388"/>
      <c r="SMZ128" s="389"/>
      <c r="SNA128" s="387"/>
      <c r="SNB128" s="213"/>
      <c r="SNC128" s="388"/>
      <c r="SND128" s="389"/>
      <c r="SNE128" s="387"/>
      <c r="SNF128" s="213"/>
      <c r="SNG128" s="388"/>
      <c r="SNH128" s="389"/>
      <c r="SNI128" s="387"/>
      <c r="SNJ128" s="213"/>
      <c r="SNK128" s="388"/>
      <c r="SNL128" s="389"/>
      <c r="SNM128" s="387"/>
      <c r="SNN128" s="213"/>
      <c r="SNO128" s="388"/>
      <c r="SNP128" s="389"/>
      <c r="SNQ128" s="387"/>
      <c r="SNR128" s="213"/>
      <c r="SNS128" s="388"/>
      <c r="SNT128" s="389"/>
      <c r="SNU128" s="387"/>
      <c r="SNV128" s="213"/>
      <c r="SNW128" s="388"/>
      <c r="SNX128" s="389"/>
      <c r="SNY128" s="387"/>
      <c r="SNZ128" s="213"/>
      <c r="SOA128" s="388"/>
      <c r="SOB128" s="389"/>
      <c r="SOC128" s="387"/>
      <c r="SOD128" s="213"/>
      <c r="SOE128" s="388"/>
      <c r="SOF128" s="389"/>
      <c r="SOG128" s="387"/>
      <c r="SOH128" s="213"/>
      <c r="SOI128" s="388"/>
      <c r="SOJ128" s="389"/>
      <c r="SOK128" s="387"/>
      <c r="SOL128" s="213"/>
      <c r="SOM128" s="388"/>
      <c r="SON128" s="389"/>
      <c r="SOO128" s="387"/>
      <c r="SOP128" s="213"/>
      <c r="SOQ128" s="388"/>
      <c r="SOR128" s="389"/>
      <c r="SOS128" s="387"/>
      <c r="SOT128" s="213"/>
      <c r="SOU128" s="388"/>
      <c r="SOV128" s="389"/>
      <c r="SOW128" s="387"/>
      <c r="SOX128" s="213"/>
      <c r="SOY128" s="388"/>
      <c r="SOZ128" s="389"/>
      <c r="SPA128" s="387"/>
      <c r="SPB128" s="213"/>
      <c r="SPC128" s="388"/>
      <c r="SPD128" s="389"/>
      <c r="SPE128" s="387"/>
      <c r="SPF128" s="213"/>
      <c r="SPG128" s="388"/>
      <c r="SPH128" s="389"/>
      <c r="SPI128" s="387"/>
      <c r="SPJ128" s="213"/>
      <c r="SPK128" s="388"/>
      <c r="SPL128" s="389"/>
      <c r="SPM128" s="387"/>
      <c r="SPN128" s="213"/>
      <c r="SPO128" s="388"/>
      <c r="SPP128" s="389"/>
      <c r="SPQ128" s="387"/>
      <c r="SPR128" s="213"/>
      <c r="SPS128" s="388"/>
      <c r="SPT128" s="389"/>
      <c r="SPU128" s="387"/>
      <c r="SPV128" s="213"/>
      <c r="SPW128" s="388"/>
      <c r="SPX128" s="389"/>
      <c r="SPY128" s="387"/>
      <c r="SPZ128" s="213"/>
      <c r="SQA128" s="388"/>
      <c r="SQB128" s="389"/>
      <c r="SQC128" s="387"/>
      <c r="SQD128" s="213"/>
      <c r="SQE128" s="388"/>
      <c r="SQF128" s="389"/>
      <c r="SQG128" s="387"/>
      <c r="SQH128" s="213"/>
      <c r="SQI128" s="388"/>
      <c r="SQJ128" s="389"/>
      <c r="SQK128" s="387"/>
      <c r="SQL128" s="213"/>
      <c r="SQM128" s="388"/>
      <c r="SQN128" s="389"/>
      <c r="SQO128" s="387"/>
      <c r="SQP128" s="213"/>
      <c r="SQQ128" s="388"/>
      <c r="SQR128" s="389"/>
      <c r="SQS128" s="387"/>
      <c r="SQT128" s="213"/>
      <c r="SQU128" s="388"/>
      <c r="SQV128" s="389"/>
      <c r="SQW128" s="387"/>
      <c r="SQX128" s="213"/>
      <c r="SQY128" s="388"/>
      <c r="SQZ128" s="389"/>
      <c r="SRA128" s="387"/>
      <c r="SRB128" s="213"/>
      <c r="SRC128" s="388"/>
      <c r="SRD128" s="389"/>
      <c r="SRE128" s="387"/>
      <c r="SRF128" s="213"/>
      <c r="SRG128" s="388"/>
      <c r="SRH128" s="389"/>
      <c r="SRI128" s="387"/>
      <c r="SRJ128" s="213"/>
      <c r="SRK128" s="388"/>
      <c r="SRL128" s="389"/>
      <c r="SRM128" s="387"/>
      <c r="SRN128" s="213"/>
      <c r="SRO128" s="388"/>
      <c r="SRP128" s="389"/>
      <c r="SRQ128" s="387"/>
      <c r="SRR128" s="213"/>
      <c r="SRS128" s="388"/>
      <c r="SRT128" s="389"/>
      <c r="SRU128" s="387"/>
      <c r="SRV128" s="213"/>
      <c r="SRW128" s="388"/>
      <c r="SRX128" s="389"/>
      <c r="SRY128" s="387"/>
      <c r="SRZ128" s="213"/>
      <c r="SSA128" s="388"/>
      <c r="SSB128" s="389"/>
      <c r="SSC128" s="387"/>
      <c r="SSD128" s="213"/>
      <c r="SSE128" s="388"/>
      <c r="SSF128" s="389"/>
      <c r="SSG128" s="387"/>
      <c r="SSH128" s="213"/>
      <c r="SSI128" s="388"/>
      <c r="SSJ128" s="389"/>
      <c r="SSK128" s="387"/>
      <c r="SSL128" s="213"/>
      <c r="SSM128" s="388"/>
      <c r="SSN128" s="389"/>
      <c r="SSO128" s="387"/>
      <c r="SSP128" s="213"/>
      <c r="SSQ128" s="388"/>
      <c r="SSR128" s="389"/>
      <c r="SSS128" s="387"/>
      <c r="SST128" s="213"/>
      <c r="SSU128" s="388"/>
      <c r="SSV128" s="389"/>
      <c r="SSW128" s="387"/>
      <c r="SSX128" s="213"/>
      <c r="SSY128" s="388"/>
      <c r="SSZ128" s="389"/>
      <c r="STA128" s="387"/>
      <c r="STB128" s="213"/>
      <c r="STC128" s="388"/>
      <c r="STD128" s="389"/>
      <c r="STE128" s="387"/>
      <c r="STF128" s="213"/>
      <c r="STG128" s="388"/>
      <c r="STH128" s="389"/>
      <c r="STI128" s="387"/>
      <c r="STJ128" s="213"/>
      <c r="STK128" s="388"/>
      <c r="STL128" s="389"/>
      <c r="STM128" s="387"/>
      <c r="STN128" s="213"/>
      <c r="STO128" s="388"/>
      <c r="STP128" s="389"/>
      <c r="STQ128" s="387"/>
      <c r="STR128" s="213"/>
      <c r="STS128" s="388"/>
      <c r="STT128" s="389"/>
      <c r="STU128" s="387"/>
      <c r="STV128" s="213"/>
      <c r="STW128" s="388"/>
      <c r="STX128" s="389"/>
      <c r="STY128" s="387"/>
      <c r="STZ128" s="213"/>
      <c r="SUA128" s="388"/>
      <c r="SUB128" s="389"/>
      <c r="SUC128" s="387"/>
      <c r="SUD128" s="213"/>
      <c r="SUE128" s="388"/>
      <c r="SUF128" s="389"/>
      <c r="SUG128" s="387"/>
      <c r="SUH128" s="213"/>
      <c r="SUI128" s="388"/>
      <c r="SUJ128" s="389"/>
      <c r="SUK128" s="387"/>
      <c r="SUL128" s="213"/>
      <c r="SUM128" s="388"/>
      <c r="SUN128" s="389"/>
      <c r="SUO128" s="387"/>
      <c r="SUP128" s="213"/>
      <c r="SUQ128" s="388"/>
      <c r="SUR128" s="389"/>
      <c r="SUS128" s="387"/>
      <c r="SUT128" s="213"/>
      <c r="SUU128" s="388"/>
      <c r="SUV128" s="389"/>
      <c r="SUW128" s="387"/>
      <c r="SUX128" s="213"/>
      <c r="SUY128" s="388"/>
      <c r="SUZ128" s="389"/>
      <c r="SVA128" s="387"/>
      <c r="SVB128" s="213"/>
      <c r="SVC128" s="388"/>
      <c r="SVD128" s="389"/>
      <c r="SVE128" s="387"/>
      <c r="SVF128" s="213"/>
      <c r="SVG128" s="388"/>
      <c r="SVH128" s="389"/>
      <c r="SVI128" s="387"/>
      <c r="SVJ128" s="213"/>
      <c r="SVK128" s="388"/>
      <c r="SVL128" s="389"/>
      <c r="SVM128" s="387"/>
      <c r="SVN128" s="213"/>
      <c r="SVO128" s="388"/>
      <c r="SVP128" s="389"/>
      <c r="SVQ128" s="387"/>
      <c r="SVR128" s="213"/>
      <c r="SVS128" s="388"/>
      <c r="SVT128" s="389"/>
      <c r="SVU128" s="387"/>
      <c r="SVV128" s="213"/>
      <c r="SVW128" s="388"/>
      <c r="SVX128" s="389"/>
      <c r="SVY128" s="387"/>
      <c r="SVZ128" s="213"/>
      <c r="SWA128" s="388"/>
      <c r="SWB128" s="389"/>
      <c r="SWC128" s="387"/>
      <c r="SWD128" s="213"/>
      <c r="SWE128" s="388"/>
      <c r="SWF128" s="389"/>
      <c r="SWG128" s="387"/>
      <c r="SWH128" s="213"/>
      <c r="SWI128" s="388"/>
      <c r="SWJ128" s="389"/>
      <c r="SWK128" s="387"/>
      <c r="SWL128" s="213"/>
      <c r="SWM128" s="388"/>
      <c r="SWN128" s="389"/>
      <c r="SWO128" s="387"/>
      <c r="SWP128" s="213"/>
      <c r="SWQ128" s="388"/>
      <c r="SWR128" s="389"/>
      <c r="SWS128" s="387"/>
      <c r="SWT128" s="213"/>
      <c r="SWU128" s="388"/>
      <c r="SWV128" s="389"/>
      <c r="SWW128" s="387"/>
      <c r="SWX128" s="213"/>
      <c r="SWY128" s="388"/>
      <c r="SWZ128" s="389"/>
      <c r="SXA128" s="387"/>
      <c r="SXB128" s="213"/>
      <c r="SXC128" s="388"/>
      <c r="SXD128" s="389"/>
      <c r="SXE128" s="387"/>
      <c r="SXF128" s="213"/>
      <c r="SXG128" s="388"/>
      <c r="SXH128" s="389"/>
      <c r="SXI128" s="387"/>
      <c r="SXJ128" s="213"/>
      <c r="SXK128" s="388"/>
      <c r="SXL128" s="389"/>
      <c r="SXM128" s="387"/>
      <c r="SXN128" s="213"/>
      <c r="SXO128" s="388"/>
      <c r="SXP128" s="389"/>
      <c r="SXQ128" s="387"/>
      <c r="SXR128" s="213"/>
      <c r="SXS128" s="388"/>
      <c r="SXT128" s="389"/>
      <c r="SXU128" s="387"/>
      <c r="SXV128" s="213"/>
      <c r="SXW128" s="388"/>
      <c r="SXX128" s="389"/>
      <c r="SXY128" s="387"/>
      <c r="SXZ128" s="213"/>
      <c r="SYA128" s="388"/>
      <c r="SYB128" s="389"/>
      <c r="SYC128" s="387"/>
      <c r="SYD128" s="213"/>
      <c r="SYE128" s="388"/>
      <c r="SYF128" s="389"/>
      <c r="SYG128" s="387"/>
      <c r="SYH128" s="213"/>
      <c r="SYI128" s="388"/>
      <c r="SYJ128" s="389"/>
      <c r="SYK128" s="387"/>
      <c r="SYL128" s="213"/>
      <c r="SYM128" s="388"/>
      <c r="SYN128" s="389"/>
      <c r="SYO128" s="387"/>
      <c r="SYP128" s="213"/>
      <c r="SYQ128" s="388"/>
      <c r="SYR128" s="389"/>
      <c r="SYS128" s="387"/>
      <c r="SYT128" s="213"/>
      <c r="SYU128" s="388"/>
      <c r="SYV128" s="389"/>
      <c r="SYW128" s="387"/>
      <c r="SYX128" s="213"/>
      <c r="SYY128" s="388"/>
      <c r="SYZ128" s="389"/>
      <c r="SZA128" s="387"/>
      <c r="SZB128" s="213"/>
      <c r="SZC128" s="388"/>
      <c r="SZD128" s="389"/>
      <c r="SZE128" s="387"/>
      <c r="SZF128" s="213"/>
      <c r="SZG128" s="388"/>
      <c r="SZH128" s="389"/>
      <c r="SZI128" s="387"/>
      <c r="SZJ128" s="213"/>
      <c r="SZK128" s="388"/>
      <c r="SZL128" s="389"/>
      <c r="SZM128" s="387"/>
      <c r="SZN128" s="213"/>
      <c r="SZO128" s="388"/>
      <c r="SZP128" s="389"/>
      <c r="SZQ128" s="387"/>
      <c r="SZR128" s="213"/>
      <c r="SZS128" s="388"/>
      <c r="SZT128" s="389"/>
      <c r="SZU128" s="387"/>
      <c r="SZV128" s="213"/>
      <c r="SZW128" s="388"/>
      <c r="SZX128" s="389"/>
      <c r="SZY128" s="387"/>
      <c r="SZZ128" s="213"/>
      <c r="TAA128" s="388"/>
      <c r="TAB128" s="389"/>
      <c r="TAC128" s="387"/>
      <c r="TAD128" s="213"/>
      <c r="TAE128" s="388"/>
      <c r="TAF128" s="389"/>
      <c r="TAG128" s="387"/>
      <c r="TAH128" s="213"/>
      <c r="TAI128" s="388"/>
      <c r="TAJ128" s="389"/>
      <c r="TAK128" s="387"/>
      <c r="TAL128" s="213"/>
      <c r="TAM128" s="388"/>
      <c r="TAN128" s="389"/>
      <c r="TAO128" s="387"/>
      <c r="TAP128" s="213"/>
      <c r="TAQ128" s="388"/>
      <c r="TAR128" s="389"/>
      <c r="TAS128" s="387"/>
      <c r="TAT128" s="213"/>
      <c r="TAU128" s="388"/>
      <c r="TAV128" s="389"/>
      <c r="TAW128" s="387"/>
      <c r="TAX128" s="213"/>
      <c r="TAY128" s="388"/>
      <c r="TAZ128" s="389"/>
      <c r="TBA128" s="387"/>
      <c r="TBB128" s="213"/>
      <c r="TBC128" s="388"/>
      <c r="TBD128" s="389"/>
      <c r="TBE128" s="387"/>
      <c r="TBF128" s="213"/>
      <c r="TBG128" s="388"/>
      <c r="TBH128" s="389"/>
      <c r="TBI128" s="387"/>
      <c r="TBJ128" s="213"/>
      <c r="TBK128" s="388"/>
      <c r="TBL128" s="389"/>
      <c r="TBM128" s="387"/>
      <c r="TBN128" s="213"/>
      <c r="TBO128" s="388"/>
      <c r="TBP128" s="389"/>
      <c r="TBQ128" s="387"/>
      <c r="TBR128" s="213"/>
      <c r="TBS128" s="388"/>
      <c r="TBT128" s="389"/>
      <c r="TBU128" s="387"/>
      <c r="TBV128" s="213"/>
      <c r="TBW128" s="388"/>
      <c r="TBX128" s="389"/>
      <c r="TBY128" s="387"/>
      <c r="TBZ128" s="213"/>
      <c r="TCA128" s="388"/>
      <c r="TCB128" s="389"/>
      <c r="TCC128" s="387"/>
      <c r="TCD128" s="213"/>
      <c r="TCE128" s="388"/>
      <c r="TCF128" s="389"/>
      <c r="TCG128" s="387"/>
      <c r="TCH128" s="213"/>
      <c r="TCI128" s="388"/>
      <c r="TCJ128" s="389"/>
      <c r="TCK128" s="387"/>
      <c r="TCL128" s="213"/>
      <c r="TCM128" s="388"/>
      <c r="TCN128" s="389"/>
      <c r="TCO128" s="387"/>
      <c r="TCP128" s="213"/>
      <c r="TCQ128" s="388"/>
      <c r="TCR128" s="389"/>
      <c r="TCS128" s="387"/>
      <c r="TCT128" s="213"/>
      <c r="TCU128" s="388"/>
      <c r="TCV128" s="389"/>
      <c r="TCW128" s="387"/>
      <c r="TCX128" s="213"/>
      <c r="TCY128" s="388"/>
      <c r="TCZ128" s="389"/>
      <c r="TDA128" s="387"/>
      <c r="TDB128" s="213"/>
      <c r="TDC128" s="388"/>
      <c r="TDD128" s="389"/>
      <c r="TDE128" s="387"/>
      <c r="TDF128" s="213"/>
      <c r="TDG128" s="388"/>
      <c r="TDH128" s="389"/>
      <c r="TDI128" s="387"/>
      <c r="TDJ128" s="213"/>
      <c r="TDK128" s="388"/>
      <c r="TDL128" s="389"/>
      <c r="TDM128" s="387"/>
      <c r="TDN128" s="213"/>
      <c r="TDO128" s="388"/>
      <c r="TDP128" s="389"/>
      <c r="TDQ128" s="387"/>
      <c r="TDR128" s="213"/>
      <c r="TDS128" s="388"/>
      <c r="TDT128" s="389"/>
      <c r="TDU128" s="387"/>
      <c r="TDV128" s="213"/>
      <c r="TDW128" s="388"/>
      <c r="TDX128" s="389"/>
      <c r="TDY128" s="387"/>
      <c r="TDZ128" s="213"/>
      <c r="TEA128" s="388"/>
      <c r="TEB128" s="389"/>
      <c r="TEC128" s="387"/>
      <c r="TED128" s="213"/>
      <c r="TEE128" s="388"/>
      <c r="TEF128" s="389"/>
      <c r="TEG128" s="387"/>
      <c r="TEH128" s="213"/>
      <c r="TEI128" s="388"/>
      <c r="TEJ128" s="389"/>
      <c r="TEK128" s="387"/>
      <c r="TEL128" s="213"/>
      <c r="TEM128" s="388"/>
      <c r="TEN128" s="389"/>
      <c r="TEO128" s="387"/>
      <c r="TEP128" s="213"/>
      <c r="TEQ128" s="388"/>
      <c r="TER128" s="389"/>
      <c r="TES128" s="387"/>
      <c r="TET128" s="213"/>
      <c r="TEU128" s="388"/>
      <c r="TEV128" s="389"/>
      <c r="TEW128" s="387"/>
      <c r="TEX128" s="213"/>
      <c r="TEY128" s="388"/>
      <c r="TEZ128" s="389"/>
      <c r="TFA128" s="387"/>
      <c r="TFB128" s="213"/>
      <c r="TFC128" s="388"/>
      <c r="TFD128" s="389"/>
      <c r="TFE128" s="387"/>
      <c r="TFF128" s="213"/>
      <c r="TFG128" s="388"/>
      <c r="TFH128" s="389"/>
      <c r="TFI128" s="387"/>
      <c r="TFJ128" s="213"/>
      <c r="TFK128" s="388"/>
      <c r="TFL128" s="389"/>
      <c r="TFM128" s="387"/>
      <c r="TFN128" s="213"/>
      <c r="TFO128" s="388"/>
      <c r="TFP128" s="389"/>
      <c r="TFQ128" s="387"/>
      <c r="TFR128" s="213"/>
      <c r="TFS128" s="388"/>
      <c r="TFT128" s="389"/>
      <c r="TFU128" s="387"/>
      <c r="TFV128" s="213"/>
      <c r="TFW128" s="388"/>
      <c r="TFX128" s="389"/>
      <c r="TFY128" s="387"/>
      <c r="TFZ128" s="213"/>
      <c r="TGA128" s="388"/>
      <c r="TGB128" s="389"/>
      <c r="TGC128" s="387"/>
      <c r="TGD128" s="213"/>
      <c r="TGE128" s="388"/>
      <c r="TGF128" s="389"/>
      <c r="TGG128" s="387"/>
      <c r="TGH128" s="213"/>
      <c r="TGI128" s="388"/>
      <c r="TGJ128" s="389"/>
      <c r="TGK128" s="387"/>
      <c r="TGL128" s="213"/>
      <c r="TGM128" s="388"/>
      <c r="TGN128" s="389"/>
      <c r="TGO128" s="387"/>
      <c r="TGP128" s="213"/>
      <c r="TGQ128" s="388"/>
      <c r="TGR128" s="389"/>
      <c r="TGS128" s="387"/>
      <c r="TGT128" s="213"/>
      <c r="TGU128" s="388"/>
      <c r="TGV128" s="389"/>
      <c r="TGW128" s="387"/>
      <c r="TGX128" s="213"/>
      <c r="TGY128" s="388"/>
      <c r="TGZ128" s="389"/>
      <c r="THA128" s="387"/>
      <c r="THB128" s="213"/>
      <c r="THC128" s="388"/>
      <c r="THD128" s="389"/>
      <c r="THE128" s="387"/>
      <c r="THF128" s="213"/>
      <c r="THG128" s="388"/>
      <c r="THH128" s="389"/>
      <c r="THI128" s="387"/>
      <c r="THJ128" s="213"/>
      <c r="THK128" s="388"/>
      <c r="THL128" s="389"/>
      <c r="THM128" s="387"/>
      <c r="THN128" s="213"/>
      <c r="THO128" s="388"/>
      <c r="THP128" s="389"/>
      <c r="THQ128" s="387"/>
      <c r="THR128" s="213"/>
      <c r="THS128" s="388"/>
      <c r="THT128" s="389"/>
      <c r="THU128" s="387"/>
      <c r="THV128" s="213"/>
      <c r="THW128" s="388"/>
      <c r="THX128" s="389"/>
      <c r="THY128" s="387"/>
      <c r="THZ128" s="213"/>
      <c r="TIA128" s="388"/>
      <c r="TIB128" s="389"/>
      <c r="TIC128" s="387"/>
      <c r="TID128" s="213"/>
      <c r="TIE128" s="388"/>
      <c r="TIF128" s="389"/>
      <c r="TIG128" s="387"/>
      <c r="TIH128" s="213"/>
      <c r="TII128" s="388"/>
      <c r="TIJ128" s="389"/>
      <c r="TIK128" s="387"/>
      <c r="TIL128" s="213"/>
      <c r="TIM128" s="388"/>
      <c r="TIN128" s="389"/>
      <c r="TIO128" s="387"/>
      <c r="TIP128" s="213"/>
      <c r="TIQ128" s="388"/>
      <c r="TIR128" s="389"/>
      <c r="TIS128" s="387"/>
      <c r="TIT128" s="213"/>
      <c r="TIU128" s="388"/>
      <c r="TIV128" s="389"/>
      <c r="TIW128" s="387"/>
      <c r="TIX128" s="213"/>
      <c r="TIY128" s="388"/>
      <c r="TIZ128" s="389"/>
      <c r="TJA128" s="387"/>
      <c r="TJB128" s="213"/>
      <c r="TJC128" s="388"/>
      <c r="TJD128" s="389"/>
      <c r="TJE128" s="387"/>
      <c r="TJF128" s="213"/>
      <c r="TJG128" s="388"/>
      <c r="TJH128" s="389"/>
      <c r="TJI128" s="387"/>
      <c r="TJJ128" s="213"/>
      <c r="TJK128" s="388"/>
      <c r="TJL128" s="389"/>
      <c r="TJM128" s="387"/>
      <c r="TJN128" s="213"/>
      <c r="TJO128" s="388"/>
      <c r="TJP128" s="389"/>
      <c r="TJQ128" s="387"/>
      <c r="TJR128" s="213"/>
      <c r="TJS128" s="388"/>
      <c r="TJT128" s="389"/>
      <c r="TJU128" s="387"/>
      <c r="TJV128" s="213"/>
      <c r="TJW128" s="388"/>
      <c r="TJX128" s="389"/>
      <c r="TJY128" s="387"/>
      <c r="TJZ128" s="213"/>
      <c r="TKA128" s="388"/>
      <c r="TKB128" s="389"/>
      <c r="TKC128" s="387"/>
      <c r="TKD128" s="213"/>
      <c r="TKE128" s="388"/>
      <c r="TKF128" s="389"/>
      <c r="TKG128" s="387"/>
      <c r="TKH128" s="213"/>
      <c r="TKI128" s="388"/>
      <c r="TKJ128" s="389"/>
      <c r="TKK128" s="387"/>
      <c r="TKL128" s="213"/>
      <c r="TKM128" s="388"/>
      <c r="TKN128" s="389"/>
      <c r="TKO128" s="387"/>
      <c r="TKP128" s="213"/>
      <c r="TKQ128" s="388"/>
      <c r="TKR128" s="389"/>
      <c r="TKS128" s="387"/>
      <c r="TKT128" s="213"/>
      <c r="TKU128" s="388"/>
      <c r="TKV128" s="389"/>
      <c r="TKW128" s="387"/>
      <c r="TKX128" s="213"/>
      <c r="TKY128" s="388"/>
      <c r="TKZ128" s="389"/>
      <c r="TLA128" s="387"/>
      <c r="TLB128" s="213"/>
      <c r="TLC128" s="388"/>
      <c r="TLD128" s="389"/>
      <c r="TLE128" s="387"/>
      <c r="TLF128" s="213"/>
      <c r="TLG128" s="388"/>
      <c r="TLH128" s="389"/>
      <c r="TLI128" s="387"/>
      <c r="TLJ128" s="213"/>
      <c r="TLK128" s="388"/>
      <c r="TLL128" s="389"/>
      <c r="TLM128" s="387"/>
      <c r="TLN128" s="213"/>
      <c r="TLO128" s="388"/>
      <c r="TLP128" s="389"/>
      <c r="TLQ128" s="387"/>
      <c r="TLR128" s="213"/>
      <c r="TLS128" s="388"/>
      <c r="TLT128" s="389"/>
      <c r="TLU128" s="387"/>
      <c r="TLV128" s="213"/>
      <c r="TLW128" s="388"/>
      <c r="TLX128" s="389"/>
      <c r="TLY128" s="387"/>
      <c r="TLZ128" s="213"/>
      <c r="TMA128" s="388"/>
      <c r="TMB128" s="389"/>
      <c r="TMC128" s="387"/>
      <c r="TMD128" s="213"/>
      <c r="TME128" s="388"/>
      <c r="TMF128" s="389"/>
      <c r="TMG128" s="387"/>
      <c r="TMH128" s="213"/>
      <c r="TMI128" s="388"/>
      <c r="TMJ128" s="389"/>
      <c r="TMK128" s="387"/>
      <c r="TML128" s="213"/>
      <c r="TMM128" s="388"/>
      <c r="TMN128" s="389"/>
      <c r="TMO128" s="387"/>
      <c r="TMP128" s="213"/>
      <c r="TMQ128" s="388"/>
      <c r="TMR128" s="389"/>
      <c r="TMS128" s="387"/>
      <c r="TMT128" s="213"/>
      <c r="TMU128" s="388"/>
      <c r="TMV128" s="389"/>
      <c r="TMW128" s="387"/>
      <c r="TMX128" s="213"/>
      <c r="TMY128" s="388"/>
      <c r="TMZ128" s="389"/>
      <c r="TNA128" s="387"/>
      <c r="TNB128" s="213"/>
      <c r="TNC128" s="388"/>
      <c r="TND128" s="389"/>
      <c r="TNE128" s="387"/>
      <c r="TNF128" s="213"/>
      <c r="TNG128" s="388"/>
      <c r="TNH128" s="389"/>
      <c r="TNI128" s="387"/>
      <c r="TNJ128" s="213"/>
      <c r="TNK128" s="388"/>
      <c r="TNL128" s="389"/>
      <c r="TNM128" s="387"/>
      <c r="TNN128" s="213"/>
      <c r="TNO128" s="388"/>
      <c r="TNP128" s="389"/>
      <c r="TNQ128" s="387"/>
      <c r="TNR128" s="213"/>
      <c r="TNS128" s="388"/>
      <c r="TNT128" s="389"/>
      <c r="TNU128" s="387"/>
      <c r="TNV128" s="213"/>
      <c r="TNW128" s="388"/>
      <c r="TNX128" s="389"/>
      <c r="TNY128" s="387"/>
      <c r="TNZ128" s="213"/>
      <c r="TOA128" s="388"/>
      <c r="TOB128" s="389"/>
      <c r="TOC128" s="387"/>
      <c r="TOD128" s="213"/>
      <c r="TOE128" s="388"/>
      <c r="TOF128" s="389"/>
      <c r="TOG128" s="387"/>
      <c r="TOH128" s="213"/>
      <c r="TOI128" s="388"/>
      <c r="TOJ128" s="389"/>
      <c r="TOK128" s="387"/>
      <c r="TOL128" s="213"/>
      <c r="TOM128" s="388"/>
      <c r="TON128" s="389"/>
      <c r="TOO128" s="387"/>
      <c r="TOP128" s="213"/>
      <c r="TOQ128" s="388"/>
      <c r="TOR128" s="389"/>
      <c r="TOS128" s="387"/>
      <c r="TOT128" s="213"/>
      <c r="TOU128" s="388"/>
      <c r="TOV128" s="389"/>
      <c r="TOW128" s="387"/>
      <c r="TOX128" s="213"/>
      <c r="TOY128" s="388"/>
      <c r="TOZ128" s="389"/>
      <c r="TPA128" s="387"/>
      <c r="TPB128" s="213"/>
      <c r="TPC128" s="388"/>
      <c r="TPD128" s="389"/>
      <c r="TPE128" s="387"/>
      <c r="TPF128" s="213"/>
      <c r="TPG128" s="388"/>
      <c r="TPH128" s="389"/>
      <c r="TPI128" s="387"/>
      <c r="TPJ128" s="213"/>
      <c r="TPK128" s="388"/>
      <c r="TPL128" s="389"/>
      <c r="TPM128" s="387"/>
      <c r="TPN128" s="213"/>
      <c r="TPO128" s="388"/>
      <c r="TPP128" s="389"/>
      <c r="TPQ128" s="387"/>
      <c r="TPR128" s="213"/>
      <c r="TPS128" s="388"/>
      <c r="TPT128" s="389"/>
      <c r="TPU128" s="387"/>
      <c r="TPV128" s="213"/>
      <c r="TPW128" s="388"/>
      <c r="TPX128" s="389"/>
      <c r="TPY128" s="387"/>
      <c r="TPZ128" s="213"/>
      <c r="TQA128" s="388"/>
      <c r="TQB128" s="389"/>
      <c r="TQC128" s="387"/>
      <c r="TQD128" s="213"/>
      <c r="TQE128" s="388"/>
      <c r="TQF128" s="389"/>
      <c r="TQG128" s="387"/>
      <c r="TQH128" s="213"/>
      <c r="TQI128" s="388"/>
      <c r="TQJ128" s="389"/>
      <c r="TQK128" s="387"/>
      <c r="TQL128" s="213"/>
      <c r="TQM128" s="388"/>
      <c r="TQN128" s="389"/>
      <c r="TQO128" s="387"/>
      <c r="TQP128" s="213"/>
      <c r="TQQ128" s="388"/>
      <c r="TQR128" s="389"/>
      <c r="TQS128" s="387"/>
      <c r="TQT128" s="213"/>
      <c r="TQU128" s="388"/>
      <c r="TQV128" s="389"/>
      <c r="TQW128" s="387"/>
      <c r="TQX128" s="213"/>
      <c r="TQY128" s="388"/>
      <c r="TQZ128" s="389"/>
      <c r="TRA128" s="387"/>
      <c r="TRB128" s="213"/>
      <c r="TRC128" s="388"/>
      <c r="TRD128" s="389"/>
      <c r="TRE128" s="387"/>
      <c r="TRF128" s="213"/>
      <c r="TRG128" s="388"/>
      <c r="TRH128" s="389"/>
      <c r="TRI128" s="387"/>
      <c r="TRJ128" s="213"/>
      <c r="TRK128" s="388"/>
      <c r="TRL128" s="389"/>
      <c r="TRM128" s="387"/>
      <c r="TRN128" s="213"/>
      <c r="TRO128" s="388"/>
      <c r="TRP128" s="389"/>
      <c r="TRQ128" s="387"/>
      <c r="TRR128" s="213"/>
      <c r="TRS128" s="388"/>
      <c r="TRT128" s="389"/>
      <c r="TRU128" s="387"/>
      <c r="TRV128" s="213"/>
      <c r="TRW128" s="388"/>
      <c r="TRX128" s="389"/>
      <c r="TRY128" s="387"/>
      <c r="TRZ128" s="213"/>
      <c r="TSA128" s="388"/>
      <c r="TSB128" s="389"/>
      <c r="TSC128" s="387"/>
      <c r="TSD128" s="213"/>
      <c r="TSE128" s="388"/>
      <c r="TSF128" s="389"/>
      <c r="TSG128" s="387"/>
      <c r="TSH128" s="213"/>
      <c r="TSI128" s="388"/>
      <c r="TSJ128" s="389"/>
      <c r="TSK128" s="387"/>
      <c r="TSL128" s="213"/>
      <c r="TSM128" s="388"/>
      <c r="TSN128" s="389"/>
      <c r="TSO128" s="387"/>
      <c r="TSP128" s="213"/>
      <c r="TSQ128" s="388"/>
      <c r="TSR128" s="389"/>
      <c r="TSS128" s="387"/>
      <c r="TST128" s="213"/>
      <c r="TSU128" s="388"/>
      <c r="TSV128" s="389"/>
      <c r="TSW128" s="387"/>
      <c r="TSX128" s="213"/>
      <c r="TSY128" s="388"/>
      <c r="TSZ128" s="389"/>
      <c r="TTA128" s="387"/>
      <c r="TTB128" s="213"/>
      <c r="TTC128" s="388"/>
      <c r="TTD128" s="389"/>
      <c r="TTE128" s="387"/>
      <c r="TTF128" s="213"/>
      <c r="TTG128" s="388"/>
      <c r="TTH128" s="389"/>
      <c r="TTI128" s="387"/>
      <c r="TTJ128" s="213"/>
      <c r="TTK128" s="388"/>
      <c r="TTL128" s="389"/>
      <c r="TTM128" s="387"/>
      <c r="TTN128" s="213"/>
      <c r="TTO128" s="388"/>
      <c r="TTP128" s="389"/>
      <c r="TTQ128" s="387"/>
      <c r="TTR128" s="213"/>
      <c r="TTS128" s="388"/>
      <c r="TTT128" s="389"/>
      <c r="TTU128" s="387"/>
      <c r="TTV128" s="213"/>
      <c r="TTW128" s="388"/>
      <c r="TTX128" s="389"/>
      <c r="TTY128" s="387"/>
      <c r="TTZ128" s="213"/>
      <c r="TUA128" s="388"/>
      <c r="TUB128" s="389"/>
      <c r="TUC128" s="387"/>
      <c r="TUD128" s="213"/>
      <c r="TUE128" s="388"/>
      <c r="TUF128" s="389"/>
      <c r="TUG128" s="387"/>
      <c r="TUH128" s="213"/>
      <c r="TUI128" s="388"/>
      <c r="TUJ128" s="389"/>
      <c r="TUK128" s="387"/>
      <c r="TUL128" s="213"/>
      <c r="TUM128" s="388"/>
      <c r="TUN128" s="389"/>
      <c r="TUO128" s="387"/>
      <c r="TUP128" s="213"/>
      <c r="TUQ128" s="388"/>
      <c r="TUR128" s="389"/>
      <c r="TUS128" s="387"/>
      <c r="TUT128" s="213"/>
      <c r="TUU128" s="388"/>
      <c r="TUV128" s="389"/>
      <c r="TUW128" s="387"/>
      <c r="TUX128" s="213"/>
      <c r="TUY128" s="388"/>
      <c r="TUZ128" s="389"/>
      <c r="TVA128" s="387"/>
      <c r="TVB128" s="213"/>
      <c r="TVC128" s="388"/>
      <c r="TVD128" s="389"/>
      <c r="TVE128" s="387"/>
      <c r="TVF128" s="213"/>
      <c r="TVG128" s="388"/>
      <c r="TVH128" s="389"/>
      <c r="TVI128" s="387"/>
      <c r="TVJ128" s="213"/>
      <c r="TVK128" s="388"/>
      <c r="TVL128" s="389"/>
      <c r="TVM128" s="387"/>
      <c r="TVN128" s="213"/>
      <c r="TVO128" s="388"/>
      <c r="TVP128" s="389"/>
      <c r="TVQ128" s="387"/>
      <c r="TVR128" s="213"/>
      <c r="TVS128" s="388"/>
      <c r="TVT128" s="389"/>
      <c r="TVU128" s="387"/>
      <c r="TVV128" s="213"/>
      <c r="TVW128" s="388"/>
      <c r="TVX128" s="389"/>
      <c r="TVY128" s="387"/>
      <c r="TVZ128" s="213"/>
      <c r="TWA128" s="388"/>
      <c r="TWB128" s="389"/>
      <c r="TWC128" s="387"/>
      <c r="TWD128" s="213"/>
      <c r="TWE128" s="388"/>
      <c r="TWF128" s="389"/>
      <c r="TWG128" s="387"/>
      <c r="TWH128" s="213"/>
      <c r="TWI128" s="388"/>
      <c r="TWJ128" s="389"/>
      <c r="TWK128" s="387"/>
      <c r="TWL128" s="213"/>
      <c r="TWM128" s="388"/>
      <c r="TWN128" s="389"/>
      <c r="TWO128" s="387"/>
      <c r="TWP128" s="213"/>
      <c r="TWQ128" s="388"/>
      <c r="TWR128" s="389"/>
      <c r="TWS128" s="387"/>
      <c r="TWT128" s="213"/>
      <c r="TWU128" s="388"/>
      <c r="TWV128" s="389"/>
      <c r="TWW128" s="387"/>
      <c r="TWX128" s="213"/>
      <c r="TWY128" s="388"/>
      <c r="TWZ128" s="389"/>
      <c r="TXA128" s="387"/>
      <c r="TXB128" s="213"/>
      <c r="TXC128" s="388"/>
      <c r="TXD128" s="389"/>
      <c r="TXE128" s="387"/>
      <c r="TXF128" s="213"/>
      <c r="TXG128" s="388"/>
      <c r="TXH128" s="389"/>
      <c r="TXI128" s="387"/>
      <c r="TXJ128" s="213"/>
      <c r="TXK128" s="388"/>
      <c r="TXL128" s="389"/>
      <c r="TXM128" s="387"/>
      <c r="TXN128" s="213"/>
      <c r="TXO128" s="388"/>
      <c r="TXP128" s="389"/>
      <c r="TXQ128" s="387"/>
      <c r="TXR128" s="213"/>
      <c r="TXS128" s="388"/>
      <c r="TXT128" s="389"/>
      <c r="TXU128" s="387"/>
      <c r="TXV128" s="213"/>
      <c r="TXW128" s="388"/>
      <c r="TXX128" s="389"/>
      <c r="TXY128" s="387"/>
      <c r="TXZ128" s="213"/>
      <c r="TYA128" s="388"/>
      <c r="TYB128" s="389"/>
      <c r="TYC128" s="387"/>
      <c r="TYD128" s="213"/>
      <c r="TYE128" s="388"/>
      <c r="TYF128" s="389"/>
      <c r="TYG128" s="387"/>
      <c r="TYH128" s="213"/>
      <c r="TYI128" s="388"/>
      <c r="TYJ128" s="389"/>
      <c r="TYK128" s="387"/>
      <c r="TYL128" s="213"/>
      <c r="TYM128" s="388"/>
      <c r="TYN128" s="389"/>
      <c r="TYO128" s="387"/>
      <c r="TYP128" s="213"/>
      <c r="TYQ128" s="388"/>
      <c r="TYR128" s="389"/>
      <c r="TYS128" s="387"/>
      <c r="TYT128" s="213"/>
      <c r="TYU128" s="388"/>
      <c r="TYV128" s="389"/>
      <c r="TYW128" s="387"/>
      <c r="TYX128" s="213"/>
      <c r="TYY128" s="388"/>
      <c r="TYZ128" s="389"/>
      <c r="TZA128" s="387"/>
      <c r="TZB128" s="213"/>
      <c r="TZC128" s="388"/>
      <c r="TZD128" s="389"/>
      <c r="TZE128" s="387"/>
      <c r="TZF128" s="213"/>
      <c r="TZG128" s="388"/>
      <c r="TZH128" s="389"/>
      <c r="TZI128" s="387"/>
      <c r="TZJ128" s="213"/>
      <c r="TZK128" s="388"/>
      <c r="TZL128" s="389"/>
      <c r="TZM128" s="387"/>
      <c r="TZN128" s="213"/>
      <c r="TZO128" s="388"/>
      <c r="TZP128" s="389"/>
      <c r="TZQ128" s="387"/>
      <c r="TZR128" s="213"/>
      <c r="TZS128" s="388"/>
      <c r="TZT128" s="389"/>
      <c r="TZU128" s="387"/>
      <c r="TZV128" s="213"/>
      <c r="TZW128" s="388"/>
      <c r="TZX128" s="389"/>
      <c r="TZY128" s="387"/>
      <c r="TZZ128" s="213"/>
      <c r="UAA128" s="388"/>
      <c r="UAB128" s="389"/>
      <c r="UAC128" s="387"/>
      <c r="UAD128" s="213"/>
      <c r="UAE128" s="388"/>
      <c r="UAF128" s="389"/>
      <c r="UAG128" s="387"/>
      <c r="UAH128" s="213"/>
      <c r="UAI128" s="388"/>
      <c r="UAJ128" s="389"/>
      <c r="UAK128" s="387"/>
      <c r="UAL128" s="213"/>
      <c r="UAM128" s="388"/>
      <c r="UAN128" s="389"/>
      <c r="UAO128" s="387"/>
      <c r="UAP128" s="213"/>
      <c r="UAQ128" s="388"/>
      <c r="UAR128" s="389"/>
      <c r="UAS128" s="387"/>
      <c r="UAT128" s="213"/>
      <c r="UAU128" s="388"/>
      <c r="UAV128" s="389"/>
      <c r="UAW128" s="387"/>
      <c r="UAX128" s="213"/>
      <c r="UAY128" s="388"/>
      <c r="UAZ128" s="389"/>
      <c r="UBA128" s="387"/>
      <c r="UBB128" s="213"/>
      <c r="UBC128" s="388"/>
      <c r="UBD128" s="389"/>
      <c r="UBE128" s="387"/>
      <c r="UBF128" s="213"/>
      <c r="UBG128" s="388"/>
      <c r="UBH128" s="389"/>
      <c r="UBI128" s="387"/>
      <c r="UBJ128" s="213"/>
      <c r="UBK128" s="388"/>
      <c r="UBL128" s="389"/>
      <c r="UBM128" s="387"/>
      <c r="UBN128" s="213"/>
      <c r="UBO128" s="388"/>
      <c r="UBP128" s="389"/>
      <c r="UBQ128" s="387"/>
      <c r="UBR128" s="213"/>
      <c r="UBS128" s="388"/>
      <c r="UBT128" s="389"/>
      <c r="UBU128" s="387"/>
      <c r="UBV128" s="213"/>
      <c r="UBW128" s="388"/>
      <c r="UBX128" s="389"/>
      <c r="UBY128" s="387"/>
      <c r="UBZ128" s="213"/>
      <c r="UCA128" s="388"/>
      <c r="UCB128" s="389"/>
      <c r="UCC128" s="387"/>
      <c r="UCD128" s="213"/>
      <c r="UCE128" s="388"/>
      <c r="UCF128" s="389"/>
      <c r="UCG128" s="387"/>
      <c r="UCH128" s="213"/>
      <c r="UCI128" s="388"/>
      <c r="UCJ128" s="389"/>
      <c r="UCK128" s="387"/>
      <c r="UCL128" s="213"/>
      <c r="UCM128" s="388"/>
      <c r="UCN128" s="389"/>
      <c r="UCO128" s="387"/>
      <c r="UCP128" s="213"/>
      <c r="UCQ128" s="388"/>
      <c r="UCR128" s="389"/>
      <c r="UCS128" s="387"/>
      <c r="UCT128" s="213"/>
      <c r="UCU128" s="388"/>
      <c r="UCV128" s="389"/>
      <c r="UCW128" s="387"/>
      <c r="UCX128" s="213"/>
      <c r="UCY128" s="388"/>
      <c r="UCZ128" s="389"/>
      <c r="UDA128" s="387"/>
      <c r="UDB128" s="213"/>
      <c r="UDC128" s="388"/>
      <c r="UDD128" s="389"/>
      <c r="UDE128" s="387"/>
      <c r="UDF128" s="213"/>
      <c r="UDG128" s="388"/>
      <c r="UDH128" s="389"/>
      <c r="UDI128" s="387"/>
      <c r="UDJ128" s="213"/>
      <c r="UDK128" s="388"/>
      <c r="UDL128" s="389"/>
      <c r="UDM128" s="387"/>
      <c r="UDN128" s="213"/>
      <c r="UDO128" s="388"/>
      <c r="UDP128" s="389"/>
      <c r="UDQ128" s="387"/>
      <c r="UDR128" s="213"/>
      <c r="UDS128" s="388"/>
      <c r="UDT128" s="389"/>
      <c r="UDU128" s="387"/>
      <c r="UDV128" s="213"/>
      <c r="UDW128" s="388"/>
      <c r="UDX128" s="389"/>
      <c r="UDY128" s="387"/>
      <c r="UDZ128" s="213"/>
      <c r="UEA128" s="388"/>
      <c r="UEB128" s="389"/>
      <c r="UEC128" s="387"/>
      <c r="UED128" s="213"/>
      <c r="UEE128" s="388"/>
      <c r="UEF128" s="389"/>
      <c r="UEG128" s="387"/>
      <c r="UEH128" s="213"/>
      <c r="UEI128" s="388"/>
      <c r="UEJ128" s="389"/>
      <c r="UEK128" s="387"/>
      <c r="UEL128" s="213"/>
      <c r="UEM128" s="388"/>
      <c r="UEN128" s="389"/>
      <c r="UEO128" s="387"/>
      <c r="UEP128" s="213"/>
      <c r="UEQ128" s="388"/>
      <c r="UER128" s="389"/>
      <c r="UES128" s="387"/>
      <c r="UET128" s="213"/>
      <c r="UEU128" s="388"/>
      <c r="UEV128" s="389"/>
      <c r="UEW128" s="387"/>
      <c r="UEX128" s="213"/>
      <c r="UEY128" s="388"/>
      <c r="UEZ128" s="389"/>
      <c r="UFA128" s="387"/>
      <c r="UFB128" s="213"/>
      <c r="UFC128" s="388"/>
      <c r="UFD128" s="389"/>
      <c r="UFE128" s="387"/>
      <c r="UFF128" s="213"/>
      <c r="UFG128" s="388"/>
      <c r="UFH128" s="389"/>
      <c r="UFI128" s="387"/>
      <c r="UFJ128" s="213"/>
      <c r="UFK128" s="388"/>
      <c r="UFL128" s="389"/>
      <c r="UFM128" s="387"/>
      <c r="UFN128" s="213"/>
      <c r="UFO128" s="388"/>
      <c r="UFP128" s="389"/>
      <c r="UFQ128" s="387"/>
      <c r="UFR128" s="213"/>
      <c r="UFS128" s="388"/>
      <c r="UFT128" s="389"/>
      <c r="UFU128" s="387"/>
      <c r="UFV128" s="213"/>
      <c r="UFW128" s="388"/>
      <c r="UFX128" s="389"/>
      <c r="UFY128" s="387"/>
      <c r="UFZ128" s="213"/>
      <c r="UGA128" s="388"/>
      <c r="UGB128" s="389"/>
      <c r="UGC128" s="387"/>
      <c r="UGD128" s="213"/>
      <c r="UGE128" s="388"/>
      <c r="UGF128" s="389"/>
      <c r="UGG128" s="387"/>
      <c r="UGH128" s="213"/>
      <c r="UGI128" s="388"/>
      <c r="UGJ128" s="389"/>
      <c r="UGK128" s="387"/>
      <c r="UGL128" s="213"/>
      <c r="UGM128" s="388"/>
      <c r="UGN128" s="389"/>
      <c r="UGO128" s="387"/>
      <c r="UGP128" s="213"/>
      <c r="UGQ128" s="388"/>
      <c r="UGR128" s="389"/>
      <c r="UGS128" s="387"/>
      <c r="UGT128" s="213"/>
      <c r="UGU128" s="388"/>
      <c r="UGV128" s="389"/>
      <c r="UGW128" s="387"/>
      <c r="UGX128" s="213"/>
      <c r="UGY128" s="388"/>
      <c r="UGZ128" s="389"/>
      <c r="UHA128" s="387"/>
      <c r="UHB128" s="213"/>
      <c r="UHC128" s="388"/>
      <c r="UHD128" s="389"/>
      <c r="UHE128" s="387"/>
      <c r="UHF128" s="213"/>
      <c r="UHG128" s="388"/>
      <c r="UHH128" s="389"/>
      <c r="UHI128" s="387"/>
      <c r="UHJ128" s="213"/>
      <c r="UHK128" s="388"/>
      <c r="UHL128" s="389"/>
      <c r="UHM128" s="387"/>
      <c r="UHN128" s="213"/>
      <c r="UHO128" s="388"/>
      <c r="UHP128" s="389"/>
      <c r="UHQ128" s="387"/>
      <c r="UHR128" s="213"/>
      <c r="UHS128" s="388"/>
      <c r="UHT128" s="389"/>
      <c r="UHU128" s="387"/>
      <c r="UHV128" s="213"/>
      <c r="UHW128" s="388"/>
      <c r="UHX128" s="389"/>
      <c r="UHY128" s="387"/>
      <c r="UHZ128" s="213"/>
      <c r="UIA128" s="388"/>
      <c r="UIB128" s="389"/>
      <c r="UIC128" s="387"/>
      <c r="UID128" s="213"/>
      <c r="UIE128" s="388"/>
      <c r="UIF128" s="389"/>
      <c r="UIG128" s="387"/>
      <c r="UIH128" s="213"/>
      <c r="UII128" s="388"/>
      <c r="UIJ128" s="389"/>
      <c r="UIK128" s="387"/>
      <c r="UIL128" s="213"/>
      <c r="UIM128" s="388"/>
      <c r="UIN128" s="389"/>
      <c r="UIO128" s="387"/>
      <c r="UIP128" s="213"/>
      <c r="UIQ128" s="388"/>
      <c r="UIR128" s="389"/>
      <c r="UIS128" s="387"/>
      <c r="UIT128" s="213"/>
      <c r="UIU128" s="388"/>
      <c r="UIV128" s="389"/>
      <c r="UIW128" s="387"/>
      <c r="UIX128" s="213"/>
      <c r="UIY128" s="388"/>
      <c r="UIZ128" s="389"/>
      <c r="UJA128" s="387"/>
      <c r="UJB128" s="213"/>
      <c r="UJC128" s="388"/>
      <c r="UJD128" s="389"/>
      <c r="UJE128" s="387"/>
      <c r="UJF128" s="213"/>
      <c r="UJG128" s="388"/>
      <c r="UJH128" s="389"/>
      <c r="UJI128" s="387"/>
      <c r="UJJ128" s="213"/>
      <c r="UJK128" s="388"/>
      <c r="UJL128" s="389"/>
      <c r="UJM128" s="387"/>
      <c r="UJN128" s="213"/>
      <c r="UJO128" s="388"/>
      <c r="UJP128" s="389"/>
      <c r="UJQ128" s="387"/>
      <c r="UJR128" s="213"/>
      <c r="UJS128" s="388"/>
      <c r="UJT128" s="389"/>
      <c r="UJU128" s="387"/>
      <c r="UJV128" s="213"/>
      <c r="UJW128" s="388"/>
      <c r="UJX128" s="389"/>
      <c r="UJY128" s="387"/>
      <c r="UJZ128" s="213"/>
      <c r="UKA128" s="388"/>
      <c r="UKB128" s="389"/>
      <c r="UKC128" s="387"/>
      <c r="UKD128" s="213"/>
      <c r="UKE128" s="388"/>
      <c r="UKF128" s="389"/>
      <c r="UKG128" s="387"/>
      <c r="UKH128" s="213"/>
      <c r="UKI128" s="388"/>
      <c r="UKJ128" s="389"/>
      <c r="UKK128" s="387"/>
      <c r="UKL128" s="213"/>
      <c r="UKM128" s="388"/>
      <c r="UKN128" s="389"/>
      <c r="UKO128" s="387"/>
      <c r="UKP128" s="213"/>
      <c r="UKQ128" s="388"/>
      <c r="UKR128" s="389"/>
      <c r="UKS128" s="387"/>
      <c r="UKT128" s="213"/>
      <c r="UKU128" s="388"/>
      <c r="UKV128" s="389"/>
      <c r="UKW128" s="387"/>
      <c r="UKX128" s="213"/>
      <c r="UKY128" s="388"/>
      <c r="UKZ128" s="389"/>
      <c r="ULA128" s="387"/>
      <c r="ULB128" s="213"/>
      <c r="ULC128" s="388"/>
      <c r="ULD128" s="389"/>
      <c r="ULE128" s="387"/>
      <c r="ULF128" s="213"/>
      <c r="ULG128" s="388"/>
      <c r="ULH128" s="389"/>
      <c r="ULI128" s="387"/>
      <c r="ULJ128" s="213"/>
      <c r="ULK128" s="388"/>
      <c r="ULL128" s="389"/>
      <c r="ULM128" s="387"/>
      <c r="ULN128" s="213"/>
      <c r="ULO128" s="388"/>
      <c r="ULP128" s="389"/>
      <c r="ULQ128" s="387"/>
      <c r="ULR128" s="213"/>
      <c r="ULS128" s="388"/>
      <c r="ULT128" s="389"/>
      <c r="ULU128" s="387"/>
      <c r="ULV128" s="213"/>
      <c r="ULW128" s="388"/>
      <c r="ULX128" s="389"/>
      <c r="ULY128" s="387"/>
      <c r="ULZ128" s="213"/>
      <c r="UMA128" s="388"/>
      <c r="UMB128" s="389"/>
      <c r="UMC128" s="387"/>
      <c r="UMD128" s="213"/>
      <c r="UME128" s="388"/>
      <c r="UMF128" s="389"/>
      <c r="UMG128" s="387"/>
      <c r="UMH128" s="213"/>
      <c r="UMI128" s="388"/>
      <c r="UMJ128" s="389"/>
      <c r="UMK128" s="387"/>
      <c r="UML128" s="213"/>
      <c r="UMM128" s="388"/>
      <c r="UMN128" s="389"/>
      <c r="UMO128" s="387"/>
      <c r="UMP128" s="213"/>
      <c r="UMQ128" s="388"/>
      <c r="UMR128" s="389"/>
      <c r="UMS128" s="387"/>
      <c r="UMT128" s="213"/>
      <c r="UMU128" s="388"/>
      <c r="UMV128" s="389"/>
      <c r="UMW128" s="387"/>
      <c r="UMX128" s="213"/>
      <c r="UMY128" s="388"/>
      <c r="UMZ128" s="389"/>
      <c r="UNA128" s="387"/>
      <c r="UNB128" s="213"/>
      <c r="UNC128" s="388"/>
      <c r="UND128" s="389"/>
      <c r="UNE128" s="387"/>
      <c r="UNF128" s="213"/>
      <c r="UNG128" s="388"/>
      <c r="UNH128" s="389"/>
      <c r="UNI128" s="387"/>
      <c r="UNJ128" s="213"/>
      <c r="UNK128" s="388"/>
      <c r="UNL128" s="389"/>
      <c r="UNM128" s="387"/>
      <c r="UNN128" s="213"/>
      <c r="UNO128" s="388"/>
      <c r="UNP128" s="389"/>
      <c r="UNQ128" s="387"/>
      <c r="UNR128" s="213"/>
      <c r="UNS128" s="388"/>
      <c r="UNT128" s="389"/>
      <c r="UNU128" s="387"/>
      <c r="UNV128" s="213"/>
      <c r="UNW128" s="388"/>
      <c r="UNX128" s="389"/>
      <c r="UNY128" s="387"/>
      <c r="UNZ128" s="213"/>
      <c r="UOA128" s="388"/>
      <c r="UOB128" s="389"/>
      <c r="UOC128" s="387"/>
      <c r="UOD128" s="213"/>
      <c r="UOE128" s="388"/>
      <c r="UOF128" s="389"/>
      <c r="UOG128" s="387"/>
      <c r="UOH128" s="213"/>
      <c r="UOI128" s="388"/>
      <c r="UOJ128" s="389"/>
      <c r="UOK128" s="387"/>
      <c r="UOL128" s="213"/>
      <c r="UOM128" s="388"/>
      <c r="UON128" s="389"/>
      <c r="UOO128" s="387"/>
      <c r="UOP128" s="213"/>
      <c r="UOQ128" s="388"/>
      <c r="UOR128" s="389"/>
      <c r="UOS128" s="387"/>
      <c r="UOT128" s="213"/>
      <c r="UOU128" s="388"/>
      <c r="UOV128" s="389"/>
      <c r="UOW128" s="387"/>
      <c r="UOX128" s="213"/>
      <c r="UOY128" s="388"/>
      <c r="UOZ128" s="389"/>
      <c r="UPA128" s="387"/>
      <c r="UPB128" s="213"/>
      <c r="UPC128" s="388"/>
      <c r="UPD128" s="389"/>
      <c r="UPE128" s="387"/>
      <c r="UPF128" s="213"/>
      <c r="UPG128" s="388"/>
      <c r="UPH128" s="389"/>
      <c r="UPI128" s="387"/>
      <c r="UPJ128" s="213"/>
      <c r="UPK128" s="388"/>
      <c r="UPL128" s="389"/>
      <c r="UPM128" s="387"/>
      <c r="UPN128" s="213"/>
      <c r="UPO128" s="388"/>
      <c r="UPP128" s="389"/>
      <c r="UPQ128" s="387"/>
      <c r="UPR128" s="213"/>
      <c r="UPS128" s="388"/>
      <c r="UPT128" s="389"/>
      <c r="UPU128" s="387"/>
      <c r="UPV128" s="213"/>
      <c r="UPW128" s="388"/>
      <c r="UPX128" s="389"/>
      <c r="UPY128" s="387"/>
      <c r="UPZ128" s="213"/>
      <c r="UQA128" s="388"/>
      <c r="UQB128" s="389"/>
      <c r="UQC128" s="387"/>
      <c r="UQD128" s="213"/>
      <c r="UQE128" s="388"/>
      <c r="UQF128" s="389"/>
      <c r="UQG128" s="387"/>
      <c r="UQH128" s="213"/>
      <c r="UQI128" s="388"/>
      <c r="UQJ128" s="389"/>
      <c r="UQK128" s="387"/>
      <c r="UQL128" s="213"/>
      <c r="UQM128" s="388"/>
      <c r="UQN128" s="389"/>
      <c r="UQO128" s="387"/>
      <c r="UQP128" s="213"/>
      <c r="UQQ128" s="388"/>
      <c r="UQR128" s="389"/>
      <c r="UQS128" s="387"/>
      <c r="UQT128" s="213"/>
      <c r="UQU128" s="388"/>
      <c r="UQV128" s="389"/>
      <c r="UQW128" s="387"/>
      <c r="UQX128" s="213"/>
      <c r="UQY128" s="388"/>
      <c r="UQZ128" s="389"/>
      <c r="URA128" s="387"/>
      <c r="URB128" s="213"/>
      <c r="URC128" s="388"/>
      <c r="URD128" s="389"/>
      <c r="URE128" s="387"/>
      <c r="URF128" s="213"/>
      <c r="URG128" s="388"/>
      <c r="URH128" s="389"/>
      <c r="URI128" s="387"/>
      <c r="URJ128" s="213"/>
      <c r="URK128" s="388"/>
      <c r="URL128" s="389"/>
      <c r="URM128" s="387"/>
      <c r="URN128" s="213"/>
      <c r="URO128" s="388"/>
      <c r="URP128" s="389"/>
      <c r="URQ128" s="387"/>
      <c r="URR128" s="213"/>
      <c r="URS128" s="388"/>
      <c r="URT128" s="389"/>
      <c r="URU128" s="387"/>
      <c r="URV128" s="213"/>
      <c r="URW128" s="388"/>
      <c r="URX128" s="389"/>
      <c r="URY128" s="387"/>
      <c r="URZ128" s="213"/>
      <c r="USA128" s="388"/>
      <c r="USB128" s="389"/>
      <c r="USC128" s="387"/>
      <c r="USD128" s="213"/>
      <c r="USE128" s="388"/>
      <c r="USF128" s="389"/>
      <c r="USG128" s="387"/>
      <c r="USH128" s="213"/>
      <c r="USI128" s="388"/>
      <c r="USJ128" s="389"/>
      <c r="USK128" s="387"/>
      <c r="USL128" s="213"/>
      <c r="USM128" s="388"/>
      <c r="USN128" s="389"/>
      <c r="USO128" s="387"/>
      <c r="USP128" s="213"/>
      <c r="USQ128" s="388"/>
      <c r="USR128" s="389"/>
      <c r="USS128" s="387"/>
      <c r="UST128" s="213"/>
      <c r="USU128" s="388"/>
      <c r="USV128" s="389"/>
      <c r="USW128" s="387"/>
      <c r="USX128" s="213"/>
      <c r="USY128" s="388"/>
      <c r="USZ128" s="389"/>
      <c r="UTA128" s="387"/>
      <c r="UTB128" s="213"/>
      <c r="UTC128" s="388"/>
      <c r="UTD128" s="389"/>
      <c r="UTE128" s="387"/>
      <c r="UTF128" s="213"/>
      <c r="UTG128" s="388"/>
      <c r="UTH128" s="389"/>
      <c r="UTI128" s="387"/>
      <c r="UTJ128" s="213"/>
      <c r="UTK128" s="388"/>
      <c r="UTL128" s="389"/>
      <c r="UTM128" s="387"/>
      <c r="UTN128" s="213"/>
      <c r="UTO128" s="388"/>
      <c r="UTP128" s="389"/>
      <c r="UTQ128" s="387"/>
      <c r="UTR128" s="213"/>
      <c r="UTS128" s="388"/>
      <c r="UTT128" s="389"/>
      <c r="UTU128" s="387"/>
      <c r="UTV128" s="213"/>
      <c r="UTW128" s="388"/>
      <c r="UTX128" s="389"/>
      <c r="UTY128" s="387"/>
      <c r="UTZ128" s="213"/>
      <c r="UUA128" s="388"/>
      <c r="UUB128" s="389"/>
      <c r="UUC128" s="387"/>
      <c r="UUD128" s="213"/>
      <c r="UUE128" s="388"/>
      <c r="UUF128" s="389"/>
      <c r="UUG128" s="387"/>
      <c r="UUH128" s="213"/>
      <c r="UUI128" s="388"/>
      <c r="UUJ128" s="389"/>
      <c r="UUK128" s="387"/>
      <c r="UUL128" s="213"/>
      <c r="UUM128" s="388"/>
      <c r="UUN128" s="389"/>
      <c r="UUO128" s="387"/>
      <c r="UUP128" s="213"/>
      <c r="UUQ128" s="388"/>
      <c r="UUR128" s="389"/>
      <c r="UUS128" s="387"/>
      <c r="UUT128" s="213"/>
      <c r="UUU128" s="388"/>
      <c r="UUV128" s="389"/>
      <c r="UUW128" s="387"/>
      <c r="UUX128" s="213"/>
      <c r="UUY128" s="388"/>
      <c r="UUZ128" s="389"/>
      <c r="UVA128" s="387"/>
      <c r="UVB128" s="213"/>
      <c r="UVC128" s="388"/>
      <c r="UVD128" s="389"/>
      <c r="UVE128" s="387"/>
      <c r="UVF128" s="213"/>
      <c r="UVG128" s="388"/>
      <c r="UVH128" s="389"/>
      <c r="UVI128" s="387"/>
      <c r="UVJ128" s="213"/>
      <c r="UVK128" s="388"/>
      <c r="UVL128" s="389"/>
      <c r="UVM128" s="387"/>
      <c r="UVN128" s="213"/>
      <c r="UVO128" s="388"/>
      <c r="UVP128" s="389"/>
      <c r="UVQ128" s="387"/>
      <c r="UVR128" s="213"/>
      <c r="UVS128" s="388"/>
      <c r="UVT128" s="389"/>
      <c r="UVU128" s="387"/>
      <c r="UVV128" s="213"/>
      <c r="UVW128" s="388"/>
      <c r="UVX128" s="389"/>
      <c r="UVY128" s="387"/>
      <c r="UVZ128" s="213"/>
      <c r="UWA128" s="388"/>
      <c r="UWB128" s="389"/>
      <c r="UWC128" s="387"/>
      <c r="UWD128" s="213"/>
      <c r="UWE128" s="388"/>
      <c r="UWF128" s="389"/>
      <c r="UWG128" s="387"/>
      <c r="UWH128" s="213"/>
      <c r="UWI128" s="388"/>
      <c r="UWJ128" s="389"/>
      <c r="UWK128" s="387"/>
      <c r="UWL128" s="213"/>
      <c r="UWM128" s="388"/>
      <c r="UWN128" s="389"/>
      <c r="UWO128" s="387"/>
      <c r="UWP128" s="213"/>
      <c r="UWQ128" s="388"/>
      <c r="UWR128" s="389"/>
      <c r="UWS128" s="387"/>
      <c r="UWT128" s="213"/>
      <c r="UWU128" s="388"/>
      <c r="UWV128" s="389"/>
      <c r="UWW128" s="387"/>
      <c r="UWX128" s="213"/>
      <c r="UWY128" s="388"/>
      <c r="UWZ128" s="389"/>
      <c r="UXA128" s="387"/>
      <c r="UXB128" s="213"/>
      <c r="UXC128" s="388"/>
      <c r="UXD128" s="389"/>
      <c r="UXE128" s="387"/>
      <c r="UXF128" s="213"/>
      <c r="UXG128" s="388"/>
      <c r="UXH128" s="389"/>
      <c r="UXI128" s="387"/>
      <c r="UXJ128" s="213"/>
      <c r="UXK128" s="388"/>
      <c r="UXL128" s="389"/>
      <c r="UXM128" s="387"/>
      <c r="UXN128" s="213"/>
      <c r="UXO128" s="388"/>
      <c r="UXP128" s="389"/>
      <c r="UXQ128" s="387"/>
      <c r="UXR128" s="213"/>
      <c r="UXS128" s="388"/>
      <c r="UXT128" s="389"/>
      <c r="UXU128" s="387"/>
      <c r="UXV128" s="213"/>
      <c r="UXW128" s="388"/>
      <c r="UXX128" s="389"/>
      <c r="UXY128" s="387"/>
      <c r="UXZ128" s="213"/>
      <c r="UYA128" s="388"/>
      <c r="UYB128" s="389"/>
      <c r="UYC128" s="387"/>
      <c r="UYD128" s="213"/>
      <c r="UYE128" s="388"/>
      <c r="UYF128" s="389"/>
      <c r="UYG128" s="387"/>
      <c r="UYH128" s="213"/>
      <c r="UYI128" s="388"/>
      <c r="UYJ128" s="389"/>
      <c r="UYK128" s="387"/>
      <c r="UYL128" s="213"/>
      <c r="UYM128" s="388"/>
      <c r="UYN128" s="389"/>
      <c r="UYO128" s="387"/>
      <c r="UYP128" s="213"/>
      <c r="UYQ128" s="388"/>
      <c r="UYR128" s="389"/>
      <c r="UYS128" s="387"/>
      <c r="UYT128" s="213"/>
      <c r="UYU128" s="388"/>
      <c r="UYV128" s="389"/>
      <c r="UYW128" s="387"/>
      <c r="UYX128" s="213"/>
      <c r="UYY128" s="388"/>
      <c r="UYZ128" s="389"/>
      <c r="UZA128" s="387"/>
      <c r="UZB128" s="213"/>
      <c r="UZC128" s="388"/>
      <c r="UZD128" s="389"/>
      <c r="UZE128" s="387"/>
      <c r="UZF128" s="213"/>
      <c r="UZG128" s="388"/>
      <c r="UZH128" s="389"/>
      <c r="UZI128" s="387"/>
      <c r="UZJ128" s="213"/>
      <c r="UZK128" s="388"/>
      <c r="UZL128" s="389"/>
      <c r="UZM128" s="387"/>
      <c r="UZN128" s="213"/>
      <c r="UZO128" s="388"/>
      <c r="UZP128" s="389"/>
      <c r="UZQ128" s="387"/>
      <c r="UZR128" s="213"/>
      <c r="UZS128" s="388"/>
      <c r="UZT128" s="389"/>
      <c r="UZU128" s="387"/>
      <c r="UZV128" s="213"/>
      <c r="UZW128" s="388"/>
      <c r="UZX128" s="389"/>
      <c r="UZY128" s="387"/>
      <c r="UZZ128" s="213"/>
      <c r="VAA128" s="388"/>
      <c r="VAB128" s="389"/>
      <c r="VAC128" s="387"/>
      <c r="VAD128" s="213"/>
      <c r="VAE128" s="388"/>
      <c r="VAF128" s="389"/>
      <c r="VAG128" s="387"/>
      <c r="VAH128" s="213"/>
      <c r="VAI128" s="388"/>
      <c r="VAJ128" s="389"/>
      <c r="VAK128" s="387"/>
      <c r="VAL128" s="213"/>
      <c r="VAM128" s="388"/>
      <c r="VAN128" s="389"/>
      <c r="VAO128" s="387"/>
      <c r="VAP128" s="213"/>
      <c r="VAQ128" s="388"/>
      <c r="VAR128" s="389"/>
      <c r="VAS128" s="387"/>
      <c r="VAT128" s="213"/>
      <c r="VAU128" s="388"/>
      <c r="VAV128" s="389"/>
      <c r="VAW128" s="387"/>
      <c r="VAX128" s="213"/>
      <c r="VAY128" s="388"/>
      <c r="VAZ128" s="389"/>
      <c r="VBA128" s="387"/>
      <c r="VBB128" s="213"/>
      <c r="VBC128" s="388"/>
      <c r="VBD128" s="389"/>
      <c r="VBE128" s="387"/>
      <c r="VBF128" s="213"/>
      <c r="VBG128" s="388"/>
      <c r="VBH128" s="389"/>
      <c r="VBI128" s="387"/>
      <c r="VBJ128" s="213"/>
      <c r="VBK128" s="388"/>
      <c r="VBL128" s="389"/>
      <c r="VBM128" s="387"/>
      <c r="VBN128" s="213"/>
      <c r="VBO128" s="388"/>
      <c r="VBP128" s="389"/>
      <c r="VBQ128" s="387"/>
      <c r="VBR128" s="213"/>
      <c r="VBS128" s="388"/>
      <c r="VBT128" s="389"/>
      <c r="VBU128" s="387"/>
      <c r="VBV128" s="213"/>
      <c r="VBW128" s="388"/>
      <c r="VBX128" s="389"/>
      <c r="VBY128" s="387"/>
      <c r="VBZ128" s="213"/>
      <c r="VCA128" s="388"/>
      <c r="VCB128" s="389"/>
      <c r="VCC128" s="387"/>
      <c r="VCD128" s="213"/>
      <c r="VCE128" s="388"/>
      <c r="VCF128" s="389"/>
      <c r="VCG128" s="387"/>
      <c r="VCH128" s="213"/>
      <c r="VCI128" s="388"/>
      <c r="VCJ128" s="389"/>
      <c r="VCK128" s="387"/>
      <c r="VCL128" s="213"/>
      <c r="VCM128" s="388"/>
      <c r="VCN128" s="389"/>
      <c r="VCO128" s="387"/>
      <c r="VCP128" s="213"/>
      <c r="VCQ128" s="388"/>
      <c r="VCR128" s="389"/>
      <c r="VCS128" s="387"/>
      <c r="VCT128" s="213"/>
      <c r="VCU128" s="388"/>
      <c r="VCV128" s="389"/>
      <c r="VCW128" s="387"/>
      <c r="VCX128" s="213"/>
      <c r="VCY128" s="388"/>
      <c r="VCZ128" s="389"/>
      <c r="VDA128" s="387"/>
      <c r="VDB128" s="213"/>
      <c r="VDC128" s="388"/>
      <c r="VDD128" s="389"/>
      <c r="VDE128" s="387"/>
      <c r="VDF128" s="213"/>
      <c r="VDG128" s="388"/>
      <c r="VDH128" s="389"/>
      <c r="VDI128" s="387"/>
      <c r="VDJ128" s="213"/>
      <c r="VDK128" s="388"/>
      <c r="VDL128" s="389"/>
      <c r="VDM128" s="387"/>
      <c r="VDN128" s="213"/>
      <c r="VDO128" s="388"/>
      <c r="VDP128" s="389"/>
      <c r="VDQ128" s="387"/>
      <c r="VDR128" s="213"/>
      <c r="VDS128" s="388"/>
      <c r="VDT128" s="389"/>
      <c r="VDU128" s="387"/>
      <c r="VDV128" s="213"/>
      <c r="VDW128" s="388"/>
      <c r="VDX128" s="389"/>
      <c r="VDY128" s="387"/>
      <c r="VDZ128" s="213"/>
      <c r="VEA128" s="388"/>
      <c r="VEB128" s="389"/>
      <c r="VEC128" s="387"/>
      <c r="VED128" s="213"/>
      <c r="VEE128" s="388"/>
      <c r="VEF128" s="389"/>
      <c r="VEG128" s="387"/>
      <c r="VEH128" s="213"/>
      <c r="VEI128" s="388"/>
      <c r="VEJ128" s="389"/>
      <c r="VEK128" s="387"/>
      <c r="VEL128" s="213"/>
      <c r="VEM128" s="388"/>
      <c r="VEN128" s="389"/>
      <c r="VEO128" s="387"/>
      <c r="VEP128" s="213"/>
      <c r="VEQ128" s="388"/>
      <c r="VER128" s="389"/>
      <c r="VES128" s="387"/>
      <c r="VET128" s="213"/>
      <c r="VEU128" s="388"/>
      <c r="VEV128" s="389"/>
      <c r="VEW128" s="387"/>
      <c r="VEX128" s="213"/>
      <c r="VEY128" s="388"/>
      <c r="VEZ128" s="389"/>
      <c r="VFA128" s="387"/>
      <c r="VFB128" s="213"/>
      <c r="VFC128" s="388"/>
      <c r="VFD128" s="389"/>
      <c r="VFE128" s="387"/>
      <c r="VFF128" s="213"/>
      <c r="VFG128" s="388"/>
      <c r="VFH128" s="389"/>
      <c r="VFI128" s="387"/>
      <c r="VFJ128" s="213"/>
      <c r="VFK128" s="388"/>
      <c r="VFL128" s="389"/>
      <c r="VFM128" s="387"/>
      <c r="VFN128" s="213"/>
      <c r="VFO128" s="388"/>
      <c r="VFP128" s="389"/>
      <c r="VFQ128" s="387"/>
      <c r="VFR128" s="213"/>
      <c r="VFS128" s="388"/>
      <c r="VFT128" s="389"/>
      <c r="VFU128" s="387"/>
      <c r="VFV128" s="213"/>
      <c r="VFW128" s="388"/>
      <c r="VFX128" s="389"/>
      <c r="VFY128" s="387"/>
      <c r="VFZ128" s="213"/>
      <c r="VGA128" s="388"/>
      <c r="VGB128" s="389"/>
      <c r="VGC128" s="387"/>
      <c r="VGD128" s="213"/>
      <c r="VGE128" s="388"/>
      <c r="VGF128" s="389"/>
      <c r="VGG128" s="387"/>
      <c r="VGH128" s="213"/>
      <c r="VGI128" s="388"/>
      <c r="VGJ128" s="389"/>
      <c r="VGK128" s="387"/>
      <c r="VGL128" s="213"/>
      <c r="VGM128" s="388"/>
      <c r="VGN128" s="389"/>
      <c r="VGO128" s="387"/>
      <c r="VGP128" s="213"/>
      <c r="VGQ128" s="388"/>
      <c r="VGR128" s="389"/>
      <c r="VGS128" s="387"/>
      <c r="VGT128" s="213"/>
      <c r="VGU128" s="388"/>
      <c r="VGV128" s="389"/>
      <c r="VGW128" s="387"/>
      <c r="VGX128" s="213"/>
      <c r="VGY128" s="388"/>
      <c r="VGZ128" s="389"/>
      <c r="VHA128" s="387"/>
      <c r="VHB128" s="213"/>
      <c r="VHC128" s="388"/>
      <c r="VHD128" s="389"/>
      <c r="VHE128" s="387"/>
      <c r="VHF128" s="213"/>
      <c r="VHG128" s="388"/>
      <c r="VHH128" s="389"/>
      <c r="VHI128" s="387"/>
      <c r="VHJ128" s="213"/>
      <c r="VHK128" s="388"/>
      <c r="VHL128" s="389"/>
      <c r="VHM128" s="387"/>
      <c r="VHN128" s="213"/>
      <c r="VHO128" s="388"/>
      <c r="VHP128" s="389"/>
      <c r="VHQ128" s="387"/>
      <c r="VHR128" s="213"/>
      <c r="VHS128" s="388"/>
      <c r="VHT128" s="389"/>
      <c r="VHU128" s="387"/>
      <c r="VHV128" s="213"/>
      <c r="VHW128" s="388"/>
      <c r="VHX128" s="389"/>
      <c r="VHY128" s="387"/>
      <c r="VHZ128" s="213"/>
      <c r="VIA128" s="388"/>
      <c r="VIB128" s="389"/>
      <c r="VIC128" s="387"/>
      <c r="VID128" s="213"/>
      <c r="VIE128" s="388"/>
      <c r="VIF128" s="389"/>
      <c r="VIG128" s="387"/>
      <c r="VIH128" s="213"/>
      <c r="VII128" s="388"/>
      <c r="VIJ128" s="389"/>
      <c r="VIK128" s="387"/>
      <c r="VIL128" s="213"/>
      <c r="VIM128" s="388"/>
      <c r="VIN128" s="389"/>
      <c r="VIO128" s="387"/>
      <c r="VIP128" s="213"/>
      <c r="VIQ128" s="388"/>
      <c r="VIR128" s="389"/>
      <c r="VIS128" s="387"/>
      <c r="VIT128" s="213"/>
      <c r="VIU128" s="388"/>
      <c r="VIV128" s="389"/>
      <c r="VIW128" s="387"/>
      <c r="VIX128" s="213"/>
      <c r="VIY128" s="388"/>
      <c r="VIZ128" s="389"/>
      <c r="VJA128" s="387"/>
      <c r="VJB128" s="213"/>
      <c r="VJC128" s="388"/>
      <c r="VJD128" s="389"/>
      <c r="VJE128" s="387"/>
      <c r="VJF128" s="213"/>
      <c r="VJG128" s="388"/>
      <c r="VJH128" s="389"/>
      <c r="VJI128" s="387"/>
      <c r="VJJ128" s="213"/>
      <c r="VJK128" s="388"/>
      <c r="VJL128" s="389"/>
      <c r="VJM128" s="387"/>
      <c r="VJN128" s="213"/>
      <c r="VJO128" s="388"/>
      <c r="VJP128" s="389"/>
      <c r="VJQ128" s="387"/>
      <c r="VJR128" s="213"/>
      <c r="VJS128" s="388"/>
      <c r="VJT128" s="389"/>
      <c r="VJU128" s="387"/>
      <c r="VJV128" s="213"/>
      <c r="VJW128" s="388"/>
      <c r="VJX128" s="389"/>
      <c r="VJY128" s="387"/>
      <c r="VJZ128" s="213"/>
      <c r="VKA128" s="388"/>
      <c r="VKB128" s="389"/>
      <c r="VKC128" s="387"/>
      <c r="VKD128" s="213"/>
      <c r="VKE128" s="388"/>
      <c r="VKF128" s="389"/>
      <c r="VKG128" s="387"/>
      <c r="VKH128" s="213"/>
      <c r="VKI128" s="388"/>
      <c r="VKJ128" s="389"/>
      <c r="VKK128" s="387"/>
      <c r="VKL128" s="213"/>
      <c r="VKM128" s="388"/>
      <c r="VKN128" s="389"/>
      <c r="VKO128" s="387"/>
      <c r="VKP128" s="213"/>
      <c r="VKQ128" s="388"/>
      <c r="VKR128" s="389"/>
      <c r="VKS128" s="387"/>
      <c r="VKT128" s="213"/>
      <c r="VKU128" s="388"/>
      <c r="VKV128" s="389"/>
      <c r="VKW128" s="387"/>
      <c r="VKX128" s="213"/>
      <c r="VKY128" s="388"/>
      <c r="VKZ128" s="389"/>
      <c r="VLA128" s="387"/>
      <c r="VLB128" s="213"/>
      <c r="VLC128" s="388"/>
      <c r="VLD128" s="389"/>
      <c r="VLE128" s="387"/>
      <c r="VLF128" s="213"/>
      <c r="VLG128" s="388"/>
      <c r="VLH128" s="389"/>
      <c r="VLI128" s="387"/>
      <c r="VLJ128" s="213"/>
      <c r="VLK128" s="388"/>
      <c r="VLL128" s="389"/>
      <c r="VLM128" s="387"/>
      <c r="VLN128" s="213"/>
      <c r="VLO128" s="388"/>
      <c r="VLP128" s="389"/>
      <c r="VLQ128" s="387"/>
      <c r="VLR128" s="213"/>
      <c r="VLS128" s="388"/>
      <c r="VLT128" s="389"/>
      <c r="VLU128" s="387"/>
      <c r="VLV128" s="213"/>
      <c r="VLW128" s="388"/>
      <c r="VLX128" s="389"/>
      <c r="VLY128" s="387"/>
      <c r="VLZ128" s="213"/>
      <c r="VMA128" s="388"/>
      <c r="VMB128" s="389"/>
      <c r="VMC128" s="387"/>
      <c r="VMD128" s="213"/>
      <c r="VME128" s="388"/>
      <c r="VMF128" s="389"/>
      <c r="VMG128" s="387"/>
      <c r="VMH128" s="213"/>
      <c r="VMI128" s="388"/>
      <c r="VMJ128" s="389"/>
      <c r="VMK128" s="387"/>
      <c r="VML128" s="213"/>
      <c r="VMM128" s="388"/>
      <c r="VMN128" s="389"/>
      <c r="VMO128" s="387"/>
      <c r="VMP128" s="213"/>
      <c r="VMQ128" s="388"/>
      <c r="VMR128" s="389"/>
      <c r="VMS128" s="387"/>
      <c r="VMT128" s="213"/>
      <c r="VMU128" s="388"/>
      <c r="VMV128" s="389"/>
      <c r="VMW128" s="387"/>
      <c r="VMX128" s="213"/>
      <c r="VMY128" s="388"/>
      <c r="VMZ128" s="389"/>
      <c r="VNA128" s="387"/>
      <c r="VNB128" s="213"/>
      <c r="VNC128" s="388"/>
      <c r="VND128" s="389"/>
      <c r="VNE128" s="387"/>
      <c r="VNF128" s="213"/>
      <c r="VNG128" s="388"/>
      <c r="VNH128" s="389"/>
      <c r="VNI128" s="387"/>
      <c r="VNJ128" s="213"/>
      <c r="VNK128" s="388"/>
      <c r="VNL128" s="389"/>
      <c r="VNM128" s="387"/>
      <c r="VNN128" s="213"/>
      <c r="VNO128" s="388"/>
      <c r="VNP128" s="389"/>
      <c r="VNQ128" s="387"/>
      <c r="VNR128" s="213"/>
      <c r="VNS128" s="388"/>
      <c r="VNT128" s="389"/>
      <c r="VNU128" s="387"/>
      <c r="VNV128" s="213"/>
      <c r="VNW128" s="388"/>
      <c r="VNX128" s="389"/>
      <c r="VNY128" s="387"/>
      <c r="VNZ128" s="213"/>
      <c r="VOA128" s="388"/>
      <c r="VOB128" s="389"/>
      <c r="VOC128" s="387"/>
      <c r="VOD128" s="213"/>
      <c r="VOE128" s="388"/>
      <c r="VOF128" s="389"/>
      <c r="VOG128" s="387"/>
      <c r="VOH128" s="213"/>
      <c r="VOI128" s="388"/>
      <c r="VOJ128" s="389"/>
      <c r="VOK128" s="387"/>
      <c r="VOL128" s="213"/>
      <c r="VOM128" s="388"/>
      <c r="VON128" s="389"/>
      <c r="VOO128" s="387"/>
      <c r="VOP128" s="213"/>
      <c r="VOQ128" s="388"/>
      <c r="VOR128" s="389"/>
      <c r="VOS128" s="387"/>
      <c r="VOT128" s="213"/>
      <c r="VOU128" s="388"/>
      <c r="VOV128" s="389"/>
      <c r="VOW128" s="387"/>
      <c r="VOX128" s="213"/>
      <c r="VOY128" s="388"/>
      <c r="VOZ128" s="389"/>
      <c r="VPA128" s="387"/>
      <c r="VPB128" s="213"/>
      <c r="VPC128" s="388"/>
      <c r="VPD128" s="389"/>
      <c r="VPE128" s="387"/>
      <c r="VPF128" s="213"/>
      <c r="VPG128" s="388"/>
      <c r="VPH128" s="389"/>
      <c r="VPI128" s="387"/>
      <c r="VPJ128" s="213"/>
      <c r="VPK128" s="388"/>
      <c r="VPL128" s="389"/>
      <c r="VPM128" s="387"/>
      <c r="VPN128" s="213"/>
      <c r="VPO128" s="388"/>
      <c r="VPP128" s="389"/>
      <c r="VPQ128" s="387"/>
      <c r="VPR128" s="213"/>
      <c r="VPS128" s="388"/>
      <c r="VPT128" s="389"/>
      <c r="VPU128" s="387"/>
      <c r="VPV128" s="213"/>
      <c r="VPW128" s="388"/>
      <c r="VPX128" s="389"/>
      <c r="VPY128" s="387"/>
      <c r="VPZ128" s="213"/>
      <c r="VQA128" s="388"/>
      <c r="VQB128" s="389"/>
      <c r="VQC128" s="387"/>
      <c r="VQD128" s="213"/>
      <c r="VQE128" s="388"/>
      <c r="VQF128" s="389"/>
      <c r="VQG128" s="387"/>
      <c r="VQH128" s="213"/>
      <c r="VQI128" s="388"/>
      <c r="VQJ128" s="389"/>
      <c r="VQK128" s="387"/>
      <c r="VQL128" s="213"/>
      <c r="VQM128" s="388"/>
      <c r="VQN128" s="389"/>
      <c r="VQO128" s="387"/>
      <c r="VQP128" s="213"/>
      <c r="VQQ128" s="388"/>
      <c r="VQR128" s="389"/>
      <c r="VQS128" s="387"/>
      <c r="VQT128" s="213"/>
      <c r="VQU128" s="388"/>
      <c r="VQV128" s="389"/>
      <c r="VQW128" s="387"/>
      <c r="VQX128" s="213"/>
      <c r="VQY128" s="388"/>
      <c r="VQZ128" s="389"/>
      <c r="VRA128" s="387"/>
      <c r="VRB128" s="213"/>
      <c r="VRC128" s="388"/>
      <c r="VRD128" s="389"/>
      <c r="VRE128" s="387"/>
      <c r="VRF128" s="213"/>
      <c r="VRG128" s="388"/>
      <c r="VRH128" s="389"/>
      <c r="VRI128" s="387"/>
      <c r="VRJ128" s="213"/>
      <c r="VRK128" s="388"/>
      <c r="VRL128" s="389"/>
      <c r="VRM128" s="387"/>
      <c r="VRN128" s="213"/>
      <c r="VRO128" s="388"/>
      <c r="VRP128" s="389"/>
      <c r="VRQ128" s="387"/>
      <c r="VRR128" s="213"/>
      <c r="VRS128" s="388"/>
      <c r="VRT128" s="389"/>
      <c r="VRU128" s="387"/>
      <c r="VRV128" s="213"/>
      <c r="VRW128" s="388"/>
      <c r="VRX128" s="389"/>
      <c r="VRY128" s="387"/>
      <c r="VRZ128" s="213"/>
      <c r="VSA128" s="388"/>
      <c r="VSB128" s="389"/>
      <c r="VSC128" s="387"/>
      <c r="VSD128" s="213"/>
      <c r="VSE128" s="388"/>
      <c r="VSF128" s="389"/>
      <c r="VSG128" s="387"/>
      <c r="VSH128" s="213"/>
      <c r="VSI128" s="388"/>
      <c r="VSJ128" s="389"/>
      <c r="VSK128" s="387"/>
      <c r="VSL128" s="213"/>
      <c r="VSM128" s="388"/>
      <c r="VSN128" s="389"/>
      <c r="VSO128" s="387"/>
      <c r="VSP128" s="213"/>
      <c r="VSQ128" s="388"/>
      <c r="VSR128" s="389"/>
      <c r="VSS128" s="387"/>
      <c r="VST128" s="213"/>
      <c r="VSU128" s="388"/>
      <c r="VSV128" s="389"/>
      <c r="VSW128" s="387"/>
      <c r="VSX128" s="213"/>
      <c r="VSY128" s="388"/>
      <c r="VSZ128" s="389"/>
      <c r="VTA128" s="387"/>
      <c r="VTB128" s="213"/>
      <c r="VTC128" s="388"/>
      <c r="VTD128" s="389"/>
      <c r="VTE128" s="387"/>
      <c r="VTF128" s="213"/>
      <c r="VTG128" s="388"/>
      <c r="VTH128" s="389"/>
      <c r="VTI128" s="387"/>
      <c r="VTJ128" s="213"/>
      <c r="VTK128" s="388"/>
      <c r="VTL128" s="389"/>
      <c r="VTM128" s="387"/>
      <c r="VTN128" s="213"/>
      <c r="VTO128" s="388"/>
      <c r="VTP128" s="389"/>
      <c r="VTQ128" s="387"/>
      <c r="VTR128" s="213"/>
      <c r="VTS128" s="388"/>
      <c r="VTT128" s="389"/>
      <c r="VTU128" s="387"/>
      <c r="VTV128" s="213"/>
      <c r="VTW128" s="388"/>
      <c r="VTX128" s="389"/>
      <c r="VTY128" s="387"/>
      <c r="VTZ128" s="213"/>
      <c r="VUA128" s="388"/>
      <c r="VUB128" s="389"/>
      <c r="VUC128" s="387"/>
      <c r="VUD128" s="213"/>
      <c r="VUE128" s="388"/>
      <c r="VUF128" s="389"/>
      <c r="VUG128" s="387"/>
      <c r="VUH128" s="213"/>
      <c r="VUI128" s="388"/>
      <c r="VUJ128" s="389"/>
      <c r="VUK128" s="387"/>
      <c r="VUL128" s="213"/>
      <c r="VUM128" s="388"/>
      <c r="VUN128" s="389"/>
      <c r="VUO128" s="387"/>
      <c r="VUP128" s="213"/>
      <c r="VUQ128" s="388"/>
      <c r="VUR128" s="389"/>
      <c r="VUS128" s="387"/>
      <c r="VUT128" s="213"/>
      <c r="VUU128" s="388"/>
      <c r="VUV128" s="389"/>
      <c r="VUW128" s="387"/>
      <c r="VUX128" s="213"/>
      <c r="VUY128" s="388"/>
      <c r="VUZ128" s="389"/>
      <c r="VVA128" s="387"/>
      <c r="VVB128" s="213"/>
      <c r="VVC128" s="388"/>
      <c r="VVD128" s="389"/>
      <c r="VVE128" s="387"/>
      <c r="VVF128" s="213"/>
      <c r="VVG128" s="388"/>
      <c r="VVH128" s="389"/>
      <c r="VVI128" s="387"/>
      <c r="VVJ128" s="213"/>
      <c r="VVK128" s="388"/>
      <c r="VVL128" s="389"/>
      <c r="VVM128" s="387"/>
      <c r="VVN128" s="213"/>
      <c r="VVO128" s="388"/>
      <c r="VVP128" s="389"/>
      <c r="VVQ128" s="387"/>
      <c r="VVR128" s="213"/>
      <c r="VVS128" s="388"/>
      <c r="VVT128" s="389"/>
      <c r="VVU128" s="387"/>
      <c r="VVV128" s="213"/>
      <c r="VVW128" s="388"/>
      <c r="VVX128" s="389"/>
      <c r="VVY128" s="387"/>
      <c r="VVZ128" s="213"/>
      <c r="VWA128" s="388"/>
      <c r="VWB128" s="389"/>
      <c r="VWC128" s="387"/>
      <c r="VWD128" s="213"/>
      <c r="VWE128" s="388"/>
      <c r="VWF128" s="389"/>
      <c r="VWG128" s="387"/>
      <c r="VWH128" s="213"/>
      <c r="VWI128" s="388"/>
      <c r="VWJ128" s="389"/>
      <c r="VWK128" s="387"/>
      <c r="VWL128" s="213"/>
      <c r="VWM128" s="388"/>
      <c r="VWN128" s="389"/>
      <c r="VWO128" s="387"/>
      <c r="VWP128" s="213"/>
      <c r="VWQ128" s="388"/>
      <c r="VWR128" s="389"/>
      <c r="VWS128" s="387"/>
      <c r="VWT128" s="213"/>
      <c r="VWU128" s="388"/>
      <c r="VWV128" s="389"/>
      <c r="VWW128" s="387"/>
      <c r="VWX128" s="213"/>
      <c r="VWY128" s="388"/>
      <c r="VWZ128" s="389"/>
      <c r="VXA128" s="387"/>
      <c r="VXB128" s="213"/>
      <c r="VXC128" s="388"/>
      <c r="VXD128" s="389"/>
      <c r="VXE128" s="387"/>
      <c r="VXF128" s="213"/>
      <c r="VXG128" s="388"/>
      <c r="VXH128" s="389"/>
      <c r="VXI128" s="387"/>
      <c r="VXJ128" s="213"/>
      <c r="VXK128" s="388"/>
      <c r="VXL128" s="389"/>
      <c r="VXM128" s="387"/>
      <c r="VXN128" s="213"/>
      <c r="VXO128" s="388"/>
      <c r="VXP128" s="389"/>
      <c r="VXQ128" s="387"/>
      <c r="VXR128" s="213"/>
      <c r="VXS128" s="388"/>
      <c r="VXT128" s="389"/>
      <c r="VXU128" s="387"/>
      <c r="VXV128" s="213"/>
      <c r="VXW128" s="388"/>
      <c r="VXX128" s="389"/>
      <c r="VXY128" s="387"/>
      <c r="VXZ128" s="213"/>
      <c r="VYA128" s="388"/>
      <c r="VYB128" s="389"/>
      <c r="VYC128" s="387"/>
      <c r="VYD128" s="213"/>
      <c r="VYE128" s="388"/>
      <c r="VYF128" s="389"/>
      <c r="VYG128" s="387"/>
      <c r="VYH128" s="213"/>
      <c r="VYI128" s="388"/>
      <c r="VYJ128" s="389"/>
      <c r="VYK128" s="387"/>
      <c r="VYL128" s="213"/>
      <c r="VYM128" s="388"/>
      <c r="VYN128" s="389"/>
      <c r="VYO128" s="387"/>
      <c r="VYP128" s="213"/>
      <c r="VYQ128" s="388"/>
      <c r="VYR128" s="389"/>
      <c r="VYS128" s="387"/>
      <c r="VYT128" s="213"/>
      <c r="VYU128" s="388"/>
      <c r="VYV128" s="389"/>
      <c r="VYW128" s="387"/>
      <c r="VYX128" s="213"/>
      <c r="VYY128" s="388"/>
      <c r="VYZ128" s="389"/>
      <c r="VZA128" s="387"/>
      <c r="VZB128" s="213"/>
      <c r="VZC128" s="388"/>
      <c r="VZD128" s="389"/>
      <c r="VZE128" s="387"/>
      <c r="VZF128" s="213"/>
      <c r="VZG128" s="388"/>
      <c r="VZH128" s="389"/>
      <c r="VZI128" s="387"/>
      <c r="VZJ128" s="213"/>
      <c r="VZK128" s="388"/>
      <c r="VZL128" s="389"/>
      <c r="VZM128" s="387"/>
      <c r="VZN128" s="213"/>
      <c r="VZO128" s="388"/>
      <c r="VZP128" s="389"/>
      <c r="VZQ128" s="387"/>
      <c r="VZR128" s="213"/>
      <c r="VZS128" s="388"/>
      <c r="VZT128" s="389"/>
      <c r="VZU128" s="387"/>
      <c r="VZV128" s="213"/>
      <c r="VZW128" s="388"/>
      <c r="VZX128" s="389"/>
      <c r="VZY128" s="387"/>
      <c r="VZZ128" s="213"/>
      <c r="WAA128" s="388"/>
      <c r="WAB128" s="389"/>
      <c r="WAC128" s="387"/>
      <c r="WAD128" s="213"/>
      <c r="WAE128" s="388"/>
      <c r="WAF128" s="389"/>
      <c r="WAG128" s="387"/>
      <c r="WAH128" s="213"/>
      <c r="WAI128" s="388"/>
      <c r="WAJ128" s="389"/>
      <c r="WAK128" s="387"/>
      <c r="WAL128" s="213"/>
      <c r="WAM128" s="388"/>
      <c r="WAN128" s="389"/>
      <c r="WAO128" s="387"/>
      <c r="WAP128" s="213"/>
      <c r="WAQ128" s="388"/>
      <c r="WAR128" s="389"/>
      <c r="WAS128" s="387"/>
      <c r="WAT128" s="213"/>
      <c r="WAU128" s="388"/>
      <c r="WAV128" s="389"/>
      <c r="WAW128" s="387"/>
      <c r="WAX128" s="213"/>
      <c r="WAY128" s="388"/>
      <c r="WAZ128" s="389"/>
      <c r="WBA128" s="387"/>
      <c r="WBB128" s="213"/>
      <c r="WBC128" s="388"/>
      <c r="WBD128" s="389"/>
      <c r="WBE128" s="387"/>
      <c r="WBF128" s="213"/>
      <c r="WBG128" s="388"/>
      <c r="WBH128" s="389"/>
      <c r="WBI128" s="387"/>
      <c r="WBJ128" s="213"/>
      <c r="WBK128" s="388"/>
      <c r="WBL128" s="389"/>
      <c r="WBM128" s="387"/>
      <c r="WBN128" s="213"/>
      <c r="WBO128" s="388"/>
      <c r="WBP128" s="389"/>
      <c r="WBQ128" s="387"/>
      <c r="WBR128" s="213"/>
      <c r="WBS128" s="388"/>
      <c r="WBT128" s="389"/>
      <c r="WBU128" s="387"/>
      <c r="WBV128" s="213"/>
      <c r="WBW128" s="388"/>
      <c r="WBX128" s="389"/>
      <c r="WBY128" s="387"/>
      <c r="WBZ128" s="213"/>
      <c r="WCA128" s="388"/>
      <c r="WCB128" s="389"/>
      <c r="WCC128" s="387"/>
      <c r="WCD128" s="213"/>
      <c r="WCE128" s="388"/>
      <c r="WCF128" s="389"/>
      <c r="WCG128" s="387"/>
      <c r="WCH128" s="213"/>
      <c r="WCI128" s="388"/>
      <c r="WCJ128" s="389"/>
      <c r="WCK128" s="387"/>
      <c r="WCL128" s="213"/>
      <c r="WCM128" s="388"/>
      <c r="WCN128" s="389"/>
      <c r="WCO128" s="387"/>
      <c r="WCP128" s="213"/>
      <c r="WCQ128" s="388"/>
      <c r="WCR128" s="389"/>
      <c r="WCS128" s="387"/>
      <c r="WCT128" s="213"/>
      <c r="WCU128" s="388"/>
      <c r="WCV128" s="389"/>
      <c r="WCW128" s="387"/>
      <c r="WCX128" s="213"/>
      <c r="WCY128" s="388"/>
      <c r="WCZ128" s="389"/>
      <c r="WDA128" s="387"/>
      <c r="WDB128" s="213"/>
      <c r="WDC128" s="388"/>
      <c r="WDD128" s="389"/>
      <c r="WDE128" s="387"/>
      <c r="WDF128" s="213"/>
      <c r="WDG128" s="388"/>
      <c r="WDH128" s="389"/>
      <c r="WDI128" s="387"/>
      <c r="WDJ128" s="213"/>
      <c r="WDK128" s="388"/>
      <c r="WDL128" s="389"/>
      <c r="WDM128" s="387"/>
      <c r="WDN128" s="213"/>
      <c r="WDO128" s="388"/>
      <c r="WDP128" s="389"/>
      <c r="WDQ128" s="387"/>
      <c r="WDR128" s="213"/>
      <c r="WDS128" s="388"/>
      <c r="WDT128" s="389"/>
      <c r="WDU128" s="387"/>
      <c r="WDV128" s="213"/>
      <c r="WDW128" s="388"/>
      <c r="WDX128" s="389"/>
      <c r="WDY128" s="387"/>
      <c r="WDZ128" s="213"/>
      <c r="WEA128" s="388"/>
      <c r="WEB128" s="389"/>
      <c r="WEC128" s="387"/>
      <c r="WED128" s="213"/>
      <c r="WEE128" s="388"/>
      <c r="WEF128" s="389"/>
      <c r="WEG128" s="387"/>
      <c r="WEH128" s="213"/>
      <c r="WEI128" s="388"/>
      <c r="WEJ128" s="389"/>
      <c r="WEK128" s="387"/>
      <c r="WEL128" s="213"/>
      <c r="WEM128" s="388"/>
      <c r="WEN128" s="389"/>
      <c r="WEO128" s="387"/>
      <c r="WEP128" s="213"/>
      <c r="WEQ128" s="388"/>
      <c r="WER128" s="389"/>
      <c r="WES128" s="387"/>
      <c r="WET128" s="213"/>
      <c r="WEU128" s="388"/>
      <c r="WEV128" s="389"/>
      <c r="WEW128" s="387"/>
      <c r="WEX128" s="213"/>
      <c r="WEY128" s="388"/>
      <c r="WEZ128" s="389"/>
      <c r="WFA128" s="387"/>
      <c r="WFB128" s="213"/>
      <c r="WFC128" s="388"/>
      <c r="WFD128" s="389"/>
      <c r="WFE128" s="387"/>
      <c r="WFF128" s="213"/>
      <c r="WFG128" s="388"/>
      <c r="WFH128" s="389"/>
      <c r="WFI128" s="387"/>
      <c r="WFJ128" s="213"/>
      <c r="WFK128" s="388"/>
      <c r="WFL128" s="389"/>
      <c r="WFM128" s="387"/>
      <c r="WFN128" s="213"/>
      <c r="WFO128" s="388"/>
      <c r="WFP128" s="389"/>
      <c r="WFQ128" s="387"/>
      <c r="WFR128" s="213"/>
      <c r="WFS128" s="388"/>
      <c r="WFT128" s="389"/>
      <c r="WFU128" s="387"/>
      <c r="WFV128" s="213"/>
      <c r="WFW128" s="388"/>
      <c r="WFX128" s="389"/>
      <c r="WFY128" s="387"/>
      <c r="WFZ128" s="213"/>
      <c r="WGA128" s="388"/>
      <c r="WGB128" s="389"/>
      <c r="WGC128" s="387"/>
      <c r="WGD128" s="213"/>
      <c r="WGE128" s="388"/>
      <c r="WGF128" s="389"/>
      <c r="WGG128" s="387"/>
      <c r="WGH128" s="213"/>
      <c r="WGI128" s="388"/>
      <c r="WGJ128" s="389"/>
      <c r="WGK128" s="387"/>
      <c r="WGL128" s="213"/>
      <c r="WGM128" s="388"/>
      <c r="WGN128" s="389"/>
      <c r="WGO128" s="387"/>
      <c r="WGP128" s="213"/>
      <c r="WGQ128" s="388"/>
      <c r="WGR128" s="389"/>
      <c r="WGS128" s="387"/>
      <c r="WGT128" s="213"/>
      <c r="WGU128" s="388"/>
      <c r="WGV128" s="389"/>
      <c r="WGW128" s="387"/>
      <c r="WGX128" s="213"/>
      <c r="WGY128" s="388"/>
      <c r="WGZ128" s="389"/>
      <c r="WHA128" s="387"/>
      <c r="WHB128" s="213"/>
      <c r="WHC128" s="388"/>
      <c r="WHD128" s="389"/>
      <c r="WHE128" s="387"/>
      <c r="WHF128" s="213"/>
      <c r="WHG128" s="388"/>
      <c r="WHH128" s="389"/>
      <c r="WHI128" s="387"/>
      <c r="WHJ128" s="213"/>
      <c r="WHK128" s="388"/>
      <c r="WHL128" s="389"/>
      <c r="WHM128" s="387"/>
      <c r="WHN128" s="213"/>
      <c r="WHO128" s="388"/>
      <c r="WHP128" s="389"/>
      <c r="WHQ128" s="387"/>
      <c r="WHR128" s="213"/>
      <c r="WHS128" s="388"/>
      <c r="WHT128" s="389"/>
      <c r="WHU128" s="387"/>
      <c r="WHV128" s="213"/>
      <c r="WHW128" s="388"/>
      <c r="WHX128" s="389"/>
      <c r="WHY128" s="387"/>
      <c r="WHZ128" s="213"/>
      <c r="WIA128" s="388"/>
      <c r="WIB128" s="389"/>
      <c r="WIC128" s="387"/>
      <c r="WID128" s="213"/>
      <c r="WIE128" s="388"/>
      <c r="WIF128" s="389"/>
      <c r="WIG128" s="387"/>
      <c r="WIH128" s="213"/>
      <c r="WII128" s="388"/>
      <c r="WIJ128" s="389"/>
      <c r="WIK128" s="387"/>
      <c r="WIL128" s="213"/>
      <c r="WIM128" s="388"/>
      <c r="WIN128" s="389"/>
      <c r="WIO128" s="387"/>
      <c r="WIP128" s="213"/>
      <c r="WIQ128" s="388"/>
      <c r="WIR128" s="389"/>
      <c r="WIS128" s="387"/>
      <c r="WIT128" s="213"/>
      <c r="WIU128" s="388"/>
      <c r="WIV128" s="389"/>
      <c r="WIW128" s="387"/>
      <c r="WIX128" s="213"/>
      <c r="WIY128" s="388"/>
      <c r="WIZ128" s="389"/>
      <c r="WJA128" s="387"/>
      <c r="WJB128" s="213"/>
      <c r="WJC128" s="388"/>
      <c r="WJD128" s="389"/>
      <c r="WJE128" s="387"/>
      <c r="WJF128" s="213"/>
      <c r="WJG128" s="388"/>
      <c r="WJH128" s="389"/>
      <c r="WJI128" s="387"/>
      <c r="WJJ128" s="213"/>
      <c r="WJK128" s="388"/>
      <c r="WJL128" s="389"/>
      <c r="WJM128" s="387"/>
      <c r="WJN128" s="213"/>
      <c r="WJO128" s="388"/>
      <c r="WJP128" s="389"/>
      <c r="WJQ128" s="387"/>
      <c r="WJR128" s="213"/>
      <c r="WJS128" s="388"/>
      <c r="WJT128" s="389"/>
      <c r="WJU128" s="387"/>
      <c r="WJV128" s="213"/>
      <c r="WJW128" s="388"/>
      <c r="WJX128" s="389"/>
      <c r="WJY128" s="387"/>
      <c r="WJZ128" s="213"/>
      <c r="WKA128" s="388"/>
      <c r="WKB128" s="389"/>
      <c r="WKC128" s="387"/>
      <c r="WKD128" s="213"/>
      <c r="WKE128" s="388"/>
      <c r="WKF128" s="389"/>
      <c r="WKG128" s="387"/>
      <c r="WKH128" s="213"/>
      <c r="WKI128" s="388"/>
      <c r="WKJ128" s="389"/>
      <c r="WKK128" s="387"/>
      <c r="WKL128" s="213"/>
      <c r="WKM128" s="388"/>
      <c r="WKN128" s="389"/>
      <c r="WKO128" s="387"/>
      <c r="WKP128" s="213"/>
      <c r="WKQ128" s="388"/>
      <c r="WKR128" s="389"/>
      <c r="WKS128" s="387"/>
      <c r="WKT128" s="213"/>
      <c r="WKU128" s="388"/>
      <c r="WKV128" s="389"/>
      <c r="WKW128" s="387"/>
      <c r="WKX128" s="213"/>
      <c r="WKY128" s="388"/>
      <c r="WKZ128" s="389"/>
      <c r="WLA128" s="387"/>
      <c r="WLB128" s="213"/>
      <c r="WLC128" s="388"/>
      <c r="WLD128" s="389"/>
      <c r="WLE128" s="387"/>
      <c r="WLF128" s="213"/>
      <c r="WLG128" s="388"/>
      <c r="WLH128" s="389"/>
      <c r="WLI128" s="387"/>
      <c r="WLJ128" s="213"/>
      <c r="WLK128" s="388"/>
      <c r="WLL128" s="389"/>
      <c r="WLM128" s="387"/>
      <c r="WLN128" s="213"/>
      <c r="WLO128" s="388"/>
      <c r="WLP128" s="389"/>
      <c r="WLQ128" s="387"/>
      <c r="WLR128" s="213"/>
      <c r="WLS128" s="388"/>
      <c r="WLT128" s="389"/>
      <c r="WLU128" s="387"/>
      <c r="WLV128" s="213"/>
      <c r="WLW128" s="388"/>
      <c r="WLX128" s="389"/>
      <c r="WLY128" s="387"/>
      <c r="WLZ128" s="213"/>
      <c r="WMA128" s="388"/>
      <c r="WMB128" s="389"/>
      <c r="WMC128" s="387"/>
      <c r="WMD128" s="213"/>
      <c r="WME128" s="388"/>
      <c r="WMF128" s="389"/>
      <c r="WMG128" s="387"/>
      <c r="WMH128" s="213"/>
      <c r="WMI128" s="388"/>
      <c r="WMJ128" s="389"/>
      <c r="WMK128" s="387"/>
      <c r="WML128" s="213"/>
      <c r="WMM128" s="388"/>
      <c r="WMN128" s="389"/>
      <c r="WMO128" s="387"/>
      <c r="WMP128" s="213"/>
      <c r="WMQ128" s="388"/>
      <c r="WMR128" s="389"/>
      <c r="WMS128" s="387"/>
      <c r="WMT128" s="213"/>
      <c r="WMU128" s="388"/>
      <c r="WMV128" s="389"/>
      <c r="WMW128" s="387"/>
      <c r="WMX128" s="213"/>
      <c r="WMY128" s="388"/>
      <c r="WMZ128" s="389"/>
      <c r="WNA128" s="387"/>
      <c r="WNB128" s="213"/>
      <c r="WNC128" s="388"/>
      <c r="WND128" s="389"/>
      <c r="WNE128" s="387"/>
      <c r="WNF128" s="213"/>
      <c r="WNG128" s="388"/>
      <c r="WNH128" s="389"/>
      <c r="WNI128" s="387"/>
      <c r="WNJ128" s="213"/>
      <c r="WNK128" s="388"/>
      <c r="WNL128" s="389"/>
      <c r="WNM128" s="387"/>
      <c r="WNN128" s="213"/>
      <c r="WNO128" s="388"/>
      <c r="WNP128" s="389"/>
      <c r="WNQ128" s="387"/>
      <c r="WNR128" s="213"/>
      <c r="WNS128" s="388"/>
      <c r="WNT128" s="389"/>
      <c r="WNU128" s="387"/>
      <c r="WNV128" s="213"/>
      <c r="WNW128" s="388"/>
      <c r="WNX128" s="389"/>
      <c r="WNY128" s="387"/>
      <c r="WNZ128" s="213"/>
      <c r="WOA128" s="388"/>
      <c r="WOB128" s="389"/>
      <c r="WOC128" s="387"/>
      <c r="WOD128" s="213"/>
      <c r="WOE128" s="388"/>
      <c r="WOF128" s="389"/>
      <c r="WOG128" s="387"/>
      <c r="WOH128" s="213"/>
      <c r="WOI128" s="388"/>
      <c r="WOJ128" s="389"/>
      <c r="WOK128" s="387"/>
      <c r="WOL128" s="213"/>
      <c r="WOM128" s="388"/>
      <c r="WON128" s="389"/>
      <c r="WOO128" s="387"/>
      <c r="WOP128" s="213"/>
      <c r="WOQ128" s="388"/>
      <c r="WOR128" s="389"/>
      <c r="WOS128" s="387"/>
      <c r="WOT128" s="213"/>
      <c r="WOU128" s="388"/>
      <c r="WOV128" s="389"/>
      <c r="WOW128" s="387"/>
      <c r="WOX128" s="213"/>
      <c r="WOY128" s="388"/>
      <c r="WOZ128" s="389"/>
      <c r="WPA128" s="387"/>
      <c r="WPB128" s="213"/>
      <c r="WPC128" s="388"/>
      <c r="WPD128" s="389"/>
      <c r="WPE128" s="387"/>
      <c r="WPF128" s="213"/>
      <c r="WPG128" s="388"/>
      <c r="WPH128" s="389"/>
      <c r="WPI128" s="387"/>
      <c r="WPJ128" s="213"/>
      <c r="WPK128" s="388"/>
      <c r="WPL128" s="389"/>
      <c r="WPM128" s="387"/>
      <c r="WPN128" s="213"/>
      <c r="WPO128" s="388"/>
      <c r="WPP128" s="389"/>
      <c r="WPQ128" s="387"/>
      <c r="WPR128" s="213"/>
      <c r="WPS128" s="388"/>
      <c r="WPT128" s="389"/>
      <c r="WPU128" s="387"/>
      <c r="WPV128" s="213"/>
      <c r="WPW128" s="388"/>
      <c r="WPX128" s="389"/>
      <c r="WPY128" s="387"/>
      <c r="WPZ128" s="213"/>
      <c r="WQA128" s="388"/>
      <c r="WQB128" s="389"/>
      <c r="WQC128" s="387"/>
      <c r="WQD128" s="213"/>
      <c r="WQE128" s="388"/>
      <c r="WQF128" s="389"/>
      <c r="WQG128" s="387"/>
      <c r="WQH128" s="213"/>
      <c r="WQI128" s="388"/>
      <c r="WQJ128" s="389"/>
      <c r="WQK128" s="387"/>
      <c r="WQL128" s="213"/>
      <c r="WQM128" s="388"/>
      <c r="WQN128" s="389"/>
      <c r="WQO128" s="387"/>
      <c r="WQP128" s="213"/>
      <c r="WQQ128" s="388"/>
      <c r="WQR128" s="389"/>
      <c r="WQS128" s="387"/>
      <c r="WQT128" s="213"/>
      <c r="WQU128" s="388"/>
      <c r="WQV128" s="389"/>
      <c r="WQW128" s="387"/>
      <c r="WQX128" s="213"/>
      <c r="WQY128" s="388"/>
      <c r="WQZ128" s="389"/>
      <c r="WRA128" s="387"/>
      <c r="WRB128" s="213"/>
      <c r="WRC128" s="388"/>
      <c r="WRD128" s="389"/>
      <c r="WRE128" s="387"/>
      <c r="WRF128" s="213"/>
      <c r="WRG128" s="388"/>
      <c r="WRH128" s="389"/>
      <c r="WRI128" s="387"/>
      <c r="WRJ128" s="213"/>
      <c r="WRK128" s="388"/>
      <c r="WRL128" s="389"/>
      <c r="WRM128" s="387"/>
      <c r="WRN128" s="213"/>
      <c r="WRO128" s="388"/>
      <c r="WRP128" s="389"/>
      <c r="WRQ128" s="387"/>
      <c r="WRR128" s="213"/>
      <c r="WRS128" s="388"/>
      <c r="WRT128" s="389"/>
      <c r="WRU128" s="387"/>
      <c r="WRV128" s="213"/>
      <c r="WRW128" s="388"/>
      <c r="WRX128" s="389"/>
      <c r="WRY128" s="387"/>
      <c r="WRZ128" s="213"/>
      <c r="WSA128" s="388"/>
      <c r="WSB128" s="389"/>
      <c r="WSC128" s="387"/>
      <c r="WSD128" s="213"/>
      <c r="WSE128" s="388"/>
      <c r="WSF128" s="389"/>
      <c r="WSG128" s="387"/>
      <c r="WSH128" s="213"/>
      <c r="WSI128" s="388"/>
      <c r="WSJ128" s="389"/>
      <c r="WSK128" s="387"/>
      <c r="WSL128" s="213"/>
      <c r="WSM128" s="388"/>
      <c r="WSN128" s="389"/>
      <c r="WSO128" s="387"/>
      <c r="WSP128" s="213"/>
      <c r="WSQ128" s="388"/>
      <c r="WSR128" s="389"/>
      <c r="WSS128" s="387"/>
      <c r="WST128" s="213"/>
      <c r="WSU128" s="388"/>
      <c r="WSV128" s="389"/>
      <c r="WSW128" s="387"/>
      <c r="WSX128" s="213"/>
      <c r="WSY128" s="388"/>
      <c r="WSZ128" s="389"/>
      <c r="WTA128" s="387"/>
      <c r="WTB128" s="213"/>
      <c r="WTC128" s="388"/>
      <c r="WTD128" s="389"/>
      <c r="WTE128" s="387"/>
      <c r="WTF128" s="213"/>
      <c r="WTG128" s="388"/>
      <c r="WTH128" s="389"/>
      <c r="WTI128" s="387"/>
      <c r="WTJ128" s="213"/>
      <c r="WTK128" s="388"/>
      <c r="WTL128" s="389"/>
      <c r="WTM128" s="387"/>
      <c r="WTN128" s="213"/>
      <c r="WTO128" s="388"/>
      <c r="WTP128" s="389"/>
      <c r="WTQ128" s="387"/>
      <c r="WTR128" s="213"/>
      <c r="WTS128" s="388"/>
      <c r="WTT128" s="389"/>
      <c r="WTU128" s="387"/>
      <c r="WTV128" s="213"/>
      <c r="WTW128" s="388"/>
      <c r="WTX128" s="389"/>
      <c r="WTY128" s="387"/>
      <c r="WTZ128" s="213"/>
      <c r="WUA128" s="388"/>
      <c r="WUB128" s="389"/>
      <c r="WUC128" s="387"/>
      <c r="WUD128" s="213"/>
      <c r="WUE128" s="388"/>
      <c r="WUF128" s="389"/>
      <c r="WUG128" s="387"/>
      <c r="WUH128" s="213"/>
      <c r="WUI128" s="388"/>
      <c r="WUJ128" s="389"/>
      <c r="WUK128" s="387"/>
      <c r="WUL128" s="213"/>
      <c r="WUM128" s="388"/>
      <c r="WUN128" s="389"/>
      <c r="WUO128" s="387"/>
      <c r="WUP128" s="213"/>
      <c r="WUQ128" s="388"/>
      <c r="WUR128" s="389"/>
      <c r="WUS128" s="387"/>
      <c r="WUT128" s="213"/>
      <c r="WUU128" s="388"/>
      <c r="WUV128" s="389"/>
      <c r="WUW128" s="387"/>
      <c r="WUX128" s="213"/>
      <c r="WUY128" s="388"/>
      <c r="WUZ128" s="389"/>
      <c r="WVA128" s="387"/>
      <c r="WVB128" s="213"/>
      <c r="WVC128" s="388"/>
      <c r="WVD128" s="389"/>
      <c r="WVE128" s="387"/>
      <c r="WVF128" s="213"/>
      <c r="WVG128" s="388"/>
      <c r="WVH128" s="389"/>
      <c r="WVI128" s="387"/>
      <c r="WVJ128" s="213"/>
      <c r="WVK128" s="388"/>
      <c r="WVL128" s="389"/>
      <c r="WVM128" s="387"/>
      <c r="WVN128" s="213"/>
      <c r="WVO128" s="388"/>
      <c r="WVP128" s="389"/>
      <c r="WVQ128" s="387"/>
      <c r="WVR128" s="213"/>
      <c r="WVS128" s="388"/>
      <c r="WVT128" s="389"/>
      <c r="WVU128" s="387"/>
      <c r="WVV128" s="213"/>
      <c r="WVW128" s="388"/>
      <c r="WVX128" s="389"/>
      <c r="WVY128" s="387"/>
      <c r="WVZ128" s="213"/>
      <c r="WWA128" s="388"/>
      <c r="WWB128" s="389"/>
      <c r="WWC128" s="387"/>
      <c r="WWD128" s="213"/>
      <c r="WWE128" s="388"/>
      <c r="WWF128" s="389"/>
      <c r="WWG128" s="387"/>
      <c r="WWH128" s="213"/>
      <c r="WWI128" s="388"/>
      <c r="WWJ128" s="389"/>
      <c r="WWK128" s="387"/>
      <c r="WWL128" s="213"/>
      <c r="WWM128" s="388"/>
      <c r="WWN128" s="389"/>
      <c r="WWO128" s="387"/>
      <c r="WWP128" s="213"/>
      <c r="WWQ128" s="388"/>
      <c r="WWR128" s="389"/>
      <c r="WWS128" s="387"/>
      <c r="WWT128" s="213"/>
      <c r="WWU128" s="388"/>
      <c r="WWV128" s="389"/>
      <c r="WWW128" s="387"/>
      <c r="WWX128" s="213"/>
      <c r="WWY128" s="388"/>
      <c r="WWZ128" s="389"/>
      <c r="WXA128" s="387"/>
      <c r="WXB128" s="213"/>
      <c r="WXC128" s="388"/>
      <c r="WXD128" s="389"/>
      <c r="WXE128" s="387"/>
      <c r="WXF128" s="213"/>
      <c r="WXG128" s="388"/>
      <c r="WXH128" s="389"/>
      <c r="WXI128" s="387"/>
      <c r="WXJ128" s="213"/>
      <c r="WXK128" s="388"/>
      <c r="WXL128" s="389"/>
      <c r="WXM128" s="387"/>
      <c r="WXN128" s="213"/>
      <c r="WXO128" s="388"/>
      <c r="WXP128" s="389"/>
      <c r="WXQ128" s="387"/>
      <c r="WXR128" s="213"/>
      <c r="WXS128" s="388"/>
      <c r="WXT128" s="389"/>
      <c r="WXU128" s="387"/>
      <c r="WXV128" s="213"/>
      <c r="WXW128" s="388"/>
      <c r="WXX128" s="389"/>
      <c r="WXY128" s="387"/>
      <c r="WXZ128" s="213"/>
      <c r="WYA128" s="388"/>
      <c r="WYB128" s="389"/>
      <c r="WYC128" s="387"/>
      <c r="WYD128" s="213"/>
      <c r="WYE128" s="388"/>
      <c r="WYF128" s="389"/>
      <c r="WYG128" s="387"/>
      <c r="WYH128" s="213"/>
      <c r="WYI128" s="388"/>
      <c r="WYJ128" s="389"/>
      <c r="WYK128" s="387"/>
      <c r="WYL128" s="213"/>
      <c r="WYM128" s="388"/>
      <c r="WYN128" s="389"/>
      <c r="WYO128" s="387"/>
      <c r="WYP128" s="213"/>
      <c r="WYQ128" s="388"/>
      <c r="WYR128" s="389"/>
      <c r="WYS128" s="387"/>
      <c r="WYT128" s="213"/>
      <c r="WYU128" s="388"/>
      <c r="WYV128" s="389"/>
      <c r="WYW128" s="387"/>
      <c r="WYX128" s="213"/>
      <c r="WYY128" s="388"/>
      <c r="WYZ128" s="389"/>
      <c r="WZA128" s="387"/>
      <c r="WZB128" s="213"/>
      <c r="WZC128" s="388"/>
      <c r="WZD128" s="389"/>
      <c r="WZE128" s="387"/>
      <c r="WZF128" s="213"/>
      <c r="WZG128" s="388"/>
      <c r="WZH128" s="389"/>
      <c r="WZI128" s="387"/>
      <c r="WZJ128" s="213"/>
      <c r="WZK128" s="388"/>
      <c r="WZL128" s="389"/>
      <c r="WZM128" s="387"/>
      <c r="WZN128" s="213"/>
      <c r="WZO128" s="388"/>
      <c r="WZP128" s="389"/>
      <c r="WZQ128" s="387"/>
      <c r="WZR128" s="213"/>
      <c r="WZS128" s="388"/>
      <c r="WZT128" s="389"/>
      <c r="WZU128" s="387"/>
      <c r="WZV128" s="213"/>
      <c r="WZW128" s="388"/>
      <c r="WZX128" s="389"/>
      <c r="WZY128" s="387"/>
      <c r="WZZ128" s="213"/>
      <c r="XAA128" s="388"/>
      <c r="XAB128" s="389"/>
      <c r="XAC128" s="387"/>
      <c r="XAD128" s="213"/>
      <c r="XAE128" s="388"/>
      <c r="XAF128" s="389"/>
      <c r="XAG128" s="387"/>
      <c r="XAH128" s="213"/>
      <c r="XAI128" s="388"/>
      <c r="XAJ128" s="389"/>
      <c r="XAK128" s="387"/>
      <c r="XAL128" s="213"/>
      <c r="XAM128" s="388"/>
      <c r="XAN128" s="389"/>
      <c r="XAO128" s="387"/>
      <c r="XAP128" s="213"/>
      <c r="XAQ128" s="388"/>
      <c r="XAR128" s="389"/>
      <c r="XAS128" s="387"/>
      <c r="XAT128" s="213"/>
      <c r="XAU128" s="388"/>
      <c r="XAV128" s="389"/>
      <c r="XAW128" s="387"/>
      <c r="XAX128" s="213"/>
      <c r="XAY128" s="388"/>
      <c r="XAZ128" s="389"/>
      <c r="XBA128" s="387"/>
      <c r="XBB128" s="213"/>
      <c r="XBC128" s="388"/>
      <c r="XBD128" s="389"/>
      <c r="XBE128" s="387"/>
      <c r="XBF128" s="213"/>
      <c r="XBG128" s="388"/>
      <c r="XBH128" s="389"/>
      <c r="XBI128" s="387"/>
      <c r="XBJ128" s="213"/>
      <c r="XBK128" s="388"/>
      <c r="XBL128" s="389"/>
      <c r="XBM128" s="387"/>
      <c r="XBN128" s="213"/>
      <c r="XBO128" s="388"/>
      <c r="XBP128" s="389"/>
      <c r="XBQ128" s="387"/>
      <c r="XBR128" s="213"/>
      <c r="XBS128" s="388"/>
      <c r="XBT128" s="389"/>
      <c r="XBU128" s="387"/>
      <c r="XBV128" s="213"/>
      <c r="XBW128" s="388"/>
      <c r="XBX128" s="389"/>
      <c r="XBY128" s="387"/>
      <c r="XBZ128" s="213"/>
      <c r="XCA128" s="388"/>
      <c r="XCB128" s="389"/>
      <c r="XCC128" s="387"/>
      <c r="XCD128" s="213"/>
      <c r="XCE128" s="388"/>
      <c r="XCF128" s="389"/>
      <c r="XCG128" s="387"/>
      <c r="XCH128" s="213"/>
      <c r="XCI128" s="388"/>
      <c r="XCJ128" s="389"/>
      <c r="XCK128" s="387"/>
      <c r="XCL128" s="213"/>
      <c r="XCM128" s="388"/>
      <c r="XCN128" s="389"/>
      <c r="XCO128" s="387"/>
      <c r="XCP128" s="213"/>
      <c r="XCQ128" s="388"/>
      <c r="XCR128" s="389"/>
      <c r="XCS128" s="387"/>
      <c r="XCT128" s="213"/>
      <c r="XCU128" s="388"/>
      <c r="XCV128" s="389"/>
      <c r="XCW128" s="387"/>
      <c r="XCX128" s="213"/>
      <c r="XCY128" s="388"/>
      <c r="XCZ128" s="389"/>
      <c r="XDA128" s="387"/>
      <c r="XDB128" s="213"/>
      <c r="XDC128" s="388"/>
      <c r="XDD128" s="389"/>
      <c r="XDE128" s="387"/>
      <c r="XDF128" s="213"/>
      <c r="XDG128" s="388"/>
      <c r="XDH128" s="389"/>
      <c r="XDI128" s="387"/>
      <c r="XDJ128" s="213"/>
      <c r="XDK128" s="388"/>
      <c r="XDL128" s="389"/>
      <c r="XDM128" s="387"/>
      <c r="XDN128" s="213"/>
      <c r="XDO128" s="388"/>
      <c r="XDP128" s="389"/>
      <c r="XDQ128" s="387"/>
      <c r="XDR128" s="213"/>
      <c r="XDS128" s="388"/>
      <c r="XDT128" s="389"/>
      <c r="XDU128" s="387"/>
      <c r="XDV128" s="213"/>
      <c r="XDW128" s="388"/>
      <c r="XDX128" s="389"/>
      <c r="XDY128" s="387"/>
      <c r="XDZ128" s="213"/>
      <c r="XEA128" s="388"/>
      <c r="XEB128" s="389"/>
      <c r="XEC128" s="387"/>
      <c r="XED128" s="213"/>
      <c r="XEE128" s="388"/>
      <c r="XEF128" s="389"/>
      <c r="XEG128" s="387"/>
      <c r="XEH128" s="213"/>
      <c r="XEI128" s="388"/>
      <c r="XEJ128" s="389"/>
      <c r="XEK128" s="387"/>
      <c r="XEL128" s="213"/>
      <c r="XEM128" s="388"/>
      <c r="XEN128" s="389"/>
      <c r="XEO128" s="387"/>
      <c r="XEP128" s="213"/>
      <c r="XEQ128" s="388"/>
      <c r="XER128" s="389"/>
      <c r="XES128" s="387"/>
      <c r="XET128" s="213"/>
      <c r="XEU128" s="388"/>
      <c r="XEV128" s="389"/>
      <c r="XEW128" s="387"/>
      <c r="XEX128" s="213"/>
      <c r="XEY128" s="388"/>
      <c r="XEZ128" s="389"/>
      <c r="XFA128" s="387"/>
      <c r="XFB128" s="213"/>
      <c r="XFC128" s="388"/>
      <c r="XFD128" s="389"/>
    </row>
    <row r="129" spans="1:44" s="113" customFormat="1" x14ac:dyDescent="0.25">
      <c r="A129" s="51" t="s">
        <v>105</v>
      </c>
      <c r="B129" s="74" t="s">
        <v>95</v>
      </c>
      <c r="C129" s="138" t="s">
        <v>1377</v>
      </c>
      <c r="D129" s="200">
        <f>D130</f>
        <v>21579309.600000001</v>
      </c>
      <c r="E129" s="200">
        <f>E130</f>
        <v>5597704.5499999998</v>
      </c>
      <c r="F129" s="364">
        <f>D129-E129</f>
        <v>15981605.050000001</v>
      </c>
      <c r="G129" s="109"/>
      <c r="H129" s="110">
        <f>15412451-E129</f>
        <v>9814746.4499999993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12"/>
      <c r="AN129" s="112"/>
      <c r="AO129" s="112"/>
      <c r="AP129" s="112"/>
      <c r="AQ129" s="112"/>
      <c r="AR129" s="112"/>
    </row>
    <row r="130" spans="1:44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1">
        <v>21579309.600000001</v>
      </c>
      <c r="E130" s="202">
        <v>5597704.5499999998</v>
      </c>
      <c r="F130" s="365">
        <f>D130-E130</f>
        <v>15981605.050000001</v>
      </c>
      <c r="G130" s="109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12"/>
      <c r="AN130" s="112"/>
      <c r="AO130" s="112"/>
      <c r="AP130" s="112"/>
      <c r="AQ130" s="112"/>
      <c r="AR130" s="112"/>
    </row>
    <row r="131" spans="1:44" s="60" customFormat="1" ht="23.25" x14ac:dyDescent="0.25">
      <c r="A131" s="130" t="s">
        <v>1121</v>
      </c>
      <c r="B131" s="74" t="s">
        <v>95</v>
      </c>
      <c r="C131" s="137" t="s">
        <v>1379</v>
      </c>
      <c r="D131" s="206">
        <f>D134+D132</f>
        <v>812060</v>
      </c>
      <c r="E131" s="206">
        <f>E134+E132</f>
        <v>611685</v>
      </c>
      <c r="F131" s="371">
        <f>D131-E131</f>
        <v>200375</v>
      </c>
      <c r="G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9"/>
      <c r="AM131" s="59"/>
      <c r="AN131" s="59"/>
      <c r="AO131" s="59"/>
      <c r="AP131" s="59"/>
      <c r="AQ131" s="59"/>
      <c r="AR131" s="59"/>
    </row>
    <row r="132" spans="1:44" s="7" customFormat="1" ht="34.5" x14ac:dyDescent="0.25">
      <c r="A132" s="130" t="s">
        <v>106</v>
      </c>
      <c r="B132" s="74" t="s">
        <v>95</v>
      </c>
      <c r="C132" s="137" t="s">
        <v>1380</v>
      </c>
      <c r="D132" s="196">
        <f>D133</f>
        <v>10560</v>
      </c>
      <c r="E132" s="196">
        <f>E133</f>
        <v>10560</v>
      </c>
      <c r="F132" s="364">
        <f t="shared" ref="F132" si="7">D132-E132</f>
        <v>0</v>
      </c>
      <c r="G132" s="9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6"/>
      <c r="AM132" s="6"/>
      <c r="AN132" s="6"/>
      <c r="AO132" s="6"/>
      <c r="AP132" s="6"/>
      <c r="AQ132" s="6"/>
      <c r="AR132" s="6"/>
    </row>
    <row r="133" spans="1:44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3">
        <v>10560</v>
      </c>
      <c r="E133" s="203">
        <v>10560</v>
      </c>
      <c r="F133" s="370">
        <f>D133-E133</f>
        <v>0</v>
      </c>
      <c r="G133" s="9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6"/>
      <c r="AM133" s="6"/>
      <c r="AN133" s="6"/>
      <c r="AO133" s="6"/>
      <c r="AP133" s="6"/>
      <c r="AQ133" s="6"/>
      <c r="AR133" s="6"/>
    </row>
    <row r="134" spans="1:44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6">
        <f>D135</f>
        <v>801500</v>
      </c>
      <c r="E134" s="196">
        <f>E135</f>
        <v>601125</v>
      </c>
      <c r="F134" s="364">
        <f>D134-E134</f>
        <v>200375</v>
      </c>
      <c r="G134" s="9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6"/>
      <c r="AM134" s="6"/>
      <c r="AN134" s="6"/>
      <c r="AO134" s="6"/>
      <c r="AP134" s="6"/>
      <c r="AQ134" s="6"/>
      <c r="AR134" s="6"/>
    </row>
    <row r="135" spans="1:44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3">
        <v>801500</v>
      </c>
      <c r="E135" s="203">
        <v>601125</v>
      </c>
      <c r="F135" s="370">
        <f>D135-E135</f>
        <v>200375</v>
      </c>
      <c r="G135" s="9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6"/>
      <c r="AM135" s="6"/>
      <c r="AN135" s="6"/>
      <c r="AO135" s="6"/>
      <c r="AP135" s="6"/>
      <c r="AQ135" s="6"/>
      <c r="AR135" s="6"/>
    </row>
    <row r="136" spans="1:44" s="39" customFormat="1" hidden="1" x14ac:dyDescent="0.25">
      <c r="A136" s="51" t="s">
        <v>1094</v>
      </c>
      <c r="B136" s="75"/>
      <c r="C136" s="138" t="s">
        <v>1482</v>
      </c>
      <c r="D136" s="200">
        <f>D137+D140</f>
        <v>0</v>
      </c>
      <c r="E136" s="200">
        <f>E137+E140</f>
        <v>0</v>
      </c>
      <c r="F136" s="83">
        <f t="shared" ref="F136:F146" si="8">D136-E136</f>
        <v>0</v>
      </c>
      <c r="G136" s="91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8"/>
      <c r="AM136" s="38"/>
      <c r="AN136" s="38"/>
      <c r="AO136" s="38"/>
      <c r="AP136" s="38"/>
      <c r="AQ136" s="38"/>
      <c r="AR136" s="38"/>
    </row>
    <row r="137" spans="1:44" s="113" customFormat="1" ht="45" hidden="1" x14ac:dyDescent="0.25">
      <c r="A137" s="51" t="s">
        <v>1502</v>
      </c>
      <c r="B137" s="73"/>
      <c r="C137" s="138" t="s">
        <v>1500</v>
      </c>
      <c r="D137" s="200">
        <f>D138+D139</f>
        <v>0</v>
      </c>
      <c r="E137" s="200">
        <f>E138+E139</f>
        <v>0</v>
      </c>
      <c r="F137" s="364">
        <f>D137-E137</f>
        <v>0</v>
      </c>
      <c r="G137" s="109"/>
      <c r="H137" s="110">
        <f>15412451-E137</f>
        <v>15412451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2"/>
      <c r="AN137" s="112"/>
      <c r="AO137" s="112"/>
      <c r="AP137" s="112"/>
      <c r="AQ137" s="112"/>
      <c r="AR137" s="112"/>
    </row>
    <row r="138" spans="1:44" s="113" customFormat="1" ht="21.75" hidden="1" customHeight="1" x14ac:dyDescent="0.25">
      <c r="A138" s="50" t="s">
        <v>916</v>
      </c>
      <c r="B138" s="73"/>
      <c r="C138" s="142" t="s">
        <v>1484</v>
      </c>
      <c r="D138" s="204">
        <v>0</v>
      </c>
      <c r="E138" s="205"/>
      <c r="F138" s="372">
        <f>D138-E138</f>
        <v>0</v>
      </c>
      <c r="G138" s="109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12"/>
      <c r="AN138" s="112"/>
      <c r="AO138" s="112"/>
      <c r="AP138" s="112"/>
      <c r="AQ138" s="112"/>
      <c r="AR138" s="112"/>
    </row>
    <row r="139" spans="1:44" s="113" customFormat="1" ht="48.75" hidden="1" customHeight="1" x14ac:dyDescent="0.25">
      <c r="A139" s="50" t="s">
        <v>1501</v>
      </c>
      <c r="B139" s="73"/>
      <c r="C139" s="142" t="s">
        <v>1499</v>
      </c>
      <c r="D139" s="201">
        <v>0</v>
      </c>
      <c r="E139" s="202">
        <v>0</v>
      </c>
      <c r="F139" s="365"/>
      <c r="G139" s="109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12"/>
      <c r="AN139" s="112"/>
      <c r="AO139" s="112"/>
      <c r="AP139" s="112"/>
      <c r="AQ139" s="112"/>
      <c r="AR139" s="112"/>
    </row>
    <row r="140" spans="1:44" s="113" customFormat="1" hidden="1" x14ac:dyDescent="0.25">
      <c r="A140" s="51" t="s">
        <v>105</v>
      </c>
      <c r="B140" s="73"/>
      <c r="C140" s="138" t="s">
        <v>1479</v>
      </c>
      <c r="D140" s="200">
        <f>D141+D142</f>
        <v>0</v>
      </c>
      <c r="E140" s="200">
        <f>E141+E142</f>
        <v>0</v>
      </c>
      <c r="F140" s="364">
        <f>D140-E140</f>
        <v>0</v>
      </c>
      <c r="G140" s="109"/>
      <c r="H140" s="110">
        <f>15412451-E140</f>
        <v>15412451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12"/>
      <c r="AN140" s="112"/>
      <c r="AO140" s="112"/>
      <c r="AP140" s="112"/>
      <c r="AQ140" s="112"/>
      <c r="AR140" s="112"/>
    </row>
    <row r="141" spans="1:44" s="113" customFormat="1" ht="21.75" hidden="1" customHeight="1" x14ac:dyDescent="0.25">
      <c r="A141" s="50" t="s">
        <v>916</v>
      </c>
      <c r="B141" s="73"/>
      <c r="C141" s="142" t="s">
        <v>1484</v>
      </c>
      <c r="D141" s="204">
        <v>0</v>
      </c>
      <c r="E141" s="205"/>
      <c r="F141" s="372">
        <f>D141-E141</f>
        <v>0</v>
      </c>
      <c r="G141" s="109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12"/>
      <c r="AN141" s="112"/>
      <c r="AO141" s="112"/>
      <c r="AP141" s="112"/>
      <c r="AQ141" s="112"/>
      <c r="AR141" s="112"/>
    </row>
    <row r="142" spans="1:44" s="113" customFormat="1" ht="14.25" hidden="1" customHeight="1" x14ac:dyDescent="0.25">
      <c r="A142" s="50" t="s">
        <v>168</v>
      </c>
      <c r="B142" s="73"/>
      <c r="C142" s="142" t="s">
        <v>1480</v>
      </c>
      <c r="D142" s="201">
        <v>0</v>
      </c>
      <c r="E142" s="202">
        <v>0</v>
      </c>
      <c r="F142" s="365"/>
      <c r="G142" s="109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12"/>
      <c r="AN142" s="112"/>
      <c r="AO142" s="112"/>
      <c r="AP142" s="112"/>
      <c r="AQ142" s="112"/>
      <c r="AR142" s="112"/>
    </row>
    <row r="143" spans="1:44" s="407" customFormat="1" ht="90" hidden="1" x14ac:dyDescent="0.25">
      <c r="A143" s="379" t="s">
        <v>1187</v>
      </c>
      <c r="B143" s="403"/>
      <c r="C143" s="381" t="s">
        <v>1126</v>
      </c>
      <c r="D143" s="382">
        <f>D144</f>
        <v>0</v>
      </c>
      <c r="E143" s="382">
        <f>E144</f>
        <v>0</v>
      </c>
      <c r="F143" s="404">
        <f t="shared" si="8"/>
        <v>0</v>
      </c>
      <c r="G143" s="405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06"/>
      <c r="AM143" s="406"/>
      <c r="AN143" s="406"/>
      <c r="AO143" s="406"/>
      <c r="AP143" s="406"/>
      <c r="AQ143" s="406"/>
      <c r="AR143" s="406"/>
    </row>
    <row r="144" spans="1:44" s="42" customFormat="1" ht="100.5" hidden="1" customHeight="1" x14ac:dyDescent="0.25">
      <c r="A144" s="212" t="s">
        <v>1188</v>
      </c>
      <c r="B144" s="213"/>
      <c r="C144" s="384" t="s">
        <v>1127</v>
      </c>
      <c r="D144" s="337">
        <v>0</v>
      </c>
      <c r="E144" s="337">
        <v>0</v>
      </c>
      <c r="F144" s="404">
        <f t="shared" si="8"/>
        <v>0</v>
      </c>
      <c r="G144" s="408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1"/>
      <c r="AM144" s="41"/>
      <c r="AN144" s="41"/>
      <c r="AO144" s="41"/>
      <c r="AP144" s="41"/>
      <c r="AQ144" s="41"/>
      <c r="AR144" s="41"/>
    </row>
    <row r="145" spans="1:44" s="407" customFormat="1" ht="45" hidden="1" x14ac:dyDescent="0.25">
      <c r="A145" s="379" t="s">
        <v>1313</v>
      </c>
      <c r="B145" s="403"/>
      <c r="C145" s="381" t="s">
        <v>1298</v>
      </c>
      <c r="D145" s="382">
        <f>D146</f>
        <v>0</v>
      </c>
      <c r="E145" s="382">
        <f>E146</f>
        <v>0</v>
      </c>
      <c r="F145" s="404">
        <f t="shared" si="8"/>
        <v>0</v>
      </c>
      <c r="G145" s="405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06"/>
      <c r="AM145" s="406"/>
      <c r="AN145" s="406"/>
      <c r="AO145" s="406"/>
      <c r="AP145" s="406"/>
      <c r="AQ145" s="406"/>
      <c r="AR145" s="406"/>
    </row>
    <row r="146" spans="1:44" s="42" customFormat="1" ht="68.25" hidden="1" customHeight="1" x14ac:dyDescent="0.25">
      <c r="A146" s="341" t="s">
        <v>1314</v>
      </c>
      <c r="B146" s="213"/>
      <c r="C146" s="384" t="s">
        <v>1299</v>
      </c>
      <c r="D146" s="337">
        <v>0</v>
      </c>
      <c r="E146" s="337">
        <v>0</v>
      </c>
      <c r="F146" s="404">
        <f t="shared" si="8"/>
        <v>0</v>
      </c>
      <c r="G146" s="408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1"/>
      <c r="AM146" s="41"/>
      <c r="AN146" s="41"/>
      <c r="AO146" s="41"/>
      <c r="AP146" s="41"/>
      <c r="AQ146" s="41"/>
      <c r="AR146" s="41"/>
    </row>
    <row r="147" spans="1:44" s="192" customFormat="1" hidden="1" x14ac:dyDescent="0.25">
      <c r="A147" s="379" t="s">
        <v>107</v>
      </c>
      <c r="B147" s="380"/>
      <c r="C147" s="381" t="s">
        <v>1308</v>
      </c>
      <c r="D147" s="382">
        <f>D148</f>
        <v>0</v>
      </c>
      <c r="E147" s="382">
        <f>E148</f>
        <v>0</v>
      </c>
      <c r="F147" s="409">
        <f>F148</f>
        <v>0</v>
      </c>
      <c r="G147" s="410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10"/>
      <c r="AM147" s="210"/>
      <c r="AN147" s="210"/>
      <c r="AO147" s="210"/>
      <c r="AP147" s="210"/>
      <c r="AQ147" s="210"/>
      <c r="AR147" s="210"/>
    </row>
    <row r="148" spans="1:44" s="192" customFormat="1" ht="30" hidden="1" customHeight="1" x14ac:dyDescent="0.25">
      <c r="A148" s="341" t="s">
        <v>326</v>
      </c>
      <c r="B148" s="380"/>
      <c r="C148" s="384" t="s">
        <v>325</v>
      </c>
      <c r="D148" s="386">
        <f>D149</f>
        <v>0</v>
      </c>
      <c r="E148" s="386">
        <f>E149</f>
        <v>0</v>
      </c>
      <c r="F148" s="411">
        <f>D148-E148</f>
        <v>0</v>
      </c>
      <c r="G148" s="410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10"/>
      <c r="AM148" s="210"/>
      <c r="AN148" s="210"/>
      <c r="AO148" s="210"/>
      <c r="AP148" s="210"/>
      <c r="AQ148" s="210"/>
      <c r="AR148" s="210"/>
    </row>
    <row r="149" spans="1:44" s="192" customFormat="1" ht="28.5" hidden="1" customHeight="1" x14ac:dyDescent="0.25">
      <c r="A149" s="341" t="s">
        <v>326</v>
      </c>
      <c r="B149" s="380"/>
      <c r="C149" s="384" t="s">
        <v>1347</v>
      </c>
      <c r="D149" s="385">
        <v>0</v>
      </c>
      <c r="E149" s="386">
        <v>0</v>
      </c>
      <c r="F149" s="411">
        <f>D149-E149</f>
        <v>0</v>
      </c>
      <c r="G149" s="410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10"/>
      <c r="AM149" s="210"/>
      <c r="AN149" s="210"/>
      <c r="AO149" s="210"/>
      <c r="AP149" s="210"/>
      <c r="AQ149" s="210"/>
      <c r="AR149" s="210"/>
    </row>
    <row r="150" spans="1:44" s="39" customFormat="1" ht="70.5" customHeight="1" x14ac:dyDescent="0.25">
      <c r="A150" s="130" t="s">
        <v>1487</v>
      </c>
      <c r="B150" s="56"/>
      <c r="C150" s="134" t="s">
        <v>1154</v>
      </c>
      <c r="D150" s="199">
        <f>D153</f>
        <v>0</v>
      </c>
      <c r="E150" s="199">
        <f>E153</f>
        <v>404677.65</v>
      </c>
      <c r="F150" s="412"/>
      <c r="G150" s="9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8"/>
      <c r="AM150" s="38"/>
      <c r="AN150" s="38"/>
      <c r="AO150" s="38"/>
      <c r="AP150" s="38"/>
      <c r="AQ150" s="38"/>
      <c r="AR150" s="38"/>
    </row>
    <row r="151" spans="1:44" s="39" customFormat="1" ht="84" customHeight="1" x14ac:dyDescent="0.25">
      <c r="A151" s="349" t="s">
        <v>1488</v>
      </c>
      <c r="B151" s="56"/>
      <c r="C151" s="134" t="s">
        <v>1485</v>
      </c>
      <c r="D151" s="199">
        <f>D153</f>
        <v>0</v>
      </c>
      <c r="E151" s="199">
        <f>E153</f>
        <v>404677.65</v>
      </c>
      <c r="F151" s="412"/>
      <c r="G151" s="9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8"/>
      <c r="AM151" s="38"/>
      <c r="AN151" s="38"/>
      <c r="AO151" s="38"/>
      <c r="AP151" s="38"/>
      <c r="AQ151" s="38"/>
      <c r="AR151" s="38"/>
    </row>
    <row r="152" spans="1:44" s="78" customFormat="1" ht="69" customHeight="1" x14ac:dyDescent="0.25">
      <c r="A152" s="132" t="s">
        <v>1490</v>
      </c>
      <c r="B152" s="72"/>
      <c r="C152" s="135" t="s">
        <v>1489</v>
      </c>
      <c r="D152" s="197">
        <v>0</v>
      </c>
      <c r="E152" s="413">
        <f>E153</f>
        <v>404677.65</v>
      </c>
      <c r="F152" s="83"/>
      <c r="G152" s="414"/>
      <c r="H152" s="415">
        <f>E109</f>
        <v>33201745.02</v>
      </c>
      <c r="I152" s="211">
        <f>I153+E152+E153</f>
        <v>1208014.0900000001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7"/>
      <c r="AM152" s="77"/>
      <c r="AN152" s="77"/>
      <c r="AO152" s="77"/>
      <c r="AP152" s="77"/>
      <c r="AQ152" s="77"/>
      <c r="AR152" s="77"/>
    </row>
    <row r="153" spans="1:44" s="78" customFormat="1" ht="60" customHeight="1" x14ac:dyDescent="0.25">
      <c r="A153" s="132" t="s">
        <v>1156</v>
      </c>
      <c r="B153" s="72"/>
      <c r="C153" s="135" t="s">
        <v>1486</v>
      </c>
      <c r="D153" s="197">
        <v>0</v>
      </c>
      <c r="E153" s="413">
        <v>404677.65</v>
      </c>
      <c r="F153" s="83"/>
      <c r="G153" s="414"/>
      <c r="H153" s="415">
        <f>E110</f>
        <v>24363120</v>
      </c>
      <c r="I153" s="211">
        <f>I154+E153+E154</f>
        <v>398658.79000000004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7"/>
      <c r="AM153" s="77"/>
      <c r="AN153" s="77"/>
      <c r="AO153" s="77"/>
      <c r="AP153" s="77"/>
      <c r="AQ153" s="77"/>
      <c r="AR153" s="77"/>
    </row>
    <row r="154" spans="1:44" s="39" customFormat="1" ht="54" customHeight="1" x14ac:dyDescent="0.25">
      <c r="A154" s="470" t="s">
        <v>224</v>
      </c>
      <c r="B154" s="471"/>
      <c r="C154" s="472" t="s">
        <v>1155</v>
      </c>
      <c r="D154" s="473">
        <f>D155</f>
        <v>0</v>
      </c>
      <c r="E154" s="473">
        <f>E155</f>
        <v>-6018.86</v>
      </c>
      <c r="F154" s="474"/>
      <c r="G154" s="91">
        <f>200946670.35+2519000+1168000</f>
        <v>204633670.34999999</v>
      </c>
      <c r="H154" s="475">
        <f>E145+E143+E134+E132+E129+E123+E121+E119+E126</f>
        <v>8838625.0199999996</v>
      </c>
      <c r="I154" s="476" t="b">
        <f>H151=H153+H154</f>
        <v>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8"/>
      <c r="AM154" s="38"/>
      <c r="AN154" s="38"/>
      <c r="AO154" s="38"/>
      <c r="AP154" s="38"/>
      <c r="AQ154" s="38"/>
      <c r="AR154" s="38"/>
    </row>
    <row r="155" spans="1:44" s="78" customFormat="1" ht="60.75" customHeight="1" x14ac:dyDescent="0.25">
      <c r="A155" s="132" t="s">
        <v>225</v>
      </c>
      <c r="B155" s="73"/>
      <c r="C155" s="235" t="s">
        <v>1573</v>
      </c>
      <c r="D155" s="197">
        <v>0</v>
      </c>
      <c r="E155" s="413">
        <v>-6018.86</v>
      </c>
      <c r="F155" s="83"/>
      <c r="G155" s="414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77"/>
      <c r="AN155" s="77"/>
      <c r="AO155" s="77"/>
      <c r="AP155" s="77"/>
      <c r="AQ155" s="77"/>
      <c r="AR155" s="77"/>
    </row>
    <row r="156" spans="1:44" s="77" customFormat="1" ht="60.75" customHeight="1" x14ac:dyDescent="0.25">
      <c r="A156" s="233"/>
      <c r="B156" s="233"/>
      <c r="C156" s="234"/>
      <c r="D156" s="174"/>
      <c r="E156" s="174"/>
      <c r="G156" s="173"/>
      <c r="H156" s="98" t="e">
        <f>#REF!-214701560.85</f>
        <v>#REF!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</row>
    <row r="157" spans="1:44" ht="39" customHeight="1" x14ac:dyDescent="0.25">
      <c r="A157" s="513" t="s">
        <v>329</v>
      </c>
      <c r="B157" s="513"/>
      <c r="C157" s="513"/>
      <c r="D157" s="513"/>
      <c r="E157" s="525" t="s">
        <v>330</v>
      </c>
      <c r="F157" s="525"/>
      <c r="G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21.75" customHeight="1" thickBot="1" x14ac:dyDescent="0.3">
      <c r="A158" s="236"/>
      <c r="B158" s="237"/>
      <c r="C158" s="237"/>
      <c r="D158" s="238"/>
      <c r="E158" s="238"/>
      <c r="F158" s="238"/>
      <c r="G158" s="4"/>
      <c r="H158" s="15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5.75" customHeight="1" x14ac:dyDescent="0.25">
      <c r="A159" s="514" t="s">
        <v>82</v>
      </c>
      <c r="B159" s="517" t="s">
        <v>331</v>
      </c>
      <c r="C159" s="520" t="s">
        <v>332</v>
      </c>
      <c r="D159" s="522" t="s">
        <v>333</v>
      </c>
      <c r="E159" s="530" t="s">
        <v>86</v>
      </c>
      <c r="F159" s="506" t="s">
        <v>87</v>
      </c>
      <c r="G159" s="390">
        <f>215193032.51-D168</f>
        <v>-21691740.090000004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5.45" customHeight="1" x14ac:dyDescent="0.25">
      <c r="A160" s="515"/>
      <c r="B160" s="518"/>
      <c r="C160" s="521"/>
      <c r="D160" s="523"/>
      <c r="E160" s="531"/>
      <c r="F160" s="507"/>
      <c r="G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515"/>
      <c r="B161" s="518"/>
      <c r="C161" s="521"/>
      <c r="D161" s="523"/>
      <c r="E161" s="531"/>
      <c r="F161" s="507"/>
      <c r="G161" s="18">
        <f>E168-86951132.98</f>
        <v>-7700481.1400000155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 customHeight="1" x14ac:dyDescent="0.25">
      <c r="A162" s="515"/>
      <c r="B162" s="518"/>
      <c r="C162" s="521"/>
      <c r="D162" s="523"/>
      <c r="E162" s="531"/>
      <c r="F162" s="507"/>
      <c r="G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6.6" customHeight="1" x14ac:dyDescent="0.25">
      <c r="A163" s="515"/>
      <c r="B163" s="518"/>
      <c r="C163" s="521"/>
      <c r="D163" s="523"/>
      <c r="E163" s="531"/>
      <c r="F163" s="507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7.5" customHeight="1" x14ac:dyDescent="0.25">
      <c r="A164" s="515"/>
      <c r="B164" s="518"/>
      <c r="C164" s="521"/>
      <c r="D164" s="523"/>
      <c r="E164" s="531"/>
      <c r="F164" s="507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4.1500000000000004" hidden="1" customHeight="1" x14ac:dyDescent="0.25">
      <c r="A165" s="515"/>
      <c r="B165" s="518"/>
      <c r="C165" s="498"/>
      <c r="D165" s="523"/>
      <c r="E165" s="240"/>
      <c r="F165" s="241"/>
      <c r="G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15" hidden="1" customHeight="1" x14ac:dyDescent="0.25">
      <c r="A166" s="516"/>
      <c r="B166" s="519"/>
      <c r="C166" s="242"/>
      <c r="D166" s="524"/>
      <c r="E166" s="243"/>
      <c r="F166" s="244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 customHeight="1" thickBot="1" x14ac:dyDescent="0.3">
      <c r="A167" s="245">
        <v>1</v>
      </c>
      <c r="B167" s="246">
        <v>2</v>
      </c>
      <c r="C167" s="247">
        <v>3</v>
      </c>
      <c r="D167" s="248" t="s">
        <v>91</v>
      </c>
      <c r="E167" s="249" t="s">
        <v>92</v>
      </c>
      <c r="F167" s="250" t="s">
        <v>93</v>
      </c>
      <c r="G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x14ac:dyDescent="0.25">
      <c r="A168" s="251" t="s">
        <v>109</v>
      </c>
      <c r="B168" s="252" t="s">
        <v>110</v>
      </c>
      <c r="C168" s="253" t="s">
        <v>334</v>
      </c>
      <c r="D168" s="254">
        <f>D170+D1091</f>
        <v>236884772.59999999</v>
      </c>
      <c r="E168" s="254">
        <f>E170+E1091</f>
        <v>79250651.839999989</v>
      </c>
      <c r="F168" s="255">
        <f>IF(OR(D168="-",E168=D168),"-",D168-IF(E168="-",0,E168))</f>
        <v>157634120.75999999</v>
      </c>
      <c r="G168" s="4">
        <f>E168/D168*100</f>
        <v>33.455359316751618</v>
      </c>
      <c r="H168" s="152">
        <f>58963301.77-E168</f>
        <v>-20287350.069999985</v>
      </c>
      <c r="I168" s="152">
        <f>D168-E168</f>
        <v>157634120.75999999</v>
      </c>
      <c r="J168" s="468"/>
      <c r="K168" s="467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25">
      <c r="A169" s="256" t="s">
        <v>97</v>
      </c>
      <c r="B169" s="257"/>
      <c r="C169" s="258"/>
      <c r="D169" s="259"/>
      <c r="E169" s="260"/>
      <c r="F169" s="261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9">IF(OR(D170="-",E170=D170),"-",D170-IF(E170="-",0,E170))</f>
        <v>156577450.17000002</v>
      </c>
      <c r="G170" s="4">
        <f>E170/D170*100</f>
        <v>33.262692800530658</v>
      </c>
      <c r="I170" s="447">
        <f>185065369.6-D168</f>
        <v>-51819403</v>
      </c>
      <c r="J170" s="447">
        <f>911333.62-E168</f>
        <v>-78339318.219999984</v>
      </c>
    </row>
    <row r="171" spans="1:44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9"/>
        <v>24182477.540000003</v>
      </c>
      <c r="G171" s="122"/>
    </row>
    <row r="172" spans="1:44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9"/>
        <v>18369799.960000001</v>
      </c>
      <c r="G172" s="122"/>
      <c r="I172" s="447">
        <f>E172-2689119.34</f>
        <v>9043031.6500000004</v>
      </c>
    </row>
    <row r="173" spans="1:44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9"/>
        <v>18369799.960000001</v>
      </c>
      <c r="G173" s="122"/>
    </row>
    <row r="174" spans="1:44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9"/>
        <v>18369799.960000001</v>
      </c>
      <c r="G174" s="217"/>
    </row>
    <row r="175" spans="1:44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9"/>
        <v>18165466.289999999</v>
      </c>
      <c r="G175" s="122"/>
    </row>
    <row r="176" spans="1:44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9"/>
        <v>1152777.6600000001</v>
      </c>
      <c r="G176" s="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9"/>
        <v>1152777.6600000001</v>
      </c>
      <c r="G177" s="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9"/>
        <v>1152777.6600000001</v>
      </c>
      <c r="G178" s="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9"/>
        <v>868265.02</v>
      </c>
      <c r="G179" s="4"/>
      <c r="H179"/>
      <c r="I179" s="152">
        <f>E179+E184</f>
        <v>8050870.3699999992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9"/>
        <v>284512.64000000001</v>
      </c>
      <c r="G180" s="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9"/>
        <v>17012688.629999999</v>
      </c>
      <c r="G181" s="122"/>
    </row>
    <row r="182" spans="1:44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9"/>
        <v>14844584.450000001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9"/>
        <v>14844584.450000001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9"/>
        <v>11394664.609999999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9"/>
        <v>700</v>
      </c>
      <c r="G185" s="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9"/>
        <v>3449219.84</v>
      </c>
      <c r="G186" s="4"/>
      <c r="H186"/>
      <c r="I186" s="152">
        <f>E186+E180</f>
        <v>2257633.0699999998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2">
        <f>E188</f>
        <v>1385581.22</v>
      </c>
      <c r="F187" s="117">
        <f t="shared" si="9"/>
        <v>2168104.1799999997</v>
      </c>
    </row>
    <row r="188" spans="1:44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9"/>
        <v>2168104.1799999997</v>
      </c>
    </row>
    <row r="189" spans="1:44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9"/>
        <v>2168104.1799999997</v>
      </c>
      <c r="G189" s="4">
        <f>5131200-140000</f>
        <v>4991200</v>
      </c>
      <c r="H189"/>
      <c r="I189" s="152">
        <f>E189-512599.7</f>
        <v>872981.52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0">D191</f>
        <v>80000</v>
      </c>
      <c r="E190" s="116">
        <f t="shared" si="10"/>
        <v>27792</v>
      </c>
      <c r="F190" s="117">
        <f t="shared" si="9"/>
        <v>52208</v>
      </c>
    </row>
    <row r="191" spans="1:44" s="4" customFormat="1" ht="33.75" x14ac:dyDescent="0.25">
      <c r="A191" s="263" t="s">
        <v>1199</v>
      </c>
      <c r="B191" s="121" t="s">
        <v>110</v>
      </c>
      <c r="C191" s="143" t="s">
        <v>1198</v>
      </c>
      <c r="D191" s="116">
        <f t="shared" si="10"/>
        <v>80000</v>
      </c>
      <c r="E191" s="116">
        <f t="shared" si="10"/>
        <v>27792</v>
      </c>
      <c r="F191" s="117">
        <f t="shared" si="9"/>
        <v>52208</v>
      </c>
    </row>
    <row r="192" spans="1:44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0"/>
        <v>80000</v>
      </c>
      <c r="E192" s="118">
        <f t="shared" si="10"/>
        <v>27792</v>
      </c>
      <c r="F192" s="119">
        <f t="shared" si="9"/>
        <v>52208</v>
      </c>
    </row>
    <row r="193" spans="1:44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0"/>
        <v>80000</v>
      </c>
      <c r="E193" s="118">
        <f t="shared" si="10"/>
        <v>27792</v>
      </c>
      <c r="F193" s="119">
        <f t="shared" si="9"/>
        <v>52208</v>
      </c>
    </row>
    <row r="194" spans="1:44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9"/>
        <v>52208</v>
      </c>
    </row>
    <row r="195" spans="1:44" s="421" customFormat="1" ht="57" hidden="1" customHeight="1" x14ac:dyDescent="0.25">
      <c r="A195" s="416" t="s">
        <v>318</v>
      </c>
      <c r="B195" s="417" t="s">
        <v>110</v>
      </c>
      <c r="C195" s="418" t="s">
        <v>1506</v>
      </c>
      <c r="D195" s="419">
        <f>D196</f>
        <v>0</v>
      </c>
      <c r="E195" s="419">
        <f>E196</f>
        <v>0</v>
      </c>
      <c r="F195" s="420" t="str">
        <f t="shared" si="9"/>
        <v>-</v>
      </c>
    </row>
    <row r="196" spans="1:44" s="421" customFormat="1" ht="48" hidden="1" customHeight="1" x14ac:dyDescent="0.25">
      <c r="A196" s="422" t="s">
        <v>1504</v>
      </c>
      <c r="B196" s="423"/>
      <c r="C196" s="424" t="s">
        <v>1495</v>
      </c>
      <c r="D196" s="425">
        <f>D197</f>
        <v>0</v>
      </c>
      <c r="E196" s="425">
        <f>E197</f>
        <v>0</v>
      </c>
      <c r="F196" s="426"/>
    </row>
    <row r="197" spans="1:44" s="421" customFormat="1" ht="72" hidden="1" customHeight="1" x14ac:dyDescent="0.25">
      <c r="A197" s="422" t="s">
        <v>117</v>
      </c>
      <c r="B197" s="423" t="s">
        <v>110</v>
      </c>
      <c r="C197" s="424" t="s">
        <v>1496</v>
      </c>
      <c r="D197" s="425">
        <f t="shared" ref="D197:E197" si="11">D198</f>
        <v>0</v>
      </c>
      <c r="E197" s="425">
        <f t="shared" si="11"/>
        <v>0</v>
      </c>
      <c r="F197" s="426" t="str">
        <f t="shared" si="9"/>
        <v>-</v>
      </c>
    </row>
    <row r="198" spans="1:44" s="421" customFormat="1" ht="23.25" hidden="1" x14ac:dyDescent="0.25">
      <c r="A198" s="422" t="s">
        <v>118</v>
      </c>
      <c r="B198" s="423" t="s">
        <v>110</v>
      </c>
      <c r="C198" s="424" t="s">
        <v>1497</v>
      </c>
      <c r="D198" s="425">
        <f>D199</f>
        <v>0</v>
      </c>
      <c r="E198" s="425">
        <f>E199</f>
        <v>0</v>
      </c>
      <c r="F198" s="426" t="str">
        <f t="shared" si="9"/>
        <v>-</v>
      </c>
    </row>
    <row r="199" spans="1:44" s="421" customFormat="1" ht="23.25" hidden="1" x14ac:dyDescent="0.25">
      <c r="A199" s="422" t="s">
        <v>1181</v>
      </c>
      <c r="B199" s="423" t="s">
        <v>110</v>
      </c>
      <c r="C199" s="424" t="s">
        <v>1498</v>
      </c>
      <c r="D199" s="425">
        <v>0</v>
      </c>
      <c r="E199" s="427">
        <v>0</v>
      </c>
      <c r="F199" s="426" t="str">
        <f t="shared" si="9"/>
        <v>-</v>
      </c>
    </row>
    <row r="200" spans="1:44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2">D201</f>
        <v>6100</v>
      </c>
      <c r="E200" s="116">
        <f>E201</f>
        <v>3559</v>
      </c>
      <c r="F200" s="117">
        <f t="shared" si="9"/>
        <v>2541</v>
      </c>
      <c r="G200" s="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2"/>
        <v>6100</v>
      </c>
      <c r="E201" s="118">
        <f t="shared" si="12"/>
        <v>3559</v>
      </c>
      <c r="F201" s="119">
        <f t="shared" si="9"/>
        <v>2541</v>
      </c>
      <c r="G201" s="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2"/>
        <v>6100</v>
      </c>
      <c r="E202" s="118">
        <f t="shared" si="12"/>
        <v>3559</v>
      </c>
      <c r="F202" s="119">
        <f t="shared" si="9"/>
        <v>2541</v>
      </c>
      <c r="G202" s="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9"/>
        <v>2541</v>
      </c>
      <c r="G203" s="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9"/>
        <v>149584.67000000001</v>
      </c>
      <c r="G204" s="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3">D206</f>
        <v>50000</v>
      </c>
      <c r="E205" s="116">
        <f t="shared" si="13"/>
        <v>0</v>
      </c>
      <c r="F205" s="117">
        <f t="shared" si="9"/>
        <v>50000</v>
      </c>
    </row>
    <row r="206" spans="1:44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3"/>
        <v>50000</v>
      </c>
      <c r="E206" s="118">
        <f t="shared" si="13"/>
        <v>0</v>
      </c>
      <c r="F206" s="119">
        <f t="shared" si="9"/>
        <v>50000</v>
      </c>
    </row>
    <row r="207" spans="1:44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3"/>
        <v>50000</v>
      </c>
      <c r="E207" s="118">
        <f t="shared" si="13"/>
        <v>0</v>
      </c>
      <c r="F207" s="119">
        <f t="shared" si="9"/>
        <v>50000</v>
      </c>
    </row>
    <row r="208" spans="1:44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9"/>
        <v>50000</v>
      </c>
    </row>
    <row r="209" spans="1:44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4">D210</f>
        <v>106000</v>
      </c>
      <c r="E209" s="116">
        <f t="shared" si="14"/>
        <v>6415.33</v>
      </c>
      <c r="F209" s="117">
        <f t="shared" si="9"/>
        <v>99584.67</v>
      </c>
      <c r="G209" s="122"/>
    </row>
    <row r="210" spans="1:44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4"/>
        <v>106000</v>
      </c>
      <c r="E210" s="118">
        <f t="shared" si="14"/>
        <v>6415.33</v>
      </c>
      <c r="F210" s="119">
        <f t="shared" si="9"/>
        <v>99584.67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9"/>
        <v>99584.67</v>
      </c>
      <c r="G211" s="18">
        <f>SUM(D211:E211)</f>
        <v>112415.33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27" customHeight="1" x14ac:dyDescent="0.25">
      <c r="A212" s="448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9"/>
        <v>98584.67</v>
      </c>
      <c r="G212" s="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421" customFormat="1" ht="12" hidden="1" customHeight="1" x14ac:dyDescent="0.25">
      <c r="A213" s="422" t="s">
        <v>1481</v>
      </c>
      <c r="B213" s="423" t="s">
        <v>110</v>
      </c>
      <c r="C213" s="424" t="s">
        <v>1474</v>
      </c>
      <c r="D213" s="425">
        <v>0</v>
      </c>
      <c r="E213" s="427">
        <v>0</v>
      </c>
      <c r="F213" s="426" t="str">
        <f t="shared" si="9"/>
        <v>-</v>
      </c>
    </row>
    <row r="214" spans="1:44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9"/>
        <v>1000</v>
      </c>
      <c r="G214" s="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14" customFormat="1" ht="12" hidden="1" customHeight="1" x14ac:dyDescent="0.25">
      <c r="A215" s="224" t="s">
        <v>1085</v>
      </c>
      <c r="B215" s="225" t="s">
        <v>110</v>
      </c>
      <c r="C215" s="226" t="s">
        <v>920</v>
      </c>
      <c r="D215" s="227">
        <f t="shared" ref="D215:E217" si="15">D216</f>
        <v>0</v>
      </c>
      <c r="E215" s="227">
        <f t="shared" si="15"/>
        <v>0</v>
      </c>
      <c r="F215" s="231" t="str">
        <f t="shared" si="9"/>
        <v>-</v>
      </c>
      <c r="G215" s="122"/>
    </row>
    <row r="216" spans="1:44" s="115" customFormat="1" ht="12" hidden="1" customHeight="1" x14ac:dyDescent="0.25">
      <c r="A216" s="207" t="s">
        <v>120</v>
      </c>
      <c r="B216" s="208" t="s">
        <v>110</v>
      </c>
      <c r="C216" s="228" t="s">
        <v>919</v>
      </c>
      <c r="D216" s="229">
        <f t="shared" si="15"/>
        <v>0</v>
      </c>
      <c r="E216" s="229">
        <f t="shared" si="15"/>
        <v>0</v>
      </c>
      <c r="F216" s="232" t="str">
        <f t="shared" si="9"/>
        <v>-</v>
      </c>
      <c r="G216" s="4"/>
    </row>
    <row r="217" spans="1:44" s="115" customFormat="1" ht="13.5" hidden="1" customHeight="1" x14ac:dyDescent="0.25">
      <c r="A217" s="207" t="s">
        <v>121</v>
      </c>
      <c r="B217" s="208" t="s">
        <v>110</v>
      </c>
      <c r="C217" s="228" t="s">
        <v>918</v>
      </c>
      <c r="D217" s="229">
        <f t="shared" si="15"/>
        <v>0</v>
      </c>
      <c r="E217" s="229">
        <f t="shared" si="15"/>
        <v>0</v>
      </c>
      <c r="F217" s="232" t="str">
        <f t="shared" si="9"/>
        <v>-</v>
      </c>
      <c r="G217" s="4"/>
    </row>
    <row r="218" spans="1:44" s="115" customFormat="1" ht="12.75" hidden="1" customHeight="1" x14ac:dyDescent="0.25">
      <c r="A218" s="207" t="s">
        <v>158</v>
      </c>
      <c r="B218" s="208" t="s">
        <v>110</v>
      </c>
      <c r="C218" s="228" t="s">
        <v>917</v>
      </c>
      <c r="D218" s="229">
        <v>0</v>
      </c>
      <c r="E218" s="230">
        <v>0</v>
      </c>
      <c r="F218" s="232" t="str">
        <f t="shared" si="9"/>
        <v>-</v>
      </c>
      <c r="G218" s="4"/>
    </row>
    <row r="219" spans="1:44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16">D220</f>
        <v>856200</v>
      </c>
      <c r="E219" s="116">
        <f t="shared" si="16"/>
        <v>499448</v>
      </c>
      <c r="F219" s="117">
        <f t="shared" si="9"/>
        <v>356752</v>
      </c>
      <c r="G219" s="122"/>
    </row>
    <row r="220" spans="1:44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16"/>
        <v>856200</v>
      </c>
      <c r="E220" s="116">
        <f t="shared" si="16"/>
        <v>499448</v>
      </c>
      <c r="F220" s="117">
        <f t="shared" si="9"/>
        <v>356752</v>
      </c>
      <c r="G220" s="122"/>
    </row>
    <row r="221" spans="1:44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16"/>
        <v>856200</v>
      </c>
      <c r="E221" s="116">
        <f t="shared" si="16"/>
        <v>499448</v>
      </c>
      <c r="F221" s="117">
        <f t="shared" si="9"/>
        <v>356752</v>
      </c>
      <c r="G221" s="122"/>
    </row>
    <row r="222" spans="1:44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9"/>
        <v>356752</v>
      </c>
      <c r="G222" s="122"/>
    </row>
    <row r="223" spans="1:44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9"/>
        <v>285418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9"/>
        <v>285418</v>
      </c>
      <c r="G224" s="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9"/>
        <v>285418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9"/>
        <v>71334</v>
      </c>
      <c r="G226" s="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9"/>
        <v>71334</v>
      </c>
      <c r="G227" s="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9"/>
        <v>71334</v>
      </c>
      <c r="G228" s="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15" customFormat="1" ht="34.5" hidden="1" x14ac:dyDescent="0.25">
      <c r="A229" s="207" t="s">
        <v>905</v>
      </c>
      <c r="B229" s="208" t="s">
        <v>110</v>
      </c>
      <c r="C229" s="228" t="s">
        <v>1396</v>
      </c>
      <c r="D229" s="229">
        <f t="shared" ref="D229:E230" si="17">D230</f>
        <v>0</v>
      </c>
      <c r="E229" s="229">
        <f t="shared" si="17"/>
        <v>0</v>
      </c>
      <c r="F229" s="232" t="str">
        <f t="shared" si="9"/>
        <v>-</v>
      </c>
    </row>
    <row r="230" spans="1:44" s="115" customFormat="1" ht="11.25" hidden="1" customHeight="1" x14ac:dyDescent="0.25">
      <c r="A230" s="207" t="s">
        <v>122</v>
      </c>
      <c r="B230" s="208" t="s">
        <v>110</v>
      </c>
      <c r="C230" s="228" t="s">
        <v>1397</v>
      </c>
      <c r="D230" s="229">
        <f t="shared" si="17"/>
        <v>0</v>
      </c>
      <c r="E230" s="229">
        <f t="shared" si="17"/>
        <v>0</v>
      </c>
      <c r="F230" s="232" t="str">
        <f t="shared" si="9"/>
        <v>-</v>
      </c>
    </row>
    <row r="231" spans="1:44" s="115" customFormat="1" ht="11.25" hidden="1" customHeight="1" x14ac:dyDescent="0.25">
      <c r="A231" s="207" t="s">
        <v>123</v>
      </c>
      <c r="B231" s="208" t="s">
        <v>110</v>
      </c>
      <c r="C231" s="228" t="s">
        <v>1398</v>
      </c>
      <c r="D231" s="229">
        <v>0</v>
      </c>
      <c r="E231" s="230">
        <v>0</v>
      </c>
      <c r="F231" s="232" t="str">
        <f t="shared" si="9"/>
        <v>-</v>
      </c>
    </row>
    <row r="232" spans="1:44" s="182" customFormat="1" ht="17.25" hidden="1" customHeight="1" x14ac:dyDescent="0.25">
      <c r="A232" s="363" t="s">
        <v>1369</v>
      </c>
      <c r="B232" s="351" t="s">
        <v>110</v>
      </c>
      <c r="C232" s="352" t="s">
        <v>1348</v>
      </c>
      <c r="D232" s="356">
        <f t="shared" ref="D232:E233" si="18">D233</f>
        <v>0</v>
      </c>
      <c r="E232" s="356">
        <f t="shared" si="18"/>
        <v>0</v>
      </c>
      <c r="F232" s="357" t="str">
        <f t="shared" si="9"/>
        <v>-</v>
      </c>
    </row>
    <row r="233" spans="1:44" s="182" customFormat="1" ht="23.25" hidden="1" x14ac:dyDescent="0.25">
      <c r="A233" s="363" t="s">
        <v>341</v>
      </c>
      <c r="B233" s="351" t="s">
        <v>110</v>
      </c>
      <c r="C233" s="352" t="s">
        <v>1350</v>
      </c>
      <c r="D233" s="356">
        <f t="shared" si="18"/>
        <v>0</v>
      </c>
      <c r="E233" s="356">
        <f t="shared" si="18"/>
        <v>0</v>
      </c>
      <c r="F233" s="357" t="str">
        <f t="shared" si="9"/>
        <v>-</v>
      </c>
    </row>
    <row r="234" spans="1:44" s="182" customFormat="1" ht="23.25" hidden="1" x14ac:dyDescent="0.25">
      <c r="A234" s="363" t="s">
        <v>111</v>
      </c>
      <c r="B234" s="351" t="s">
        <v>110</v>
      </c>
      <c r="C234" s="352" t="s">
        <v>1349</v>
      </c>
      <c r="D234" s="356">
        <f>D235</f>
        <v>0</v>
      </c>
      <c r="E234" s="356">
        <f>E235</f>
        <v>0</v>
      </c>
      <c r="F234" s="357" t="str">
        <f t="shared" si="9"/>
        <v>-</v>
      </c>
    </row>
    <row r="235" spans="1:44" s="181" customFormat="1" hidden="1" x14ac:dyDescent="0.25">
      <c r="A235" s="360" t="s">
        <v>112</v>
      </c>
      <c r="B235" s="353" t="s">
        <v>110</v>
      </c>
      <c r="C235" s="354" t="s">
        <v>1467</v>
      </c>
      <c r="D235" s="358">
        <f>D237</f>
        <v>0</v>
      </c>
      <c r="E235" s="358">
        <f>E237</f>
        <v>0</v>
      </c>
      <c r="F235" s="359" t="str">
        <f t="shared" si="9"/>
        <v>-</v>
      </c>
    </row>
    <row r="236" spans="1:44" s="181" customFormat="1" hidden="1" x14ac:dyDescent="0.25">
      <c r="A236" s="360" t="s">
        <v>1473</v>
      </c>
      <c r="B236" s="353" t="s">
        <v>110</v>
      </c>
      <c r="C236" s="354" t="s">
        <v>1472</v>
      </c>
      <c r="D236" s="358">
        <f>D238</f>
        <v>0</v>
      </c>
      <c r="E236" s="358">
        <f>E238</f>
        <v>0</v>
      </c>
      <c r="F236" s="359" t="str">
        <f t="shared" si="9"/>
        <v>-</v>
      </c>
    </row>
    <row r="237" spans="1:44" s="181" customFormat="1" ht="18" hidden="1" customHeight="1" x14ac:dyDescent="0.25">
      <c r="A237" s="360" t="s">
        <v>120</v>
      </c>
      <c r="B237" s="353" t="s">
        <v>110</v>
      </c>
      <c r="C237" s="354" t="s">
        <v>1456</v>
      </c>
      <c r="D237" s="358">
        <f t="shared" ref="D237:E237" si="19">D238</f>
        <v>0</v>
      </c>
      <c r="E237" s="358">
        <f t="shared" si="19"/>
        <v>0</v>
      </c>
      <c r="F237" s="359" t="str">
        <f t="shared" si="9"/>
        <v>-</v>
      </c>
    </row>
    <row r="238" spans="1:44" s="181" customFormat="1" hidden="1" x14ac:dyDescent="0.25">
      <c r="A238" s="360" t="s">
        <v>1458</v>
      </c>
      <c r="B238" s="353" t="s">
        <v>110</v>
      </c>
      <c r="C238" s="354" t="s">
        <v>1457</v>
      </c>
      <c r="D238" s="358">
        <v>0</v>
      </c>
      <c r="E238" s="362">
        <v>0</v>
      </c>
      <c r="F238" s="359" t="str">
        <f t="shared" si="9"/>
        <v>-</v>
      </c>
    </row>
    <row r="239" spans="1:44" s="122" customFormat="1" x14ac:dyDescent="0.25">
      <c r="A239" s="428" t="s">
        <v>1025</v>
      </c>
      <c r="B239" s="121" t="s">
        <v>110</v>
      </c>
      <c r="C239" s="143" t="s">
        <v>921</v>
      </c>
      <c r="D239" s="116">
        <f t="shared" ref="D239:E244" si="20">D240</f>
        <v>2056800</v>
      </c>
      <c r="E239" s="116">
        <f t="shared" si="20"/>
        <v>0</v>
      </c>
      <c r="F239" s="117">
        <f t="shared" si="9"/>
        <v>2056800</v>
      </c>
    </row>
    <row r="240" spans="1:44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0"/>
        <v>2056800</v>
      </c>
      <c r="E240" s="116">
        <f t="shared" si="20"/>
        <v>0</v>
      </c>
      <c r="F240" s="117">
        <f t="shared" si="9"/>
        <v>2056800</v>
      </c>
    </row>
    <row r="241" spans="1:44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0"/>
        <v>2056800</v>
      </c>
      <c r="E241" s="116">
        <f t="shared" si="20"/>
        <v>0</v>
      </c>
      <c r="F241" s="117">
        <f t="shared" si="9"/>
        <v>2056800</v>
      </c>
    </row>
    <row r="242" spans="1:44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0"/>
        <v>2056800</v>
      </c>
      <c r="E242" s="118">
        <f t="shared" si="20"/>
        <v>0</v>
      </c>
      <c r="F242" s="119">
        <f t="shared" si="9"/>
        <v>2056800</v>
      </c>
    </row>
    <row r="243" spans="1:44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0"/>
        <v>2056800</v>
      </c>
      <c r="E243" s="118">
        <f t="shared" si="20"/>
        <v>0</v>
      </c>
      <c r="F243" s="119">
        <f t="shared" si="9"/>
        <v>2056800</v>
      </c>
    </row>
    <row r="244" spans="1:44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0"/>
        <v>2056800</v>
      </c>
      <c r="E244" s="118">
        <f t="shared" si="20"/>
        <v>0</v>
      </c>
      <c r="F244" s="119">
        <f t="shared" si="9"/>
        <v>2056800</v>
      </c>
    </row>
    <row r="245" spans="1:44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9"/>
        <v>2056800</v>
      </c>
    </row>
    <row r="246" spans="1:44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9"/>
        <v>3399125.58</v>
      </c>
    </row>
    <row r="247" spans="1:44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9"/>
        <v>1229880</v>
      </c>
      <c r="G247" s="122"/>
    </row>
    <row r="248" spans="1:44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9"/>
        <v>1179880</v>
      </c>
      <c r="G248" s="122"/>
    </row>
    <row r="249" spans="1:44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9"/>
        <v>1179880</v>
      </c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1">D251</f>
        <v>1300000</v>
      </c>
      <c r="E250" s="118">
        <f t="shared" si="21"/>
        <v>326350</v>
      </c>
      <c r="F250" s="119">
        <f t="shared" si="9"/>
        <v>973650</v>
      </c>
      <c r="G250" s="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1"/>
        <v>1300000</v>
      </c>
      <c r="E251" s="118">
        <f t="shared" si="21"/>
        <v>326350</v>
      </c>
      <c r="F251" s="119">
        <f t="shared" si="9"/>
        <v>973650</v>
      </c>
      <c r="G251" s="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1"/>
        <v>1300000</v>
      </c>
      <c r="E252" s="118">
        <f t="shared" si="21"/>
        <v>326350</v>
      </c>
      <c r="F252" s="119">
        <f t="shared" si="9"/>
        <v>973650</v>
      </c>
      <c r="G252" s="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9"/>
        <v>973650</v>
      </c>
      <c r="G253" s="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2">D255</f>
        <v>100000</v>
      </c>
      <c r="E254" s="118">
        <f>E255</f>
        <v>40170</v>
      </c>
      <c r="F254" s="119">
        <f t="shared" si="9"/>
        <v>59830</v>
      </c>
      <c r="G254" s="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2"/>
        <v>100000</v>
      </c>
      <c r="E255" s="118">
        <f t="shared" si="22"/>
        <v>40170</v>
      </c>
      <c r="F255" s="119">
        <f t="shared" si="9"/>
        <v>59830</v>
      </c>
      <c r="G255" s="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2"/>
        <v>100000</v>
      </c>
      <c r="E256" s="118">
        <f t="shared" si="22"/>
        <v>40170</v>
      </c>
      <c r="F256" s="119">
        <f t="shared" si="9"/>
        <v>59830</v>
      </c>
      <c r="G256" s="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9"/>
        <v>59830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23">D259</f>
        <v>284400</v>
      </c>
      <c r="E258" s="118">
        <f t="shared" si="23"/>
        <v>138000</v>
      </c>
      <c r="F258" s="119">
        <f t="shared" si="9"/>
        <v>146400</v>
      </c>
      <c r="G258" s="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23.25" x14ac:dyDescent="0.25">
      <c r="A259" s="123" t="s">
        <v>113</v>
      </c>
      <c r="B259" s="124" t="s">
        <v>110</v>
      </c>
      <c r="C259" s="145" t="s">
        <v>394</v>
      </c>
      <c r="D259" s="118">
        <f t="shared" si="23"/>
        <v>284400</v>
      </c>
      <c r="E259" s="118">
        <f t="shared" si="23"/>
        <v>138000</v>
      </c>
      <c r="F259" s="119">
        <f t="shared" si="9"/>
        <v>146400</v>
      </c>
      <c r="G259" s="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9"/>
        <v>146400</v>
      </c>
      <c r="G260" s="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9"/>
        <v>146400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24">D263</f>
        <v>50000</v>
      </c>
      <c r="E262" s="116">
        <f t="shared" si="24"/>
        <v>0</v>
      </c>
      <c r="F262" s="117">
        <f t="shared" si="9"/>
        <v>50000</v>
      </c>
      <c r="G262" s="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x14ac:dyDescent="0.25">
      <c r="A263" s="128" t="s">
        <v>112</v>
      </c>
      <c r="B263" s="124" t="s">
        <v>110</v>
      </c>
      <c r="C263" s="145" t="s">
        <v>399</v>
      </c>
      <c r="D263" s="118">
        <f t="shared" si="24"/>
        <v>50000</v>
      </c>
      <c r="E263" s="118">
        <f t="shared" si="24"/>
        <v>0</v>
      </c>
      <c r="F263" s="119">
        <f t="shared" si="9"/>
        <v>50000</v>
      </c>
      <c r="G263" s="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24"/>
        <v>50000</v>
      </c>
      <c r="E264" s="118">
        <f t="shared" si="24"/>
        <v>0</v>
      </c>
      <c r="F264" s="119">
        <f t="shared" si="9"/>
        <v>50000</v>
      </c>
      <c r="G264" s="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23.25" x14ac:dyDescent="0.25">
      <c r="A265" s="123" t="s">
        <v>113</v>
      </c>
      <c r="B265" s="124" t="s">
        <v>110</v>
      </c>
      <c r="C265" s="145" t="s">
        <v>401</v>
      </c>
      <c r="D265" s="118">
        <f t="shared" si="24"/>
        <v>50000</v>
      </c>
      <c r="E265" s="118">
        <f t="shared" si="24"/>
        <v>0</v>
      </c>
      <c r="F265" s="119">
        <f t="shared" si="9"/>
        <v>50000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24"/>
        <v>50000</v>
      </c>
      <c r="E266" s="118">
        <f t="shared" si="24"/>
        <v>0</v>
      </c>
      <c r="F266" s="119">
        <f t="shared" si="9"/>
        <v>50000</v>
      </c>
      <c r="G266" s="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25">IF(OR(D267="-",E267=D267),"-",D267-IF(E267="-",0,E267))</f>
        <v>50000</v>
      </c>
      <c r="G267" s="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25"/>
        <v>2169245.58</v>
      </c>
      <c r="G268" s="122"/>
    </row>
    <row r="269" spans="1:44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25"/>
        <v>2169245.58</v>
      </c>
      <c r="G269" s="122"/>
    </row>
    <row r="270" spans="1:44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25"/>
        <v>301620.58</v>
      </c>
    </row>
    <row r="271" spans="1:44" s="4" customFormat="1" hidden="1" x14ac:dyDescent="0.25">
      <c r="A271" s="296" t="s">
        <v>1320</v>
      </c>
      <c r="B271" s="297" t="s">
        <v>110</v>
      </c>
      <c r="C271" s="298" t="s">
        <v>1321</v>
      </c>
      <c r="D271" s="299">
        <f t="shared" ref="D271:E273" si="26">D272</f>
        <v>0</v>
      </c>
      <c r="E271" s="299">
        <f t="shared" si="26"/>
        <v>0</v>
      </c>
      <c r="F271" s="300" t="str">
        <f t="shared" si="25"/>
        <v>-</v>
      </c>
    </row>
    <row r="272" spans="1:44" s="4" customFormat="1" ht="23.25" hidden="1" x14ac:dyDescent="0.25">
      <c r="A272" s="296" t="s">
        <v>113</v>
      </c>
      <c r="B272" s="297" t="s">
        <v>110</v>
      </c>
      <c r="C272" s="298" t="s">
        <v>1322</v>
      </c>
      <c r="D272" s="299">
        <f t="shared" si="26"/>
        <v>0</v>
      </c>
      <c r="E272" s="299">
        <f t="shared" si="26"/>
        <v>0</v>
      </c>
      <c r="F272" s="300" t="str">
        <f t="shared" si="25"/>
        <v>-</v>
      </c>
    </row>
    <row r="273" spans="1:44" s="4" customFormat="1" ht="34.5" hidden="1" x14ac:dyDescent="0.25">
      <c r="A273" s="296" t="s">
        <v>1164</v>
      </c>
      <c r="B273" s="297" t="s">
        <v>110</v>
      </c>
      <c r="C273" s="298" t="s">
        <v>1323</v>
      </c>
      <c r="D273" s="299">
        <f t="shared" si="26"/>
        <v>0</v>
      </c>
      <c r="E273" s="299">
        <f t="shared" si="26"/>
        <v>0</v>
      </c>
      <c r="F273" s="300" t="str">
        <f t="shared" si="25"/>
        <v>-</v>
      </c>
    </row>
    <row r="274" spans="1:44" s="4" customFormat="1" hidden="1" x14ac:dyDescent="0.25">
      <c r="A274" s="296" t="s">
        <v>1285</v>
      </c>
      <c r="B274" s="297" t="s">
        <v>110</v>
      </c>
      <c r="C274" s="298" t="s">
        <v>1324</v>
      </c>
      <c r="D274" s="299">
        <v>0</v>
      </c>
      <c r="E274" s="301">
        <v>0</v>
      </c>
      <c r="F274" s="300" t="str">
        <f t="shared" si="25"/>
        <v>-</v>
      </c>
    </row>
    <row r="275" spans="1:44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27">D276</f>
        <v>0</v>
      </c>
      <c r="E275" s="118">
        <f t="shared" si="27"/>
        <v>0</v>
      </c>
      <c r="F275" s="119" t="str">
        <f t="shared" si="25"/>
        <v>-</v>
      </c>
    </row>
    <row r="276" spans="1:44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27"/>
        <v>0</v>
      </c>
      <c r="E276" s="118">
        <f t="shared" si="27"/>
        <v>0</v>
      </c>
      <c r="F276" s="119" t="str">
        <f t="shared" si="25"/>
        <v>-</v>
      </c>
    </row>
    <row r="277" spans="1:44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27"/>
        <v>0</v>
      </c>
      <c r="E277" s="118">
        <f t="shared" si="27"/>
        <v>0</v>
      </c>
      <c r="F277" s="119" t="str">
        <f t="shared" si="25"/>
        <v>-</v>
      </c>
    </row>
    <row r="278" spans="1:44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25"/>
        <v>-</v>
      </c>
    </row>
    <row r="279" spans="1:44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28">D280</f>
        <v>330700</v>
      </c>
      <c r="E279" s="118">
        <f t="shared" si="28"/>
        <v>29079.42</v>
      </c>
      <c r="F279" s="119">
        <f t="shared" si="25"/>
        <v>301620.58</v>
      </c>
    </row>
    <row r="280" spans="1:44" ht="23.25" x14ac:dyDescent="0.25">
      <c r="A280" s="123" t="s">
        <v>113</v>
      </c>
      <c r="B280" s="124" t="s">
        <v>110</v>
      </c>
      <c r="C280" s="145" t="s">
        <v>929</v>
      </c>
      <c r="D280" s="118">
        <f t="shared" si="28"/>
        <v>330700</v>
      </c>
      <c r="E280" s="118">
        <f t="shared" si="28"/>
        <v>29079.42</v>
      </c>
      <c r="F280" s="119">
        <f t="shared" si="25"/>
        <v>301620.58</v>
      </c>
      <c r="G280" s="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28"/>
        <v>330700</v>
      </c>
      <c r="E281" s="118">
        <f t="shared" si="28"/>
        <v>29079.42</v>
      </c>
      <c r="F281" s="119">
        <f t="shared" si="25"/>
        <v>301620.58</v>
      </c>
      <c r="G281" s="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25"/>
        <v>301620.58</v>
      </c>
      <c r="G282" s="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88" customFormat="1" ht="22.5" hidden="1" x14ac:dyDescent="0.2">
      <c r="A283" s="302" t="s">
        <v>1250</v>
      </c>
      <c r="B283" s="303" t="s">
        <v>110</v>
      </c>
      <c r="C283" s="304" t="s">
        <v>1249</v>
      </c>
      <c r="D283" s="305">
        <f t="shared" si="28"/>
        <v>0</v>
      </c>
      <c r="E283" s="306">
        <f t="shared" si="28"/>
        <v>0</v>
      </c>
      <c r="F283" s="307" t="str">
        <f t="shared" si="25"/>
        <v>-</v>
      </c>
      <c r="G283" s="218"/>
    </row>
    <row r="284" spans="1:44" s="188" customFormat="1" ht="22.5" hidden="1" x14ac:dyDescent="0.2">
      <c r="A284" s="302" t="s">
        <v>1251</v>
      </c>
      <c r="B284" s="303" t="s">
        <v>110</v>
      </c>
      <c r="C284" s="304" t="s">
        <v>1248</v>
      </c>
      <c r="D284" s="305">
        <f t="shared" si="28"/>
        <v>0</v>
      </c>
      <c r="E284" s="306">
        <f t="shared" si="28"/>
        <v>0</v>
      </c>
      <c r="F284" s="307" t="str">
        <f t="shared" si="25"/>
        <v>-</v>
      </c>
      <c r="G284" s="218"/>
    </row>
    <row r="285" spans="1:44" s="188" customFormat="1" ht="33.75" hidden="1" x14ac:dyDescent="0.2">
      <c r="A285" s="296" t="s">
        <v>1164</v>
      </c>
      <c r="B285" s="303" t="s">
        <v>110</v>
      </c>
      <c r="C285" s="304" t="s">
        <v>1247</v>
      </c>
      <c r="D285" s="305">
        <f t="shared" si="28"/>
        <v>0</v>
      </c>
      <c r="E285" s="306">
        <f t="shared" si="28"/>
        <v>0</v>
      </c>
      <c r="F285" s="307" t="str">
        <f t="shared" si="25"/>
        <v>-</v>
      </c>
      <c r="G285" s="218"/>
    </row>
    <row r="286" spans="1:44" s="191" customFormat="1" hidden="1" x14ac:dyDescent="0.25">
      <c r="A286" s="296" t="s">
        <v>1285</v>
      </c>
      <c r="B286" s="297" t="s">
        <v>110</v>
      </c>
      <c r="C286" s="298" t="s">
        <v>1246</v>
      </c>
      <c r="D286" s="299">
        <v>0</v>
      </c>
      <c r="E286" s="301">
        <v>0</v>
      </c>
      <c r="F286" s="300" t="str">
        <f t="shared" si="25"/>
        <v>-</v>
      </c>
      <c r="G286" s="4"/>
    </row>
    <row r="287" spans="1:44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25"/>
        <v>1867625</v>
      </c>
      <c r="G287" s="122"/>
    </row>
    <row r="288" spans="1:44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25"/>
        <v>1799291</v>
      </c>
      <c r="G288" s="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25"/>
        <v>1799291</v>
      </c>
      <c r="G289" s="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25"/>
        <v>1799291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25"/>
        <v>68334</v>
      </c>
      <c r="G291" s="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25"/>
        <v>68334</v>
      </c>
      <c r="G292" s="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25"/>
        <v>68334</v>
      </c>
      <c r="G293" s="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29">D295</f>
        <v>0</v>
      </c>
      <c r="E294" s="116">
        <f t="shared" si="29"/>
        <v>0</v>
      </c>
      <c r="F294" s="117" t="str">
        <f t="shared" si="25"/>
        <v>-</v>
      </c>
      <c r="G294" s="122"/>
    </row>
    <row r="295" spans="1:44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29"/>
        <v>0</v>
      </c>
      <c r="E295" s="118">
        <f t="shared" si="29"/>
        <v>0</v>
      </c>
      <c r="F295" s="119" t="str">
        <f t="shared" si="25"/>
        <v>-</v>
      </c>
      <c r="G295" s="4"/>
    </row>
    <row r="296" spans="1:44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29"/>
        <v>0</v>
      </c>
      <c r="E296" s="118">
        <f t="shared" si="29"/>
        <v>0</v>
      </c>
      <c r="F296" s="119" t="str">
        <f t="shared" si="25"/>
        <v>-</v>
      </c>
      <c r="G296" s="4"/>
    </row>
    <row r="297" spans="1:44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29"/>
        <v>0</v>
      </c>
      <c r="E297" s="118">
        <f t="shared" si="29"/>
        <v>0</v>
      </c>
      <c r="F297" s="119" t="str">
        <f t="shared" si="25"/>
        <v>-</v>
      </c>
      <c r="G297" s="4"/>
    </row>
    <row r="298" spans="1:44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25"/>
        <v>-</v>
      </c>
      <c r="G298" s="4"/>
    </row>
    <row r="299" spans="1:44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25"/>
        <v>-</v>
      </c>
      <c r="G299" s="122"/>
    </row>
    <row r="300" spans="1:44" s="115" customFormat="1" hidden="1" x14ac:dyDescent="0.25">
      <c r="A300" s="296" t="s">
        <v>255</v>
      </c>
      <c r="B300" s="297" t="s">
        <v>110</v>
      </c>
      <c r="C300" s="298" t="s">
        <v>426</v>
      </c>
      <c r="D300" s="299">
        <f t="shared" ref="D300:E302" si="30">D301</f>
        <v>0</v>
      </c>
      <c r="E300" s="299">
        <f t="shared" si="30"/>
        <v>0</v>
      </c>
      <c r="F300" s="300" t="str">
        <f t="shared" si="25"/>
        <v>-</v>
      </c>
      <c r="G300" s="4"/>
    </row>
    <row r="301" spans="1:44" s="115" customFormat="1" hidden="1" x14ac:dyDescent="0.25">
      <c r="A301" s="296" t="s">
        <v>120</v>
      </c>
      <c r="B301" s="297" t="s">
        <v>110</v>
      </c>
      <c r="C301" s="298" t="s">
        <v>427</v>
      </c>
      <c r="D301" s="299">
        <f t="shared" si="30"/>
        <v>0</v>
      </c>
      <c r="E301" s="299">
        <f t="shared" si="30"/>
        <v>0</v>
      </c>
      <c r="F301" s="300" t="str">
        <f t="shared" si="25"/>
        <v>-</v>
      </c>
      <c r="G301" s="4"/>
    </row>
    <row r="302" spans="1:44" s="115" customFormat="1" hidden="1" x14ac:dyDescent="0.25">
      <c r="A302" s="296" t="s">
        <v>256</v>
      </c>
      <c r="B302" s="297" t="s">
        <v>110</v>
      </c>
      <c r="C302" s="298" t="s">
        <v>428</v>
      </c>
      <c r="D302" s="299">
        <f t="shared" si="30"/>
        <v>0</v>
      </c>
      <c r="E302" s="299">
        <f t="shared" si="30"/>
        <v>0</v>
      </c>
      <c r="F302" s="300" t="str">
        <f t="shared" si="25"/>
        <v>-</v>
      </c>
      <c r="G302" s="4"/>
    </row>
    <row r="303" spans="1:44" s="115" customFormat="1" ht="90.75" hidden="1" x14ac:dyDescent="0.25">
      <c r="A303" s="308" t="s">
        <v>368</v>
      </c>
      <c r="B303" s="297" t="s">
        <v>110</v>
      </c>
      <c r="C303" s="298" t="s">
        <v>429</v>
      </c>
      <c r="D303" s="299">
        <v>0</v>
      </c>
      <c r="E303" s="301">
        <v>0</v>
      </c>
      <c r="F303" s="300" t="str">
        <f t="shared" si="25"/>
        <v>-</v>
      </c>
      <c r="G303" s="4"/>
    </row>
    <row r="304" spans="1:44" s="115" customFormat="1" ht="45.75" hidden="1" x14ac:dyDescent="0.25">
      <c r="A304" s="207" t="s">
        <v>132</v>
      </c>
      <c r="B304" s="208" t="s">
        <v>110</v>
      </c>
      <c r="C304" s="228" t="s">
        <v>430</v>
      </c>
      <c r="D304" s="229">
        <f>D305</f>
        <v>0</v>
      </c>
      <c r="E304" s="229">
        <f>E305</f>
        <v>0</v>
      </c>
      <c r="F304" s="232" t="str">
        <f>IF(OR(D304="-",E304=D304),"-",D304-IF(E304="-",0,E304))</f>
        <v>-</v>
      </c>
    </row>
    <row r="305" spans="1:44" s="115" customFormat="1" hidden="1" x14ac:dyDescent="0.25">
      <c r="A305" s="207" t="s">
        <v>130</v>
      </c>
      <c r="B305" s="208" t="s">
        <v>110</v>
      </c>
      <c r="C305" s="228" t="s">
        <v>431</v>
      </c>
      <c r="D305" s="229">
        <f>D306</f>
        <v>0</v>
      </c>
      <c r="E305" s="229">
        <f>E306</f>
        <v>0</v>
      </c>
      <c r="F305" s="232" t="str">
        <f>IF(OR(D305="-",E305=D305),"-",D305-IF(E305="-",0,E305))</f>
        <v>-</v>
      </c>
    </row>
    <row r="306" spans="1:44" s="115" customFormat="1" hidden="1" x14ac:dyDescent="0.25">
      <c r="A306" s="207" t="s">
        <v>131</v>
      </c>
      <c r="B306" s="208" t="s">
        <v>110</v>
      </c>
      <c r="C306" s="228" t="s">
        <v>432</v>
      </c>
      <c r="D306" s="229">
        <v>0</v>
      </c>
      <c r="E306" s="230"/>
      <c r="F306" s="232" t="str">
        <f>IF(OR(D306="-",E306=D306),"-",D306-IF(E306="-",0,E306))</f>
        <v>-</v>
      </c>
    </row>
    <row r="307" spans="1:44" s="115" customFormat="1" ht="12" hidden="1" customHeight="1" x14ac:dyDescent="0.25">
      <c r="A307" s="341" t="s">
        <v>61</v>
      </c>
      <c r="B307" s="208" t="s">
        <v>110</v>
      </c>
      <c r="C307" s="228" t="s">
        <v>1100</v>
      </c>
      <c r="D307" s="229">
        <f t="shared" ref="D307:E307" si="31">D308</f>
        <v>0</v>
      </c>
      <c r="E307" s="229">
        <f t="shared" si="31"/>
        <v>0</v>
      </c>
      <c r="F307" s="232" t="str">
        <f t="shared" ref="F307:F311" si="32">IF(OR(D307="-",E307=D307),"-",D307-IF(E307="-",0,E307))</f>
        <v>-</v>
      </c>
    </row>
    <row r="308" spans="1:44" s="115" customFormat="1" ht="12" hidden="1" customHeight="1" x14ac:dyDescent="0.25">
      <c r="A308" s="207" t="s">
        <v>120</v>
      </c>
      <c r="B308" s="208" t="s">
        <v>110</v>
      </c>
      <c r="C308" s="228" t="s">
        <v>1099</v>
      </c>
      <c r="D308" s="229">
        <f>D309</f>
        <v>0</v>
      </c>
      <c r="E308" s="229">
        <f>E309</f>
        <v>0</v>
      </c>
      <c r="F308" s="232" t="str">
        <f t="shared" si="32"/>
        <v>-</v>
      </c>
    </row>
    <row r="309" spans="1:44" s="115" customFormat="1" ht="12" hidden="1" customHeight="1" x14ac:dyDescent="0.25">
      <c r="A309" s="207" t="s">
        <v>121</v>
      </c>
      <c r="B309" s="208" t="s">
        <v>110</v>
      </c>
      <c r="C309" s="228" t="s">
        <v>1098</v>
      </c>
      <c r="D309" s="229">
        <f>D310+D311</f>
        <v>0</v>
      </c>
      <c r="E309" s="229">
        <f>E310+E311</f>
        <v>0</v>
      </c>
      <c r="F309" s="232" t="str">
        <f t="shared" si="32"/>
        <v>-</v>
      </c>
    </row>
    <row r="310" spans="1:44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32"/>
        <v>-</v>
      </c>
      <c r="G310" s="4"/>
    </row>
    <row r="311" spans="1:44" s="115" customFormat="1" ht="12" hidden="1" customHeight="1" x14ac:dyDescent="0.25">
      <c r="A311" s="429" t="s">
        <v>1083</v>
      </c>
      <c r="B311" s="208" t="s">
        <v>110</v>
      </c>
      <c r="C311" s="228" t="s">
        <v>1157</v>
      </c>
      <c r="D311" s="229">
        <v>0</v>
      </c>
      <c r="E311" s="230">
        <v>0</v>
      </c>
      <c r="F311" s="232" t="str">
        <f t="shared" si="32"/>
        <v>-</v>
      </c>
    </row>
    <row r="312" spans="1:44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33">D313</f>
        <v>50015</v>
      </c>
      <c r="E312" s="118">
        <f t="shared" si="33"/>
        <v>50015</v>
      </c>
      <c r="F312" s="119" t="str">
        <f t="shared" si="25"/>
        <v>-</v>
      </c>
      <c r="G312" s="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25"/>
        <v>-</v>
      </c>
      <c r="G313" s="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15" customFormat="1" ht="13.5" hidden="1" customHeight="1" x14ac:dyDescent="0.25">
      <c r="A314" s="207" t="s">
        <v>256</v>
      </c>
      <c r="B314" s="208" t="s">
        <v>110</v>
      </c>
      <c r="C314" s="228" t="s">
        <v>1433</v>
      </c>
      <c r="D314" s="229">
        <f>D315</f>
        <v>0</v>
      </c>
      <c r="E314" s="229">
        <f>E315</f>
        <v>0</v>
      </c>
      <c r="F314" s="232" t="str">
        <f t="shared" si="25"/>
        <v>-</v>
      </c>
    </row>
    <row r="315" spans="1:44" s="115" customFormat="1" ht="25.5" hidden="1" customHeight="1" x14ac:dyDescent="0.25">
      <c r="A315" s="207" t="s">
        <v>1426</v>
      </c>
      <c r="B315" s="208" t="s">
        <v>110</v>
      </c>
      <c r="C315" s="228" t="s">
        <v>1432</v>
      </c>
      <c r="D315" s="229">
        <v>0</v>
      </c>
      <c r="E315" s="229">
        <v>0</v>
      </c>
      <c r="F315" s="232" t="str">
        <f t="shared" si="25"/>
        <v>-</v>
      </c>
    </row>
    <row r="316" spans="1:44" x14ac:dyDescent="0.25">
      <c r="A316" s="123" t="s">
        <v>121</v>
      </c>
      <c r="B316" s="124" t="s">
        <v>110</v>
      </c>
      <c r="C316" s="145" t="s">
        <v>1087</v>
      </c>
      <c r="D316" s="118">
        <f t="shared" si="33"/>
        <v>50015</v>
      </c>
      <c r="E316" s="118">
        <f t="shared" si="33"/>
        <v>50015</v>
      </c>
      <c r="F316" s="119" t="str">
        <f t="shared" si="25"/>
        <v>-</v>
      </c>
      <c r="G316" s="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25"/>
        <v>-</v>
      </c>
      <c r="G317" s="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34">D319</f>
        <v>801500</v>
      </c>
      <c r="E318" s="116">
        <f t="shared" si="34"/>
        <v>396666.04000000004</v>
      </c>
      <c r="F318" s="117">
        <f t="shared" si="25"/>
        <v>404833.95999999996</v>
      </c>
      <c r="G318" s="122"/>
    </row>
    <row r="319" spans="1:44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34"/>
        <v>801500</v>
      </c>
      <c r="E319" s="116">
        <f t="shared" si="34"/>
        <v>396666.04000000004</v>
      </c>
      <c r="F319" s="117">
        <f t="shared" si="25"/>
        <v>404833.95999999996</v>
      </c>
      <c r="G319" s="122"/>
    </row>
    <row r="320" spans="1:44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34"/>
        <v>801500</v>
      </c>
      <c r="E320" s="116">
        <f t="shared" si="34"/>
        <v>396666.04000000004</v>
      </c>
      <c r="F320" s="117">
        <f t="shared" si="25"/>
        <v>404833.95999999996</v>
      </c>
      <c r="G320" s="122"/>
    </row>
    <row r="321" spans="1:44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34"/>
        <v>801500</v>
      </c>
      <c r="E321" s="116">
        <f t="shared" si="34"/>
        <v>396666.04000000004</v>
      </c>
      <c r="F321" s="117">
        <f t="shared" si="25"/>
        <v>404833.95999999996</v>
      </c>
      <c r="G321" s="122"/>
    </row>
    <row r="322" spans="1:44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34"/>
        <v>801500</v>
      </c>
      <c r="E322" s="118">
        <f t="shared" si="34"/>
        <v>396666.04000000004</v>
      </c>
      <c r="F322" s="119">
        <f t="shared" si="25"/>
        <v>404833.95999999996</v>
      </c>
      <c r="G322" s="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25"/>
        <v>404833.95999999996</v>
      </c>
      <c r="G323" s="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25"/>
        <v>404833.95999999996</v>
      </c>
      <c r="G324" s="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4">
        <f>D326</f>
        <v>0</v>
      </c>
      <c r="E325" s="214">
        <f>E326</f>
        <v>0</v>
      </c>
      <c r="F325" s="216" t="str">
        <f t="shared" si="25"/>
        <v>-</v>
      </c>
      <c r="G325" s="113"/>
    </row>
    <row r="326" spans="1:44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4">
        <v>0</v>
      </c>
      <c r="E326" s="215">
        <v>0</v>
      </c>
      <c r="F326" s="216" t="str">
        <f t="shared" si="25"/>
        <v>-</v>
      </c>
      <c r="G326" s="113"/>
    </row>
    <row r="327" spans="1:44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25"/>
        <v>404833.95999999996</v>
      </c>
      <c r="G327" s="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25"/>
        <v>292244.24</v>
      </c>
      <c r="G328" s="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13" customFormat="1" ht="34.5" x14ac:dyDescent="0.25">
      <c r="A329" s="123" t="s">
        <v>354</v>
      </c>
      <c r="B329" s="124" t="s">
        <v>110</v>
      </c>
      <c r="C329" s="145" t="s">
        <v>443</v>
      </c>
      <c r="D329" s="214">
        <v>10000</v>
      </c>
      <c r="E329" s="215">
        <v>0</v>
      </c>
      <c r="F329" s="216">
        <f t="shared" si="25"/>
        <v>10000</v>
      </c>
    </row>
    <row r="330" spans="1:44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25"/>
        <v>102589.72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15" customFormat="1" ht="23.25" hidden="1" x14ac:dyDescent="0.25">
      <c r="A331" s="207" t="s">
        <v>113</v>
      </c>
      <c r="B331" s="208" t="s">
        <v>110</v>
      </c>
      <c r="C331" s="228" t="s">
        <v>445</v>
      </c>
      <c r="D331" s="229">
        <f>D332</f>
        <v>0</v>
      </c>
      <c r="E331" s="229">
        <f>E332</f>
        <v>0</v>
      </c>
      <c r="F331" s="232" t="str">
        <f t="shared" si="25"/>
        <v>-</v>
      </c>
    </row>
    <row r="332" spans="1:44" s="115" customFormat="1" ht="27" hidden="1" customHeight="1" x14ac:dyDescent="0.25">
      <c r="A332" s="207" t="s">
        <v>1164</v>
      </c>
      <c r="B332" s="208" t="s">
        <v>110</v>
      </c>
      <c r="C332" s="228" t="s">
        <v>446</v>
      </c>
      <c r="D332" s="229">
        <f>D333</f>
        <v>0</v>
      </c>
      <c r="E332" s="229">
        <f>E333</f>
        <v>0</v>
      </c>
      <c r="F332" s="232" t="str">
        <f t="shared" si="25"/>
        <v>-</v>
      </c>
    </row>
    <row r="333" spans="1:44" s="115" customFormat="1" hidden="1" x14ac:dyDescent="0.25">
      <c r="A333" s="207" t="s">
        <v>1285</v>
      </c>
      <c r="B333" s="208" t="s">
        <v>110</v>
      </c>
      <c r="C333" s="228" t="s">
        <v>447</v>
      </c>
      <c r="D333" s="229">
        <v>0</v>
      </c>
      <c r="E333" s="230">
        <v>0</v>
      </c>
      <c r="F333" s="232" t="str">
        <f t="shared" si="25"/>
        <v>-</v>
      </c>
    </row>
    <row r="334" spans="1:44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25"/>
        <v>4183421.06</v>
      </c>
      <c r="G334" s="122"/>
    </row>
    <row r="335" spans="1:44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25"/>
        <v>2448743.5099999998</v>
      </c>
      <c r="G335" s="122"/>
    </row>
    <row r="336" spans="1:44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35">D337</f>
        <v>3434725</v>
      </c>
      <c r="E336" s="116">
        <f t="shared" si="35"/>
        <v>1139315.49</v>
      </c>
      <c r="F336" s="117">
        <f t="shared" si="25"/>
        <v>2295409.5099999998</v>
      </c>
      <c r="G336" s="122"/>
    </row>
    <row r="337" spans="1:44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35"/>
        <v>3434725</v>
      </c>
      <c r="E337" s="116">
        <f t="shared" si="35"/>
        <v>1139315.49</v>
      </c>
      <c r="F337" s="117">
        <f t="shared" si="25"/>
        <v>2295409.5099999998</v>
      </c>
      <c r="G337" s="122"/>
    </row>
    <row r="338" spans="1:44" ht="57" x14ac:dyDescent="0.25">
      <c r="A338" s="123" t="s">
        <v>230</v>
      </c>
      <c r="B338" s="124" t="s">
        <v>110</v>
      </c>
      <c r="C338" s="145" t="s">
        <v>455</v>
      </c>
      <c r="D338" s="118">
        <f t="shared" si="35"/>
        <v>3434725</v>
      </c>
      <c r="E338" s="118">
        <f t="shared" si="35"/>
        <v>1139315.49</v>
      </c>
      <c r="F338" s="119">
        <f t="shared" si="25"/>
        <v>2295409.5099999998</v>
      </c>
      <c r="G338" s="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25"/>
        <v>2295409.5099999998</v>
      </c>
      <c r="G339" s="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36">D341</f>
        <v>698000</v>
      </c>
      <c r="E340" s="118">
        <f t="shared" si="36"/>
        <v>0</v>
      </c>
      <c r="F340" s="119">
        <f t="shared" si="25"/>
        <v>698000</v>
      </c>
      <c r="G340" s="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23.25" x14ac:dyDescent="0.25">
      <c r="A341" s="123" t="s">
        <v>113</v>
      </c>
      <c r="B341" s="124" t="s">
        <v>110</v>
      </c>
      <c r="C341" s="145" t="s">
        <v>458</v>
      </c>
      <c r="D341" s="118">
        <f t="shared" si="36"/>
        <v>698000</v>
      </c>
      <c r="E341" s="118">
        <f t="shared" si="36"/>
        <v>0</v>
      </c>
      <c r="F341" s="119">
        <f t="shared" si="25"/>
        <v>698000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36"/>
        <v>698000</v>
      </c>
      <c r="E342" s="118">
        <f t="shared" si="36"/>
        <v>0</v>
      </c>
      <c r="F342" s="119">
        <f t="shared" si="25"/>
        <v>698000</v>
      </c>
      <c r="G342" s="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25"/>
        <v>698000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37">D345</f>
        <v>2736725</v>
      </c>
      <c r="E344" s="118">
        <f t="shared" si="37"/>
        <v>1139315.49</v>
      </c>
      <c r="F344" s="119">
        <f t="shared" si="25"/>
        <v>1597409.51</v>
      </c>
      <c r="G344" s="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23.25" x14ac:dyDescent="0.25">
      <c r="A345" s="123" t="s">
        <v>113</v>
      </c>
      <c r="B345" s="124" t="s">
        <v>110</v>
      </c>
      <c r="C345" s="145" t="s">
        <v>463</v>
      </c>
      <c r="D345" s="118">
        <f t="shared" si="37"/>
        <v>2736725</v>
      </c>
      <c r="E345" s="118">
        <f t="shared" si="37"/>
        <v>1139315.49</v>
      </c>
      <c r="F345" s="119">
        <f t="shared" si="25"/>
        <v>1597409.51</v>
      </c>
      <c r="G345" s="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23.25" x14ac:dyDescent="0.25">
      <c r="A346" s="123" t="s">
        <v>358</v>
      </c>
      <c r="B346" s="124" t="s">
        <v>110</v>
      </c>
      <c r="C346" s="145" t="s">
        <v>464</v>
      </c>
      <c r="D346" s="118">
        <f t="shared" si="37"/>
        <v>2736725</v>
      </c>
      <c r="E346" s="118">
        <f t="shared" si="37"/>
        <v>1139315.49</v>
      </c>
      <c r="F346" s="119">
        <f t="shared" si="25"/>
        <v>1597409.51</v>
      </c>
      <c r="G346" s="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25"/>
        <v>1597409.51</v>
      </c>
      <c r="G347" s="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:F411" si="38">IF(OR(D348="-",E348=D348),"-",D348-IF(E348="-",0,E348))</f>
        <v>153334</v>
      </c>
      <c r="G348" s="122"/>
    </row>
    <row r="349" spans="1:44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si="38"/>
        <v>153334</v>
      </c>
      <c r="G349" s="122"/>
    </row>
    <row r="350" spans="1:44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39">D351</f>
        <v>368000</v>
      </c>
      <c r="E350" s="116">
        <f t="shared" si="39"/>
        <v>214666</v>
      </c>
      <c r="F350" s="117">
        <f t="shared" si="38"/>
        <v>153334</v>
      </c>
      <c r="G350" s="122"/>
    </row>
    <row r="351" spans="1:44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39"/>
        <v>368000</v>
      </c>
      <c r="E351" s="118">
        <f t="shared" si="39"/>
        <v>214666</v>
      </c>
      <c r="F351" s="119">
        <f t="shared" si="38"/>
        <v>153334</v>
      </c>
      <c r="G351" s="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39"/>
        <v>368000</v>
      </c>
      <c r="E352" s="118">
        <f t="shared" si="39"/>
        <v>214666</v>
      </c>
      <c r="F352" s="119">
        <f t="shared" si="38"/>
        <v>153334</v>
      </c>
      <c r="G352" s="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38"/>
        <v>153334</v>
      </c>
      <c r="G353" s="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40">D355</f>
        <v>1614800</v>
      </c>
      <c r="E354" s="116">
        <f t="shared" si="40"/>
        <v>292830.8</v>
      </c>
      <c r="F354" s="117">
        <f t="shared" si="38"/>
        <v>1321969.2</v>
      </c>
      <c r="G354" s="122"/>
    </row>
    <row r="355" spans="1:44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40"/>
        <v>1614800</v>
      </c>
      <c r="E355" s="116">
        <f t="shared" si="40"/>
        <v>292830.8</v>
      </c>
      <c r="F355" s="117">
        <f t="shared" si="38"/>
        <v>1321969.2</v>
      </c>
      <c r="G355" s="122"/>
    </row>
    <row r="356" spans="1:44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40"/>
        <v>1614800</v>
      </c>
      <c r="E356" s="116">
        <f t="shared" si="40"/>
        <v>292830.8</v>
      </c>
      <c r="F356" s="117">
        <f t="shared" si="38"/>
        <v>1321969.2</v>
      </c>
      <c r="G356" s="122"/>
    </row>
    <row r="357" spans="1:44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38"/>
        <v>1321969.2</v>
      </c>
      <c r="G357" s="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41">D359</f>
        <v>1614800</v>
      </c>
      <c r="E358" s="118">
        <f t="shared" si="41"/>
        <v>292830.8</v>
      </c>
      <c r="F358" s="119">
        <f t="shared" si="38"/>
        <v>1321969.2</v>
      </c>
      <c r="G358" s="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41"/>
        <v>1614800</v>
      </c>
      <c r="E359" s="118">
        <f t="shared" si="41"/>
        <v>292830.8</v>
      </c>
      <c r="F359" s="119">
        <f t="shared" si="38"/>
        <v>1321969.2</v>
      </c>
      <c r="G359" s="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23.25" x14ac:dyDescent="0.25">
      <c r="A360" s="123" t="s">
        <v>113</v>
      </c>
      <c r="B360" s="124" t="s">
        <v>110</v>
      </c>
      <c r="C360" s="145" t="s">
        <v>472</v>
      </c>
      <c r="D360" s="118">
        <f t="shared" si="41"/>
        <v>1614800</v>
      </c>
      <c r="E360" s="118">
        <f t="shared" si="41"/>
        <v>292830.8</v>
      </c>
      <c r="F360" s="119">
        <f t="shared" si="38"/>
        <v>1321969.2</v>
      </c>
      <c r="G360" s="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41"/>
        <v>1614800</v>
      </c>
      <c r="E361" s="118">
        <f t="shared" si="41"/>
        <v>292830.8</v>
      </c>
      <c r="F361" s="119">
        <f t="shared" si="38"/>
        <v>1321969.2</v>
      </c>
      <c r="G361" s="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38"/>
        <v>1321969.2</v>
      </c>
      <c r="G362" s="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42">D364</f>
        <v>0</v>
      </c>
      <c r="E363" s="118">
        <f t="shared" si="42"/>
        <v>0</v>
      </c>
      <c r="F363" s="119" t="str">
        <f t="shared" si="38"/>
        <v>-</v>
      </c>
      <c r="G363" s="4"/>
    </row>
    <row r="364" spans="1:44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42"/>
        <v>0</v>
      </c>
      <c r="E364" s="118">
        <f t="shared" si="42"/>
        <v>0</v>
      </c>
      <c r="F364" s="119" t="str">
        <f t="shared" si="38"/>
        <v>-</v>
      </c>
      <c r="G364" s="4"/>
    </row>
    <row r="365" spans="1:44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42"/>
        <v>0</v>
      </c>
      <c r="E365" s="118">
        <f t="shared" si="42"/>
        <v>0</v>
      </c>
      <c r="F365" s="119" t="str">
        <f t="shared" si="38"/>
        <v>-</v>
      </c>
      <c r="G365" s="4"/>
    </row>
    <row r="366" spans="1:44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42"/>
        <v>0</v>
      </c>
      <c r="E366" s="118">
        <f t="shared" si="42"/>
        <v>0</v>
      </c>
      <c r="F366" s="119" t="str">
        <f t="shared" si="38"/>
        <v>-</v>
      </c>
      <c r="G366" s="4"/>
    </row>
    <row r="367" spans="1:44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38"/>
        <v>-</v>
      </c>
      <c r="G367" s="4"/>
    </row>
    <row r="368" spans="1:44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43">D369</f>
        <v>0</v>
      </c>
      <c r="E368" s="118">
        <f t="shared" si="43"/>
        <v>0</v>
      </c>
      <c r="F368" s="119" t="str">
        <f t="shared" si="38"/>
        <v>-</v>
      </c>
      <c r="G368" s="4"/>
    </row>
    <row r="369" spans="1:44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43"/>
        <v>0</v>
      </c>
      <c r="E369" s="118">
        <f t="shared" si="43"/>
        <v>0</v>
      </c>
      <c r="F369" s="119" t="str">
        <f t="shared" si="38"/>
        <v>-</v>
      </c>
      <c r="G369" s="4"/>
    </row>
    <row r="370" spans="1:44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43"/>
        <v>0</v>
      </c>
      <c r="E370" s="118">
        <f t="shared" si="43"/>
        <v>0</v>
      </c>
      <c r="F370" s="119" t="str">
        <f t="shared" si="38"/>
        <v>-</v>
      </c>
      <c r="G370" s="4"/>
    </row>
    <row r="371" spans="1:44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43"/>
        <v>0</v>
      </c>
      <c r="E371" s="118">
        <f t="shared" si="43"/>
        <v>0</v>
      </c>
      <c r="F371" s="119" t="str">
        <f t="shared" si="38"/>
        <v>-</v>
      </c>
      <c r="G371" s="4"/>
    </row>
    <row r="372" spans="1:44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38"/>
        <v>-</v>
      </c>
      <c r="G372" s="4"/>
    </row>
    <row r="373" spans="1:44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38"/>
        <v>412708.35</v>
      </c>
      <c r="G373" s="122"/>
    </row>
    <row r="374" spans="1:44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38"/>
        <v>412708.35</v>
      </c>
      <c r="G374" s="122"/>
    </row>
    <row r="375" spans="1:44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38"/>
        <v>412708.35</v>
      </c>
      <c r="G375" s="122"/>
    </row>
    <row r="376" spans="1:44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38"/>
        <v>412708.35</v>
      </c>
      <c r="G376" s="122"/>
    </row>
    <row r="377" spans="1:44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44">D378</f>
        <v>700000</v>
      </c>
      <c r="E377" s="118">
        <f t="shared" si="44"/>
        <v>287291.65000000002</v>
      </c>
      <c r="F377" s="119">
        <f t="shared" si="38"/>
        <v>412708.35</v>
      </c>
      <c r="G377" s="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44"/>
        <v>700000</v>
      </c>
      <c r="E378" s="118">
        <f t="shared" si="44"/>
        <v>287291.65000000002</v>
      </c>
      <c r="F378" s="119">
        <f t="shared" si="38"/>
        <v>412708.35</v>
      </c>
      <c r="G378" s="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23.25" x14ac:dyDescent="0.25">
      <c r="A379" s="123" t="s">
        <v>113</v>
      </c>
      <c r="B379" s="124" t="s">
        <v>110</v>
      </c>
      <c r="C379" s="145" t="s">
        <v>493</v>
      </c>
      <c r="D379" s="118">
        <f t="shared" si="44"/>
        <v>700000</v>
      </c>
      <c r="E379" s="118">
        <f t="shared" si="44"/>
        <v>287291.65000000002</v>
      </c>
      <c r="F379" s="119">
        <f t="shared" si="38"/>
        <v>412708.35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44"/>
        <v>700000</v>
      </c>
      <c r="E380" s="118">
        <f t="shared" si="44"/>
        <v>287291.65000000002</v>
      </c>
      <c r="F380" s="119">
        <f t="shared" si="38"/>
        <v>412708.35</v>
      </c>
      <c r="G380" s="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38"/>
        <v>412708.35</v>
      </c>
      <c r="G381" s="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270" customFormat="1" ht="45.75" hidden="1" x14ac:dyDescent="0.25">
      <c r="A382" s="265" t="s">
        <v>169</v>
      </c>
      <c r="B382" s="266" t="s">
        <v>110</v>
      </c>
      <c r="C382" s="267" t="s">
        <v>935</v>
      </c>
      <c r="D382" s="268">
        <f t="shared" ref="D382:E385" si="45">D383</f>
        <v>0</v>
      </c>
      <c r="E382" s="268">
        <f t="shared" si="45"/>
        <v>0</v>
      </c>
      <c r="F382" s="269" t="str">
        <f t="shared" si="38"/>
        <v>-</v>
      </c>
    </row>
    <row r="383" spans="1:44" s="270" customFormat="1" ht="57" hidden="1" x14ac:dyDescent="0.25">
      <c r="A383" s="271" t="s">
        <v>1122</v>
      </c>
      <c r="B383" s="272" t="s">
        <v>110</v>
      </c>
      <c r="C383" s="273" t="s">
        <v>936</v>
      </c>
      <c r="D383" s="274">
        <f t="shared" si="45"/>
        <v>0</v>
      </c>
      <c r="E383" s="274">
        <f t="shared" si="45"/>
        <v>0</v>
      </c>
      <c r="F383" s="275" t="str">
        <f t="shared" si="38"/>
        <v>-</v>
      </c>
    </row>
    <row r="384" spans="1:44" s="270" customFormat="1" ht="23.25" hidden="1" x14ac:dyDescent="0.25">
      <c r="A384" s="271" t="s">
        <v>113</v>
      </c>
      <c r="B384" s="272" t="s">
        <v>110</v>
      </c>
      <c r="C384" s="273" t="s">
        <v>933</v>
      </c>
      <c r="D384" s="274">
        <f t="shared" si="45"/>
        <v>0</v>
      </c>
      <c r="E384" s="274">
        <f t="shared" si="45"/>
        <v>0</v>
      </c>
      <c r="F384" s="275" t="str">
        <f t="shared" si="38"/>
        <v>-</v>
      </c>
    </row>
    <row r="385" spans="1:7" s="270" customFormat="1" ht="34.5" hidden="1" x14ac:dyDescent="0.25">
      <c r="A385" s="271" t="s">
        <v>1164</v>
      </c>
      <c r="B385" s="272" t="s">
        <v>110</v>
      </c>
      <c r="C385" s="273" t="s">
        <v>934</v>
      </c>
      <c r="D385" s="274">
        <f t="shared" si="45"/>
        <v>0</v>
      </c>
      <c r="E385" s="274">
        <f t="shared" si="45"/>
        <v>0</v>
      </c>
      <c r="F385" s="275" t="str">
        <f t="shared" si="38"/>
        <v>-</v>
      </c>
    </row>
    <row r="386" spans="1:7" s="270" customFormat="1" ht="34.5" hidden="1" x14ac:dyDescent="0.25">
      <c r="A386" s="271" t="s">
        <v>114</v>
      </c>
      <c r="B386" s="272" t="s">
        <v>110</v>
      </c>
      <c r="C386" s="273" t="s">
        <v>932</v>
      </c>
      <c r="D386" s="274"/>
      <c r="E386" s="276"/>
      <c r="F386" s="275" t="str">
        <f t="shared" si="38"/>
        <v>-</v>
      </c>
    </row>
    <row r="387" spans="1:7" s="4" customFormat="1" ht="65.25" hidden="1" customHeight="1" x14ac:dyDescent="0.25">
      <c r="A387" s="342" t="s">
        <v>254</v>
      </c>
      <c r="B387" s="310" t="s">
        <v>110</v>
      </c>
      <c r="C387" s="311" t="s">
        <v>937</v>
      </c>
      <c r="D387" s="312">
        <f t="shared" ref="D387:E390" si="46">D388</f>
        <v>0</v>
      </c>
      <c r="E387" s="312">
        <f t="shared" si="46"/>
        <v>0</v>
      </c>
      <c r="F387" s="313" t="str">
        <f t="shared" si="38"/>
        <v>-</v>
      </c>
    </row>
    <row r="388" spans="1:7" s="4" customFormat="1" ht="56.25" hidden="1" x14ac:dyDescent="0.25">
      <c r="A388" s="314" t="s">
        <v>1030</v>
      </c>
      <c r="B388" s="297" t="s">
        <v>110</v>
      </c>
      <c r="C388" s="298" t="s">
        <v>941</v>
      </c>
      <c r="D388" s="299">
        <f t="shared" si="46"/>
        <v>0</v>
      </c>
      <c r="E388" s="299">
        <f t="shared" si="46"/>
        <v>0</v>
      </c>
      <c r="F388" s="300" t="str">
        <f t="shared" si="38"/>
        <v>-</v>
      </c>
    </row>
    <row r="389" spans="1:7" s="4" customFormat="1" ht="23.25" hidden="1" x14ac:dyDescent="0.25">
      <c r="A389" s="296" t="s">
        <v>113</v>
      </c>
      <c r="B389" s="297" t="s">
        <v>110</v>
      </c>
      <c r="C389" s="298" t="s">
        <v>940</v>
      </c>
      <c r="D389" s="299">
        <f t="shared" si="46"/>
        <v>0</v>
      </c>
      <c r="E389" s="299">
        <f t="shared" si="46"/>
        <v>0</v>
      </c>
      <c r="F389" s="300" t="str">
        <f t="shared" si="38"/>
        <v>-</v>
      </c>
    </row>
    <row r="390" spans="1:7" s="4" customFormat="1" ht="34.5" hidden="1" x14ac:dyDescent="0.25">
      <c r="A390" s="296" t="s">
        <v>1164</v>
      </c>
      <c r="B390" s="297" t="s">
        <v>110</v>
      </c>
      <c r="C390" s="298" t="s">
        <v>939</v>
      </c>
      <c r="D390" s="299">
        <f t="shared" si="46"/>
        <v>0</v>
      </c>
      <c r="E390" s="299">
        <f t="shared" si="46"/>
        <v>0</v>
      </c>
      <c r="F390" s="300" t="str">
        <f t="shared" si="38"/>
        <v>-</v>
      </c>
    </row>
    <row r="391" spans="1:7" s="4" customFormat="1" ht="34.5" hidden="1" x14ac:dyDescent="0.25">
      <c r="A391" s="296" t="s">
        <v>114</v>
      </c>
      <c r="B391" s="297" t="s">
        <v>110</v>
      </c>
      <c r="C391" s="298" t="s">
        <v>938</v>
      </c>
      <c r="D391" s="299">
        <v>0</v>
      </c>
      <c r="E391" s="301">
        <v>0</v>
      </c>
      <c r="F391" s="300" t="str">
        <f t="shared" si="38"/>
        <v>-</v>
      </c>
    </row>
    <row r="392" spans="1:7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47">D393</f>
        <v>10560</v>
      </c>
      <c r="E392" s="116">
        <f t="shared" si="47"/>
        <v>10560</v>
      </c>
      <c r="F392" s="117" t="str">
        <f>IF(OR(D392="-",E392=D392),"-",D392-IF(E392="-",0,E392))</f>
        <v>-</v>
      </c>
    </row>
    <row r="393" spans="1:7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47"/>
        <v>10560</v>
      </c>
      <c r="E393" s="116">
        <f t="shared" si="47"/>
        <v>10560</v>
      </c>
      <c r="F393" s="117" t="str">
        <f>IF(OR(D393="-",E393=D393),"-",D393-IF(E393="-",0,E393))</f>
        <v>-</v>
      </c>
    </row>
    <row r="394" spans="1:7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47"/>
        <v>10560</v>
      </c>
      <c r="E394" s="116">
        <f t="shared" si="47"/>
        <v>10560</v>
      </c>
      <c r="F394" s="117" t="str">
        <f t="shared" si="38"/>
        <v>-</v>
      </c>
    </row>
    <row r="395" spans="1:7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47"/>
        <v>10560</v>
      </c>
      <c r="E395" s="118">
        <f t="shared" si="47"/>
        <v>10560</v>
      </c>
      <c r="F395" s="119" t="str">
        <f t="shared" si="38"/>
        <v>-</v>
      </c>
    </row>
    <row r="396" spans="1:7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47"/>
        <v>10560</v>
      </c>
      <c r="E396" s="118">
        <f t="shared" si="47"/>
        <v>10560</v>
      </c>
      <c r="F396" s="119" t="str">
        <f t="shared" si="38"/>
        <v>-</v>
      </c>
    </row>
    <row r="397" spans="1:7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47"/>
        <v>10560</v>
      </c>
      <c r="E397" s="118">
        <f t="shared" si="47"/>
        <v>10560</v>
      </c>
      <c r="F397" s="119" t="str">
        <f t="shared" si="38"/>
        <v>-</v>
      </c>
    </row>
    <row r="398" spans="1:7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38"/>
        <v>-</v>
      </c>
    </row>
    <row r="399" spans="1:7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38"/>
        <v>17895556.84</v>
      </c>
      <c r="G399" s="122"/>
    </row>
    <row r="400" spans="1:7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38"/>
        <v>17445556.84</v>
      </c>
      <c r="G400" s="122"/>
    </row>
    <row r="401" spans="1:44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38"/>
        <v>878723.58000000007</v>
      </c>
      <c r="G401" s="122"/>
    </row>
    <row r="402" spans="1:44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48">D403</f>
        <v>2345400</v>
      </c>
      <c r="E402" s="116">
        <f t="shared" si="48"/>
        <v>1466676.42</v>
      </c>
      <c r="F402" s="117">
        <f t="shared" si="38"/>
        <v>878723.58000000007</v>
      </c>
      <c r="G402" s="122"/>
    </row>
    <row r="403" spans="1:44" ht="23.25" x14ac:dyDescent="0.25">
      <c r="A403" s="123" t="s">
        <v>232</v>
      </c>
      <c r="B403" s="124" t="s">
        <v>110</v>
      </c>
      <c r="C403" s="145" t="s">
        <v>501</v>
      </c>
      <c r="D403" s="118">
        <f t="shared" si="48"/>
        <v>2345400</v>
      </c>
      <c r="E403" s="118">
        <f t="shared" si="48"/>
        <v>1466676.42</v>
      </c>
      <c r="F403" s="119">
        <f t="shared" si="38"/>
        <v>878723.58000000007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38"/>
        <v>878723.58000000007</v>
      </c>
      <c r="G404" s="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48"/>
        <v>95400</v>
      </c>
      <c r="E405" s="118">
        <f t="shared" si="48"/>
        <v>0</v>
      </c>
      <c r="F405" s="119">
        <f t="shared" si="38"/>
        <v>95400</v>
      </c>
    </row>
    <row r="406" spans="1:44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48"/>
        <v>95400</v>
      </c>
      <c r="E406" s="118">
        <f t="shared" si="48"/>
        <v>0</v>
      </c>
      <c r="F406" s="119">
        <f t="shared" si="38"/>
        <v>95400</v>
      </c>
    </row>
    <row r="407" spans="1:44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48"/>
        <v>95400</v>
      </c>
      <c r="E407" s="118">
        <f t="shared" si="48"/>
        <v>0</v>
      </c>
      <c r="F407" s="119">
        <f t="shared" si="38"/>
        <v>95400</v>
      </c>
    </row>
    <row r="408" spans="1:44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38"/>
        <v>95400</v>
      </c>
    </row>
    <row r="409" spans="1:44" s="316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49">D410</f>
        <v>2250000</v>
      </c>
      <c r="E409" s="118">
        <f t="shared" si="49"/>
        <v>1466676.42</v>
      </c>
      <c r="F409" s="119">
        <f t="shared" si="38"/>
        <v>783323.58000000007</v>
      </c>
    </row>
    <row r="410" spans="1:44" s="316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49"/>
        <v>2250000</v>
      </c>
      <c r="E410" s="118">
        <f t="shared" si="49"/>
        <v>1466676.42</v>
      </c>
      <c r="F410" s="119">
        <f t="shared" si="38"/>
        <v>783323.58000000007</v>
      </c>
    </row>
    <row r="411" spans="1:44" s="316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49"/>
        <v>2250000</v>
      </c>
      <c r="E411" s="118">
        <f t="shared" si="49"/>
        <v>1466676.42</v>
      </c>
      <c r="F411" s="119">
        <f t="shared" si="38"/>
        <v>783323.58000000007</v>
      </c>
    </row>
    <row r="412" spans="1:44" s="316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ref="F412:F502" si="50">IF(OR(D412="-",E412=D412),"-",D412-IF(E412="-",0,E412))</f>
        <v>783323.58000000007</v>
      </c>
    </row>
    <row r="413" spans="1:44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0"/>
        <v>16566833.26</v>
      </c>
      <c r="G413" s="217"/>
    </row>
    <row r="414" spans="1:44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0"/>
        <v>16566833.26</v>
      </c>
      <c r="G414" s="122"/>
    </row>
    <row r="415" spans="1:44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0"/>
        <v>5982482.2899999991</v>
      </c>
      <c r="G415" s="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51">D417</f>
        <v>540000</v>
      </c>
      <c r="E416" s="118">
        <f t="shared" si="51"/>
        <v>46000</v>
      </c>
      <c r="F416" s="119">
        <f t="shared" si="50"/>
        <v>494000</v>
      </c>
    </row>
    <row r="417" spans="1:44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51"/>
        <v>540000</v>
      </c>
      <c r="E417" s="118">
        <f t="shared" si="51"/>
        <v>46000</v>
      </c>
      <c r="F417" s="119">
        <f t="shared" si="50"/>
        <v>494000</v>
      </c>
    </row>
    <row r="418" spans="1:44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51"/>
        <v>540000</v>
      </c>
      <c r="E418" s="118">
        <f t="shared" si="51"/>
        <v>46000</v>
      </c>
      <c r="F418" s="119">
        <f t="shared" si="50"/>
        <v>494000</v>
      </c>
    </row>
    <row r="419" spans="1:44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0"/>
        <v>494000</v>
      </c>
    </row>
    <row r="420" spans="1:44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52">D421</f>
        <v>282185</v>
      </c>
      <c r="E420" s="118">
        <f t="shared" si="52"/>
        <v>0</v>
      </c>
      <c r="F420" s="119">
        <f t="shared" si="50"/>
        <v>282185</v>
      </c>
      <c r="G420" s="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23.25" x14ac:dyDescent="0.25">
      <c r="A421" s="123" t="s">
        <v>113</v>
      </c>
      <c r="B421" s="124" t="s">
        <v>110</v>
      </c>
      <c r="C421" s="145" t="s">
        <v>516</v>
      </c>
      <c r="D421" s="118">
        <f t="shared" si="52"/>
        <v>282185</v>
      </c>
      <c r="E421" s="118">
        <f t="shared" si="52"/>
        <v>0</v>
      </c>
      <c r="F421" s="119">
        <f t="shared" si="50"/>
        <v>282185</v>
      </c>
      <c r="G421" s="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52"/>
        <v>282185</v>
      </c>
      <c r="E422" s="118">
        <f t="shared" si="52"/>
        <v>0</v>
      </c>
      <c r="F422" s="119">
        <f t="shared" si="50"/>
        <v>282185</v>
      </c>
      <c r="G422" s="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0"/>
        <v>282185</v>
      </c>
      <c r="G423" s="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si="50"/>
        <v>5206297.2899999991</v>
      </c>
      <c r="G424" s="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53">D426</f>
        <v>14789137.939999999</v>
      </c>
      <c r="E425" s="118">
        <f t="shared" si="53"/>
        <v>9673928.3300000001</v>
      </c>
      <c r="F425" s="119">
        <f t="shared" si="50"/>
        <v>5115209.6099999994</v>
      </c>
      <c r="G425" s="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34.5" x14ac:dyDescent="0.25">
      <c r="A426" s="123" t="s">
        <v>1164</v>
      </c>
      <c r="B426" s="124" t="s">
        <v>110</v>
      </c>
      <c r="C426" s="145" t="s">
        <v>951</v>
      </c>
      <c r="D426" s="118">
        <f t="shared" si="53"/>
        <v>14789137.939999999</v>
      </c>
      <c r="E426" s="118">
        <f t="shared" si="53"/>
        <v>9673928.3300000001</v>
      </c>
      <c r="F426" s="119">
        <f t="shared" si="50"/>
        <v>5115209.6099999994</v>
      </c>
      <c r="G426" s="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50"/>
        <v>5115209.6099999994</v>
      </c>
      <c r="G427" s="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54">D429</f>
        <v>100000</v>
      </c>
      <c r="E428" s="118">
        <f t="shared" si="54"/>
        <v>8912.32</v>
      </c>
      <c r="F428" s="119">
        <f t="shared" si="50"/>
        <v>91087.679999999993</v>
      </c>
      <c r="G428" s="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50"/>
        <v>91087.679999999993</v>
      </c>
      <c r="G429" s="18">
        <f>SUM(D429:E429)</f>
        <v>108912.32000000001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27" customHeight="1" x14ac:dyDescent="0.25">
      <c r="A430" s="448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50"/>
        <v>91087.679999999993</v>
      </c>
      <c r="G430" s="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14" customFormat="1" ht="57" hidden="1" x14ac:dyDescent="0.25">
      <c r="A431" s="430" t="s">
        <v>476</v>
      </c>
      <c r="B431" s="431" t="s">
        <v>110</v>
      </c>
      <c r="C431" s="432" t="s">
        <v>956</v>
      </c>
      <c r="D431" s="433">
        <f t="shared" ref="D431:E433" si="55">D432</f>
        <v>0</v>
      </c>
      <c r="E431" s="433">
        <f t="shared" si="55"/>
        <v>0</v>
      </c>
      <c r="F431" s="434" t="str">
        <f t="shared" si="50"/>
        <v>-</v>
      </c>
    </row>
    <row r="432" spans="1:44" s="115" customFormat="1" ht="23.25" hidden="1" x14ac:dyDescent="0.25">
      <c r="A432" s="435" t="s">
        <v>113</v>
      </c>
      <c r="B432" s="436" t="s">
        <v>110</v>
      </c>
      <c r="C432" s="437" t="s">
        <v>955</v>
      </c>
      <c r="D432" s="438">
        <f t="shared" si="55"/>
        <v>0</v>
      </c>
      <c r="E432" s="438">
        <f t="shared" si="55"/>
        <v>0</v>
      </c>
      <c r="F432" s="439" t="str">
        <f t="shared" si="50"/>
        <v>-</v>
      </c>
    </row>
    <row r="433" spans="1:7" s="115" customFormat="1" ht="23.25" hidden="1" x14ac:dyDescent="0.25">
      <c r="A433" s="435" t="s">
        <v>358</v>
      </c>
      <c r="B433" s="436" t="s">
        <v>110</v>
      </c>
      <c r="C433" s="437" t="s">
        <v>954</v>
      </c>
      <c r="D433" s="438">
        <f t="shared" si="55"/>
        <v>0</v>
      </c>
      <c r="E433" s="438">
        <f t="shared" si="55"/>
        <v>0</v>
      </c>
      <c r="F433" s="439" t="str">
        <f t="shared" si="50"/>
        <v>-</v>
      </c>
    </row>
    <row r="434" spans="1:7" s="115" customFormat="1" ht="34.5" hidden="1" x14ac:dyDescent="0.25">
      <c r="A434" s="435" t="s">
        <v>114</v>
      </c>
      <c r="B434" s="436" t="s">
        <v>110</v>
      </c>
      <c r="C434" s="437" t="s">
        <v>953</v>
      </c>
      <c r="D434" s="438">
        <v>0</v>
      </c>
      <c r="E434" s="440">
        <v>0</v>
      </c>
      <c r="F434" s="439" t="str">
        <f t="shared" si="50"/>
        <v>-</v>
      </c>
    </row>
    <row r="435" spans="1:7" s="114" customFormat="1" ht="45.75" hidden="1" x14ac:dyDescent="0.25">
      <c r="A435" s="224" t="s">
        <v>1124</v>
      </c>
      <c r="B435" s="225" t="s">
        <v>110</v>
      </c>
      <c r="C435" s="226" t="s">
        <v>519</v>
      </c>
      <c r="D435" s="227">
        <f t="shared" ref="D435:E437" si="56">D436</f>
        <v>0</v>
      </c>
      <c r="E435" s="227">
        <f t="shared" si="56"/>
        <v>0</v>
      </c>
      <c r="F435" s="231" t="str">
        <f t="shared" si="50"/>
        <v>-</v>
      </c>
    </row>
    <row r="436" spans="1:7" s="115" customFormat="1" ht="23.25" hidden="1" x14ac:dyDescent="0.25">
      <c r="A436" s="207" t="s">
        <v>113</v>
      </c>
      <c r="B436" s="208" t="s">
        <v>110</v>
      </c>
      <c r="C436" s="228" t="s">
        <v>520</v>
      </c>
      <c r="D436" s="229">
        <f t="shared" si="56"/>
        <v>0</v>
      </c>
      <c r="E436" s="229">
        <f t="shared" si="56"/>
        <v>0</v>
      </c>
      <c r="F436" s="232" t="str">
        <f t="shared" si="50"/>
        <v>-</v>
      </c>
    </row>
    <row r="437" spans="1:7" s="115" customFormat="1" ht="23.25" hidden="1" x14ac:dyDescent="0.25">
      <c r="A437" s="207" t="s">
        <v>358</v>
      </c>
      <c r="B437" s="208" t="s">
        <v>110</v>
      </c>
      <c r="C437" s="228" t="s">
        <v>521</v>
      </c>
      <c r="D437" s="229">
        <f t="shared" si="56"/>
        <v>0</v>
      </c>
      <c r="E437" s="229">
        <f t="shared" si="56"/>
        <v>0</v>
      </c>
      <c r="F437" s="232" t="str">
        <f t="shared" si="50"/>
        <v>-</v>
      </c>
    </row>
    <row r="438" spans="1:7" s="115" customFormat="1" ht="34.5" hidden="1" x14ac:dyDescent="0.25">
      <c r="A438" s="207" t="s">
        <v>114</v>
      </c>
      <c r="B438" s="208" t="s">
        <v>110</v>
      </c>
      <c r="C438" s="228" t="s">
        <v>522</v>
      </c>
      <c r="D438" s="229">
        <v>0</v>
      </c>
      <c r="E438" s="230">
        <v>0</v>
      </c>
      <c r="F438" s="232" t="str">
        <f t="shared" si="50"/>
        <v>-</v>
      </c>
    </row>
    <row r="439" spans="1:7" s="115" customFormat="1" ht="68.25" hidden="1" x14ac:dyDescent="0.25">
      <c r="A439" s="207" t="s">
        <v>1125</v>
      </c>
      <c r="B439" s="208" t="s">
        <v>110</v>
      </c>
      <c r="C439" s="228" t="s">
        <v>523</v>
      </c>
      <c r="D439" s="229">
        <f t="shared" ref="D439:E441" si="57">D440</f>
        <v>0</v>
      </c>
      <c r="E439" s="229">
        <f t="shared" si="57"/>
        <v>0</v>
      </c>
      <c r="F439" s="232" t="str">
        <f t="shared" si="50"/>
        <v>-</v>
      </c>
    </row>
    <row r="440" spans="1:7" s="115" customFormat="1" ht="23.25" hidden="1" x14ac:dyDescent="0.25">
      <c r="A440" s="207" t="s">
        <v>113</v>
      </c>
      <c r="B440" s="208" t="s">
        <v>110</v>
      </c>
      <c r="C440" s="228" t="s">
        <v>524</v>
      </c>
      <c r="D440" s="229">
        <f t="shared" si="57"/>
        <v>0</v>
      </c>
      <c r="E440" s="229">
        <f t="shared" si="57"/>
        <v>0</v>
      </c>
      <c r="F440" s="232" t="str">
        <f t="shared" si="50"/>
        <v>-</v>
      </c>
    </row>
    <row r="441" spans="1:7" s="115" customFormat="1" ht="23.25" hidden="1" x14ac:dyDescent="0.25">
      <c r="A441" s="207" t="s">
        <v>358</v>
      </c>
      <c r="B441" s="208" t="s">
        <v>110</v>
      </c>
      <c r="C441" s="228" t="s">
        <v>525</v>
      </c>
      <c r="D441" s="229">
        <f t="shared" si="57"/>
        <v>0</v>
      </c>
      <c r="E441" s="229">
        <f t="shared" si="57"/>
        <v>0</v>
      </c>
      <c r="F441" s="232" t="str">
        <f t="shared" si="50"/>
        <v>-</v>
      </c>
    </row>
    <row r="442" spans="1:7" s="115" customFormat="1" ht="34.5" hidden="1" x14ac:dyDescent="0.25">
      <c r="A442" s="207" t="s">
        <v>114</v>
      </c>
      <c r="B442" s="208" t="s">
        <v>110</v>
      </c>
      <c r="C442" s="228" t="s">
        <v>526</v>
      </c>
      <c r="D442" s="229">
        <v>0</v>
      </c>
      <c r="E442" s="230">
        <v>0</v>
      </c>
      <c r="F442" s="232" t="str">
        <f t="shared" si="50"/>
        <v>-</v>
      </c>
    </row>
    <row r="443" spans="1:7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0"/>
        <v>10584350.970000001</v>
      </c>
    </row>
    <row r="444" spans="1:7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58">D445</f>
        <v>13262562.060000001</v>
      </c>
      <c r="E444" s="118">
        <f t="shared" si="58"/>
        <v>2921372.76</v>
      </c>
      <c r="F444" s="119">
        <f t="shared" si="50"/>
        <v>10341189.300000001</v>
      </c>
    </row>
    <row r="445" spans="1:7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58"/>
        <v>13262562.060000001</v>
      </c>
      <c r="E445" s="118">
        <f t="shared" si="58"/>
        <v>2921372.76</v>
      </c>
      <c r="F445" s="119">
        <f t="shared" si="50"/>
        <v>10341189.300000001</v>
      </c>
    </row>
    <row r="446" spans="1:7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58"/>
        <v>13262562.060000001</v>
      </c>
      <c r="E446" s="118">
        <f t="shared" si="58"/>
        <v>2921372.76</v>
      </c>
      <c r="F446" s="119">
        <f t="shared" si="50"/>
        <v>10341189.300000001</v>
      </c>
    </row>
    <row r="447" spans="1:7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50"/>
        <v>10341189.300000001</v>
      </c>
    </row>
    <row r="448" spans="1:7" s="184" customFormat="1" ht="63.75" hidden="1" customHeight="1" x14ac:dyDescent="0.25">
      <c r="A448" s="187" t="s">
        <v>1042</v>
      </c>
      <c r="B448" s="195" t="s">
        <v>110</v>
      </c>
      <c r="C448" s="219" t="s">
        <v>1065</v>
      </c>
      <c r="D448" s="220">
        <f t="shared" si="58"/>
        <v>0</v>
      </c>
      <c r="E448" s="220">
        <f t="shared" si="58"/>
        <v>0</v>
      </c>
      <c r="F448" s="221" t="str">
        <f t="shared" si="50"/>
        <v>-</v>
      </c>
      <c r="G448" s="4"/>
    </row>
    <row r="449" spans="1:7" s="184" customFormat="1" ht="23.25" hidden="1" x14ac:dyDescent="0.25">
      <c r="A449" s="187" t="s">
        <v>113</v>
      </c>
      <c r="B449" s="195" t="s">
        <v>110</v>
      </c>
      <c r="C449" s="219" t="s">
        <v>1064</v>
      </c>
      <c r="D449" s="220">
        <f t="shared" si="58"/>
        <v>0</v>
      </c>
      <c r="E449" s="220">
        <f t="shared" si="58"/>
        <v>0</v>
      </c>
      <c r="F449" s="221" t="str">
        <f t="shared" si="50"/>
        <v>-</v>
      </c>
      <c r="G449" s="4"/>
    </row>
    <row r="450" spans="1:7" s="184" customFormat="1" ht="23.25" hidden="1" x14ac:dyDescent="0.25">
      <c r="A450" s="187" t="s">
        <v>358</v>
      </c>
      <c r="B450" s="195" t="s">
        <v>110</v>
      </c>
      <c r="C450" s="219" t="s">
        <v>1063</v>
      </c>
      <c r="D450" s="220">
        <f t="shared" si="58"/>
        <v>0</v>
      </c>
      <c r="E450" s="220">
        <f t="shared" si="58"/>
        <v>0</v>
      </c>
      <c r="F450" s="221" t="str">
        <f t="shared" si="50"/>
        <v>-</v>
      </c>
      <c r="G450" s="4"/>
    </row>
    <row r="451" spans="1:7" s="184" customFormat="1" ht="34.5" hidden="1" x14ac:dyDescent="0.25">
      <c r="A451" s="187" t="s">
        <v>114</v>
      </c>
      <c r="B451" s="195" t="s">
        <v>110</v>
      </c>
      <c r="C451" s="219" t="s">
        <v>1062</v>
      </c>
      <c r="D451" s="220">
        <v>0</v>
      </c>
      <c r="E451" s="222">
        <v>0</v>
      </c>
      <c r="F451" s="221" t="str">
        <f t="shared" si="50"/>
        <v>-</v>
      </c>
      <c r="G451" s="4"/>
    </row>
    <row r="452" spans="1:7" s="115" customFormat="1" ht="45.75" hidden="1" x14ac:dyDescent="0.25">
      <c r="A452" s="207" t="s">
        <v>1394</v>
      </c>
      <c r="B452" s="208" t="s">
        <v>110</v>
      </c>
      <c r="C452" s="228" t="s">
        <v>532</v>
      </c>
      <c r="D452" s="229">
        <f t="shared" ref="D452:E454" si="59">D453</f>
        <v>0</v>
      </c>
      <c r="E452" s="229">
        <f t="shared" si="59"/>
        <v>0</v>
      </c>
      <c r="F452" s="232" t="str">
        <f t="shared" si="50"/>
        <v>-</v>
      </c>
    </row>
    <row r="453" spans="1:7" s="115" customFormat="1" ht="23.25" hidden="1" x14ac:dyDescent="0.25">
      <c r="A453" s="207" t="s">
        <v>113</v>
      </c>
      <c r="B453" s="208" t="s">
        <v>110</v>
      </c>
      <c r="C453" s="228" t="s">
        <v>533</v>
      </c>
      <c r="D453" s="229">
        <f t="shared" si="59"/>
        <v>0</v>
      </c>
      <c r="E453" s="229">
        <f t="shared" si="59"/>
        <v>0</v>
      </c>
      <c r="F453" s="232" t="str">
        <f t="shared" si="50"/>
        <v>-</v>
      </c>
    </row>
    <row r="454" spans="1:7" s="115" customFormat="1" ht="23.25" hidden="1" x14ac:dyDescent="0.25">
      <c r="A454" s="207" t="s">
        <v>358</v>
      </c>
      <c r="B454" s="208" t="s">
        <v>110</v>
      </c>
      <c r="C454" s="228" t="s">
        <v>534</v>
      </c>
      <c r="D454" s="229">
        <f t="shared" si="59"/>
        <v>0</v>
      </c>
      <c r="E454" s="229">
        <f t="shared" si="59"/>
        <v>0</v>
      </c>
      <c r="F454" s="232" t="str">
        <f t="shared" si="50"/>
        <v>-</v>
      </c>
    </row>
    <row r="455" spans="1:7" s="115" customFormat="1" ht="19.5" hidden="1" customHeight="1" x14ac:dyDescent="0.25">
      <c r="A455" s="207" t="s">
        <v>114</v>
      </c>
      <c r="B455" s="208" t="s">
        <v>110</v>
      </c>
      <c r="C455" s="228" t="s">
        <v>535</v>
      </c>
      <c r="D455" s="229">
        <v>0</v>
      </c>
      <c r="E455" s="230">
        <v>0</v>
      </c>
      <c r="F455" s="232" t="str">
        <f t="shared" si="50"/>
        <v>-</v>
      </c>
    </row>
    <row r="456" spans="1:7" s="184" customFormat="1" ht="68.25" hidden="1" x14ac:dyDescent="0.25">
      <c r="A456" s="308" t="s">
        <v>536</v>
      </c>
      <c r="B456" s="297" t="s">
        <v>110</v>
      </c>
      <c r="C456" s="298" t="s">
        <v>537</v>
      </c>
      <c r="D456" s="299">
        <f t="shared" ref="D456:E458" si="60">D457</f>
        <v>0</v>
      </c>
      <c r="E456" s="299">
        <f t="shared" si="60"/>
        <v>0</v>
      </c>
      <c r="F456" s="300" t="str">
        <f t="shared" si="50"/>
        <v>-</v>
      </c>
      <c r="G456" s="4"/>
    </row>
    <row r="457" spans="1:7" s="184" customFormat="1" ht="23.25" hidden="1" x14ac:dyDescent="0.25">
      <c r="A457" s="296" t="s">
        <v>113</v>
      </c>
      <c r="B457" s="297" t="s">
        <v>110</v>
      </c>
      <c r="C457" s="298" t="s">
        <v>538</v>
      </c>
      <c r="D457" s="299">
        <f t="shared" si="60"/>
        <v>0</v>
      </c>
      <c r="E457" s="299">
        <f t="shared" si="60"/>
        <v>0</v>
      </c>
      <c r="F457" s="300" t="str">
        <f t="shared" si="50"/>
        <v>-</v>
      </c>
      <c r="G457" s="4"/>
    </row>
    <row r="458" spans="1:7" s="184" customFormat="1" ht="23.25" hidden="1" x14ac:dyDescent="0.25">
      <c r="A458" s="296" t="s">
        <v>358</v>
      </c>
      <c r="B458" s="297" t="s">
        <v>110</v>
      </c>
      <c r="C458" s="298" t="s">
        <v>539</v>
      </c>
      <c r="D458" s="299">
        <f t="shared" si="60"/>
        <v>0</v>
      </c>
      <c r="E458" s="299">
        <f t="shared" si="60"/>
        <v>0</v>
      </c>
      <c r="F458" s="300" t="str">
        <f t="shared" si="50"/>
        <v>-</v>
      </c>
      <c r="G458" s="4"/>
    </row>
    <row r="459" spans="1:7" s="184" customFormat="1" ht="34.5" hidden="1" x14ac:dyDescent="0.25">
      <c r="A459" s="296" t="s">
        <v>114</v>
      </c>
      <c r="B459" s="297" t="s">
        <v>110</v>
      </c>
      <c r="C459" s="298" t="s">
        <v>540</v>
      </c>
      <c r="D459" s="299">
        <v>0</v>
      </c>
      <c r="E459" s="301">
        <v>0</v>
      </c>
      <c r="F459" s="300" t="str">
        <f t="shared" si="50"/>
        <v>-</v>
      </c>
      <c r="G459" s="4"/>
    </row>
    <row r="460" spans="1:7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61">D461</f>
        <v>2374145</v>
      </c>
      <c r="E460" s="118">
        <f t="shared" si="61"/>
        <v>2130983.33</v>
      </c>
      <c r="F460" s="119">
        <f t="shared" si="50"/>
        <v>243161.66999999993</v>
      </c>
    </row>
    <row r="461" spans="1:7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61"/>
        <v>2374145</v>
      </c>
      <c r="E461" s="118">
        <f t="shared" si="61"/>
        <v>2130983.33</v>
      </c>
      <c r="F461" s="119">
        <f t="shared" si="50"/>
        <v>243161.66999999993</v>
      </c>
    </row>
    <row r="462" spans="1:7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61"/>
        <v>2374145</v>
      </c>
      <c r="E462" s="118">
        <f t="shared" si="61"/>
        <v>2130983.33</v>
      </c>
      <c r="F462" s="119">
        <f t="shared" si="50"/>
        <v>243161.66999999993</v>
      </c>
    </row>
    <row r="463" spans="1:7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50"/>
        <v>243161.66999999993</v>
      </c>
    </row>
    <row r="464" spans="1:7" s="185" customFormat="1" ht="22.5" hidden="1" x14ac:dyDescent="0.25">
      <c r="A464" s="315" t="s">
        <v>1072</v>
      </c>
      <c r="B464" s="310" t="s">
        <v>110</v>
      </c>
      <c r="C464" s="311" t="s">
        <v>1066</v>
      </c>
      <c r="D464" s="312">
        <f t="shared" ref="D464:E468" si="62">D465</f>
        <v>0</v>
      </c>
      <c r="E464" s="312">
        <f t="shared" si="62"/>
        <v>0</v>
      </c>
      <c r="F464" s="313" t="str">
        <f t="shared" si="50"/>
        <v>-</v>
      </c>
      <c r="G464" s="122"/>
    </row>
    <row r="465" spans="1:44" s="184" customFormat="1" ht="33.75" hidden="1" x14ac:dyDescent="0.25">
      <c r="A465" s="317" t="s">
        <v>141</v>
      </c>
      <c r="B465" s="297" t="s">
        <v>110</v>
      </c>
      <c r="C465" s="298" t="s">
        <v>1067</v>
      </c>
      <c r="D465" s="299">
        <f t="shared" si="62"/>
        <v>0</v>
      </c>
      <c r="E465" s="299">
        <f t="shared" si="62"/>
        <v>0</v>
      </c>
      <c r="F465" s="300" t="str">
        <f t="shared" si="50"/>
        <v>-</v>
      </c>
      <c r="G465" s="4"/>
    </row>
    <row r="466" spans="1:44" s="184" customFormat="1" ht="22.5" hidden="1" x14ac:dyDescent="0.25">
      <c r="A466" s="317" t="s">
        <v>1073</v>
      </c>
      <c r="B466" s="297" t="s">
        <v>110</v>
      </c>
      <c r="C466" s="298" t="s">
        <v>1068</v>
      </c>
      <c r="D466" s="299">
        <f t="shared" si="62"/>
        <v>0</v>
      </c>
      <c r="E466" s="299">
        <f t="shared" si="62"/>
        <v>0</v>
      </c>
      <c r="F466" s="300" t="str">
        <f t="shared" si="50"/>
        <v>-</v>
      </c>
      <c r="G466" s="4"/>
    </row>
    <row r="467" spans="1:44" s="184" customFormat="1" ht="34.5" hidden="1" x14ac:dyDescent="0.25">
      <c r="A467" s="296" t="s">
        <v>142</v>
      </c>
      <c r="B467" s="297" t="s">
        <v>110</v>
      </c>
      <c r="C467" s="298" t="s">
        <v>1069</v>
      </c>
      <c r="D467" s="299">
        <f t="shared" si="62"/>
        <v>0</v>
      </c>
      <c r="E467" s="299">
        <f t="shared" si="62"/>
        <v>0</v>
      </c>
      <c r="F467" s="300" t="str">
        <f t="shared" si="50"/>
        <v>-</v>
      </c>
      <c r="G467" s="4"/>
    </row>
    <row r="468" spans="1:44" s="184" customFormat="1" hidden="1" x14ac:dyDescent="0.25">
      <c r="A468" s="296" t="s">
        <v>143</v>
      </c>
      <c r="B468" s="297" t="s">
        <v>110</v>
      </c>
      <c r="C468" s="298" t="s">
        <v>1070</v>
      </c>
      <c r="D468" s="299">
        <f t="shared" si="62"/>
        <v>0</v>
      </c>
      <c r="E468" s="299">
        <f t="shared" si="62"/>
        <v>0</v>
      </c>
      <c r="F468" s="300" t="str">
        <f t="shared" si="50"/>
        <v>-</v>
      </c>
      <c r="G468" s="4"/>
    </row>
    <row r="469" spans="1:44" s="184" customFormat="1" ht="34.5" hidden="1" x14ac:dyDescent="0.25">
      <c r="A469" s="296" t="s">
        <v>144</v>
      </c>
      <c r="B469" s="297" t="s">
        <v>110</v>
      </c>
      <c r="C469" s="298" t="s">
        <v>1071</v>
      </c>
      <c r="D469" s="299">
        <v>0</v>
      </c>
      <c r="E469" s="301">
        <v>0</v>
      </c>
      <c r="F469" s="300" t="str">
        <f t="shared" si="50"/>
        <v>-</v>
      </c>
      <c r="G469" s="4"/>
    </row>
    <row r="470" spans="1:44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50"/>
        <v>450000</v>
      </c>
      <c r="G470" s="122"/>
    </row>
    <row r="471" spans="1:44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50"/>
        <v>250000</v>
      </c>
      <c r="G471" s="122"/>
    </row>
    <row r="472" spans="1:44" s="485" customFormat="1" ht="39.75" hidden="1" customHeight="1" x14ac:dyDescent="0.25">
      <c r="A472" s="479" t="s">
        <v>1190</v>
      </c>
      <c r="B472" s="480" t="s">
        <v>110</v>
      </c>
      <c r="C472" s="481" t="s">
        <v>544</v>
      </c>
      <c r="D472" s="482">
        <f>D473</f>
        <v>0</v>
      </c>
      <c r="E472" s="482">
        <f>E473</f>
        <v>0</v>
      </c>
      <c r="F472" s="483" t="str">
        <f t="shared" si="50"/>
        <v>-</v>
      </c>
      <c r="G472" s="484"/>
    </row>
    <row r="473" spans="1:44" s="485" customFormat="1" ht="36.75" hidden="1" customHeight="1" x14ac:dyDescent="0.25">
      <c r="A473" s="479" t="s">
        <v>234</v>
      </c>
      <c r="B473" s="480" t="s">
        <v>110</v>
      </c>
      <c r="C473" s="481" t="s">
        <v>545</v>
      </c>
      <c r="D473" s="482">
        <f t="shared" ref="D473:E477" si="63">D474</f>
        <v>0</v>
      </c>
      <c r="E473" s="482">
        <f t="shared" si="63"/>
        <v>0</v>
      </c>
      <c r="F473" s="483" t="str">
        <f t="shared" si="50"/>
        <v>-</v>
      </c>
      <c r="G473" s="484"/>
    </row>
    <row r="474" spans="1:44" s="127" customFormat="1" hidden="1" x14ac:dyDescent="0.25">
      <c r="A474" s="187" t="s">
        <v>112</v>
      </c>
      <c r="B474" s="195" t="s">
        <v>110</v>
      </c>
      <c r="C474" s="219" t="s">
        <v>546</v>
      </c>
      <c r="D474" s="220">
        <f t="shared" si="63"/>
        <v>0</v>
      </c>
      <c r="E474" s="220">
        <f t="shared" si="63"/>
        <v>0</v>
      </c>
      <c r="F474" s="221" t="str">
        <f t="shared" si="50"/>
        <v>-</v>
      </c>
      <c r="G474" s="113"/>
    </row>
    <row r="475" spans="1:44" s="127" customFormat="1" ht="23.25" hidden="1" x14ac:dyDescent="0.25">
      <c r="A475" s="187" t="s">
        <v>146</v>
      </c>
      <c r="B475" s="195" t="s">
        <v>110</v>
      </c>
      <c r="C475" s="219" t="s">
        <v>547</v>
      </c>
      <c r="D475" s="220">
        <f t="shared" si="63"/>
        <v>0</v>
      </c>
      <c r="E475" s="220">
        <f t="shared" si="63"/>
        <v>0</v>
      </c>
      <c r="F475" s="221" t="str">
        <f t="shared" si="50"/>
        <v>-</v>
      </c>
      <c r="G475" s="113"/>
    </row>
    <row r="476" spans="1:44" s="127" customFormat="1" ht="23.25" hidden="1" x14ac:dyDescent="0.25">
      <c r="A476" s="187" t="s">
        <v>113</v>
      </c>
      <c r="B476" s="195" t="s">
        <v>110</v>
      </c>
      <c r="C476" s="219" t="s">
        <v>548</v>
      </c>
      <c r="D476" s="220">
        <f t="shared" si="63"/>
        <v>0</v>
      </c>
      <c r="E476" s="220">
        <f t="shared" si="63"/>
        <v>0</v>
      </c>
      <c r="F476" s="221" t="str">
        <f t="shared" si="50"/>
        <v>-</v>
      </c>
      <c r="G476" s="113"/>
    </row>
    <row r="477" spans="1:44" s="127" customFormat="1" ht="29.25" hidden="1" customHeight="1" x14ac:dyDescent="0.25">
      <c r="A477" s="187" t="s">
        <v>1164</v>
      </c>
      <c r="B477" s="195" t="s">
        <v>110</v>
      </c>
      <c r="C477" s="219" t="s">
        <v>549</v>
      </c>
      <c r="D477" s="220">
        <f t="shared" si="63"/>
        <v>0</v>
      </c>
      <c r="E477" s="220">
        <f t="shared" si="63"/>
        <v>0</v>
      </c>
      <c r="F477" s="221" t="str">
        <f t="shared" si="50"/>
        <v>-</v>
      </c>
      <c r="G477" s="113"/>
    </row>
    <row r="478" spans="1:44" s="127" customFormat="1" hidden="1" x14ac:dyDescent="0.25">
      <c r="A478" s="187" t="s">
        <v>1285</v>
      </c>
      <c r="B478" s="195" t="s">
        <v>110</v>
      </c>
      <c r="C478" s="219" t="s">
        <v>550</v>
      </c>
      <c r="D478" s="220">
        <v>0</v>
      </c>
      <c r="E478" s="222">
        <v>0</v>
      </c>
      <c r="F478" s="221" t="str">
        <f t="shared" si="50"/>
        <v>-</v>
      </c>
      <c r="G478" s="113"/>
    </row>
    <row r="479" spans="1:44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64">D480</f>
        <v>446500</v>
      </c>
      <c r="E479" s="116">
        <f t="shared" si="64"/>
        <v>196500</v>
      </c>
      <c r="F479" s="117">
        <f t="shared" si="50"/>
        <v>250000</v>
      </c>
      <c r="G479" s="122"/>
    </row>
    <row r="480" spans="1:44" ht="23.25" x14ac:dyDescent="0.25">
      <c r="A480" s="123" t="s">
        <v>235</v>
      </c>
      <c r="B480" s="124" t="s">
        <v>110</v>
      </c>
      <c r="C480" s="145" t="s">
        <v>552</v>
      </c>
      <c r="D480" s="118">
        <f t="shared" si="64"/>
        <v>446500</v>
      </c>
      <c r="E480" s="118">
        <f t="shared" si="64"/>
        <v>196500</v>
      </c>
      <c r="F480" s="119">
        <f t="shared" si="50"/>
        <v>250000</v>
      </c>
      <c r="G480" s="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x14ac:dyDescent="0.25">
      <c r="A481" s="123" t="s">
        <v>112</v>
      </c>
      <c r="B481" s="124" t="s">
        <v>110</v>
      </c>
      <c r="C481" s="145" t="s">
        <v>553</v>
      </c>
      <c r="D481" s="118">
        <f t="shared" si="64"/>
        <v>446500</v>
      </c>
      <c r="E481" s="118">
        <f t="shared" si="64"/>
        <v>196500</v>
      </c>
      <c r="F481" s="119">
        <f t="shared" si="50"/>
        <v>250000</v>
      </c>
      <c r="G481" s="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x14ac:dyDescent="0.25">
      <c r="A482" s="123" t="s">
        <v>170</v>
      </c>
      <c r="B482" s="124" t="s">
        <v>110</v>
      </c>
      <c r="C482" s="145" t="s">
        <v>554</v>
      </c>
      <c r="D482" s="118">
        <f t="shared" si="64"/>
        <v>446500</v>
      </c>
      <c r="E482" s="118">
        <f t="shared" si="64"/>
        <v>196500</v>
      </c>
      <c r="F482" s="119">
        <f t="shared" si="50"/>
        <v>250000</v>
      </c>
      <c r="G482" s="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23.25" x14ac:dyDescent="0.25">
      <c r="A483" s="123" t="s">
        <v>113</v>
      </c>
      <c r="B483" s="124" t="s">
        <v>110</v>
      </c>
      <c r="C483" s="145" t="s">
        <v>555</v>
      </c>
      <c r="D483" s="118">
        <f t="shared" si="64"/>
        <v>446500</v>
      </c>
      <c r="E483" s="118">
        <f t="shared" si="64"/>
        <v>196500</v>
      </c>
      <c r="F483" s="119">
        <f t="shared" si="50"/>
        <v>250000</v>
      </c>
      <c r="G483" s="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64"/>
        <v>446500</v>
      </c>
      <c r="E484" s="118">
        <f t="shared" si="64"/>
        <v>196500</v>
      </c>
      <c r="F484" s="119">
        <f t="shared" si="50"/>
        <v>250000</v>
      </c>
      <c r="G484" s="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50"/>
        <v>250000</v>
      </c>
      <c r="G485" s="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65">D487</f>
        <v>200000</v>
      </c>
      <c r="E486" s="116">
        <f t="shared" si="65"/>
        <v>0</v>
      </c>
      <c r="F486" s="117">
        <f t="shared" si="50"/>
        <v>200000</v>
      </c>
    </row>
    <row r="487" spans="1:44" s="122" customFormat="1" ht="43.5" customHeight="1" x14ac:dyDescent="0.25">
      <c r="A487" s="441" t="s">
        <v>1034</v>
      </c>
      <c r="B487" s="121" t="s">
        <v>110</v>
      </c>
      <c r="C487" s="143" t="s">
        <v>962</v>
      </c>
      <c r="D487" s="116">
        <f t="shared" si="65"/>
        <v>200000</v>
      </c>
      <c r="E487" s="116">
        <f t="shared" si="65"/>
        <v>0</v>
      </c>
      <c r="F487" s="117">
        <f t="shared" si="50"/>
        <v>200000</v>
      </c>
    </row>
    <row r="488" spans="1:44" s="4" customFormat="1" ht="49.5" customHeight="1" x14ac:dyDescent="0.25">
      <c r="A488" s="442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50"/>
        <v>200000</v>
      </c>
    </row>
    <row r="489" spans="1:44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65"/>
        <v>0</v>
      </c>
      <c r="F489" s="119">
        <f t="shared" si="50"/>
        <v>200000</v>
      </c>
    </row>
    <row r="490" spans="1:44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65"/>
        <v>200000</v>
      </c>
      <c r="E490" s="118">
        <f t="shared" si="65"/>
        <v>0</v>
      </c>
      <c r="F490" s="119">
        <f t="shared" si="50"/>
        <v>200000</v>
      </c>
    </row>
    <row r="491" spans="1:44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65"/>
        <v>200000</v>
      </c>
      <c r="E491" s="118">
        <f t="shared" si="65"/>
        <v>0</v>
      </c>
      <c r="F491" s="119">
        <f t="shared" si="50"/>
        <v>200000</v>
      </c>
    </row>
    <row r="492" spans="1:44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65"/>
        <v>200000</v>
      </c>
      <c r="E492" s="118">
        <f t="shared" si="65"/>
        <v>0</v>
      </c>
      <c r="F492" s="119">
        <f t="shared" si="50"/>
        <v>200000</v>
      </c>
    </row>
    <row r="493" spans="1:44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50"/>
        <v>200000</v>
      </c>
    </row>
    <row r="494" spans="1:44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50"/>
        <v>56474474.319999993</v>
      </c>
      <c r="G494" s="122"/>
    </row>
    <row r="495" spans="1:44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50"/>
        <v>1755450.84</v>
      </c>
      <c r="G495" s="122"/>
    </row>
    <row r="496" spans="1:44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50"/>
        <v>1755450.84</v>
      </c>
      <c r="G496" s="122"/>
    </row>
    <row r="497" spans="1:44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50"/>
        <v>107586.31</v>
      </c>
      <c r="G497" s="122"/>
    </row>
    <row r="498" spans="1:44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50"/>
        <v>107586.31</v>
      </c>
      <c r="G498" s="122"/>
    </row>
    <row r="499" spans="1:44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50"/>
        <v>107586.31</v>
      </c>
      <c r="G499" s="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15" customFormat="1" ht="23.25" hidden="1" x14ac:dyDescent="0.25">
      <c r="A500" s="207" t="s">
        <v>160</v>
      </c>
      <c r="B500" s="208" t="s">
        <v>110</v>
      </c>
      <c r="C500" s="145" t="s">
        <v>565</v>
      </c>
      <c r="D500" s="118">
        <f t="shared" ref="D500:E506" si="66">D501</f>
        <v>0</v>
      </c>
      <c r="E500" s="118">
        <f t="shared" si="66"/>
        <v>0</v>
      </c>
      <c r="F500" s="119" t="str">
        <f t="shared" si="50"/>
        <v>-</v>
      </c>
      <c r="G500" s="4"/>
    </row>
    <row r="501" spans="1:44" s="115" customFormat="1" ht="23.25" hidden="1" x14ac:dyDescent="0.25">
      <c r="A501" s="207" t="s">
        <v>113</v>
      </c>
      <c r="B501" s="208" t="s">
        <v>110</v>
      </c>
      <c r="C501" s="145" t="s">
        <v>566</v>
      </c>
      <c r="D501" s="118">
        <f t="shared" si="66"/>
        <v>0</v>
      </c>
      <c r="E501" s="118">
        <f t="shared" si="66"/>
        <v>0</v>
      </c>
      <c r="F501" s="119" t="str">
        <f t="shared" si="50"/>
        <v>-</v>
      </c>
      <c r="G501" s="4"/>
    </row>
    <row r="502" spans="1:44" s="115" customFormat="1" ht="34.5" hidden="1" x14ac:dyDescent="0.25">
      <c r="A502" s="207" t="s">
        <v>1164</v>
      </c>
      <c r="B502" s="208" t="s">
        <v>110</v>
      </c>
      <c r="C502" s="145" t="s">
        <v>567</v>
      </c>
      <c r="D502" s="118">
        <f t="shared" si="66"/>
        <v>0</v>
      </c>
      <c r="E502" s="118">
        <f t="shared" si="66"/>
        <v>0</v>
      </c>
      <c r="F502" s="119" t="str">
        <f t="shared" si="50"/>
        <v>-</v>
      </c>
      <c r="G502" s="4"/>
    </row>
    <row r="503" spans="1:44" s="115" customFormat="1" ht="34.5" hidden="1" x14ac:dyDescent="0.25">
      <c r="A503" s="207" t="s">
        <v>114</v>
      </c>
      <c r="B503" s="208" t="s">
        <v>110</v>
      </c>
      <c r="C503" s="145" t="s">
        <v>568</v>
      </c>
      <c r="D503" s="118">
        <v>0</v>
      </c>
      <c r="E503" s="125">
        <v>0</v>
      </c>
      <c r="F503" s="119" t="str">
        <f t="shared" ref="F503:F599" si="67">IF(OR(D503="-",E503=D503),"-",D503-IF(E503="-",0,E503))</f>
        <v>-</v>
      </c>
      <c r="G503" s="4"/>
    </row>
    <row r="504" spans="1:44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si="67"/>
        <v>107586.31</v>
      </c>
      <c r="G504" s="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66"/>
        <v>104764</v>
      </c>
      <c r="E505" s="118">
        <f t="shared" si="66"/>
        <v>0</v>
      </c>
      <c r="F505" s="119">
        <f t="shared" si="67"/>
        <v>104764</v>
      </c>
      <c r="G505" s="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66"/>
        <v>104764</v>
      </c>
      <c r="E506" s="118">
        <f t="shared" si="66"/>
        <v>0</v>
      </c>
      <c r="F506" s="119">
        <f t="shared" si="67"/>
        <v>104764</v>
      </c>
      <c r="G506" s="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67"/>
        <v>104764</v>
      </c>
      <c r="G507" s="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67"/>
        <v>2822.31</v>
      </c>
      <c r="G508" s="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15" customFormat="1" ht="13.5" hidden="1" customHeight="1" x14ac:dyDescent="0.25">
      <c r="A509" s="207" t="s">
        <v>256</v>
      </c>
      <c r="B509" s="208" t="s">
        <v>110</v>
      </c>
      <c r="C509" s="145" t="s">
        <v>1513</v>
      </c>
      <c r="D509" s="229">
        <f>D510</f>
        <v>0</v>
      </c>
      <c r="E509" s="229">
        <f>E510</f>
        <v>0</v>
      </c>
      <c r="F509" s="232" t="str">
        <f t="shared" si="67"/>
        <v>-</v>
      </c>
    </row>
    <row r="510" spans="1:44" s="115" customFormat="1" ht="25.5" hidden="1" customHeight="1" x14ac:dyDescent="0.25">
      <c r="A510" s="207" t="s">
        <v>1426</v>
      </c>
      <c r="B510" s="208" t="s">
        <v>110</v>
      </c>
      <c r="C510" s="145" t="s">
        <v>1514</v>
      </c>
      <c r="D510" s="229">
        <v>0</v>
      </c>
      <c r="E510" s="229">
        <v>0</v>
      </c>
      <c r="F510" s="232" t="str">
        <f t="shared" si="67"/>
        <v>-</v>
      </c>
    </row>
    <row r="511" spans="1:44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67"/>
        <v>2822.31</v>
      </c>
      <c r="G511" s="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si="67"/>
        <v>2822.31</v>
      </c>
      <c r="G512" s="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67"/>
        <v>-</v>
      </c>
      <c r="G513" s="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4.5" hidden="1" x14ac:dyDescent="0.25">
      <c r="A514" s="296" t="s">
        <v>169</v>
      </c>
      <c r="B514" s="297" t="s">
        <v>110</v>
      </c>
      <c r="C514" s="298" t="s">
        <v>569</v>
      </c>
      <c r="D514" s="299">
        <f t="shared" ref="D514:E517" si="68">D515</f>
        <v>0</v>
      </c>
      <c r="E514" s="299">
        <f t="shared" si="68"/>
        <v>0</v>
      </c>
      <c r="F514" s="300" t="str">
        <f t="shared" si="67"/>
        <v>-</v>
      </c>
      <c r="G514" s="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23.25" hidden="1" x14ac:dyDescent="0.25">
      <c r="A515" s="296" t="s">
        <v>238</v>
      </c>
      <c r="B515" s="297" t="s">
        <v>110</v>
      </c>
      <c r="C515" s="298" t="s">
        <v>570</v>
      </c>
      <c r="D515" s="299">
        <f t="shared" si="68"/>
        <v>0</v>
      </c>
      <c r="E515" s="299">
        <f t="shared" si="68"/>
        <v>0</v>
      </c>
      <c r="F515" s="300" t="str">
        <f t="shared" si="67"/>
        <v>-</v>
      </c>
      <c r="G515" s="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4.5" hidden="1" x14ac:dyDescent="0.25">
      <c r="A516" s="296" t="s">
        <v>142</v>
      </c>
      <c r="B516" s="297" t="s">
        <v>110</v>
      </c>
      <c r="C516" s="298" t="s">
        <v>571</v>
      </c>
      <c r="D516" s="299">
        <f t="shared" si="68"/>
        <v>0</v>
      </c>
      <c r="E516" s="299">
        <f t="shared" si="68"/>
        <v>0</v>
      </c>
      <c r="F516" s="300" t="str">
        <f t="shared" si="67"/>
        <v>-</v>
      </c>
      <c r="G516" s="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25">
      <c r="A517" s="296" t="s">
        <v>143</v>
      </c>
      <c r="B517" s="297" t="s">
        <v>110</v>
      </c>
      <c r="C517" s="298" t="s">
        <v>572</v>
      </c>
      <c r="D517" s="299">
        <f t="shared" si="68"/>
        <v>0</v>
      </c>
      <c r="E517" s="299">
        <f t="shared" si="68"/>
        <v>0</v>
      </c>
      <c r="F517" s="300" t="str">
        <f t="shared" si="67"/>
        <v>-</v>
      </c>
      <c r="G517" s="4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4.5" hidden="1" x14ac:dyDescent="0.25">
      <c r="A518" s="296" t="s">
        <v>56</v>
      </c>
      <c r="B518" s="297" t="s">
        <v>110</v>
      </c>
      <c r="C518" s="298" t="s">
        <v>573</v>
      </c>
      <c r="D518" s="299"/>
      <c r="E518" s="301"/>
      <c r="F518" s="300" t="str">
        <f t="shared" si="67"/>
        <v>-</v>
      </c>
      <c r="G518" s="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15" customFormat="1" ht="34.5" hidden="1" x14ac:dyDescent="0.25">
      <c r="A519" s="207" t="s">
        <v>141</v>
      </c>
      <c r="B519" s="208" t="s">
        <v>110</v>
      </c>
      <c r="C519" s="228" t="s">
        <v>574</v>
      </c>
      <c r="D519" s="229">
        <f t="shared" ref="D519:E521" si="69">D520</f>
        <v>0</v>
      </c>
      <c r="E519" s="229">
        <f t="shared" si="69"/>
        <v>0</v>
      </c>
      <c r="F519" s="232" t="str">
        <f t="shared" si="67"/>
        <v>-</v>
      </c>
    </row>
    <row r="520" spans="1:44" s="115" customFormat="1" ht="24.75" hidden="1" customHeight="1" x14ac:dyDescent="0.25">
      <c r="A520" s="207" t="s">
        <v>148</v>
      </c>
      <c r="B520" s="208" t="s">
        <v>110</v>
      </c>
      <c r="C520" s="228" t="s">
        <v>575</v>
      </c>
      <c r="D520" s="229">
        <f t="shared" si="69"/>
        <v>0</v>
      </c>
      <c r="E520" s="229">
        <f t="shared" si="69"/>
        <v>0</v>
      </c>
      <c r="F520" s="232" t="str">
        <f t="shared" si="67"/>
        <v>-</v>
      </c>
    </row>
    <row r="521" spans="1:44" s="115" customFormat="1" ht="34.5" hidden="1" x14ac:dyDescent="0.25">
      <c r="A521" s="207" t="s">
        <v>142</v>
      </c>
      <c r="B521" s="208" t="s">
        <v>110</v>
      </c>
      <c r="C521" s="228" t="s">
        <v>576</v>
      </c>
      <c r="D521" s="229">
        <f t="shared" si="69"/>
        <v>0</v>
      </c>
      <c r="E521" s="229">
        <f t="shared" si="69"/>
        <v>0</v>
      </c>
      <c r="F521" s="232" t="str">
        <f t="shared" si="67"/>
        <v>-</v>
      </c>
    </row>
    <row r="522" spans="1:44" s="115" customFormat="1" hidden="1" x14ac:dyDescent="0.25">
      <c r="A522" s="207" t="s">
        <v>143</v>
      </c>
      <c r="B522" s="208" t="s">
        <v>110</v>
      </c>
      <c r="C522" s="228" t="s">
        <v>577</v>
      </c>
      <c r="D522" s="229">
        <f>D523+D524</f>
        <v>0</v>
      </c>
      <c r="E522" s="229">
        <f>E523+E524</f>
        <v>0</v>
      </c>
      <c r="F522" s="232" t="str">
        <f t="shared" si="67"/>
        <v>-</v>
      </c>
    </row>
    <row r="523" spans="1:44" s="115" customFormat="1" ht="34.5" hidden="1" x14ac:dyDescent="0.25">
      <c r="A523" s="207" t="s">
        <v>56</v>
      </c>
      <c r="B523" s="208" t="s">
        <v>110</v>
      </c>
      <c r="C523" s="228" t="s">
        <v>578</v>
      </c>
      <c r="D523" s="229">
        <v>0</v>
      </c>
      <c r="E523" s="230"/>
      <c r="F523" s="232" t="str">
        <f t="shared" si="67"/>
        <v>-</v>
      </c>
      <c r="H523" s="207"/>
    </row>
    <row r="524" spans="1:44" ht="34.5" hidden="1" x14ac:dyDescent="0.25">
      <c r="A524" s="318" t="s">
        <v>144</v>
      </c>
      <c r="B524" s="297" t="s">
        <v>110</v>
      </c>
      <c r="C524" s="298" t="s">
        <v>1204</v>
      </c>
      <c r="D524" s="299">
        <v>0</v>
      </c>
      <c r="E524" s="301"/>
      <c r="F524" s="300" t="str">
        <f t="shared" si="67"/>
        <v>-</v>
      </c>
      <c r="G524" s="4" t="s">
        <v>1203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84" customFormat="1" ht="45.75" hidden="1" x14ac:dyDescent="0.25">
      <c r="A525" s="296" t="s">
        <v>254</v>
      </c>
      <c r="B525" s="297" t="s">
        <v>110</v>
      </c>
      <c r="C525" s="298" t="s">
        <v>579</v>
      </c>
      <c r="D525" s="299">
        <f t="shared" ref="D525:E528" si="70">D526</f>
        <v>0</v>
      </c>
      <c r="E525" s="299">
        <f t="shared" si="70"/>
        <v>0</v>
      </c>
      <c r="F525" s="300" t="str">
        <f t="shared" si="67"/>
        <v>-</v>
      </c>
      <c r="G525" s="4"/>
    </row>
    <row r="526" spans="1:44" s="184" customFormat="1" ht="23.25" hidden="1" x14ac:dyDescent="0.25">
      <c r="A526" s="296" t="s">
        <v>320</v>
      </c>
      <c r="B526" s="297" t="s">
        <v>110</v>
      </c>
      <c r="C526" s="298" t="s">
        <v>580</v>
      </c>
      <c r="D526" s="299">
        <f t="shared" si="70"/>
        <v>0</v>
      </c>
      <c r="E526" s="299">
        <f t="shared" si="70"/>
        <v>0</v>
      </c>
      <c r="F526" s="300" t="str">
        <f t="shared" si="67"/>
        <v>-</v>
      </c>
      <c r="G526" s="4"/>
    </row>
    <row r="527" spans="1:44" s="184" customFormat="1" ht="34.5" hidden="1" x14ac:dyDescent="0.25">
      <c r="A527" s="296" t="s">
        <v>142</v>
      </c>
      <c r="B527" s="297" t="s">
        <v>110</v>
      </c>
      <c r="C527" s="298" t="s">
        <v>581</v>
      </c>
      <c r="D527" s="299">
        <f t="shared" si="70"/>
        <v>0</v>
      </c>
      <c r="E527" s="299">
        <f t="shared" si="70"/>
        <v>0</v>
      </c>
      <c r="F527" s="300" t="str">
        <f t="shared" si="67"/>
        <v>-</v>
      </c>
      <c r="G527" s="4"/>
    </row>
    <row r="528" spans="1:44" s="184" customFormat="1" hidden="1" x14ac:dyDescent="0.25">
      <c r="A528" s="296" t="s">
        <v>143</v>
      </c>
      <c r="B528" s="297" t="s">
        <v>110</v>
      </c>
      <c r="C528" s="298" t="s">
        <v>582</v>
      </c>
      <c r="D528" s="299">
        <f t="shared" si="70"/>
        <v>0</v>
      </c>
      <c r="E528" s="299">
        <f t="shared" si="70"/>
        <v>0</v>
      </c>
      <c r="F528" s="300" t="str">
        <f t="shared" si="67"/>
        <v>-</v>
      </c>
      <c r="G528" s="4"/>
    </row>
    <row r="529" spans="1:7" s="184" customFormat="1" ht="34.5" hidden="1" x14ac:dyDescent="0.25">
      <c r="A529" s="296" t="s">
        <v>56</v>
      </c>
      <c r="B529" s="297" t="s">
        <v>110</v>
      </c>
      <c r="C529" s="298" t="s">
        <v>583</v>
      </c>
      <c r="D529" s="299"/>
      <c r="E529" s="301"/>
      <c r="F529" s="300" t="str">
        <f t="shared" si="67"/>
        <v>-</v>
      </c>
      <c r="G529" s="4"/>
    </row>
    <row r="530" spans="1:7" s="185" customFormat="1" ht="34.5" hidden="1" x14ac:dyDescent="0.25">
      <c r="A530" s="309" t="s">
        <v>584</v>
      </c>
      <c r="B530" s="310" t="s">
        <v>110</v>
      </c>
      <c r="C530" s="311" t="s">
        <v>585</v>
      </c>
      <c r="D530" s="312">
        <f t="shared" ref="D530:E535" si="71">D531</f>
        <v>0</v>
      </c>
      <c r="E530" s="312">
        <f t="shared" si="71"/>
        <v>0</v>
      </c>
      <c r="F530" s="313" t="str">
        <f t="shared" si="67"/>
        <v>-</v>
      </c>
      <c r="G530" s="122"/>
    </row>
    <row r="531" spans="1:7" s="184" customFormat="1" ht="34.5" hidden="1" x14ac:dyDescent="0.25">
      <c r="A531" s="296" t="s">
        <v>239</v>
      </c>
      <c r="B531" s="297" t="s">
        <v>110</v>
      </c>
      <c r="C531" s="298" t="s">
        <v>586</v>
      </c>
      <c r="D531" s="299">
        <f t="shared" si="71"/>
        <v>0</v>
      </c>
      <c r="E531" s="299">
        <f t="shared" si="71"/>
        <v>0</v>
      </c>
      <c r="F531" s="300" t="str">
        <f t="shared" si="67"/>
        <v>-</v>
      </c>
      <c r="G531" s="4"/>
    </row>
    <row r="532" spans="1:7" s="184" customFormat="1" hidden="1" x14ac:dyDescent="0.25">
      <c r="A532" s="296" t="s">
        <v>112</v>
      </c>
      <c r="B532" s="297" t="s">
        <v>110</v>
      </c>
      <c r="C532" s="298" t="s">
        <v>587</v>
      </c>
      <c r="D532" s="299">
        <f t="shared" si="71"/>
        <v>0</v>
      </c>
      <c r="E532" s="299">
        <f t="shared" si="71"/>
        <v>0</v>
      </c>
      <c r="F532" s="300" t="str">
        <f t="shared" si="67"/>
        <v>-</v>
      </c>
      <c r="G532" s="4"/>
    </row>
    <row r="533" spans="1:7" s="184" customFormat="1" ht="45.75" hidden="1" x14ac:dyDescent="0.25">
      <c r="A533" s="296" t="s">
        <v>127</v>
      </c>
      <c r="B533" s="297" t="s">
        <v>110</v>
      </c>
      <c r="C533" s="298" t="s">
        <v>588</v>
      </c>
      <c r="D533" s="299">
        <f t="shared" si="71"/>
        <v>0</v>
      </c>
      <c r="E533" s="299">
        <f t="shared" si="71"/>
        <v>0</v>
      </c>
      <c r="F533" s="300" t="str">
        <f t="shared" si="67"/>
        <v>-</v>
      </c>
      <c r="G533" s="4"/>
    </row>
    <row r="534" spans="1:7" s="184" customFormat="1" ht="23.25" hidden="1" x14ac:dyDescent="0.25">
      <c r="A534" s="296" t="s">
        <v>113</v>
      </c>
      <c r="B534" s="297" t="s">
        <v>110</v>
      </c>
      <c r="C534" s="298" t="s">
        <v>589</v>
      </c>
      <c r="D534" s="299">
        <f t="shared" si="71"/>
        <v>0</v>
      </c>
      <c r="E534" s="299">
        <f t="shared" si="71"/>
        <v>0</v>
      </c>
      <c r="F534" s="300" t="str">
        <f t="shared" si="67"/>
        <v>-</v>
      </c>
      <c r="G534" s="4"/>
    </row>
    <row r="535" spans="1:7" s="184" customFormat="1" ht="23.25" hidden="1" x14ac:dyDescent="0.25">
      <c r="A535" s="296" t="s">
        <v>358</v>
      </c>
      <c r="B535" s="297" t="s">
        <v>110</v>
      </c>
      <c r="C535" s="298" t="s">
        <v>590</v>
      </c>
      <c r="D535" s="299">
        <f t="shared" si="71"/>
        <v>0</v>
      </c>
      <c r="E535" s="299">
        <f t="shared" si="71"/>
        <v>0</v>
      </c>
      <c r="F535" s="300" t="str">
        <f t="shared" si="67"/>
        <v>-</v>
      </c>
      <c r="G535" s="4"/>
    </row>
    <row r="536" spans="1:7" s="184" customFormat="1" ht="34.5" hidden="1" x14ac:dyDescent="0.25">
      <c r="A536" s="296" t="s">
        <v>114</v>
      </c>
      <c r="B536" s="297" t="s">
        <v>110</v>
      </c>
      <c r="C536" s="298" t="s">
        <v>591</v>
      </c>
      <c r="D536" s="299"/>
      <c r="E536" s="301"/>
      <c r="F536" s="300" t="str">
        <f t="shared" si="67"/>
        <v>-</v>
      </c>
      <c r="G536" s="4"/>
    </row>
    <row r="537" spans="1:7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72">D538</f>
        <v>63500</v>
      </c>
      <c r="E537" s="116">
        <f t="shared" si="72"/>
        <v>0</v>
      </c>
      <c r="F537" s="117">
        <f t="shared" si="67"/>
        <v>63500</v>
      </c>
    </row>
    <row r="538" spans="1:7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67"/>
        <v>63500</v>
      </c>
    </row>
    <row r="539" spans="1:7" s="395" customFormat="1" ht="45.75" hidden="1" x14ac:dyDescent="0.25">
      <c r="A539" s="402" t="s">
        <v>169</v>
      </c>
      <c r="B539" s="391" t="s">
        <v>110</v>
      </c>
      <c r="C539" s="392" t="s">
        <v>594</v>
      </c>
      <c r="D539" s="393">
        <f t="shared" si="72"/>
        <v>0</v>
      </c>
      <c r="E539" s="393">
        <f t="shared" si="72"/>
        <v>0</v>
      </c>
      <c r="F539" s="394" t="str">
        <f t="shared" si="67"/>
        <v>-</v>
      </c>
    </row>
    <row r="540" spans="1:7" s="395" customFormat="1" ht="34.5" hidden="1" x14ac:dyDescent="0.25">
      <c r="A540" s="400" t="s">
        <v>595</v>
      </c>
      <c r="B540" s="396" t="s">
        <v>110</v>
      </c>
      <c r="C540" s="397" t="s">
        <v>596</v>
      </c>
      <c r="D540" s="398">
        <f t="shared" si="72"/>
        <v>0</v>
      </c>
      <c r="E540" s="398">
        <f t="shared" si="72"/>
        <v>0</v>
      </c>
      <c r="F540" s="399" t="str">
        <f t="shared" si="67"/>
        <v>-</v>
      </c>
    </row>
    <row r="541" spans="1:7" s="395" customFormat="1" ht="34.5" hidden="1" x14ac:dyDescent="0.25">
      <c r="A541" s="400" t="s">
        <v>142</v>
      </c>
      <c r="B541" s="396" t="s">
        <v>110</v>
      </c>
      <c r="C541" s="397" t="s">
        <v>597</v>
      </c>
      <c r="D541" s="398">
        <f t="shared" si="72"/>
        <v>0</v>
      </c>
      <c r="E541" s="398">
        <f t="shared" si="72"/>
        <v>0</v>
      </c>
      <c r="F541" s="399" t="str">
        <f t="shared" si="67"/>
        <v>-</v>
      </c>
    </row>
    <row r="542" spans="1:7" s="395" customFormat="1" hidden="1" x14ac:dyDescent="0.25">
      <c r="A542" s="400" t="s">
        <v>143</v>
      </c>
      <c r="B542" s="396" t="s">
        <v>110</v>
      </c>
      <c r="C542" s="397" t="s">
        <v>598</v>
      </c>
      <c r="D542" s="398">
        <f t="shared" si="72"/>
        <v>0</v>
      </c>
      <c r="E542" s="398">
        <f t="shared" si="72"/>
        <v>0</v>
      </c>
      <c r="F542" s="399" t="str">
        <f t="shared" si="67"/>
        <v>-</v>
      </c>
    </row>
    <row r="543" spans="1:7" s="395" customFormat="1" ht="34.5" hidden="1" x14ac:dyDescent="0.25">
      <c r="A543" s="400" t="s">
        <v>56</v>
      </c>
      <c r="B543" s="396" t="s">
        <v>110</v>
      </c>
      <c r="C543" s="397" t="s">
        <v>599</v>
      </c>
      <c r="D543" s="398">
        <v>0</v>
      </c>
      <c r="E543" s="401">
        <v>0</v>
      </c>
      <c r="F543" s="399" t="str">
        <f t="shared" si="67"/>
        <v>-</v>
      </c>
    </row>
    <row r="544" spans="1:7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73">D545</f>
        <v>63500</v>
      </c>
      <c r="E544" s="116">
        <f t="shared" si="73"/>
        <v>0</v>
      </c>
      <c r="F544" s="117">
        <f t="shared" si="67"/>
        <v>63500</v>
      </c>
    </row>
    <row r="545" spans="1:44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73"/>
        <v>63500</v>
      </c>
      <c r="E545" s="118">
        <f t="shared" si="73"/>
        <v>0</v>
      </c>
      <c r="F545" s="119">
        <f t="shared" si="67"/>
        <v>63500</v>
      </c>
    </row>
    <row r="546" spans="1:44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73"/>
        <v>63500</v>
      </c>
      <c r="E546" s="118">
        <f t="shared" si="73"/>
        <v>0</v>
      </c>
      <c r="F546" s="119">
        <f t="shared" si="67"/>
        <v>63500</v>
      </c>
    </row>
    <row r="547" spans="1:44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67"/>
        <v>63500</v>
      </c>
    </row>
    <row r="548" spans="1:44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si="67"/>
        <v>63500</v>
      </c>
      <c r="G548" s="4" t="s">
        <v>1203</v>
      </c>
    </row>
    <row r="549" spans="1:44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67"/>
        <v>1584364.53</v>
      </c>
    </row>
    <row r="550" spans="1:44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67"/>
        <v>1584364.53</v>
      </c>
      <c r="G550" s="122"/>
    </row>
    <row r="551" spans="1:44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67"/>
        <v>1584364.53</v>
      </c>
      <c r="G551" s="122"/>
    </row>
    <row r="552" spans="1:44" ht="23.25" hidden="1" x14ac:dyDescent="0.25">
      <c r="A552" s="324" t="s">
        <v>160</v>
      </c>
      <c r="B552" s="325" t="s">
        <v>110</v>
      </c>
      <c r="C552" s="326" t="s">
        <v>607</v>
      </c>
      <c r="D552" s="327">
        <f t="shared" ref="D552:E554" si="74">D553</f>
        <v>0</v>
      </c>
      <c r="E552" s="327">
        <f t="shared" si="74"/>
        <v>0</v>
      </c>
      <c r="F552" s="328" t="str">
        <f t="shared" si="67"/>
        <v>-</v>
      </c>
      <c r="G552" s="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23.25" hidden="1" x14ac:dyDescent="0.25">
      <c r="A553" s="324" t="s">
        <v>113</v>
      </c>
      <c r="B553" s="325" t="s">
        <v>110</v>
      </c>
      <c r="C553" s="326" t="s">
        <v>608</v>
      </c>
      <c r="D553" s="327">
        <f t="shared" si="74"/>
        <v>0</v>
      </c>
      <c r="E553" s="327">
        <f t="shared" si="74"/>
        <v>0</v>
      </c>
      <c r="F553" s="328" t="str">
        <f t="shared" si="67"/>
        <v>-</v>
      </c>
      <c r="G553" s="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34.5" hidden="1" x14ac:dyDescent="0.25">
      <c r="A554" s="324" t="s">
        <v>1164</v>
      </c>
      <c r="B554" s="325" t="s">
        <v>110</v>
      </c>
      <c r="C554" s="326" t="s">
        <v>609</v>
      </c>
      <c r="D554" s="327">
        <f t="shared" si="74"/>
        <v>0</v>
      </c>
      <c r="E554" s="327">
        <f t="shared" si="74"/>
        <v>0</v>
      </c>
      <c r="F554" s="328" t="str">
        <f t="shared" si="67"/>
        <v>-</v>
      </c>
      <c r="G554" s="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34.5" hidden="1" x14ac:dyDescent="0.25">
      <c r="A555" s="324" t="s">
        <v>114</v>
      </c>
      <c r="B555" s="325" t="s">
        <v>110</v>
      </c>
      <c r="C555" s="326" t="s">
        <v>610</v>
      </c>
      <c r="D555" s="327">
        <v>0</v>
      </c>
      <c r="E555" s="329">
        <v>0</v>
      </c>
      <c r="F555" s="328" t="str">
        <f t="shared" si="67"/>
        <v>-</v>
      </c>
      <c r="G555" s="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75">D557</f>
        <v>2670000</v>
      </c>
      <c r="E556" s="118">
        <f t="shared" si="75"/>
        <v>1319871.47</v>
      </c>
      <c r="F556" s="119">
        <f t="shared" si="67"/>
        <v>1350128.53</v>
      </c>
      <c r="G556" s="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23.25" x14ac:dyDescent="0.25">
      <c r="A557" s="123" t="s">
        <v>113</v>
      </c>
      <c r="B557" s="124" t="s">
        <v>110</v>
      </c>
      <c r="C557" s="145" t="s">
        <v>612</v>
      </c>
      <c r="D557" s="118">
        <f t="shared" si="75"/>
        <v>2670000</v>
      </c>
      <c r="E557" s="118">
        <f t="shared" si="75"/>
        <v>1319871.47</v>
      </c>
      <c r="F557" s="119">
        <f t="shared" si="67"/>
        <v>1350128.53</v>
      </c>
      <c r="G557" s="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75"/>
        <v>2670000</v>
      </c>
      <c r="E558" s="118">
        <f t="shared" si="75"/>
        <v>1319871.47</v>
      </c>
      <c r="F558" s="119">
        <f t="shared" si="67"/>
        <v>1350128.53</v>
      </c>
      <c r="G558" s="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67"/>
        <v>1350128.53</v>
      </c>
      <c r="G559" s="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76">D561</f>
        <v>234236</v>
      </c>
      <c r="E560" s="118">
        <f t="shared" si="76"/>
        <v>0</v>
      </c>
      <c r="F560" s="119">
        <f t="shared" si="67"/>
        <v>234236</v>
      </c>
      <c r="G560" s="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23.25" x14ac:dyDescent="0.25">
      <c r="A561" s="123" t="s">
        <v>113</v>
      </c>
      <c r="B561" s="124" t="s">
        <v>110</v>
      </c>
      <c r="C561" s="145" t="s">
        <v>968</v>
      </c>
      <c r="D561" s="118">
        <f t="shared" si="76"/>
        <v>234236</v>
      </c>
      <c r="E561" s="118">
        <f t="shared" si="76"/>
        <v>0</v>
      </c>
      <c r="F561" s="119">
        <f t="shared" si="67"/>
        <v>234236</v>
      </c>
      <c r="G561" s="4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76"/>
        <v>234236</v>
      </c>
      <c r="E562" s="118">
        <f t="shared" si="76"/>
        <v>0</v>
      </c>
      <c r="F562" s="119">
        <f t="shared" si="67"/>
        <v>234236</v>
      </c>
      <c r="G562" s="4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67"/>
        <v>234236</v>
      </c>
      <c r="G563" s="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82" customFormat="1" ht="45.75" hidden="1" customHeight="1" x14ac:dyDescent="0.25">
      <c r="A564" s="224" t="s">
        <v>1205</v>
      </c>
      <c r="B564" s="225" t="s">
        <v>110</v>
      </c>
      <c r="C564" s="226" t="s">
        <v>1206</v>
      </c>
      <c r="D564" s="227">
        <f t="shared" ref="D564:E569" si="77">D565</f>
        <v>0</v>
      </c>
      <c r="E564" s="227">
        <f t="shared" si="77"/>
        <v>0</v>
      </c>
      <c r="F564" s="231" t="str">
        <f t="shared" si="67"/>
        <v>-</v>
      </c>
      <c r="G564" s="122"/>
    </row>
    <row r="565" spans="1:44" s="182" customFormat="1" ht="26.25" hidden="1" customHeight="1" x14ac:dyDescent="0.25">
      <c r="A565" s="374" t="s">
        <v>1208</v>
      </c>
      <c r="B565" s="225" t="s">
        <v>110</v>
      </c>
      <c r="C565" s="226" t="s">
        <v>1207</v>
      </c>
      <c r="D565" s="227">
        <f t="shared" si="77"/>
        <v>0</v>
      </c>
      <c r="E565" s="227">
        <f t="shared" si="77"/>
        <v>0</v>
      </c>
      <c r="F565" s="231" t="str">
        <f t="shared" si="67"/>
        <v>-</v>
      </c>
      <c r="G565" s="122"/>
    </row>
    <row r="566" spans="1:44" s="182" customFormat="1" hidden="1" x14ac:dyDescent="0.25">
      <c r="A566" s="375" t="s">
        <v>112</v>
      </c>
      <c r="B566" s="225" t="s">
        <v>110</v>
      </c>
      <c r="C566" s="226" t="s">
        <v>1209</v>
      </c>
      <c r="D566" s="227">
        <f t="shared" si="77"/>
        <v>0</v>
      </c>
      <c r="E566" s="227">
        <f t="shared" si="77"/>
        <v>0</v>
      </c>
      <c r="F566" s="231" t="str">
        <f t="shared" si="67"/>
        <v>-</v>
      </c>
      <c r="G566" s="122"/>
    </row>
    <row r="567" spans="1:44" s="181" customFormat="1" ht="22.5" hidden="1" x14ac:dyDescent="0.25">
      <c r="A567" s="376" t="s">
        <v>1211</v>
      </c>
      <c r="B567" s="208" t="s">
        <v>110</v>
      </c>
      <c r="C567" s="226" t="s">
        <v>1210</v>
      </c>
      <c r="D567" s="229">
        <f t="shared" si="77"/>
        <v>0</v>
      </c>
      <c r="E567" s="229">
        <f t="shared" si="77"/>
        <v>0</v>
      </c>
      <c r="F567" s="232" t="str">
        <f t="shared" si="67"/>
        <v>-</v>
      </c>
      <c r="G567" s="4"/>
    </row>
    <row r="568" spans="1:44" s="181" customFormat="1" ht="16.5" hidden="1" customHeight="1" x14ac:dyDescent="0.25">
      <c r="A568" s="207" t="s">
        <v>130</v>
      </c>
      <c r="B568" s="208" t="s">
        <v>110</v>
      </c>
      <c r="C568" s="377" t="s">
        <v>1212</v>
      </c>
      <c r="D568" s="229">
        <f t="shared" si="77"/>
        <v>0</v>
      </c>
      <c r="E568" s="229">
        <f t="shared" si="77"/>
        <v>0</v>
      </c>
      <c r="F568" s="232" t="str">
        <f t="shared" si="67"/>
        <v>-</v>
      </c>
      <c r="G568" s="4"/>
    </row>
    <row r="569" spans="1:44" s="181" customFormat="1" ht="23.25" hidden="1" x14ac:dyDescent="0.25">
      <c r="A569" s="207" t="s">
        <v>7</v>
      </c>
      <c r="B569" s="208" t="s">
        <v>110</v>
      </c>
      <c r="C569" s="377" t="s">
        <v>1213</v>
      </c>
      <c r="D569" s="229">
        <f>D570+D571</f>
        <v>0</v>
      </c>
      <c r="E569" s="229">
        <f t="shared" si="77"/>
        <v>0</v>
      </c>
      <c r="F569" s="232" t="str">
        <f t="shared" si="67"/>
        <v>-</v>
      </c>
      <c r="G569" s="4"/>
    </row>
    <row r="570" spans="1:44" s="181" customFormat="1" ht="26.25" hidden="1" customHeight="1" x14ac:dyDescent="0.25">
      <c r="A570" s="207" t="s">
        <v>114</v>
      </c>
      <c r="B570" s="208" t="s">
        <v>110</v>
      </c>
      <c r="C570" s="377" t="s">
        <v>1399</v>
      </c>
      <c r="D570" s="229">
        <v>0</v>
      </c>
      <c r="E570" s="230">
        <v>0</v>
      </c>
      <c r="F570" s="232" t="str">
        <f t="shared" si="67"/>
        <v>-</v>
      </c>
      <c r="G570" s="4"/>
    </row>
    <row r="571" spans="1:44" s="115" customFormat="1" hidden="1" x14ac:dyDescent="0.25">
      <c r="A571" s="324" t="s">
        <v>1215</v>
      </c>
      <c r="B571" s="325" t="s">
        <v>110</v>
      </c>
      <c r="C571" s="330" t="s">
        <v>1214</v>
      </c>
      <c r="D571" s="327">
        <v>0</v>
      </c>
      <c r="E571" s="327">
        <v>0</v>
      </c>
      <c r="F571" s="328" t="str">
        <f t="shared" si="67"/>
        <v>-</v>
      </c>
      <c r="G571" s="4"/>
    </row>
    <row r="572" spans="1:44" s="181" customFormat="1" ht="84.75" hidden="1" customHeight="1" x14ac:dyDescent="0.25">
      <c r="A572" s="331" t="s">
        <v>1165</v>
      </c>
      <c r="B572" s="320" t="s">
        <v>110</v>
      </c>
      <c r="C572" s="321" t="s">
        <v>615</v>
      </c>
      <c r="D572" s="322">
        <f t="shared" ref="D572:E583" si="78">D573</f>
        <v>0</v>
      </c>
      <c r="E572" s="322">
        <f t="shared" si="78"/>
        <v>0</v>
      </c>
      <c r="F572" s="323" t="str">
        <f t="shared" si="67"/>
        <v>-</v>
      </c>
      <c r="G572" s="4"/>
    </row>
    <row r="573" spans="1:44" s="181" customFormat="1" ht="22.5" hidden="1" x14ac:dyDescent="0.25">
      <c r="A573" s="331" t="s">
        <v>1163</v>
      </c>
      <c r="B573" s="320" t="s">
        <v>110</v>
      </c>
      <c r="C573" s="321" t="s">
        <v>616</v>
      </c>
      <c r="D573" s="322">
        <f t="shared" si="78"/>
        <v>0</v>
      </c>
      <c r="E573" s="322">
        <f t="shared" si="78"/>
        <v>0</v>
      </c>
      <c r="F573" s="323" t="str">
        <f t="shared" si="67"/>
        <v>-</v>
      </c>
      <c r="G573" s="4"/>
    </row>
    <row r="574" spans="1:44" s="181" customFormat="1" ht="22.5" hidden="1" x14ac:dyDescent="0.25">
      <c r="A574" s="331" t="s">
        <v>242</v>
      </c>
      <c r="B574" s="320" t="s">
        <v>110</v>
      </c>
      <c r="C574" s="321" t="s">
        <v>617</v>
      </c>
      <c r="D574" s="322">
        <f>D580+D575</f>
        <v>0</v>
      </c>
      <c r="E574" s="322">
        <f>E580+E575</f>
        <v>0</v>
      </c>
      <c r="F574" s="323" t="str">
        <f t="shared" si="67"/>
        <v>-</v>
      </c>
      <c r="G574" s="4"/>
    </row>
    <row r="575" spans="1:44" s="182" customFormat="1" hidden="1" x14ac:dyDescent="0.25">
      <c r="A575" s="332" t="s">
        <v>112</v>
      </c>
      <c r="B575" s="320" t="s">
        <v>110</v>
      </c>
      <c r="C575" s="321" t="s">
        <v>1158</v>
      </c>
      <c r="D575" s="322">
        <f>D576</f>
        <v>0</v>
      </c>
      <c r="E575" s="322">
        <f>E576</f>
        <v>0</v>
      </c>
      <c r="F575" s="323" t="str">
        <f t="shared" si="67"/>
        <v>-</v>
      </c>
      <c r="G575" s="122"/>
    </row>
    <row r="576" spans="1:44" s="181" customFormat="1" hidden="1" x14ac:dyDescent="0.25">
      <c r="A576" s="333" t="s">
        <v>1037</v>
      </c>
      <c r="B576" s="325" t="s">
        <v>110</v>
      </c>
      <c r="C576" s="330" t="s">
        <v>1159</v>
      </c>
      <c r="D576" s="327">
        <f t="shared" ref="D576:E578" si="79">D577</f>
        <v>0</v>
      </c>
      <c r="E576" s="327">
        <f t="shared" si="79"/>
        <v>0</v>
      </c>
      <c r="F576" s="328" t="str">
        <f t="shared" si="67"/>
        <v>-</v>
      </c>
      <c r="G576" s="4"/>
    </row>
    <row r="577" spans="1:44" s="181" customFormat="1" ht="22.5" hidden="1" x14ac:dyDescent="0.25">
      <c r="A577" s="333" t="s">
        <v>113</v>
      </c>
      <c r="B577" s="325" t="s">
        <v>110</v>
      </c>
      <c r="C577" s="330" t="s">
        <v>1160</v>
      </c>
      <c r="D577" s="327">
        <f t="shared" si="79"/>
        <v>0</v>
      </c>
      <c r="E577" s="327">
        <f t="shared" si="79"/>
        <v>0</v>
      </c>
      <c r="F577" s="328" t="str">
        <f t="shared" si="67"/>
        <v>-</v>
      </c>
      <c r="G577" s="4"/>
    </row>
    <row r="578" spans="1:44" s="181" customFormat="1" ht="33.75" hidden="1" x14ac:dyDescent="0.25">
      <c r="A578" s="333" t="s">
        <v>1164</v>
      </c>
      <c r="B578" s="325" t="s">
        <v>110</v>
      </c>
      <c r="C578" s="330" t="s">
        <v>1161</v>
      </c>
      <c r="D578" s="327">
        <f t="shared" si="79"/>
        <v>0</v>
      </c>
      <c r="E578" s="327">
        <f t="shared" si="79"/>
        <v>0</v>
      </c>
      <c r="F578" s="328" t="str">
        <f t="shared" si="67"/>
        <v>-</v>
      </c>
      <c r="G578" s="4"/>
    </row>
    <row r="579" spans="1:44" s="181" customFormat="1" ht="34.5" hidden="1" x14ac:dyDescent="0.25">
      <c r="A579" s="324" t="s">
        <v>114</v>
      </c>
      <c r="B579" s="325" t="s">
        <v>110</v>
      </c>
      <c r="C579" s="330" t="s">
        <v>1162</v>
      </c>
      <c r="D579" s="327">
        <v>0</v>
      </c>
      <c r="E579" s="329">
        <v>0</v>
      </c>
      <c r="F579" s="328" t="str">
        <f t="shared" si="67"/>
        <v>-</v>
      </c>
      <c r="G579" s="4"/>
    </row>
    <row r="580" spans="1:44" ht="23.25" hidden="1" x14ac:dyDescent="0.25">
      <c r="A580" s="324" t="s">
        <v>618</v>
      </c>
      <c r="B580" s="325" t="s">
        <v>110</v>
      </c>
      <c r="C580" s="326" t="s">
        <v>619</v>
      </c>
      <c r="D580" s="327">
        <f t="shared" si="78"/>
        <v>0</v>
      </c>
      <c r="E580" s="327">
        <f t="shared" si="78"/>
        <v>0</v>
      </c>
      <c r="F580" s="328" t="str">
        <f t="shared" si="67"/>
        <v>-</v>
      </c>
      <c r="G580" s="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idden="1" x14ac:dyDescent="0.25">
      <c r="A581" s="324" t="s">
        <v>327</v>
      </c>
      <c r="B581" s="325" t="s">
        <v>110</v>
      </c>
      <c r="C581" s="326" t="s">
        <v>620</v>
      </c>
      <c r="D581" s="327">
        <f t="shared" si="78"/>
        <v>0</v>
      </c>
      <c r="E581" s="327">
        <f t="shared" si="78"/>
        <v>0</v>
      </c>
      <c r="F581" s="328" t="str">
        <f t="shared" si="67"/>
        <v>-</v>
      </c>
      <c r="G581" s="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34.5" hidden="1" x14ac:dyDescent="0.25">
      <c r="A582" s="324" t="s">
        <v>142</v>
      </c>
      <c r="B582" s="325" t="s">
        <v>110</v>
      </c>
      <c r="C582" s="326" t="s">
        <v>621</v>
      </c>
      <c r="D582" s="327">
        <f t="shared" si="78"/>
        <v>0</v>
      </c>
      <c r="E582" s="327">
        <f t="shared" si="78"/>
        <v>0</v>
      </c>
      <c r="F582" s="328" t="str">
        <f t="shared" si="67"/>
        <v>-</v>
      </c>
      <c r="G582" s="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idden="1" x14ac:dyDescent="0.25">
      <c r="A583" s="324" t="s">
        <v>143</v>
      </c>
      <c r="B583" s="325" t="s">
        <v>110</v>
      </c>
      <c r="C583" s="326" t="s">
        <v>622</v>
      </c>
      <c r="D583" s="327">
        <f t="shared" si="78"/>
        <v>0</v>
      </c>
      <c r="E583" s="327">
        <f t="shared" si="78"/>
        <v>0</v>
      </c>
      <c r="F583" s="328" t="str">
        <f t="shared" si="67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34.5" hidden="1" x14ac:dyDescent="0.25">
      <c r="A584" s="324" t="s">
        <v>144</v>
      </c>
      <c r="B584" s="325" t="s">
        <v>110</v>
      </c>
      <c r="C584" s="326" t="s">
        <v>623</v>
      </c>
      <c r="D584" s="327"/>
      <c r="E584" s="329"/>
      <c r="F584" s="328" t="str">
        <f t="shared" si="67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67"/>
        <v>27746586.07</v>
      </c>
    </row>
    <row r="586" spans="1:44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67"/>
        <v>27405023.57</v>
      </c>
      <c r="G586" s="122"/>
    </row>
    <row r="587" spans="1:44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67"/>
        <v>27110883.650000002</v>
      </c>
      <c r="G587" s="122"/>
    </row>
    <row r="588" spans="1:44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67"/>
        <v>27110883.650000002</v>
      </c>
      <c r="G588" s="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67"/>
        <v>2896543.65</v>
      </c>
      <c r="G589" s="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15" customFormat="1" ht="23.25" hidden="1" x14ac:dyDescent="0.25">
      <c r="A590" s="207" t="s">
        <v>160</v>
      </c>
      <c r="B590" s="208" t="s">
        <v>110</v>
      </c>
      <c r="C590" s="228" t="s">
        <v>629</v>
      </c>
      <c r="D590" s="229">
        <f t="shared" ref="D590:E592" si="80">D591</f>
        <v>0</v>
      </c>
      <c r="E590" s="229">
        <f t="shared" si="80"/>
        <v>0</v>
      </c>
      <c r="F590" s="232" t="str">
        <f t="shared" si="67"/>
        <v>-</v>
      </c>
    </row>
    <row r="591" spans="1:44" s="115" customFormat="1" ht="23.25" hidden="1" x14ac:dyDescent="0.25">
      <c r="A591" s="207" t="s">
        <v>113</v>
      </c>
      <c r="B591" s="208" t="s">
        <v>110</v>
      </c>
      <c r="C591" s="228" t="s">
        <v>630</v>
      </c>
      <c r="D591" s="229">
        <f t="shared" si="80"/>
        <v>0</v>
      </c>
      <c r="E591" s="229">
        <f t="shared" si="80"/>
        <v>0</v>
      </c>
      <c r="F591" s="232" t="str">
        <f t="shared" si="67"/>
        <v>-</v>
      </c>
    </row>
    <row r="592" spans="1:44" s="115" customFormat="1" ht="34.5" hidden="1" x14ac:dyDescent="0.25">
      <c r="A592" s="207" t="s">
        <v>1164</v>
      </c>
      <c r="B592" s="208" t="s">
        <v>110</v>
      </c>
      <c r="C592" s="228" t="s">
        <v>631</v>
      </c>
      <c r="D592" s="229">
        <f t="shared" si="80"/>
        <v>0</v>
      </c>
      <c r="E592" s="229">
        <f t="shared" si="80"/>
        <v>0</v>
      </c>
      <c r="F592" s="232" t="str">
        <f t="shared" si="67"/>
        <v>-</v>
      </c>
    </row>
    <row r="593" spans="1:6" s="115" customFormat="1" hidden="1" x14ac:dyDescent="0.25">
      <c r="A593" s="207" t="s">
        <v>1285</v>
      </c>
      <c r="B593" s="208" t="s">
        <v>110</v>
      </c>
      <c r="C593" s="228" t="s">
        <v>632</v>
      </c>
      <c r="D593" s="229">
        <v>0</v>
      </c>
      <c r="E593" s="230">
        <v>0</v>
      </c>
      <c r="F593" s="232" t="str">
        <f t="shared" si="67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81">D595</f>
        <v>4196697.05</v>
      </c>
      <c r="E594" s="118">
        <f t="shared" si="81"/>
        <v>1599953.4</v>
      </c>
      <c r="F594" s="119">
        <f t="shared" si="67"/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81"/>
        <v>4196697.05</v>
      </c>
      <c r="E595" s="118">
        <f t="shared" si="81"/>
        <v>1599953.4</v>
      </c>
      <c r="F595" s="119">
        <f t="shared" si="67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81"/>
        <v>4196697.05</v>
      </c>
      <c r="E596" s="118">
        <f t="shared" si="81"/>
        <v>1599953.4</v>
      </c>
      <c r="F596" s="119">
        <f t="shared" si="67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67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82">D599</f>
        <v>299800</v>
      </c>
      <c r="E598" s="118">
        <f t="shared" si="82"/>
        <v>0</v>
      </c>
      <c r="F598" s="119">
        <f t="shared" si="67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82"/>
        <v>299800</v>
      </c>
      <c r="E599" s="118">
        <f t="shared" si="82"/>
        <v>0</v>
      </c>
      <c r="F599" s="119">
        <f t="shared" si="67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82"/>
        <v>299800</v>
      </c>
      <c r="E600" s="118">
        <f t="shared" si="82"/>
        <v>0</v>
      </c>
      <c r="F600" s="119">
        <f t="shared" ref="F600:F701" si="83">IF(OR(D600="-",E600=D600),"-",D600-IF(E600="-",0,E600))</f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83"/>
        <v>299800</v>
      </c>
    </row>
    <row r="602" spans="1:6" s="270" customFormat="1" ht="34.5" hidden="1" x14ac:dyDescent="0.25">
      <c r="A602" s="271" t="s">
        <v>169</v>
      </c>
      <c r="B602" s="272" t="s">
        <v>110</v>
      </c>
      <c r="C602" s="273" t="s">
        <v>637</v>
      </c>
      <c r="D602" s="274">
        <f>D607+D603</f>
        <v>0</v>
      </c>
      <c r="E602" s="274">
        <f>E607+E603</f>
        <v>0</v>
      </c>
      <c r="F602" s="275" t="str">
        <f t="shared" si="83"/>
        <v>-</v>
      </c>
    </row>
    <row r="603" spans="1:6" s="270" customFormat="1" ht="34.5" hidden="1" x14ac:dyDescent="0.25">
      <c r="A603" s="271" t="s">
        <v>1101</v>
      </c>
      <c r="B603" s="272" t="s">
        <v>110</v>
      </c>
      <c r="C603" s="273" t="s">
        <v>1102</v>
      </c>
      <c r="D603" s="274">
        <f t="shared" ref="D603:E605" si="84">D604</f>
        <v>0</v>
      </c>
      <c r="E603" s="274">
        <f t="shared" si="84"/>
        <v>0</v>
      </c>
      <c r="F603" s="275" t="str">
        <f t="shared" si="83"/>
        <v>-</v>
      </c>
    </row>
    <row r="604" spans="1:6" s="270" customFormat="1" ht="23.25" hidden="1" x14ac:dyDescent="0.25">
      <c r="A604" s="271" t="s">
        <v>113</v>
      </c>
      <c r="B604" s="272" t="s">
        <v>110</v>
      </c>
      <c r="C604" s="273" t="s">
        <v>1103</v>
      </c>
      <c r="D604" s="274">
        <f t="shared" si="84"/>
        <v>0</v>
      </c>
      <c r="E604" s="274">
        <f t="shared" si="84"/>
        <v>0</v>
      </c>
      <c r="F604" s="275" t="str">
        <f t="shared" si="83"/>
        <v>-</v>
      </c>
    </row>
    <row r="605" spans="1:6" s="270" customFormat="1" ht="34.5" hidden="1" x14ac:dyDescent="0.25">
      <c r="A605" s="271" t="s">
        <v>1164</v>
      </c>
      <c r="B605" s="272" t="s">
        <v>110</v>
      </c>
      <c r="C605" s="273" t="s">
        <v>1104</v>
      </c>
      <c r="D605" s="274">
        <f t="shared" si="84"/>
        <v>0</v>
      </c>
      <c r="E605" s="274">
        <f t="shared" si="84"/>
        <v>0</v>
      </c>
      <c r="F605" s="275" t="str">
        <f t="shared" si="83"/>
        <v>-</v>
      </c>
    </row>
    <row r="606" spans="1:6" s="270" customFormat="1" ht="34.5" hidden="1" x14ac:dyDescent="0.25">
      <c r="A606" s="271" t="s">
        <v>670</v>
      </c>
      <c r="B606" s="272" t="s">
        <v>110</v>
      </c>
      <c r="C606" s="273" t="s">
        <v>1105</v>
      </c>
      <c r="D606" s="274">
        <v>0</v>
      </c>
      <c r="E606" s="274">
        <v>0</v>
      </c>
      <c r="F606" s="275" t="str">
        <f t="shared" si="83"/>
        <v>-</v>
      </c>
    </row>
    <row r="607" spans="1:6" s="181" customFormat="1" ht="34.5" hidden="1" x14ac:dyDescent="0.25">
      <c r="A607" s="360" t="s">
        <v>638</v>
      </c>
      <c r="B607" s="353" t="s">
        <v>110</v>
      </c>
      <c r="C607" s="354" t="s">
        <v>639</v>
      </c>
      <c r="D607" s="358">
        <f t="shared" ref="D607:E609" si="85">D608</f>
        <v>0</v>
      </c>
      <c r="E607" s="358">
        <f t="shared" si="85"/>
        <v>0</v>
      </c>
      <c r="F607" s="359" t="str">
        <f t="shared" si="83"/>
        <v>-</v>
      </c>
    </row>
    <row r="608" spans="1:6" s="181" customFormat="1" ht="23.25" hidden="1" x14ac:dyDescent="0.25">
      <c r="A608" s="360" t="s">
        <v>113</v>
      </c>
      <c r="B608" s="353" t="s">
        <v>110</v>
      </c>
      <c r="C608" s="354" t="s">
        <v>640</v>
      </c>
      <c r="D608" s="358">
        <f t="shared" si="85"/>
        <v>0</v>
      </c>
      <c r="E608" s="358">
        <f t="shared" si="85"/>
        <v>0</v>
      </c>
      <c r="F608" s="359" t="str">
        <f t="shared" si="83"/>
        <v>-</v>
      </c>
    </row>
    <row r="609" spans="1:6" s="181" customFormat="1" ht="23.25" hidden="1" x14ac:dyDescent="0.25">
      <c r="A609" s="360" t="s">
        <v>358</v>
      </c>
      <c r="B609" s="353" t="s">
        <v>110</v>
      </c>
      <c r="C609" s="354" t="s">
        <v>641</v>
      </c>
      <c r="D609" s="358">
        <f t="shared" si="85"/>
        <v>0</v>
      </c>
      <c r="E609" s="358">
        <f t="shared" si="85"/>
        <v>0</v>
      </c>
      <c r="F609" s="359" t="str">
        <f t="shared" si="83"/>
        <v>-</v>
      </c>
    </row>
    <row r="610" spans="1:6" s="181" customFormat="1" ht="34.5" hidden="1" x14ac:dyDescent="0.25">
      <c r="A610" s="360" t="s">
        <v>114</v>
      </c>
      <c r="B610" s="353" t="s">
        <v>110</v>
      </c>
      <c r="C610" s="354" t="s">
        <v>642</v>
      </c>
      <c r="D610" s="358"/>
      <c r="E610" s="358"/>
      <c r="F610" s="359" t="str">
        <f t="shared" si="83"/>
        <v>-</v>
      </c>
    </row>
    <row r="611" spans="1:6" s="181" customFormat="1" ht="23.25" hidden="1" x14ac:dyDescent="0.25">
      <c r="A611" s="360" t="s">
        <v>618</v>
      </c>
      <c r="B611" s="353" t="s">
        <v>110</v>
      </c>
      <c r="C611" s="354" t="s">
        <v>643</v>
      </c>
      <c r="D611" s="358">
        <f t="shared" ref="D611:E614" si="86">D612</f>
        <v>0</v>
      </c>
      <c r="E611" s="358">
        <f t="shared" si="86"/>
        <v>0</v>
      </c>
      <c r="F611" s="359" t="str">
        <f t="shared" si="83"/>
        <v>-</v>
      </c>
    </row>
    <row r="612" spans="1:6" s="181" customFormat="1" hidden="1" x14ac:dyDescent="0.25">
      <c r="A612" s="360" t="s">
        <v>322</v>
      </c>
      <c r="B612" s="353" t="s">
        <v>110</v>
      </c>
      <c r="C612" s="354" t="s">
        <v>644</v>
      </c>
      <c r="D612" s="358">
        <f t="shared" si="86"/>
        <v>0</v>
      </c>
      <c r="E612" s="358">
        <f t="shared" si="86"/>
        <v>0</v>
      </c>
      <c r="F612" s="359" t="str">
        <f t="shared" si="83"/>
        <v>-</v>
      </c>
    </row>
    <row r="613" spans="1:6" s="181" customFormat="1" ht="34.5" hidden="1" x14ac:dyDescent="0.25">
      <c r="A613" s="360" t="s">
        <v>142</v>
      </c>
      <c r="B613" s="353" t="s">
        <v>110</v>
      </c>
      <c r="C613" s="354" t="s">
        <v>645</v>
      </c>
      <c r="D613" s="358">
        <f t="shared" si="86"/>
        <v>0</v>
      </c>
      <c r="E613" s="358">
        <f t="shared" si="86"/>
        <v>0</v>
      </c>
      <c r="F613" s="359" t="str">
        <f t="shared" si="83"/>
        <v>-</v>
      </c>
    </row>
    <row r="614" spans="1:6" s="181" customFormat="1" hidden="1" x14ac:dyDescent="0.25">
      <c r="A614" s="360" t="s">
        <v>143</v>
      </c>
      <c r="B614" s="353" t="s">
        <v>110</v>
      </c>
      <c r="C614" s="354" t="s">
        <v>646</v>
      </c>
      <c r="D614" s="358">
        <f t="shared" si="86"/>
        <v>0</v>
      </c>
      <c r="E614" s="358">
        <f t="shared" si="86"/>
        <v>0</v>
      </c>
      <c r="F614" s="359" t="str">
        <f t="shared" si="83"/>
        <v>-</v>
      </c>
    </row>
    <row r="615" spans="1:6" s="181" customFormat="1" ht="34.5" hidden="1" x14ac:dyDescent="0.25">
      <c r="A615" s="360" t="s">
        <v>144</v>
      </c>
      <c r="B615" s="353" t="s">
        <v>110</v>
      </c>
      <c r="C615" s="354" t="s">
        <v>647</v>
      </c>
      <c r="D615" s="358"/>
      <c r="E615" s="362"/>
      <c r="F615" s="359" t="str">
        <f t="shared" si="83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83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87">D618</f>
        <v>18214340</v>
      </c>
      <c r="E617" s="118">
        <f t="shared" si="87"/>
        <v>0</v>
      </c>
      <c r="F617" s="119">
        <f t="shared" si="83"/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87"/>
        <v>18214340</v>
      </c>
      <c r="E618" s="118">
        <f t="shared" si="87"/>
        <v>0</v>
      </c>
      <c r="F618" s="119">
        <f t="shared" si="83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87"/>
        <v>18214340</v>
      </c>
      <c r="E619" s="118">
        <f t="shared" si="87"/>
        <v>0</v>
      </c>
      <c r="F619" s="119">
        <f t="shared" si="83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83"/>
        <v>18214340</v>
      </c>
    </row>
    <row r="621" spans="1:6" s="181" customFormat="1" ht="34.5" hidden="1" x14ac:dyDescent="0.25">
      <c r="A621" s="360" t="s">
        <v>649</v>
      </c>
      <c r="B621" s="353" t="s">
        <v>110</v>
      </c>
      <c r="C621" s="354" t="s">
        <v>650</v>
      </c>
      <c r="D621" s="358">
        <f t="shared" ref="D621:E627" si="88">D622</f>
        <v>0</v>
      </c>
      <c r="E621" s="358">
        <f t="shared" si="88"/>
        <v>0</v>
      </c>
      <c r="F621" s="359" t="str">
        <f t="shared" si="83"/>
        <v>-</v>
      </c>
    </row>
    <row r="622" spans="1:6" s="181" customFormat="1" ht="23.25" hidden="1" x14ac:dyDescent="0.25">
      <c r="A622" s="360" t="s">
        <v>113</v>
      </c>
      <c r="B622" s="353" t="s">
        <v>110</v>
      </c>
      <c r="C622" s="354" t="s">
        <v>651</v>
      </c>
      <c r="D622" s="358">
        <f t="shared" si="88"/>
        <v>0</v>
      </c>
      <c r="E622" s="358">
        <f t="shared" si="88"/>
        <v>0</v>
      </c>
      <c r="F622" s="359" t="str">
        <f t="shared" si="83"/>
        <v>-</v>
      </c>
    </row>
    <row r="623" spans="1:6" s="181" customFormat="1" ht="23.25" hidden="1" x14ac:dyDescent="0.25">
      <c r="A623" s="360" t="s">
        <v>358</v>
      </c>
      <c r="B623" s="353" t="s">
        <v>110</v>
      </c>
      <c r="C623" s="354" t="s">
        <v>652</v>
      </c>
      <c r="D623" s="358">
        <f t="shared" si="88"/>
        <v>0</v>
      </c>
      <c r="E623" s="358">
        <f t="shared" si="88"/>
        <v>0</v>
      </c>
      <c r="F623" s="359" t="str">
        <f t="shared" si="83"/>
        <v>-</v>
      </c>
    </row>
    <row r="624" spans="1:6" s="181" customFormat="1" ht="34.5" hidden="1" x14ac:dyDescent="0.25">
      <c r="A624" s="360" t="s">
        <v>114</v>
      </c>
      <c r="B624" s="353" t="s">
        <v>110</v>
      </c>
      <c r="C624" s="354" t="s">
        <v>653</v>
      </c>
      <c r="D624" s="358"/>
      <c r="E624" s="362"/>
      <c r="F624" s="359" t="str">
        <f t="shared" si="83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88"/>
        <v>6000000</v>
      </c>
      <c r="E625" s="118">
        <f t="shared" si="88"/>
        <v>0</v>
      </c>
      <c r="F625" s="119">
        <f t="shared" si="83"/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88"/>
        <v>6000000</v>
      </c>
      <c r="E626" s="118">
        <f t="shared" si="88"/>
        <v>0</v>
      </c>
      <c r="F626" s="119">
        <f t="shared" si="83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88"/>
        <v>6000000</v>
      </c>
      <c r="E627" s="118">
        <f t="shared" si="88"/>
        <v>0</v>
      </c>
      <c r="F627" s="119">
        <f t="shared" si="83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83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83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83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83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89">D633</f>
        <v>0</v>
      </c>
      <c r="E632" s="118">
        <f t="shared" si="89"/>
        <v>0</v>
      </c>
      <c r="F632" s="119" t="str">
        <f t="shared" si="83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89"/>
        <v>0</v>
      </c>
      <c r="E633" s="118">
        <f t="shared" si="89"/>
        <v>0</v>
      </c>
      <c r="F633" s="119" t="str">
        <f t="shared" si="83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89"/>
        <v>0</v>
      </c>
      <c r="E634" s="118">
        <f t="shared" si="89"/>
        <v>0</v>
      </c>
      <c r="F634" s="119" t="str">
        <f t="shared" si="83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83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90">D637</f>
        <v>0</v>
      </c>
      <c r="E636" s="118">
        <f t="shared" si="90"/>
        <v>0</v>
      </c>
      <c r="F636" s="119" t="str">
        <f t="shared" si="83"/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90"/>
        <v>0</v>
      </c>
      <c r="E637" s="118">
        <f t="shared" si="90"/>
        <v>0</v>
      </c>
      <c r="F637" s="119" t="str">
        <f t="shared" si="83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83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si="83"/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83"/>
        <v>-</v>
      </c>
    </row>
    <row r="641" spans="1:7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91">D642</f>
        <v>100000</v>
      </c>
      <c r="E641" s="118">
        <f t="shared" si="91"/>
        <v>0</v>
      </c>
      <c r="F641" s="119">
        <f t="shared" si="83"/>
        <v>100000</v>
      </c>
    </row>
    <row r="642" spans="1:7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91"/>
        <v>100000</v>
      </c>
      <c r="E642" s="118">
        <f t="shared" si="91"/>
        <v>0</v>
      </c>
      <c r="F642" s="119">
        <f t="shared" si="83"/>
        <v>100000</v>
      </c>
    </row>
    <row r="643" spans="1:7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91"/>
        <v>100000</v>
      </c>
      <c r="E643" s="118">
        <f t="shared" si="91"/>
        <v>0</v>
      </c>
      <c r="F643" s="119">
        <f t="shared" si="83"/>
        <v>100000</v>
      </c>
    </row>
    <row r="644" spans="1:7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si="83"/>
        <v>100000</v>
      </c>
    </row>
    <row r="645" spans="1:7" s="122" customFormat="1" ht="45.75" hidden="1" x14ac:dyDescent="0.25">
      <c r="A645" s="319" t="s">
        <v>169</v>
      </c>
      <c r="B645" s="320" t="s">
        <v>110</v>
      </c>
      <c r="C645" s="321" t="s">
        <v>665</v>
      </c>
      <c r="D645" s="322">
        <f>D650+D646+D655</f>
        <v>0</v>
      </c>
      <c r="E645" s="322">
        <f>E650+E646+E655</f>
        <v>0</v>
      </c>
      <c r="F645" s="323" t="str">
        <f t="shared" si="83"/>
        <v>-</v>
      </c>
    </row>
    <row r="646" spans="1:7" s="277" customFormat="1" ht="45" hidden="1" x14ac:dyDescent="0.25">
      <c r="A646" s="334" t="s">
        <v>1151</v>
      </c>
      <c r="B646" s="320" t="s">
        <v>110</v>
      </c>
      <c r="C646" s="321" t="s">
        <v>1149</v>
      </c>
      <c r="D646" s="322">
        <f t="shared" ref="D646:E647" si="92">D647</f>
        <v>0</v>
      </c>
      <c r="E646" s="322">
        <f t="shared" si="92"/>
        <v>0</v>
      </c>
      <c r="F646" s="323" t="str">
        <f>IF(OR(D646="-",E646=D646),"-",D646-IF(E646="-",0,E646))</f>
        <v>-</v>
      </c>
    </row>
    <row r="647" spans="1:7" s="279" customFormat="1" ht="34.5" hidden="1" x14ac:dyDescent="0.25">
      <c r="A647" s="324" t="s">
        <v>142</v>
      </c>
      <c r="B647" s="325" t="s">
        <v>110</v>
      </c>
      <c r="C647" s="326" t="s">
        <v>1150</v>
      </c>
      <c r="D647" s="327">
        <f t="shared" si="92"/>
        <v>0</v>
      </c>
      <c r="E647" s="327">
        <f t="shared" si="92"/>
        <v>0</v>
      </c>
      <c r="F647" s="328" t="str">
        <f>IF(OR(D647="-",E647=D647),"-",D647-IF(E647="-",0,E647))</f>
        <v>-</v>
      </c>
    </row>
    <row r="648" spans="1:7" s="270" customFormat="1" hidden="1" x14ac:dyDescent="0.25">
      <c r="A648" s="324" t="s">
        <v>143</v>
      </c>
      <c r="B648" s="325" t="s">
        <v>110</v>
      </c>
      <c r="C648" s="330" t="s">
        <v>1152</v>
      </c>
      <c r="D648" s="327">
        <f>D649</f>
        <v>0</v>
      </c>
      <c r="E648" s="327">
        <f>E649</f>
        <v>0</v>
      </c>
      <c r="F648" s="328" t="str">
        <f>IF(OR(D648="-",E648=D648),"-",D648-IF(E648="-",0,E648))</f>
        <v>-</v>
      </c>
    </row>
    <row r="649" spans="1:7" s="270" customFormat="1" ht="34.5" hidden="1" x14ac:dyDescent="0.25">
      <c r="A649" s="324" t="s">
        <v>144</v>
      </c>
      <c r="B649" s="325" t="s">
        <v>110</v>
      </c>
      <c r="C649" s="330" t="s">
        <v>1153</v>
      </c>
      <c r="D649" s="327">
        <v>0</v>
      </c>
      <c r="E649" s="327">
        <v>0</v>
      </c>
      <c r="F649" s="328" t="str">
        <f>IF(OR(D649="-",E649=D649),"-",D649-IF(E649="-",0,E649))</f>
        <v>-</v>
      </c>
    </row>
    <row r="650" spans="1:7" s="270" customFormat="1" ht="23.25" hidden="1" x14ac:dyDescent="0.25">
      <c r="A650" s="324" t="s">
        <v>666</v>
      </c>
      <c r="B650" s="325" t="s">
        <v>110</v>
      </c>
      <c r="C650" s="326" t="s">
        <v>667</v>
      </c>
      <c r="D650" s="327">
        <f t="shared" ref="D650:E652" si="93">D651</f>
        <v>0</v>
      </c>
      <c r="E650" s="327">
        <f t="shared" si="93"/>
        <v>0</v>
      </c>
      <c r="F650" s="328" t="str">
        <f t="shared" si="83"/>
        <v>-</v>
      </c>
    </row>
    <row r="651" spans="1:7" s="270" customFormat="1" ht="23.25" hidden="1" x14ac:dyDescent="0.25">
      <c r="A651" s="324" t="s">
        <v>113</v>
      </c>
      <c r="B651" s="325" t="s">
        <v>110</v>
      </c>
      <c r="C651" s="326" t="s">
        <v>668</v>
      </c>
      <c r="D651" s="327">
        <f t="shared" si="93"/>
        <v>0</v>
      </c>
      <c r="E651" s="327">
        <f t="shared" si="93"/>
        <v>0</v>
      </c>
      <c r="F651" s="328" t="str">
        <f t="shared" si="83"/>
        <v>-</v>
      </c>
    </row>
    <row r="652" spans="1:7" s="270" customFormat="1" ht="34.5" hidden="1" x14ac:dyDescent="0.25">
      <c r="A652" s="324" t="s">
        <v>1164</v>
      </c>
      <c r="B652" s="325" t="s">
        <v>110</v>
      </c>
      <c r="C652" s="326" t="s">
        <v>669</v>
      </c>
      <c r="D652" s="327">
        <f t="shared" si="93"/>
        <v>0</v>
      </c>
      <c r="E652" s="327">
        <f t="shared" si="93"/>
        <v>0</v>
      </c>
      <c r="F652" s="328" t="str">
        <f t="shared" si="83"/>
        <v>-</v>
      </c>
    </row>
    <row r="653" spans="1:7" s="270" customFormat="1" ht="34.5" hidden="1" x14ac:dyDescent="0.25">
      <c r="A653" s="324" t="s">
        <v>670</v>
      </c>
      <c r="B653" s="325" t="s">
        <v>110</v>
      </c>
      <c r="C653" s="326" t="s">
        <v>671</v>
      </c>
      <c r="D653" s="327">
        <v>0</v>
      </c>
      <c r="E653" s="329">
        <v>0</v>
      </c>
      <c r="F653" s="328" t="str">
        <f t="shared" si="83"/>
        <v>-</v>
      </c>
    </row>
    <row r="654" spans="1:7" s="193" customFormat="1" hidden="1" x14ac:dyDescent="0.25">
      <c r="A654" s="334"/>
      <c r="B654" s="320" t="s">
        <v>110</v>
      </c>
      <c r="C654" s="321" t="s">
        <v>1291</v>
      </c>
      <c r="D654" s="322">
        <v>0</v>
      </c>
      <c r="E654" s="322">
        <f>E655</f>
        <v>0</v>
      </c>
      <c r="F654" s="323" t="str">
        <f>IF(OR(D654="-",E654=D654),"-",D654-IF(E654="-",0,E654))</f>
        <v>-</v>
      </c>
      <c r="G654" s="122"/>
    </row>
    <row r="655" spans="1:7" s="4" customFormat="1" ht="34.5" hidden="1" x14ac:dyDescent="0.25">
      <c r="A655" s="319" t="s">
        <v>1307</v>
      </c>
      <c r="B655" s="320" t="s">
        <v>110</v>
      </c>
      <c r="C655" s="321" t="s">
        <v>1292</v>
      </c>
      <c r="D655" s="322">
        <f t="shared" ref="D655:E657" si="94">D656</f>
        <v>0</v>
      </c>
      <c r="E655" s="322">
        <f t="shared" si="94"/>
        <v>0</v>
      </c>
      <c r="F655" s="323" t="str">
        <f t="shared" ref="F655:F658" si="95">IF(OR(D655="-",E655=D655),"-",D655-IF(E655="-",0,E655))</f>
        <v>-</v>
      </c>
    </row>
    <row r="656" spans="1:7" s="4" customFormat="1" ht="23.25" hidden="1" x14ac:dyDescent="0.25">
      <c r="A656" s="324" t="s">
        <v>113</v>
      </c>
      <c r="B656" s="325" t="s">
        <v>110</v>
      </c>
      <c r="C656" s="326" t="s">
        <v>1293</v>
      </c>
      <c r="D656" s="327">
        <f t="shared" si="94"/>
        <v>0</v>
      </c>
      <c r="E656" s="327">
        <f t="shared" si="94"/>
        <v>0</v>
      </c>
      <c r="F656" s="328" t="str">
        <f t="shared" si="95"/>
        <v>-</v>
      </c>
    </row>
    <row r="657" spans="1:7" s="4" customFormat="1" ht="34.5" hidden="1" x14ac:dyDescent="0.25">
      <c r="A657" s="324" t="s">
        <v>1164</v>
      </c>
      <c r="B657" s="325" t="s">
        <v>110</v>
      </c>
      <c r="C657" s="326" t="s">
        <v>1294</v>
      </c>
      <c r="D657" s="327">
        <f t="shared" si="94"/>
        <v>0</v>
      </c>
      <c r="E657" s="327">
        <f t="shared" si="94"/>
        <v>0</v>
      </c>
      <c r="F657" s="328" t="str">
        <f t="shared" si="95"/>
        <v>-</v>
      </c>
    </row>
    <row r="658" spans="1:7" s="4" customFormat="1" ht="34.5" hidden="1" x14ac:dyDescent="0.25">
      <c r="A658" s="324" t="s">
        <v>670</v>
      </c>
      <c r="B658" s="325" t="s">
        <v>110</v>
      </c>
      <c r="C658" s="326" t="s">
        <v>1295</v>
      </c>
      <c r="D658" s="327">
        <v>0</v>
      </c>
      <c r="E658" s="329">
        <v>0</v>
      </c>
      <c r="F658" s="328" t="str">
        <f t="shared" si="95"/>
        <v>-</v>
      </c>
    </row>
    <row r="659" spans="1:7" s="4" customFormat="1" ht="34.5" hidden="1" x14ac:dyDescent="0.25">
      <c r="A659" s="319" t="s">
        <v>618</v>
      </c>
      <c r="B659" s="320" t="s">
        <v>110</v>
      </c>
      <c r="C659" s="321" t="s">
        <v>672</v>
      </c>
      <c r="D659" s="322">
        <f>D668+D660+D672+D664</f>
        <v>0</v>
      </c>
      <c r="E659" s="322">
        <f>E668+E660+E672+E664</f>
        <v>0</v>
      </c>
      <c r="F659" s="323" t="str">
        <f t="shared" si="83"/>
        <v>-</v>
      </c>
    </row>
    <row r="660" spans="1:7" s="186" customFormat="1" hidden="1" x14ac:dyDescent="0.25">
      <c r="A660" s="335" t="s">
        <v>1040</v>
      </c>
      <c r="B660" s="325" t="s">
        <v>110</v>
      </c>
      <c r="C660" s="326" t="s">
        <v>979</v>
      </c>
      <c r="D660" s="327">
        <f t="shared" ref="D660:E662" si="96">D661</f>
        <v>0</v>
      </c>
      <c r="E660" s="327">
        <f t="shared" si="96"/>
        <v>0</v>
      </c>
      <c r="F660" s="328" t="str">
        <f t="shared" si="83"/>
        <v>-</v>
      </c>
      <c r="G660" s="4"/>
    </row>
    <row r="661" spans="1:7" s="186" customFormat="1" ht="37.5" hidden="1" customHeight="1" x14ac:dyDescent="0.25">
      <c r="A661" s="324" t="s">
        <v>142</v>
      </c>
      <c r="B661" s="325" t="s">
        <v>110</v>
      </c>
      <c r="C661" s="326" t="s">
        <v>980</v>
      </c>
      <c r="D661" s="327">
        <f t="shared" si="96"/>
        <v>0</v>
      </c>
      <c r="E661" s="327">
        <f t="shared" si="96"/>
        <v>0</v>
      </c>
      <c r="F661" s="328" t="str">
        <f t="shared" si="83"/>
        <v>-</v>
      </c>
      <c r="G661" s="4"/>
    </row>
    <row r="662" spans="1:7" s="186" customFormat="1" hidden="1" x14ac:dyDescent="0.25">
      <c r="A662" s="324" t="s">
        <v>143</v>
      </c>
      <c r="B662" s="325" t="s">
        <v>110</v>
      </c>
      <c r="C662" s="326" t="s">
        <v>981</v>
      </c>
      <c r="D662" s="327">
        <f t="shared" si="96"/>
        <v>0</v>
      </c>
      <c r="E662" s="327">
        <f t="shared" si="96"/>
        <v>0</v>
      </c>
      <c r="F662" s="328" t="str">
        <f t="shared" si="83"/>
        <v>-</v>
      </c>
      <c r="G662" s="4"/>
    </row>
    <row r="663" spans="1:7" s="186" customFormat="1" ht="38.25" hidden="1" customHeight="1" x14ac:dyDescent="0.25">
      <c r="A663" s="324" t="s">
        <v>144</v>
      </c>
      <c r="B663" s="325" t="s">
        <v>110</v>
      </c>
      <c r="C663" s="326" t="s">
        <v>982</v>
      </c>
      <c r="D663" s="327">
        <v>0</v>
      </c>
      <c r="E663" s="329"/>
      <c r="F663" s="328" t="str">
        <f t="shared" si="83"/>
        <v>-</v>
      </c>
      <c r="G663" s="4"/>
    </row>
    <row r="664" spans="1:7" s="4" customFormat="1" ht="23.25" hidden="1" x14ac:dyDescent="0.25">
      <c r="A664" s="324" t="s">
        <v>1114</v>
      </c>
      <c r="B664" s="325" t="s">
        <v>110</v>
      </c>
      <c r="C664" s="326" t="s">
        <v>1113</v>
      </c>
      <c r="D664" s="327">
        <f t="shared" ref="D664:E665" si="97">D665</f>
        <v>0</v>
      </c>
      <c r="E664" s="327">
        <f t="shared" si="97"/>
        <v>0</v>
      </c>
      <c r="F664" s="328" t="str">
        <f t="shared" si="83"/>
        <v>-</v>
      </c>
    </row>
    <row r="665" spans="1:7" s="4" customFormat="1" ht="34.5" hidden="1" x14ac:dyDescent="0.25">
      <c r="A665" s="324" t="s">
        <v>142</v>
      </c>
      <c r="B665" s="325" t="s">
        <v>110</v>
      </c>
      <c r="C665" s="326" t="s">
        <v>1112</v>
      </c>
      <c r="D665" s="327">
        <f t="shared" si="97"/>
        <v>0</v>
      </c>
      <c r="E665" s="327">
        <f t="shared" si="97"/>
        <v>0</v>
      </c>
      <c r="F665" s="328" t="str">
        <f t="shared" si="83"/>
        <v>-</v>
      </c>
    </row>
    <row r="666" spans="1:7" s="4" customFormat="1" hidden="1" x14ac:dyDescent="0.25">
      <c r="A666" s="324" t="s">
        <v>143</v>
      </c>
      <c r="B666" s="325" t="s">
        <v>110</v>
      </c>
      <c r="C666" s="326" t="s">
        <v>1111</v>
      </c>
      <c r="D666" s="327">
        <f>D667</f>
        <v>0</v>
      </c>
      <c r="E666" s="327">
        <f>E667</f>
        <v>0</v>
      </c>
      <c r="F666" s="328" t="str">
        <f t="shared" si="83"/>
        <v>-</v>
      </c>
    </row>
    <row r="667" spans="1:7" s="4" customFormat="1" ht="34.5" hidden="1" x14ac:dyDescent="0.25">
      <c r="A667" s="324" t="s">
        <v>144</v>
      </c>
      <c r="B667" s="325" t="s">
        <v>110</v>
      </c>
      <c r="C667" s="326" t="s">
        <v>1110</v>
      </c>
      <c r="D667" s="327">
        <v>0</v>
      </c>
      <c r="E667" s="329">
        <v>0</v>
      </c>
      <c r="F667" s="328" t="str">
        <f t="shared" si="83"/>
        <v>-</v>
      </c>
    </row>
    <row r="668" spans="1:7" s="115" customFormat="1" hidden="1" x14ac:dyDescent="0.25">
      <c r="A668" s="324" t="s">
        <v>57</v>
      </c>
      <c r="B668" s="325" t="s">
        <v>110</v>
      </c>
      <c r="C668" s="326" t="s">
        <v>983</v>
      </c>
      <c r="D668" s="327">
        <f t="shared" ref="D668:E670" si="98">D669</f>
        <v>0</v>
      </c>
      <c r="E668" s="327">
        <f t="shared" si="98"/>
        <v>0</v>
      </c>
      <c r="F668" s="328" t="str">
        <f t="shared" si="83"/>
        <v>-</v>
      </c>
      <c r="G668" s="4"/>
    </row>
    <row r="669" spans="1:7" s="115" customFormat="1" ht="39.75" hidden="1" customHeight="1" x14ac:dyDescent="0.25">
      <c r="A669" s="324" t="s">
        <v>142</v>
      </c>
      <c r="B669" s="325" t="s">
        <v>110</v>
      </c>
      <c r="C669" s="326" t="s">
        <v>673</v>
      </c>
      <c r="D669" s="327">
        <f t="shared" si="98"/>
        <v>0</v>
      </c>
      <c r="E669" s="327">
        <f t="shared" si="98"/>
        <v>0</v>
      </c>
      <c r="F669" s="328" t="str">
        <f t="shared" si="83"/>
        <v>-</v>
      </c>
      <c r="G669" s="4"/>
    </row>
    <row r="670" spans="1:7" s="115" customFormat="1" hidden="1" x14ac:dyDescent="0.25">
      <c r="A670" s="324" t="s">
        <v>143</v>
      </c>
      <c r="B670" s="325" t="s">
        <v>110</v>
      </c>
      <c r="C670" s="326" t="s">
        <v>674</v>
      </c>
      <c r="D670" s="327">
        <f t="shared" si="98"/>
        <v>0</v>
      </c>
      <c r="E670" s="327">
        <f t="shared" si="98"/>
        <v>0</v>
      </c>
      <c r="F670" s="328" t="str">
        <f t="shared" si="83"/>
        <v>-</v>
      </c>
      <c r="G670" s="4"/>
    </row>
    <row r="671" spans="1:7" s="115" customFormat="1" ht="38.25" hidden="1" customHeight="1" x14ac:dyDescent="0.25">
      <c r="A671" s="324" t="s">
        <v>144</v>
      </c>
      <c r="B671" s="325" t="s">
        <v>110</v>
      </c>
      <c r="C671" s="326" t="s">
        <v>675</v>
      </c>
      <c r="D671" s="327"/>
      <c r="E671" s="329"/>
      <c r="F671" s="328" t="str">
        <f t="shared" si="83"/>
        <v>-</v>
      </c>
      <c r="G671" s="4"/>
    </row>
    <row r="672" spans="1:7" s="115" customFormat="1" hidden="1" x14ac:dyDescent="0.25">
      <c r="A672" s="324" t="s">
        <v>58</v>
      </c>
      <c r="B672" s="325" t="s">
        <v>110</v>
      </c>
      <c r="C672" s="326" t="s">
        <v>676</v>
      </c>
      <c r="D672" s="327">
        <f t="shared" ref="D672:E674" si="99">D673</f>
        <v>0</v>
      </c>
      <c r="E672" s="327">
        <f t="shared" si="99"/>
        <v>0</v>
      </c>
      <c r="F672" s="328" t="str">
        <f t="shared" si="83"/>
        <v>-</v>
      </c>
      <c r="G672" s="4"/>
    </row>
    <row r="673" spans="1:7" s="115" customFormat="1" ht="34.5" hidden="1" x14ac:dyDescent="0.25">
      <c r="A673" s="324" t="s">
        <v>142</v>
      </c>
      <c r="B673" s="325" t="s">
        <v>110</v>
      </c>
      <c r="C673" s="326" t="s">
        <v>677</v>
      </c>
      <c r="D673" s="327">
        <f t="shared" si="99"/>
        <v>0</v>
      </c>
      <c r="E673" s="327">
        <f t="shared" si="99"/>
        <v>0</v>
      </c>
      <c r="F673" s="328" t="str">
        <f t="shared" si="83"/>
        <v>-</v>
      </c>
      <c r="G673" s="4"/>
    </row>
    <row r="674" spans="1:7" s="115" customFormat="1" hidden="1" x14ac:dyDescent="0.25">
      <c r="A674" s="324" t="s">
        <v>143</v>
      </c>
      <c r="B674" s="325" t="s">
        <v>110</v>
      </c>
      <c r="C674" s="326" t="s">
        <v>678</v>
      </c>
      <c r="D674" s="327">
        <f t="shared" si="99"/>
        <v>0</v>
      </c>
      <c r="E674" s="327">
        <f t="shared" si="99"/>
        <v>0</v>
      </c>
      <c r="F674" s="328" t="str">
        <f t="shared" si="83"/>
        <v>-</v>
      </c>
      <c r="G674" s="4"/>
    </row>
    <row r="675" spans="1:7" s="115" customFormat="1" ht="34.5" hidden="1" x14ac:dyDescent="0.25">
      <c r="A675" s="324" t="s">
        <v>144</v>
      </c>
      <c r="B675" s="325" t="s">
        <v>110</v>
      </c>
      <c r="C675" s="326" t="s">
        <v>679</v>
      </c>
      <c r="D675" s="327"/>
      <c r="E675" s="329"/>
      <c r="F675" s="328" t="str">
        <f t="shared" si="83"/>
        <v>-</v>
      </c>
      <c r="G675" s="4"/>
    </row>
    <row r="676" spans="1:7" s="4" customFormat="1" ht="45.75" hidden="1" x14ac:dyDescent="0.25">
      <c r="A676" s="319" t="s">
        <v>254</v>
      </c>
      <c r="B676" s="320" t="s">
        <v>110</v>
      </c>
      <c r="C676" s="321" t="s">
        <v>680</v>
      </c>
      <c r="D676" s="322">
        <f>D681+D677</f>
        <v>0</v>
      </c>
      <c r="E676" s="322">
        <f>E681+E677</f>
        <v>0</v>
      </c>
      <c r="F676" s="323" t="str">
        <f t="shared" si="83"/>
        <v>-</v>
      </c>
    </row>
    <row r="677" spans="1:7" s="4" customFormat="1" ht="33.75" hidden="1" x14ac:dyDescent="0.25">
      <c r="A677" s="333" t="s">
        <v>1170</v>
      </c>
      <c r="B677" s="325" t="s">
        <v>110</v>
      </c>
      <c r="C677" s="326" t="s">
        <v>1166</v>
      </c>
      <c r="D677" s="327">
        <f t="shared" ref="D677:E679" si="100">D678</f>
        <v>0</v>
      </c>
      <c r="E677" s="327">
        <f t="shared" si="100"/>
        <v>0</v>
      </c>
      <c r="F677" s="328" t="str">
        <f t="shared" si="83"/>
        <v>-</v>
      </c>
    </row>
    <row r="678" spans="1:7" s="4" customFormat="1" ht="33.75" hidden="1" x14ac:dyDescent="0.25">
      <c r="A678" s="335" t="s">
        <v>142</v>
      </c>
      <c r="B678" s="325" t="s">
        <v>110</v>
      </c>
      <c r="C678" s="326" t="s">
        <v>1167</v>
      </c>
      <c r="D678" s="327">
        <f t="shared" si="100"/>
        <v>0</v>
      </c>
      <c r="E678" s="327">
        <f t="shared" si="100"/>
        <v>0</v>
      </c>
      <c r="F678" s="328" t="str">
        <f t="shared" si="83"/>
        <v>-</v>
      </c>
    </row>
    <row r="679" spans="1:7" s="4" customFormat="1" hidden="1" x14ac:dyDescent="0.25">
      <c r="A679" s="335" t="s">
        <v>143</v>
      </c>
      <c r="B679" s="325" t="s">
        <v>110</v>
      </c>
      <c r="C679" s="326" t="s">
        <v>1168</v>
      </c>
      <c r="D679" s="327">
        <f>D680</f>
        <v>0</v>
      </c>
      <c r="E679" s="327">
        <f t="shared" si="100"/>
        <v>0</v>
      </c>
      <c r="F679" s="328" t="str">
        <f t="shared" si="83"/>
        <v>-</v>
      </c>
    </row>
    <row r="680" spans="1:7" s="4" customFormat="1" ht="34.5" hidden="1" x14ac:dyDescent="0.25">
      <c r="A680" s="324" t="s">
        <v>144</v>
      </c>
      <c r="B680" s="325" t="s">
        <v>110</v>
      </c>
      <c r="C680" s="326" t="s">
        <v>1169</v>
      </c>
      <c r="D680" s="327">
        <v>0</v>
      </c>
      <c r="E680" s="329">
        <v>0</v>
      </c>
      <c r="F680" s="328" t="str">
        <f t="shared" si="83"/>
        <v>-</v>
      </c>
    </row>
    <row r="681" spans="1:7" s="4" customFormat="1" ht="34.5" hidden="1" x14ac:dyDescent="0.25">
      <c r="A681" s="324" t="s">
        <v>681</v>
      </c>
      <c r="B681" s="325" t="s">
        <v>110</v>
      </c>
      <c r="C681" s="326" t="s">
        <v>682</v>
      </c>
      <c r="D681" s="327">
        <f>D682+D685</f>
        <v>0</v>
      </c>
      <c r="E681" s="327">
        <f>E685</f>
        <v>0</v>
      </c>
      <c r="F681" s="328" t="str">
        <f t="shared" si="83"/>
        <v>-</v>
      </c>
    </row>
    <row r="682" spans="1:7" s="181" customFormat="1" ht="33.75" hidden="1" x14ac:dyDescent="0.25">
      <c r="A682" s="335" t="s">
        <v>142</v>
      </c>
      <c r="B682" s="325" t="s">
        <v>110</v>
      </c>
      <c r="C682" s="326" t="s">
        <v>1237</v>
      </c>
      <c r="D682" s="327">
        <f t="shared" ref="D682:E683" si="101">D683</f>
        <v>0</v>
      </c>
      <c r="E682" s="327">
        <f t="shared" si="101"/>
        <v>0</v>
      </c>
      <c r="F682" s="328" t="str">
        <f t="shared" si="83"/>
        <v>-</v>
      </c>
      <c r="G682" s="4"/>
    </row>
    <row r="683" spans="1:7" s="181" customFormat="1" hidden="1" x14ac:dyDescent="0.25">
      <c r="A683" s="335" t="s">
        <v>143</v>
      </c>
      <c r="B683" s="325" t="s">
        <v>110</v>
      </c>
      <c r="C683" s="326" t="s">
        <v>1238</v>
      </c>
      <c r="D683" s="327">
        <f t="shared" si="101"/>
        <v>0</v>
      </c>
      <c r="E683" s="327">
        <f t="shared" si="101"/>
        <v>0</v>
      </c>
      <c r="F683" s="328" t="str">
        <f t="shared" si="83"/>
        <v>-</v>
      </c>
      <c r="G683" s="4"/>
    </row>
    <row r="684" spans="1:7" s="181" customFormat="1" ht="34.5" hidden="1" x14ac:dyDescent="0.25">
      <c r="A684" s="324" t="s">
        <v>144</v>
      </c>
      <c r="B684" s="325" t="s">
        <v>110</v>
      </c>
      <c r="C684" s="326" t="s">
        <v>1260</v>
      </c>
      <c r="D684" s="327">
        <v>0</v>
      </c>
      <c r="E684" s="329"/>
      <c r="F684" s="328" t="str">
        <f t="shared" si="83"/>
        <v>-</v>
      </c>
      <c r="G684" s="4"/>
    </row>
    <row r="685" spans="1:7" s="4" customFormat="1" ht="23.25" hidden="1" x14ac:dyDescent="0.25">
      <c r="A685" s="324" t="s">
        <v>113</v>
      </c>
      <c r="B685" s="325" t="s">
        <v>110</v>
      </c>
      <c r="C685" s="326" t="s">
        <v>683</v>
      </c>
      <c r="D685" s="327">
        <f t="shared" ref="D685:E686" si="102">D686</f>
        <v>0</v>
      </c>
      <c r="E685" s="327">
        <f t="shared" si="102"/>
        <v>0</v>
      </c>
      <c r="F685" s="328" t="str">
        <f t="shared" si="83"/>
        <v>-</v>
      </c>
    </row>
    <row r="686" spans="1:7" s="4" customFormat="1" ht="34.5" hidden="1" x14ac:dyDescent="0.25">
      <c r="A686" s="324" t="s">
        <v>1164</v>
      </c>
      <c r="B686" s="325" t="s">
        <v>110</v>
      </c>
      <c r="C686" s="326" t="s">
        <v>684</v>
      </c>
      <c r="D686" s="327">
        <f t="shared" si="102"/>
        <v>0</v>
      </c>
      <c r="E686" s="327">
        <f t="shared" si="102"/>
        <v>0</v>
      </c>
      <c r="F686" s="328" t="str">
        <f t="shared" si="83"/>
        <v>-</v>
      </c>
    </row>
    <row r="687" spans="1:7" s="4" customFormat="1" ht="34.5" hidden="1" x14ac:dyDescent="0.25">
      <c r="A687" s="324" t="s">
        <v>670</v>
      </c>
      <c r="B687" s="325" t="s">
        <v>110</v>
      </c>
      <c r="C687" s="326" t="s">
        <v>685</v>
      </c>
      <c r="D687" s="327">
        <v>0</v>
      </c>
      <c r="E687" s="329">
        <v>0</v>
      </c>
      <c r="F687" s="328" t="str">
        <f t="shared" si="83"/>
        <v>-</v>
      </c>
    </row>
    <row r="688" spans="1:7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83"/>
        <v>194139.92000000004</v>
      </c>
    </row>
    <row r="689" spans="1:44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83"/>
        <v>194139.92000000004</v>
      </c>
    </row>
    <row r="690" spans="1:44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44" s="115" customFormat="1" ht="16.5" hidden="1" customHeight="1" x14ac:dyDescent="0.25">
      <c r="A691" s="207" t="s">
        <v>689</v>
      </c>
      <c r="B691" s="208" t="s">
        <v>110</v>
      </c>
      <c r="C691" s="228" t="s">
        <v>1475</v>
      </c>
      <c r="D691" s="229">
        <f t="shared" ref="D691:E693" si="103">D692</f>
        <v>0</v>
      </c>
      <c r="E691" s="229">
        <f t="shared" si="103"/>
        <v>0</v>
      </c>
      <c r="F691" s="232" t="str">
        <f t="shared" ref="F691:F694" si="104">IF(OR(D691="-",E691=D691),"-",D691-IF(E691="-",0,E691))</f>
        <v>-</v>
      </c>
    </row>
    <row r="692" spans="1:44" s="115" customFormat="1" ht="23.25" hidden="1" x14ac:dyDescent="0.25">
      <c r="A692" s="207" t="s">
        <v>113</v>
      </c>
      <c r="B692" s="208" t="s">
        <v>110</v>
      </c>
      <c r="C692" s="228" t="s">
        <v>1476</v>
      </c>
      <c r="D692" s="229">
        <f t="shared" si="103"/>
        <v>0</v>
      </c>
      <c r="E692" s="229">
        <f t="shared" si="103"/>
        <v>0</v>
      </c>
      <c r="F692" s="232" t="str">
        <f t="shared" si="104"/>
        <v>-</v>
      </c>
    </row>
    <row r="693" spans="1:44" s="115" customFormat="1" ht="27.75" hidden="1" customHeight="1" x14ac:dyDescent="0.25">
      <c r="A693" s="207" t="s">
        <v>1164</v>
      </c>
      <c r="B693" s="208" t="s">
        <v>110</v>
      </c>
      <c r="C693" s="228" t="s">
        <v>1477</v>
      </c>
      <c r="D693" s="229">
        <f t="shared" si="103"/>
        <v>0</v>
      </c>
      <c r="E693" s="229">
        <f t="shared" si="103"/>
        <v>0</v>
      </c>
      <c r="F693" s="232" t="str">
        <f t="shared" si="104"/>
        <v>-</v>
      </c>
    </row>
    <row r="694" spans="1:44" s="115" customFormat="1" hidden="1" x14ac:dyDescent="0.25">
      <c r="A694" s="207" t="s">
        <v>1285</v>
      </c>
      <c r="B694" s="208" t="s">
        <v>110</v>
      </c>
      <c r="C694" s="228" t="s">
        <v>1478</v>
      </c>
      <c r="D694" s="229">
        <v>0</v>
      </c>
      <c r="E694" s="230">
        <v>0</v>
      </c>
      <c r="F694" s="232" t="str">
        <f t="shared" si="104"/>
        <v>-</v>
      </c>
    </row>
    <row r="695" spans="1:44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83"/>
        <v>169076.62</v>
      </c>
    </row>
    <row r="696" spans="1:44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05">D697</f>
        <v>223000</v>
      </c>
      <c r="E696" s="118">
        <f t="shared" si="105"/>
        <v>82181</v>
      </c>
      <c r="F696" s="119">
        <f t="shared" si="83"/>
        <v>140819</v>
      </c>
    </row>
    <row r="697" spans="1:44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05"/>
        <v>223000</v>
      </c>
      <c r="E697" s="118">
        <f t="shared" si="105"/>
        <v>82181</v>
      </c>
      <c r="F697" s="119">
        <f t="shared" si="83"/>
        <v>140819</v>
      </c>
    </row>
    <row r="698" spans="1:44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83"/>
        <v>140819</v>
      </c>
    </row>
    <row r="699" spans="1:44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83"/>
        <v>28257.62</v>
      </c>
      <c r="G699" s="4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15" customFormat="1" ht="13.5" hidden="1" customHeight="1" x14ac:dyDescent="0.25">
      <c r="A700" s="207" t="s">
        <v>256</v>
      </c>
      <c r="B700" s="208" t="s">
        <v>110</v>
      </c>
      <c r="C700" s="145" t="s">
        <v>1513</v>
      </c>
      <c r="D700" s="229">
        <f>D701</f>
        <v>0</v>
      </c>
      <c r="E700" s="229">
        <f>E701</f>
        <v>0</v>
      </c>
      <c r="F700" s="232" t="str">
        <f t="shared" si="83"/>
        <v>-</v>
      </c>
    </row>
    <row r="701" spans="1:44" s="115" customFormat="1" ht="25.5" hidden="1" customHeight="1" x14ac:dyDescent="0.25">
      <c r="A701" s="207" t="s">
        <v>1426</v>
      </c>
      <c r="B701" s="208" t="s">
        <v>110</v>
      </c>
      <c r="C701" s="145" t="s">
        <v>1514</v>
      </c>
      <c r="D701" s="229">
        <v>0</v>
      </c>
      <c r="E701" s="229">
        <v>0</v>
      </c>
      <c r="F701" s="232" t="str">
        <f t="shared" si="83"/>
        <v>-</v>
      </c>
    </row>
    <row r="702" spans="1:44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ref="F702:F816" si="106">IF(OR(D702="-",E702=D702),"-",D702-IF(E702="-",0,E702))</f>
        <v>28257.62</v>
      </c>
      <c r="G702" s="4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06"/>
        <v>28257.62</v>
      </c>
      <c r="G703" s="4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277" customFormat="1" ht="45.75" hidden="1" x14ac:dyDescent="0.25">
      <c r="A704" s="265" t="s">
        <v>169</v>
      </c>
      <c r="B704" s="266" t="s">
        <v>110</v>
      </c>
      <c r="C704" s="267" t="s">
        <v>1332</v>
      </c>
      <c r="D704" s="268">
        <f>D705</f>
        <v>0</v>
      </c>
      <c r="E704" s="268">
        <f>E705</f>
        <v>0</v>
      </c>
      <c r="F704" s="269" t="str">
        <f t="shared" si="106"/>
        <v>-</v>
      </c>
    </row>
    <row r="705" spans="1:44" s="277" customFormat="1" ht="54.75" hidden="1" customHeight="1" x14ac:dyDescent="0.25">
      <c r="A705" s="278" t="s">
        <v>1327</v>
      </c>
      <c r="B705" s="266" t="s">
        <v>110</v>
      </c>
      <c r="C705" s="267" t="s">
        <v>1333</v>
      </c>
      <c r="D705" s="268">
        <f t="shared" ref="D705:E706" si="107">D706</f>
        <v>0</v>
      </c>
      <c r="E705" s="268">
        <f t="shared" si="107"/>
        <v>0</v>
      </c>
      <c r="F705" s="269" t="str">
        <f>IF(OR(D705="-",E705=D705),"-",D705-IF(E705="-",0,E705))</f>
        <v>-</v>
      </c>
    </row>
    <row r="706" spans="1:44" s="279" customFormat="1" ht="34.5" hidden="1" x14ac:dyDescent="0.25">
      <c r="A706" s="271" t="s">
        <v>142</v>
      </c>
      <c r="B706" s="272" t="s">
        <v>110</v>
      </c>
      <c r="C706" s="273" t="s">
        <v>1334</v>
      </c>
      <c r="D706" s="274">
        <f t="shared" si="107"/>
        <v>0</v>
      </c>
      <c r="E706" s="274">
        <f t="shared" si="107"/>
        <v>0</v>
      </c>
      <c r="F706" s="275" t="str">
        <f>IF(OR(D706="-",E706=D706),"-",D706-IF(E706="-",0,E706))</f>
        <v>-</v>
      </c>
    </row>
    <row r="707" spans="1:44" s="270" customFormat="1" hidden="1" x14ac:dyDescent="0.25">
      <c r="A707" s="271" t="s">
        <v>143</v>
      </c>
      <c r="B707" s="272" t="s">
        <v>110</v>
      </c>
      <c r="C707" s="280" t="s">
        <v>1326</v>
      </c>
      <c r="D707" s="274">
        <f>D708</f>
        <v>0</v>
      </c>
      <c r="E707" s="274">
        <f>E708</f>
        <v>0</v>
      </c>
      <c r="F707" s="275" t="str">
        <f>IF(OR(D707="-",E707=D707),"-",D707-IF(E707="-",0,E707))</f>
        <v>-</v>
      </c>
    </row>
    <row r="708" spans="1:44" s="270" customFormat="1" ht="34.5" hidden="1" x14ac:dyDescent="0.25">
      <c r="A708" s="271" t="s">
        <v>144</v>
      </c>
      <c r="B708" s="272" t="s">
        <v>110</v>
      </c>
      <c r="C708" s="280" t="s">
        <v>1325</v>
      </c>
      <c r="D708" s="274">
        <v>0</v>
      </c>
      <c r="E708" s="274">
        <v>0</v>
      </c>
      <c r="F708" s="275" t="str">
        <f>IF(OR(D708="-",E708=D708),"-",D708-IF(E708="-",0,E708))</f>
        <v>-</v>
      </c>
    </row>
    <row r="709" spans="1:44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08">D710</f>
        <v>628900</v>
      </c>
      <c r="E709" s="116">
        <f t="shared" si="108"/>
        <v>603836.69999999995</v>
      </c>
      <c r="F709" s="117">
        <f t="shared" si="106"/>
        <v>25063.300000000047</v>
      </c>
      <c r="G709" s="122"/>
    </row>
    <row r="710" spans="1:44" x14ac:dyDescent="0.25">
      <c r="A710" s="123" t="s">
        <v>150</v>
      </c>
      <c r="B710" s="124" t="s">
        <v>110</v>
      </c>
      <c r="C710" s="145" t="s">
        <v>695</v>
      </c>
      <c r="D710" s="118">
        <f t="shared" si="108"/>
        <v>628900</v>
      </c>
      <c r="E710" s="118">
        <f t="shared" si="108"/>
        <v>603836.69999999995</v>
      </c>
      <c r="F710" s="119">
        <f t="shared" si="106"/>
        <v>25063.300000000047</v>
      </c>
      <c r="G710" s="4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08"/>
        <v>628900</v>
      </c>
      <c r="E711" s="118">
        <f t="shared" si="108"/>
        <v>603836.69999999995</v>
      </c>
      <c r="F711" s="119">
        <f t="shared" si="106"/>
        <v>25063.300000000047</v>
      </c>
      <c r="G711" s="4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x14ac:dyDescent="0.25">
      <c r="A712" s="123" t="s">
        <v>143</v>
      </c>
      <c r="B712" s="124" t="s">
        <v>110</v>
      </c>
      <c r="C712" s="145" t="s">
        <v>697</v>
      </c>
      <c r="D712" s="118">
        <f t="shared" si="108"/>
        <v>628900</v>
      </c>
      <c r="E712" s="118">
        <f t="shared" si="108"/>
        <v>603836.69999999995</v>
      </c>
      <c r="F712" s="119">
        <f t="shared" si="106"/>
        <v>25063.300000000047</v>
      </c>
      <c r="G712" s="4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06"/>
        <v>25063.300000000047</v>
      </c>
      <c r="G713" s="4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14" customFormat="1" ht="45.75" hidden="1" x14ac:dyDescent="0.25">
      <c r="A714" s="224" t="s">
        <v>1386</v>
      </c>
      <c r="B714" s="225" t="s">
        <v>110</v>
      </c>
      <c r="C714" s="226" t="s">
        <v>1331</v>
      </c>
      <c r="D714" s="227">
        <f>D715</f>
        <v>0</v>
      </c>
      <c r="E714" s="227">
        <f>E715</f>
        <v>0</v>
      </c>
      <c r="F714" s="231" t="str">
        <f t="shared" si="106"/>
        <v>-</v>
      </c>
    </row>
    <row r="715" spans="1:44" s="114" customFormat="1" ht="54.75" hidden="1" customHeight="1" x14ac:dyDescent="0.25">
      <c r="A715" s="443" t="s">
        <v>1327</v>
      </c>
      <c r="B715" s="225" t="s">
        <v>110</v>
      </c>
      <c r="C715" s="226" t="s">
        <v>1330</v>
      </c>
      <c r="D715" s="227">
        <f t="shared" ref="D715:E716" si="109">D716</f>
        <v>0</v>
      </c>
      <c r="E715" s="227">
        <f t="shared" si="109"/>
        <v>0</v>
      </c>
      <c r="F715" s="231" t="str">
        <f>IF(OR(D715="-",E715=D715),"-",D715-IF(E715="-",0,E715))</f>
        <v>-</v>
      </c>
    </row>
    <row r="716" spans="1:44" s="444" customFormat="1" ht="34.5" hidden="1" x14ac:dyDescent="0.25">
      <c r="A716" s="207" t="s">
        <v>142</v>
      </c>
      <c r="B716" s="208" t="s">
        <v>110</v>
      </c>
      <c r="C716" s="228" t="s">
        <v>1329</v>
      </c>
      <c r="D716" s="229">
        <f t="shared" si="109"/>
        <v>0</v>
      </c>
      <c r="E716" s="229">
        <f t="shared" si="109"/>
        <v>0</v>
      </c>
      <c r="F716" s="232" t="str">
        <f>IF(OR(D716="-",E716=D716),"-",D716-IF(E716="-",0,E716))</f>
        <v>-</v>
      </c>
    </row>
    <row r="717" spans="1:44" s="115" customFormat="1" hidden="1" x14ac:dyDescent="0.25">
      <c r="A717" s="207" t="s">
        <v>143</v>
      </c>
      <c r="B717" s="208" t="s">
        <v>110</v>
      </c>
      <c r="C717" s="377" t="s">
        <v>1328</v>
      </c>
      <c r="D717" s="229">
        <f>D718</f>
        <v>0</v>
      </c>
      <c r="E717" s="229">
        <f>E718</f>
        <v>0</v>
      </c>
      <c r="F717" s="232" t="str">
        <f>IF(OR(D717="-",E717=D717),"-",D717-IF(E717="-",0,E717))</f>
        <v>-</v>
      </c>
    </row>
    <row r="718" spans="1:44" s="115" customFormat="1" ht="34.5" hidden="1" x14ac:dyDescent="0.25">
      <c r="A718" s="207" t="s">
        <v>144</v>
      </c>
      <c r="B718" s="208" t="s">
        <v>110</v>
      </c>
      <c r="C718" s="377" t="s">
        <v>1357</v>
      </c>
      <c r="D718" s="229">
        <v>0</v>
      </c>
      <c r="E718" s="229">
        <v>0</v>
      </c>
      <c r="F718" s="232" t="str">
        <f>IF(OR(D718="-",E718=D718),"-",D718-IF(E718="-",0,E718))</f>
        <v>-</v>
      </c>
    </row>
    <row r="719" spans="1:44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10">D720</f>
        <v>819900</v>
      </c>
      <c r="E719" s="116">
        <f t="shared" si="110"/>
        <v>478337.5</v>
      </c>
      <c r="F719" s="117">
        <f t="shared" si="106"/>
        <v>341562.5</v>
      </c>
      <c r="G719" s="122"/>
    </row>
    <row r="720" spans="1:44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06"/>
        <v>341562.5</v>
      </c>
      <c r="G720" s="122"/>
    </row>
    <row r="721" spans="1:44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10"/>
        <v>819900</v>
      </c>
      <c r="E721" s="118">
        <f t="shared" si="110"/>
        <v>478337.5</v>
      </c>
      <c r="F721" s="119">
        <f t="shared" si="106"/>
        <v>341562.5</v>
      </c>
      <c r="G721" s="171"/>
    </row>
    <row r="722" spans="1:44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10"/>
        <v>819900</v>
      </c>
      <c r="E722" s="118">
        <f t="shared" si="110"/>
        <v>478337.5</v>
      </c>
      <c r="F722" s="119">
        <f t="shared" si="106"/>
        <v>341562.5</v>
      </c>
      <c r="G722" s="4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x14ac:dyDescent="0.25">
      <c r="A723" s="123" t="s">
        <v>122</v>
      </c>
      <c r="B723" s="124" t="s">
        <v>110</v>
      </c>
      <c r="C723" s="145" t="s">
        <v>704</v>
      </c>
      <c r="D723" s="118">
        <f t="shared" si="110"/>
        <v>819900</v>
      </c>
      <c r="E723" s="118">
        <f t="shared" si="110"/>
        <v>478337.5</v>
      </c>
      <c r="F723" s="119">
        <f t="shared" si="106"/>
        <v>341562.5</v>
      </c>
      <c r="G723" s="4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06"/>
        <v>341562.5</v>
      </c>
      <c r="G724" s="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71" customFormat="1" ht="29.25" hidden="1" customHeight="1" x14ac:dyDescent="0.25">
      <c r="A725" s="224" t="s">
        <v>11</v>
      </c>
      <c r="B725" s="208" t="s">
        <v>110</v>
      </c>
      <c r="C725" s="228" t="s">
        <v>1338</v>
      </c>
      <c r="D725" s="229">
        <f t="shared" si="110"/>
        <v>0</v>
      </c>
      <c r="E725" s="229">
        <f t="shared" si="110"/>
        <v>0</v>
      </c>
      <c r="F725" s="232" t="str">
        <f t="shared" si="106"/>
        <v>-</v>
      </c>
    </row>
    <row r="726" spans="1:44" s="4" customFormat="1" ht="20.25" hidden="1" customHeight="1" x14ac:dyDescent="0.25">
      <c r="A726" s="341" t="s">
        <v>61</v>
      </c>
      <c r="B726" s="208" t="s">
        <v>110</v>
      </c>
      <c r="C726" s="228" t="s">
        <v>1339</v>
      </c>
      <c r="D726" s="229">
        <f t="shared" si="110"/>
        <v>0</v>
      </c>
      <c r="E726" s="229">
        <f t="shared" si="110"/>
        <v>0</v>
      </c>
      <c r="F726" s="232" t="str">
        <f t="shared" si="106"/>
        <v>-</v>
      </c>
    </row>
    <row r="727" spans="1:44" s="4" customFormat="1" hidden="1" x14ac:dyDescent="0.25">
      <c r="A727" s="207" t="s">
        <v>120</v>
      </c>
      <c r="B727" s="208" t="s">
        <v>110</v>
      </c>
      <c r="C727" s="228" t="s">
        <v>1337</v>
      </c>
      <c r="D727" s="229">
        <f t="shared" si="110"/>
        <v>0</v>
      </c>
      <c r="E727" s="229">
        <f t="shared" si="110"/>
        <v>0</v>
      </c>
      <c r="F727" s="232" t="str">
        <f t="shared" si="106"/>
        <v>-</v>
      </c>
    </row>
    <row r="728" spans="1:44" s="4" customFormat="1" hidden="1" x14ac:dyDescent="0.25">
      <c r="A728" s="207" t="s">
        <v>121</v>
      </c>
      <c r="B728" s="208" t="s">
        <v>110</v>
      </c>
      <c r="C728" s="228" t="s">
        <v>1336</v>
      </c>
      <c r="D728" s="229">
        <f>D729</f>
        <v>0</v>
      </c>
      <c r="E728" s="229">
        <f>E729</f>
        <v>0</v>
      </c>
      <c r="F728" s="232" t="str">
        <f t="shared" si="106"/>
        <v>-</v>
      </c>
    </row>
    <row r="729" spans="1:44" s="4" customFormat="1" hidden="1" x14ac:dyDescent="0.25">
      <c r="A729" s="207" t="s">
        <v>158</v>
      </c>
      <c r="B729" s="208" t="s">
        <v>110</v>
      </c>
      <c r="C729" s="228" t="s">
        <v>1335</v>
      </c>
      <c r="D729" s="229">
        <v>0</v>
      </c>
      <c r="E729" s="230">
        <v>0</v>
      </c>
      <c r="F729" s="232" t="str">
        <f t="shared" si="106"/>
        <v>-</v>
      </c>
    </row>
    <row r="730" spans="1:44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06"/>
        <v>26972437.409999996</v>
      </c>
    </row>
    <row r="731" spans="1:44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06"/>
        <v>26972437.409999996</v>
      </c>
      <c r="G731" s="122"/>
    </row>
    <row r="732" spans="1:44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06"/>
        <v>15728737.409999998</v>
      </c>
      <c r="G732" s="122"/>
    </row>
    <row r="733" spans="1:44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06"/>
        <v>14008055.909999998</v>
      </c>
      <c r="G733" s="122"/>
    </row>
    <row r="734" spans="1:44" s="115" customFormat="1" ht="29.25" hidden="1" customHeight="1" x14ac:dyDescent="0.25">
      <c r="A734" s="207" t="s">
        <v>160</v>
      </c>
      <c r="B734" s="208" t="s">
        <v>110</v>
      </c>
      <c r="C734" s="228" t="s">
        <v>710</v>
      </c>
      <c r="D734" s="229">
        <f t="shared" ref="D734:E736" si="111">D735</f>
        <v>0</v>
      </c>
      <c r="E734" s="229">
        <f t="shared" si="111"/>
        <v>0</v>
      </c>
      <c r="F734" s="232" t="str">
        <f t="shared" si="106"/>
        <v>-</v>
      </c>
    </row>
    <row r="735" spans="1:44" s="115" customFormat="1" ht="23.25" hidden="1" x14ac:dyDescent="0.25">
      <c r="A735" s="207" t="s">
        <v>113</v>
      </c>
      <c r="B735" s="208" t="s">
        <v>110</v>
      </c>
      <c r="C735" s="228" t="s">
        <v>711</v>
      </c>
      <c r="D735" s="229">
        <f t="shared" si="111"/>
        <v>0</v>
      </c>
      <c r="E735" s="229">
        <f t="shared" si="111"/>
        <v>0</v>
      </c>
      <c r="F735" s="232" t="str">
        <f t="shared" si="106"/>
        <v>-</v>
      </c>
    </row>
    <row r="736" spans="1:44" s="115" customFormat="1" ht="23.25" hidden="1" x14ac:dyDescent="0.25">
      <c r="A736" s="207" t="s">
        <v>358</v>
      </c>
      <c r="B736" s="208" t="s">
        <v>110</v>
      </c>
      <c r="C736" s="228" t="s">
        <v>712</v>
      </c>
      <c r="D736" s="229">
        <f t="shared" si="111"/>
        <v>0</v>
      </c>
      <c r="E736" s="229">
        <f t="shared" si="111"/>
        <v>0</v>
      </c>
      <c r="F736" s="232" t="str">
        <f t="shared" si="106"/>
        <v>-</v>
      </c>
    </row>
    <row r="737" spans="1:44" s="115" customFormat="1" ht="34.5" hidden="1" x14ac:dyDescent="0.25">
      <c r="A737" s="207" t="s">
        <v>114</v>
      </c>
      <c r="B737" s="208" t="s">
        <v>110</v>
      </c>
      <c r="C737" s="228" t="s">
        <v>713</v>
      </c>
      <c r="D737" s="229">
        <v>0</v>
      </c>
      <c r="E737" s="230">
        <v>0</v>
      </c>
      <c r="F737" s="232" t="str">
        <f t="shared" si="106"/>
        <v>-</v>
      </c>
    </row>
    <row r="738" spans="1:44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06"/>
        <v>7280986.71</v>
      </c>
      <c r="G738" s="4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12">D740</f>
        <v>12205000</v>
      </c>
      <c r="E739" s="118">
        <f t="shared" si="112"/>
        <v>4954013.29</v>
      </c>
      <c r="F739" s="119">
        <f t="shared" si="106"/>
        <v>7250986.71</v>
      </c>
      <c r="G739" s="4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12"/>
        <v>12205000</v>
      </c>
      <c r="E740" s="118">
        <f t="shared" si="112"/>
        <v>4954013.29</v>
      </c>
      <c r="F740" s="119">
        <f t="shared" si="106"/>
        <v>7250986.71</v>
      </c>
      <c r="G740" s="4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06"/>
        <v>7250986.71</v>
      </c>
      <c r="G741" s="4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si="106"/>
        <v>30000</v>
      </c>
      <c r="G742" s="4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06"/>
        <v>30000</v>
      </c>
      <c r="G743" s="4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06"/>
        <v>30000</v>
      </c>
      <c r="G744" s="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13">E746</f>
        <v>854729.8</v>
      </c>
      <c r="F745" s="119">
        <f t="shared" si="106"/>
        <v>332670.19999999995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13"/>
        <v>1187400</v>
      </c>
      <c r="E746" s="118">
        <f t="shared" si="113"/>
        <v>854729.8</v>
      </c>
      <c r="F746" s="119">
        <f t="shared" si="106"/>
        <v>332670.19999999995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13"/>
        <v>1187400</v>
      </c>
      <c r="E747" s="118">
        <f t="shared" si="113"/>
        <v>854729.8</v>
      </c>
      <c r="F747" s="119">
        <f t="shared" si="106"/>
        <v>332670.19999999995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06"/>
        <v>332670.19999999995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14">E750</f>
        <v>806584</v>
      </c>
      <c r="F749" s="119">
        <f t="shared" si="106"/>
        <v>420816</v>
      </c>
      <c r="G749" s="4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14"/>
        <v>1227400</v>
      </c>
      <c r="E750" s="118">
        <f t="shared" si="114"/>
        <v>806584</v>
      </c>
      <c r="F750" s="119">
        <f t="shared" si="106"/>
        <v>420816</v>
      </c>
      <c r="G750" s="4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14"/>
        <v>1227400</v>
      </c>
      <c r="E751" s="118">
        <f t="shared" si="114"/>
        <v>806584</v>
      </c>
      <c r="F751" s="119">
        <f t="shared" si="106"/>
        <v>420816</v>
      </c>
      <c r="G751" s="4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06"/>
        <v>420816</v>
      </c>
      <c r="G752" s="4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15">D754</f>
        <v>1094521.6299999999</v>
      </c>
      <c r="E753" s="118">
        <f t="shared" si="115"/>
        <v>569569.88</v>
      </c>
      <c r="F753" s="119">
        <f t="shared" si="106"/>
        <v>524951.74999999988</v>
      </c>
      <c r="G753" s="4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15"/>
        <v>1094521.6299999999</v>
      </c>
      <c r="E754" s="118">
        <f t="shared" si="115"/>
        <v>569569.88</v>
      </c>
      <c r="F754" s="119">
        <f t="shared" si="106"/>
        <v>524951.74999999988</v>
      </c>
      <c r="G754" s="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15"/>
        <v>1094521.6299999999</v>
      </c>
      <c r="E755" s="118">
        <f t="shared" si="115"/>
        <v>569569.88</v>
      </c>
      <c r="F755" s="119">
        <f t="shared" si="106"/>
        <v>524951.74999999988</v>
      </c>
      <c r="G755" s="4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06"/>
        <v>524951.74999999988</v>
      </c>
      <c r="G756" s="4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06"/>
        <v>5448631.25</v>
      </c>
      <c r="G757" s="4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16">D759</f>
        <v>7599151.4699999997</v>
      </c>
      <c r="E758" s="118">
        <f t="shared" si="116"/>
        <v>2215208.2400000002</v>
      </c>
      <c r="F758" s="119">
        <f t="shared" si="106"/>
        <v>5383943.2299999995</v>
      </c>
      <c r="G758" s="4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16"/>
        <v>7599151.4699999997</v>
      </c>
      <c r="E759" s="118">
        <f t="shared" si="116"/>
        <v>2215208.2400000002</v>
      </c>
      <c r="F759" s="119">
        <f t="shared" si="106"/>
        <v>5383943.2299999995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06"/>
        <v>5383943.2299999995</v>
      </c>
      <c r="G760" s="4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06"/>
        <v>64688.020000000004</v>
      </c>
      <c r="G761" s="4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06"/>
        <v>64688.020000000004</v>
      </c>
      <c r="G762" s="4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06"/>
        <v>64688.020000000004</v>
      </c>
      <c r="G763" s="4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17">D765</f>
        <v>426600</v>
      </c>
      <c r="E764" s="118">
        <f t="shared" si="117"/>
        <v>0</v>
      </c>
      <c r="F764" s="119">
        <f t="shared" si="106"/>
        <v>426600</v>
      </c>
    </row>
    <row r="765" spans="1:44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06"/>
        <v>426600</v>
      </c>
    </row>
    <row r="766" spans="1:44" s="115" customFormat="1" ht="23.25" hidden="1" x14ac:dyDescent="0.25">
      <c r="A766" s="207" t="s">
        <v>113</v>
      </c>
      <c r="B766" s="208" t="s">
        <v>110</v>
      </c>
      <c r="C766" s="228" t="s">
        <v>1216</v>
      </c>
      <c r="D766" s="229">
        <f t="shared" ref="D766:E767" si="118">D767</f>
        <v>0</v>
      </c>
      <c r="E766" s="229">
        <f t="shared" si="118"/>
        <v>0</v>
      </c>
      <c r="F766" s="232" t="str">
        <f t="shared" si="106"/>
        <v>-</v>
      </c>
    </row>
    <row r="767" spans="1:44" s="115" customFormat="1" ht="23.25" hidden="1" x14ac:dyDescent="0.25">
      <c r="A767" s="207" t="s">
        <v>358</v>
      </c>
      <c r="B767" s="208" t="s">
        <v>110</v>
      </c>
      <c r="C767" s="228" t="s">
        <v>1216</v>
      </c>
      <c r="D767" s="229">
        <f t="shared" si="118"/>
        <v>0</v>
      </c>
      <c r="E767" s="229">
        <f t="shared" si="118"/>
        <v>0</v>
      </c>
      <c r="F767" s="232" t="str">
        <f t="shared" si="106"/>
        <v>-</v>
      </c>
    </row>
    <row r="768" spans="1:44" s="115" customFormat="1" ht="34.5" hidden="1" x14ac:dyDescent="0.25">
      <c r="A768" s="207" t="s">
        <v>114</v>
      </c>
      <c r="B768" s="208" t="s">
        <v>110</v>
      </c>
      <c r="C768" s="228" t="s">
        <v>1217</v>
      </c>
      <c r="D768" s="229">
        <v>0</v>
      </c>
      <c r="E768" s="230">
        <v>0</v>
      </c>
      <c r="F768" s="232" t="str">
        <f t="shared" si="106"/>
        <v>-</v>
      </c>
    </row>
    <row r="769" spans="1:44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17"/>
        <v>426600</v>
      </c>
      <c r="E769" s="118">
        <f t="shared" si="117"/>
        <v>0</v>
      </c>
      <c r="F769" s="119">
        <f t="shared" si="106"/>
        <v>426600</v>
      </c>
    </row>
    <row r="770" spans="1:44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17"/>
        <v>426600</v>
      </c>
      <c r="E770" s="118">
        <f t="shared" si="117"/>
        <v>0</v>
      </c>
      <c r="F770" s="119">
        <f t="shared" si="106"/>
        <v>426600</v>
      </c>
    </row>
    <row r="771" spans="1:44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06"/>
        <v>426600</v>
      </c>
    </row>
    <row r="772" spans="1:44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06"/>
        <v>1294081.5</v>
      </c>
    </row>
    <row r="773" spans="1:44" ht="73.5" hidden="1" customHeight="1" x14ac:dyDescent="0.25">
      <c r="A773" s="332" t="s">
        <v>1042</v>
      </c>
      <c r="B773" s="325" t="s">
        <v>110</v>
      </c>
      <c r="C773" s="326" t="s">
        <v>1057</v>
      </c>
      <c r="D773" s="327">
        <f t="shared" ref="D773:E775" si="119">D774</f>
        <v>0</v>
      </c>
      <c r="E773" s="327">
        <f t="shared" si="119"/>
        <v>0</v>
      </c>
      <c r="F773" s="328" t="str">
        <f t="shared" si="106"/>
        <v>-</v>
      </c>
      <c r="G773" s="4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23.25" hidden="1" x14ac:dyDescent="0.25">
      <c r="A774" s="324" t="s">
        <v>113</v>
      </c>
      <c r="B774" s="325" t="s">
        <v>110</v>
      </c>
      <c r="C774" s="326" t="s">
        <v>1263</v>
      </c>
      <c r="D774" s="327">
        <f t="shared" si="119"/>
        <v>0</v>
      </c>
      <c r="E774" s="327">
        <f t="shared" si="119"/>
        <v>0</v>
      </c>
      <c r="F774" s="328" t="str">
        <f t="shared" si="106"/>
        <v>-</v>
      </c>
      <c r="G774" s="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34.5" hidden="1" x14ac:dyDescent="0.25">
      <c r="A775" s="324" t="s">
        <v>1164</v>
      </c>
      <c r="B775" s="325" t="s">
        <v>110</v>
      </c>
      <c r="C775" s="326" t="s">
        <v>1262</v>
      </c>
      <c r="D775" s="327">
        <f t="shared" si="119"/>
        <v>0</v>
      </c>
      <c r="E775" s="327">
        <f t="shared" si="119"/>
        <v>0</v>
      </c>
      <c r="F775" s="328" t="str">
        <f t="shared" si="106"/>
        <v>-</v>
      </c>
      <c r="G775" s="4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25">
      <c r="A776" s="324" t="s">
        <v>1285</v>
      </c>
      <c r="B776" s="325" t="s">
        <v>110</v>
      </c>
      <c r="C776" s="326" t="s">
        <v>1261</v>
      </c>
      <c r="D776" s="327">
        <v>0</v>
      </c>
      <c r="E776" s="329">
        <v>0</v>
      </c>
      <c r="F776" s="328" t="str">
        <f t="shared" si="106"/>
        <v>-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20">D778</f>
        <v>121479.6</v>
      </c>
      <c r="E777" s="118">
        <f t="shared" si="120"/>
        <v>0</v>
      </c>
      <c r="F777" s="119">
        <f t="shared" si="106"/>
        <v>121479.6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20"/>
        <v>121479.6</v>
      </c>
      <c r="E778" s="118">
        <f t="shared" si="120"/>
        <v>0</v>
      </c>
      <c r="F778" s="119">
        <f t="shared" si="106"/>
        <v>121479.6</v>
      </c>
      <c r="G778" s="4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20"/>
        <v>121479.6</v>
      </c>
      <c r="E779" s="118">
        <f t="shared" si="120"/>
        <v>0</v>
      </c>
      <c r="F779" s="119">
        <f t="shared" si="106"/>
        <v>121479.6</v>
      </c>
      <c r="G779" s="4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06"/>
        <v>121479.6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15" customFormat="1" ht="61.5" hidden="1" customHeight="1" x14ac:dyDescent="0.25">
      <c r="A781" s="446" t="s">
        <v>1395</v>
      </c>
      <c r="B781" s="208" t="s">
        <v>110</v>
      </c>
      <c r="C781" s="228" t="s">
        <v>1312</v>
      </c>
      <c r="D781" s="229">
        <f t="shared" ref="D781:E791" si="121">D782</f>
        <v>0</v>
      </c>
      <c r="E781" s="229">
        <f t="shared" si="121"/>
        <v>0</v>
      </c>
      <c r="F781" s="232" t="str">
        <f t="shared" si="106"/>
        <v>-</v>
      </c>
    </row>
    <row r="782" spans="1:44" s="115" customFormat="1" ht="23.25" hidden="1" x14ac:dyDescent="0.25">
      <c r="A782" s="207" t="s">
        <v>113</v>
      </c>
      <c r="B782" s="208" t="s">
        <v>110</v>
      </c>
      <c r="C782" s="228" t="s">
        <v>1311</v>
      </c>
      <c r="D782" s="229">
        <f t="shared" si="121"/>
        <v>0</v>
      </c>
      <c r="E782" s="229">
        <f t="shared" si="121"/>
        <v>0</v>
      </c>
      <c r="F782" s="232" t="str">
        <f t="shared" si="106"/>
        <v>-</v>
      </c>
    </row>
    <row r="783" spans="1:44" s="115" customFormat="1" ht="25.5" hidden="1" customHeight="1" x14ac:dyDescent="0.25">
      <c r="A783" s="207" t="s">
        <v>1164</v>
      </c>
      <c r="B783" s="208" t="s">
        <v>110</v>
      </c>
      <c r="C783" s="228" t="s">
        <v>1310</v>
      </c>
      <c r="D783" s="229">
        <f t="shared" si="121"/>
        <v>0</v>
      </c>
      <c r="E783" s="229">
        <f t="shared" si="121"/>
        <v>0</v>
      </c>
      <c r="F783" s="232" t="str">
        <f t="shared" si="106"/>
        <v>-</v>
      </c>
    </row>
    <row r="784" spans="1:44" s="115" customFormat="1" hidden="1" x14ac:dyDescent="0.25">
      <c r="A784" s="207" t="s">
        <v>1285</v>
      </c>
      <c r="B784" s="208" t="s">
        <v>110</v>
      </c>
      <c r="C784" s="228" t="s">
        <v>1309</v>
      </c>
      <c r="D784" s="229">
        <v>0</v>
      </c>
      <c r="E784" s="230">
        <v>0</v>
      </c>
      <c r="F784" s="232" t="str">
        <f t="shared" si="106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21"/>
        <v>909444</v>
      </c>
      <c r="E785" s="118">
        <f t="shared" si="121"/>
        <v>0</v>
      </c>
      <c r="F785" s="119">
        <f t="shared" si="106"/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21"/>
        <v>909444</v>
      </c>
      <c r="E786" s="118">
        <f t="shared" si="121"/>
        <v>0</v>
      </c>
      <c r="F786" s="119">
        <f t="shared" si="106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21"/>
        <v>909444</v>
      </c>
      <c r="E787" s="118">
        <f t="shared" si="121"/>
        <v>0</v>
      </c>
      <c r="F787" s="119">
        <f t="shared" si="106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06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21"/>
        <v>263157.90000000002</v>
      </c>
      <c r="E789" s="118">
        <f t="shared" si="121"/>
        <v>0</v>
      </c>
      <c r="F789" s="119">
        <f t="shared" si="106"/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21"/>
        <v>263157.90000000002</v>
      </c>
      <c r="E790" s="118">
        <f t="shared" si="121"/>
        <v>0</v>
      </c>
      <c r="F790" s="119">
        <f t="shared" si="106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21"/>
        <v>263157.90000000002</v>
      </c>
      <c r="E791" s="118">
        <f t="shared" si="121"/>
        <v>0</v>
      </c>
      <c r="F791" s="119">
        <f t="shared" si="106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06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06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06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22">D796</f>
        <v>220519</v>
      </c>
      <c r="E795" s="118">
        <f t="shared" si="122"/>
        <v>0</v>
      </c>
      <c r="F795" s="119">
        <f t="shared" si="106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22"/>
        <v>220519</v>
      </c>
      <c r="E796" s="118">
        <f t="shared" si="122"/>
        <v>0</v>
      </c>
      <c r="F796" s="119">
        <f t="shared" si="106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22"/>
        <v>220519</v>
      </c>
      <c r="E797" s="118">
        <f t="shared" si="122"/>
        <v>0</v>
      </c>
      <c r="F797" s="119">
        <f t="shared" si="106"/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06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06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23">D801</f>
        <v>11023181</v>
      </c>
      <c r="E800" s="118">
        <f t="shared" si="123"/>
        <v>0</v>
      </c>
      <c r="F800" s="119">
        <f t="shared" si="106"/>
        <v>11023181</v>
      </c>
    </row>
    <row r="801" spans="1:7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23"/>
        <v>11023181</v>
      </c>
      <c r="E801" s="118">
        <f t="shared" si="123"/>
        <v>0</v>
      </c>
      <c r="F801" s="119">
        <f t="shared" si="106"/>
        <v>11023181</v>
      </c>
    </row>
    <row r="802" spans="1:7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23"/>
        <v>11023181</v>
      </c>
      <c r="E802" s="118">
        <f t="shared" si="123"/>
        <v>0</v>
      </c>
      <c r="F802" s="119">
        <f t="shared" si="106"/>
        <v>11023181</v>
      </c>
    </row>
    <row r="803" spans="1:7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06"/>
        <v>11023181</v>
      </c>
      <c r="G803" s="4">
        <f>6.82+14.02+46.16</f>
        <v>67</v>
      </c>
    </row>
    <row r="804" spans="1:7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si="106"/>
        <v>-</v>
      </c>
    </row>
    <row r="805" spans="1:7" s="186" customFormat="1" ht="33" hidden="1" customHeight="1" x14ac:dyDescent="0.25">
      <c r="A805" s="486" t="s">
        <v>1431</v>
      </c>
      <c r="B805" s="195" t="s">
        <v>110</v>
      </c>
      <c r="C805" s="219" t="s">
        <v>1403</v>
      </c>
      <c r="D805" s="220">
        <f t="shared" ref="D805:E807" si="124">D806</f>
        <v>0</v>
      </c>
      <c r="E805" s="220">
        <f t="shared" si="124"/>
        <v>0</v>
      </c>
      <c r="F805" s="119" t="str">
        <f t="shared" si="106"/>
        <v>-</v>
      </c>
      <c r="G805" s="4"/>
    </row>
    <row r="806" spans="1:7" s="186" customFormat="1" ht="23.25" hidden="1" x14ac:dyDescent="0.25">
      <c r="A806" s="187" t="s">
        <v>113</v>
      </c>
      <c r="B806" s="195" t="s">
        <v>110</v>
      </c>
      <c r="C806" s="219" t="s">
        <v>1402</v>
      </c>
      <c r="D806" s="220">
        <f t="shared" si="124"/>
        <v>0</v>
      </c>
      <c r="E806" s="220">
        <f t="shared" si="124"/>
        <v>0</v>
      </c>
      <c r="F806" s="119" t="str">
        <f t="shared" si="106"/>
        <v>-</v>
      </c>
      <c r="G806" s="4"/>
    </row>
    <row r="807" spans="1:7" s="186" customFormat="1" ht="23.25" hidden="1" x14ac:dyDescent="0.25">
      <c r="A807" s="187" t="s">
        <v>358</v>
      </c>
      <c r="B807" s="195" t="s">
        <v>110</v>
      </c>
      <c r="C807" s="219" t="s">
        <v>1401</v>
      </c>
      <c r="D807" s="220">
        <f t="shared" si="124"/>
        <v>0</v>
      </c>
      <c r="E807" s="220">
        <f t="shared" si="124"/>
        <v>0</v>
      </c>
      <c r="F807" s="119" t="str">
        <f t="shared" si="106"/>
        <v>-</v>
      </c>
      <c r="G807" s="4"/>
    </row>
    <row r="808" spans="1:7" s="186" customFormat="1" ht="26.25" hidden="1" customHeight="1" x14ac:dyDescent="0.25">
      <c r="A808" s="187" t="s">
        <v>114</v>
      </c>
      <c r="B808" s="195" t="s">
        <v>110</v>
      </c>
      <c r="C808" s="219" t="s">
        <v>1400</v>
      </c>
      <c r="D808" s="220">
        <v>0</v>
      </c>
      <c r="E808" s="222">
        <v>0</v>
      </c>
      <c r="F808" s="119" t="str">
        <f t="shared" si="106"/>
        <v>-</v>
      </c>
      <c r="G808" s="4"/>
    </row>
    <row r="809" spans="1:7" s="193" customFormat="1" ht="31.5" hidden="1" customHeight="1" x14ac:dyDescent="0.25">
      <c r="A809" s="319" t="s">
        <v>1117</v>
      </c>
      <c r="B809" s="320" t="s">
        <v>110</v>
      </c>
      <c r="C809" s="321" t="s">
        <v>1116</v>
      </c>
      <c r="D809" s="322">
        <f>D815+D820+D810</f>
        <v>0</v>
      </c>
      <c r="E809" s="322">
        <f>E815+E820+E810</f>
        <v>0</v>
      </c>
      <c r="F809" s="323" t="str">
        <f t="shared" si="106"/>
        <v>-</v>
      </c>
    </row>
    <row r="810" spans="1:7" s="193" customFormat="1" hidden="1" x14ac:dyDescent="0.25">
      <c r="A810" s="319" t="s">
        <v>112</v>
      </c>
      <c r="B810" s="320" t="s">
        <v>110</v>
      </c>
      <c r="C810" s="321" t="s">
        <v>1176</v>
      </c>
      <c r="D810" s="322">
        <f>D811</f>
        <v>0</v>
      </c>
      <c r="E810" s="322">
        <f>E811</f>
        <v>0</v>
      </c>
      <c r="F810" s="323" t="str">
        <f t="shared" si="106"/>
        <v>-</v>
      </c>
    </row>
    <row r="811" spans="1:7" s="194" customFormat="1" ht="33.75" hidden="1" customHeight="1" x14ac:dyDescent="0.25">
      <c r="A811" s="324" t="s">
        <v>156</v>
      </c>
      <c r="B811" s="325" t="s">
        <v>110</v>
      </c>
      <c r="C811" s="326" t="s">
        <v>1177</v>
      </c>
      <c r="D811" s="327">
        <f t="shared" ref="D811:E813" si="125">D812</f>
        <v>0</v>
      </c>
      <c r="E811" s="327">
        <f t="shared" si="125"/>
        <v>0</v>
      </c>
      <c r="F811" s="328" t="str">
        <f t="shared" si="106"/>
        <v>-</v>
      </c>
    </row>
    <row r="812" spans="1:7" s="194" customFormat="1" ht="26.25" hidden="1" customHeight="1" x14ac:dyDescent="0.25">
      <c r="A812" s="324" t="s">
        <v>113</v>
      </c>
      <c r="B812" s="325" t="s">
        <v>110</v>
      </c>
      <c r="C812" s="326" t="s">
        <v>1178</v>
      </c>
      <c r="D812" s="327">
        <f t="shared" si="125"/>
        <v>0</v>
      </c>
      <c r="E812" s="327">
        <f t="shared" si="125"/>
        <v>0</v>
      </c>
      <c r="F812" s="328" t="str">
        <f t="shared" si="106"/>
        <v>-</v>
      </c>
    </row>
    <row r="813" spans="1:7" s="194" customFormat="1" ht="41.25" hidden="1" customHeight="1" x14ac:dyDescent="0.25">
      <c r="A813" s="324" t="s">
        <v>1164</v>
      </c>
      <c r="B813" s="325" t="s">
        <v>110</v>
      </c>
      <c r="C813" s="326" t="s">
        <v>1179</v>
      </c>
      <c r="D813" s="327">
        <f t="shared" si="125"/>
        <v>0</v>
      </c>
      <c r="E813" s="327">
        <f t="shared" si="125"/>
        <v>0</v>
      </c>
      <c r="F813" s="328" t="str">
        <f t="shared" si="106"/>
        <v>-</v>
      </c>
    </row>
    <row r="814" spans="1:7" s="194" customFormat="1" ht="18" hidden="1" customHeight="1" x14ac:dyDescent="0.25">
      <c r="A814" s="324" t="s">
        <v>1285</v>
      </c>
      <c r="B814" s="325" t="s">
        <v>110</v>
      </c>
      <c r="C814" s="326" t="s">
        <v>1180</v>
      </c>
      <c r="D814" s="327">
        <v>0</v>
      </c>
      <c r="E814" s="329">
        <v>0</v>
      </c>
      <c r="F814" s="328" t="str">
        <f t="shared" si="106"/>
        <v>-</v>
      </c>
    </row>
    <row r="815" spans="1:7" s="114" customFormat="1" ht="45.75" hidden="1" x14ac:dyDescent="0.25">
      <c r="A815" s="224" t="s">
        <v>316</v>
      </c>
      <c r="B815" s="225" t="s">
        <v>110</v>
      </c>
      <c r="C815" s="226" t="s">
        <v>1128</v>
      </c>
      <c r="D815" s="227">
        <f>D816</f>
        <v>0</v>
      </c>
      <c r="E815" s="227">
        <f>E816</f>
        <v>0</v>
      </c>
      <c r="F815" s="231" t="str">
        <f t="shared" si="106"/>
        <v>-</v>
      </c>
    </row>
    <row r="816" spans="1:7" s="115" customFormat="1" ht="78" hidden="1" customHeight="1" x14ac:dyDescent="0.25">
      <c r="A816" s="207" t="s">
        <v>1145</v>
      </c>
      <c r="B816" s="208" t="s">
        <v>110</v>
      </c>
      <c r="C816" s="228" t="s">
        <v>1129</v>
      </c>
      <c r="D816" s="229">
        <f t="shared" ref="D816:E818" si="126">D817</f>
        <v>0</v>
      </c>
      <c r="E816" s="229">
        <f t="shared" si="126"/>
        <v>0</v>
      </c>
      <c r="F816" s="232" t="str">
        <f t="shared" si="106"/>
        <v>-</v>
      </c>
    </row>
    <row r="817" spans="1:7" s="115" customFormat="1" ht="31.5" hidden="1" customHeight="1" x14ac:dyDescent="0.25">
      <c r="A817" s="207" t="s">
        <v>113</v>
      </c>
      <c r="B817" s="208" t="s">
        <v>110</v>
      </c>
      <c r="C817" s="228" t="s">
        <v>1130</v>
      </c>
      <c r="D817" s="229">
        <f t="shared" si="126"/>
        <v>0</v>
      </c>
      <c r="E817" s="229">
        <f t="shared" si="126"/>
        <v>0</v>
      </c>
      <c r="F817" s="232" t="str">
        <f t="shared" ref="F817:F880" si="127">IF(OR(D817="-",E817=D817),"-",D817-IF(E817="-",0,E817))</f>
        <v>-</v>
      </c>
    </row>
    <row r="818" spans="1:7" s="115" customFormat="1" ht="23.25" hidden="1" x14ac:dyDescent="0.25">
      <c r="A818" s="207" t="s">
        <v>358</v>
      </c>
      <c r="B818" s="208" t="s">
        <v>110</v>
      </c>
      <c r="C818" s="228" t="s">
        <v>1131</v>
      </c>
      <c r="D818" s="229">
        <f t="shared" si="126"/>
        <v>0</v>
      </c>
      <c r="E818" s="229">
        <f t="shared" si="126"/>
        <v>0</v>
      </c>
      <c r="F818" s="232" t="str">
        <f t="shared" si="127"/>
        <v>-</v>
      </c>
    </row>
    <row r="819" spans="1:7" s="115" customFormat="1" hidden="1" x14ac:dyDescent="0.25">
      <c r="A819" s="207" t="s">
        <v>1285</v>
      </c>
      <c r="B819" s="208" t="s">
        <v>110</v>
      </c>
      <c r="C819" s="228" t="s">
        <v>1132</v>
      </c>
      <c r="D819" s="229">
        <v>0</v>
      </c>
      <c r="E819" s="230">
        <v>0</v>
      </c>
      <c r="F819" s="232" t="str">
        <f t="shared" si="127"/>
        <v>-</v>
      </c>
    </row>
    <row r="820" spans="1:7" s="114" customFormat="1" ht="45" hidden="1" x14ac:dyDescent="0.25">
      <c r="A820" s="378" t="s">
        <v>1143</v>
      </c>
      <c r="B820" s="225" t="s">
        <v>110</v>
      </c>
      <c r="C820" s="226" t="s">
        <v>1133</v>
      </c>
      <c r="D820" s="227">
        <f>D821</f>
        <v>0</v>
      </c>
      <c r="E820" s="227">
        <f>E821</f>
        <v>0</v>
      </c>
      <c r="F820" s="231" t="str">
        <f t="shared" si="127"/>
        <v>-</v>
      </c>
    </row>
    <row r="821" spans="1:7" s="115" customFormat="1" ht="66" hidden="1" customHeight="1" x14ac:dyDescent="0.25">
      <c r="A821" s="378" t="s">
        <v>1144</v>
      </c>
      <c r="B821" s="208" t="s">
        <v>110</v>
      </c>
      <c r="C821" s="228" t="s">
        <v>1134</v>
      </c>
      <c r="D821" s="229">
        <f t="shared" ref="D821:E823" si="128">D822</f>
        <v>0</v>
      </c>
      <c r="E821" s="229">
        <f t="shared" si="128"/>
        <v>0</v>
      </c>
      <c r="F821" s="232" t="str">
        <f t="shared" si="127"/>
        <v>-</v>
      </c>
    </row>
    <row r="822" spans="1:7" s="115" customFormat="1" ht="23.25" hidden="1" x14ac:dyDescent="0.25">
      <c r="A822" s="207" t="s">
        <v>113</v>
      </c>
      <c r="B822" s="208" t="s">
        <v>110</v>
      </c>
      <c r="C822" s="228" t="s">
        <v>1135</v>
      </c>
      <c r="D822" s="229">
        <f t="shared" si="128"/>
        <v>0</v>
      </c>
      <c r="E822" s="229">
        <f t="shared" si="128"/>
        <v>0</v>
      </c>
      <c r="F822" s="232" t="str">
        <f t="shared" si="127"/>
        <v>-</v>
      </c>
    </row>
    <row r="823" spans="1:7" s="115" customFormat="1" ht="23.25" hidden="1" x14ac:dyDescent="0.25">
      <c r="A823" s="207" t="s">
        <v>358</v>
      </c>
      <c r="B823" s="208" t="s">
        <v>110</v>
      </c>
      <c r="C823" s="228" t="s">
        <v>1136</v>
      </c>
      <c r="D823" s="229">
        <f t="shared" si="128"/>
        <v>0</v>
      </c>
      <c r="E823" s="229">
        <f t="shared" si="128"/>
        <v>0</v>
      </c>
      <c r="F823" s="232" t="str">
        <f t="shared" si="127"/>
        <v>-</v>
      </c>
    </row>
    <row r="824" spans="1:7" s="115" customFormat="1" ht="34.5" hidden="1" x14ac:dyDescent="0.25">
      <c r="A824" s="207" t="s">
        <v>114</v>
      </c>
      <c r="B824" s="208" t="s">
        <v>110</v>
      </c>
      <c r="C824" s="228" t="s">
        <v>1137</v>
      </c>
      <c r="D824" s="229">
        <v>0</v>
      </c>
      <c r="E824" s="230">
        <v>0</v>
      </c>
      <c r="F824" s="232" t="str">
        <f t="shared" si="127"/>
        <v>-</v>
      </c>
    </row>
    <row r="825" spans="1:7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29">D826</f>
        <v>1966944.44</v>
      </c>
      <c r="E825" s="116">
        <f t="shared" si="129"/>
        <v>295535</v>
      </c>
      <c r="F825" s="117">
        <f t="shared" si="127"/>
        <v>1671409.44</v>
      </c>
      <c r="G825" s="122"/>
    </row>
    <row r="826" spans="1:7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27"/>
        <v>1671409.44</v>
      </c>
      <c r="G826" s="122"/>
    </row>
    <row r="827" spans="1:7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30">D828</f>
        <v>1966944.44</v>
      </c>
      <c r="E827" s="116">
        <f t="shared" si="130"/>
        <v>295535</v>
      </c>
      <c r="F827" s="117">
        <f t="shared" si="127"/>
        <v>1671409.44</v>
      </c>
    </row>
    <row r="828" spans="1:7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27"/>
        <v>1671409.44</v>
      </c>
    </row>
    <row r="829" spans="1:7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30"/>
        <v>590800</v>
      </c>
      <c r="E829" s="118">
        <f t="shared" si="130"/>
        <v>295535</v>
      </c>
      <c r="F829" s="119">
        <f t="shared" si="127"/>
        <v>295265</v>
      </c>
    </row>
    <row r="830" spans="1:7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30"/>
        <v>590800</v>
      </c>
      <c r="E830" s="118">
        <f t="shared" si="130"/>
        <v>295535</v>
      </c>
      <c r="F830" s="119">
        <f t="shared" si="127"/>
        <v>295265</v>
      </c>
    </row>
    <row r="831" spans="1:7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30"/>
        <v>590800</v>
      </c>
      <c r="E831" s="118">
        <f t="shared" si="130"/>
        <v>295535</v>
      </c>
      <c r="F831" s="119">
        <f t="shared" si="127"/>
        <v>295265</v>
      </c>
    </row>
    <row r="832" spans="1:7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30"/>
        <v>590800</v>
      </c>
      <c r="E832" s="118">
        <f t="shared" si="130"/>
        <v>295535</v>
      </c>
      <c r="F832" s="119">
        <f t="shared" si="127"/>
        <v>295265</v>
      </c>
    </row>
    <row r="833" spans="1:44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30"/>
        <v>590800</v>
      </c>
      <c r="E833" s="118">
        <f t="shared" si="130"/>
        <v>295535</v>
      </c>
      <c r="F833" s="119">
        <f t="shared" si="127"/>
        <v>295265</v>
      </c>
    </row>
    <row r="834" spans="1:44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27"/>
        <v>295265</v>
      </c>
    </row>
    <row r="835" spans="1:44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si="127"/>
        <v>1376144.44</v>
      </c>
    </row>
    <row r="836" spans="1:44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30"/>
        <v>1261700</v>
      </c>
      <c r="E836" s="118">
        <f t="shared" si="130"/>
        <v>0</v>
      </c>
      <c r="F836" s="119">
        <f t="shared" si="127"/>
        <v>1261700</v>
      </c>
    </row>
    <row r="837" spans="1:44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30"/>
        <v>1261700</v>
      </c>
      <c r="E837" s="118">
        <f t="shared" si="130"/>
        <v>0</v>
      </c>
      <c r="F837" s="119">
        <f t="shared" si="127"/>
        <v>1261700</v>
      </c>
    </row>
    <row r="838" spans="1:44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30"/>
        <v>1261700</v>
      </c>
      <c r="E838" s="118">
        <f t="shared" si="130"/>
        <v>0</v>
      </c>
      <c r="F838" s="119">
        <f t="shared" si="127"/>
        <v>1261700</v>
      </c>
    </row>
    <row r="839" spans="1:44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30"/>
        <v>1261700</v>
      </c>
      <c r="E839" s="118">
        <f t="shared" si="130"/>
        <v>0</v>
      </c>
      <c r="F839" s="119">
        <f t="shared" si="127"/>
        <v>1261700</v>
      </c>
    </row>
    <row r="840" spans="1:44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27"/>
        <v>1261700</v>
      </c>
    </row>
    <row r="841" spans="1:44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31">D842</f>
        <v>114444.44</v>
      </c>
      <c r="E841" s="116">
        <f t="shared" si="131"/>
        <v>0</v>
      </c>
      <c r="F841" s="117">
        <f t="shared" si="127"/>
        <v>114444.44</v>
      </c>
    </row>
    <row r="842" spans="1:44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31"/>
        <v>114444.44</v>
      </c>
      <c r="E842" s="118">
        <f t="shared" si="131"/>
        <v>0</v>
      </c>
      <c r="F842" s="119">
        <f t="shared" si="127"/>
        <v>114444.44</v>
      </c>
      <c r="G842" s="4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31"/>
        <v>114444.44</v>
      </c>
      <c r="E843" s="118">
        <f t="shared" si="131"/>
        <v>0</v>
      </c>
      <c r="F843" s="119">
        <f t="shared" si="127"/>
        <v>114444.44</v>
      </c>
      <c r="G843" s="4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27"/>
        <v>114444.44</v>
      </c>
      <c r="G844" s="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27"/>
        <v>-</v>
      </c>
      <c r="G845" s="4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27"/>
        <v>114444.44</v>
      </c>
      <c r="G846" s="4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82" customFormat="1" ht="23.25" hidden="1" x14ac:dyDescent="0.25">
      <c r="A847" s="224" t="s">
        <v>341</v>
      </c>
      <c r="B847" s="225" t="s">
        <v>110</v>
      </c>
      <c r="C847" s="226" t="s">
        <v>742</v>
      </c>
      <c r="D847" s="227">
        <f t="shared" si="129"/>
        <v>0</v>
      </c>
      <c r="E847" s="227">
        <f t="shared" si="129"/>
        <v>0</v>
      </c>
      <c r="F847" s="231" t="str">
        <f t="shared" si="127"/>
        <v>-</v>
      </c>
      <c r="G847" s="122"/>
    </row>
    <row r="848" spans="1:44" s="182" customFormat="1" ht="23.25" hidden="1" x14ac:dyDescent="0.25">
      <c r="A848" s="224" t="s">
        <v>111</v>
      </c>
      <c r="B848" s="225" t="s">
        <v>110</v>
      </c>
      <c r="C848" s="226" t="s">
        <v>743</v>
      </c>
      <c r="D848" s="227">
        <f t="shared" si="129"/>
        <v>0</v>
      </c>
      <c r="E848" s="227">
        <f t="shared" si="129"/>
        <v>0</v>
      </c>
      <c r="F848" s="231" t="str">
        <f t="shared" si="127"/>
        <v>-</v>
      </c>
      <c r="G848" s="122"/>
    </row>
    <row r="849" spans="1:7" s="181" customFormat="1" hidden="1" x14ac:dyDescent="0.25">
      <c r="A849" s="207" t="s">
        <v>112</v>
      </c>
      <c r="B849" s="208" t="s">
        <v>110</v>
      </c>
      <c r="C849" s="228" t="s">
        <v>744</v>
      </c>
      <c r="D849" s="229">
        <f t="shared" si="129"/>
        <v>0</v>
      </c>
      <c r="E849" s="229">
        <f t="shared" si="129"/>
        <v>0</v>
      </c>
      <c r="F849" s="232" t="str">
        <f t="shared" si="127"/>
        <v>-</v>
      </c>
      <c r="G849" s="4"/>
    </row>
    <row r="850" spans="1:7" s="181" customFormat="1" ht="21.75" hidden="1" customHeight="1" x14ac:dyDescent="0.25">
      <c r="A850" s="207" t="s">
        <v>64</v>
      </c>
      <c r="B850" s="208" t="s">
        <v>110</v>
      </c>
      <c r="C850" s="228" t="s">
        <v>745</v>
      </c>
      <c r="D850" s="229">
        <f t="shared" si="129"/>
        <v>0</v>
      </c>
      <c r="E850" s="229">
        <f t="shared" si="129"/>
        <v>0</v>
      </c>
      <c r="F850" s="232" t="str">
        <f t="shared" si="127"/>
        <v>-</v>
      </c>
      <c r="G850" s="4"/>
    </row>
    <row r="851" spans="1:7" s="181" customFormat="1" ht="57" hidden="1" x14ac:dyDescent="0.25">
      <c r="A851" s="207" t="s">
        <v>117</v>
      </c>
      <c r="B851" s="208" t="s">
        <v>110</v>
      </c>
      <c r="C851" s="228" t="s">
        <v>746</v>
      </c>
      <c r="D851" s="229">
        <f t="shared" si="129"/>
        <v>0</v>
      </c>
      <c r="E851" s="229">
        <f t="shared" si="129"/>
        <v>0</v>
      </c>
      <c r="F851" s="232" t="str">
        <f t="shared" si="127"/>
        <v>-</v>
      </c>
      <c r="G851" s="4"/>
    </row>
    <row r="852" spans="1:7" s="181" customFormat="1" ht="23.25" hidden="1" x14ac:dyDescent="0.25">
      <c r="A852" s="207" t="s">
        <v>747</v>
      </c>
      <c r="B852" s="208" t="s">
        <v>110</v>
      </c>
      <c r="C852" s="228" t="s">
        <v>748</v>
      </c>
      <c r="D852" s="229">
        <f>D853+D854</f>
        <v>0</v>
      </c>
      <c r="E852" s="229">
        <f>E853+E854</f>
        <v>0</v>
      </c>
      <c r="F852" s="232" t="str">
        <f t="shared" si="127"/>
        <v>-</v>
      </c>
      <c r="G852" s="4"/>
    </row>
    <row r="853" spans="1:7" s="181" customFormat="1" ht="23.25" hidden="1" x14ac:dyDescent="0.25">
      <c r="A853" s="207" t="s">
        <v>749</v>
      </c>
      <c r="B853" s="208" t="s">
        <v>110</v>
      </c>
      <c r="C853" s="228" t="s">
        <v>750</v>
      </c>
      <c r="D853" s="229">
        <v>0</v>
      </c>
      <c r="E853" s="230">
        <v>0</v>
      </c>
      <c r="F853" s="232" t="str">
        <f t="shared" si="127"/>
        <v>-</v>
      </c>
      <c r="G853" s="4"/>
    </row>
    <row r="854" spans="1:7" s="181" customFormat="1" ht="41.25" hidden="1" customHeight="1" x14ac:dyDescent="0.25">
      <c r="A854" s="207" t="s">
        <v>751</v>
      </c>
      <c r="B854" s="208" t="s">
        <v>110</v>
      </c>
      <c r="C854" s="228" t="s">
        <v>752</v>
      </c>
      <c r="D854" s="229">
        <v>0</v>
      </c>
      <c r="E854" s="230">
        <v>0</v>
      </c>
      <c r="F854" s="232" t="str">
        <f t="shared" si="127"/>
        <v>-</v>
      </c>
      <c r="G854" s="4"/>
    </row>
    <row r="855" spans="1:7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27"/>
        <v>20982013.710000001</v>
      </c>
      <c r="G855" s="122"/>
    </row>
    <row r="856" spans="1:7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27"/>
        <v>20982013.710000001</v>
      </c>
      <c r="G856" s="122"/>
    </row>
    <row r="857" spans="1:7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27"/>
        <v>20982013.710000001</v>
      </c>
      <c r="G857" s="122"/>
    </row>
    <row r="858" spans="1:7" s="122" customFormat="1" ht="22.5" hidden="1" x14ac:dyDescent="0.25">
      <c r="A858" s="355" t="s">
        <v>1054</v>
      </c>
      <c r="B858" s="351" t="s">
        <v>110</v>
      </c>
      <c r="C858" s="352" t="s">
        <v>1227</v>
      </c>
      <c r="D858" s="356">
        <f>D859</f>
        <v>0</v>
      </c>
      <c r="E858" s="356">
        <f>E859</f>
        <v>0</v>
      </c>
      <c r="F858" s="357" t="str">
        <f t="shared" si="127"/>
        <v>-</v>
      </c>
    </row>
    <row r="859" spans="1:7" s="4" customFormat="1" ht="45" hidden="1" x14ac:dyDescent="0.25">
      <c r="A859" s="355" t="s">
        <v>246</v>
      </c>
      <c r="B859" s="351" t="s">
        <v>110</v>
      </c>
      <c r="C859" s="352" t="s">
        <v>1228</v>
      </c>
      <c r="D859" s="356">
        <f>D865</f>
        <v>0</v>
      </c>
      <c r="E859" s="356">
        <f>E865</f>
        <v>0</v>
      </c>
      <c r="F859" s="357" t="str">
        <f t="shared" si="127"/>
        <v>-</v>
      </c>
      <c r="G859" s="18"/>
    </row>
    <row r="860" spans="1:7" s="4" customFormat="1" ht="45" hidden="1" x14ac:dyDescent="0.25">
      <c r="A860" s="350" t="s">
        <v>1220</v>
      </c>
      <c r="B860" s="353" t="s">
        <v>110</v>
      </c>
      <c r="C860" s="354" t="s">
        <v>1229</v>
      </c>
      <c r="D860" s="358">
        <f t="shared" ref="D860:E863" si="132">D861</f>
        <v>0</v>
      </c>
      <c r="E860" s="358">
        <f t="shared" si="132"/>
        <v>0</v>
      </c>
      <c r="F860" s="359" t="str">
        <f t="shared" si="127"/>
        <v>-</v>
      </c>
    </row>
    <row r="861" spans="1:7" s="4" customFormat="1" ht="22.5" hidden="1" x14ac:dyDescent="0.25">
      <c r="A861" s="350" t="s">
        <v>1221</v>
      </c>
      <c r="B861" s="353" t="s">
        <v>110</v>
      </c>
      <c r="C861" s="354" t="s">
        <v>1230</v>
      </c>
      <c r="D861" s="358">
        <f t="shared" si="132"/>
        <v>0</v>
      </c>
      <c r="E861" s="358">
        <f t="shared" si="132"/>
        <v>0</v>
      </c>
      <c r="F861" s="359" t="str">
        <f t="shared" si="127"/>
        <v>-</v>
      </c>
    </row>
    <row r="862" spans="1:7" s="4" customFormat="1" ht="22.5" hidden="1" x14ac:dyDescent="0.25">
      <c r="A862" s="350" t="s">
        <v>2</v>
      </c>
      <c r="B862" s="353" t="s">
        <v>110</v>
      </c>
      <c r="C862" s="354" t="s">
        <v>1231</v>
      </c>
      <c r="D862" s="358">
        <f t="shared" si="132"/>
        <v>0</v>
      </c>
      <c r="E862" s="358">
        <f t="shared" si="132"/>
        <v>0</v>
      </c>
      <c r="F862" s="359" t="str">
        <f t="shared" si="127"/>
        <v>-</v>
      </c>
    </row>
    <row r="863" spans="1:7" s="4" customFormat="1" hidden="1" x14ac:dyDescent="0.25">
      <c r="A863" s="350" t="s">
        <v>1222</v>
      </c>
      <c r="B863" s="353" t="s">
        <v>110</v>
      </c>
      <c r="C863" s="354" t="s">
        <v>1232</v>
      </c>
      <c r="D863" s="358">
        <f t="shared" si="132"/>
        <v>0</v>
      </c>
      <c r="E863" s="358">
        <f t="shared" si="132"/>
        <v>0</v>
      </c>
      <c r="F863" s="359" t="str">
        <f t="shared" si="127"/>
        <v>-</v>
      </c>
    </row>
    <row r="864" spans="1:7" s="4" customFormat="1" ht="45.75" hidden="1" x14ac:dyDescent="0.25">
      <c r="A864" s="360" t="s">
        <v>3</v>
      </c>
      <c r="B864" s="353" t="s">
        <v>110</v>
      </c>
      <c r="C864" s="361" t="s">
        <v>1233</v>
      </c>
      <c r="D864" s="358">
        <v>0</v>
      </c>
      <c r="E864" s="362">
        <v>0</v>
      </c>
      <c r="F864" s="359" t="str">
        <f t="shared" si="127"/>
        <v>-</v>
      </c>
    </row>
    <row r="865" spans="1:44" s="100" customFormat="1" hidden="1" x14ac:dyDescent="0.25">
      <c r="A865" s="363" t="s">
        <v>112</v>
      </c>
      <c r="B865" s="351" t="s">
        <v>110</v>
      </c>
      <c r="C865" s="352" t="s">
        <v>1362</v>
      </c>
      <c r="D865" s="356">
        <f>D866</f>
        <v>0</v>
      </c>
      <c r="E865" s="356">
        <f>E866</f>
        <v>0</v>
      </c>
      <c r="F865" s="357" t="str">
        <f t="shared" si="127"/>
        <v>-</v>
      </c>
      <c r="G865" s="122"/>
    </row>
    <row r="866" spans="1:44" hidden="1" x14ac:dyDescent="0.25">
      <c r="A866" s="350" t="s">
        <v>1045</v>
      </c>
      <c r="B866" s="353" t="s">
        <v>110</v>
      </c>
      <c r="C866" s="354" t="s">
        <v>1361</v>
      </c>
      <c r="D866" s="358">
        <f t="shared" ref="D866:E868" si="133">D867</f>
        <v>0</v>
      </c>
      <c r="E866" s="358">
        <f t="shared" si="133"/>
        <v>0</v>
      </c>
      <c r="F866" s="359" t="str">
        <f t="shared" si="127"/>
        <v>-</v>
      </c>
      <c r="G866" s="4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23.25" hidden="1" x14ac:dyDescent="0.25">
      <c r="A867" s="360" t="s">
        <v>113</v>
      </c>
      <c r="B867" s="353" t="s">
        <v>110</v>
      </c>
      <c r="C867" s="354" t="s">
        <v>1360</v>
      </c>
      <c r="D867" s="358">
        <f t="shared" si="133"/>
        <v>0</v>
      </c>
      <c r="E867" s="358">
        <f t="shared" si="133"/>
        <v>0</v>
      </c>
      <c r="F867" s="359" t="str">
        <f t="shared" si="127"/>
        <v>-</v>
      </c>
      <c r="G867" s="4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23.25" hidden="1" customHeight="1" x14ac:dyDescent="0.25">
      <c r="A868" s="360" t="s">
        <v>1164</v>
      </c>
      <c r="B868" s="353" t="s">
        <v>110</v>
      </c>
      <c r="C868" s="354" t="s">
        <v>1359</v>
      </c>
      <c r="D868" s="358">
        <f t="shared" si="133"/>
        <v>0</v>
      </c>
      <c r="E868" s="358">
        <f t="shared" si="133"/>
        <v>0</v>
      </c>
      <c r="F868" s="359" t="str">
        <f t="shared" si="127"/>
        <v>-</v>
      </c>
      <c r="G868" s="4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25">
      <c r="A869" s="360" t="s">
        <v>1285</v>
      </c>
      <c r="B869" s="353" t="s">
        <v>110</v>
      </c>
      <c r="C869" s="354" t="s">
        <v>1358</v>
      </c>
      <c r="D869" s="358">
        <v>0</v>
      </c>
      <c r="E869" s="362">
        <v>0</v>
      </c>
      <c r="F869" s="359" t="str">
        <f t="shared" si="127"/>
        <v>-</v>
      </c>
      <c r="G869" s="4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27"/>
        <v>17513224</v>
      </c>
      <c r="G870" s="122"/>
    </row>
    <row r="871" spans="1:44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27"/>
        <v>17513224</v>
      </c>
      <c r="G871" s="18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34">D873</f>
        <v>21619200</v>
      </c>
      <c r="E872" s="118">
        <f t="shared" si="134"/>
        <v>13993904</v>
      </c>
      <c r="F872" s="119">
        <f t="shared" si="127"/>
        <v>7625296</v>
      </c>
      <c r="G872" s="4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23.25" x14ac:dyDescent="0.25">
      <c r="A873" s="123" t="s">
        <v>1</v>
      </c>
      <c r="B873" s="124" t="s">
        <v>110</v>
      </c>
      <c r="C873" s="145" t="s">
        <v>761</v>
      </c>
      <c r="D873" s="118">
        <f t="shared" si="134"/>
        <v>21619200</v>
      </c>
      <c r="E873" s="118">
        <f t="shared" si="134"/>
        <v>13993904</v>
      </c>
      <c r="F873" s="119">
        <f t="shared" si="127"/>
        <v>7625296</v>
      </c>
      <c r="G873" s="4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34"/>
        <v>21619200</v>
      </c>
      <c r="E874" s="118">
        <f t="shared" si="134"/>
        <v>13993904</v>
      </c>
      <c r="F874" s="119">
        <f t="shared" si="127"/>
        <v>7625296</v>
      </c>
      <c r="G874" s="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27"/>
        <v>7625296</v>
      </c>
      <c r="G875" s="4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27"/>
        <v>7625296</v>
      </c>
      <c r="G876" s="4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s="115" customFormat="1" ht="20.25" hidden="1" customHeight="1" x14ac:dyDescent="0.25">
      <c r="A877" s="207" t="s">
        <v>63</v>
      </c>
      <c r="B877" s="208" t="s">
        <v>110</v>
      </c>
      <c r="C877" s="228" t="s">
        <v>1265</v>
      </c>
      <c r="D877" s="229">
        <v>0</v>
      </c>
      <c r="E877" s="230">
        <v>0</v>
      </c>
      <c r="F877" s="232" t="str">
        <f t="shared" si="127"/>
        <v>-</v>
      </c>
    </row>
    <row r="878" spans="1:44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si="127"/>
        <v>1999328</v>
      </c>
    </row>
    <row r="879" spans="1:44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34"/>
        <v>2527700</v>
      </c>
      <c r="E879" s="118">
        <f t="shared" si="134"/>
        <v>528372</v>
      </c>
      <c r="F879" s="119">
        <f t="shared" si="127"/>
        <v>1999328</v>
      </c>
    </row>
    <row r="880" spans="1:44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34"/>
        <v>2527700</v>
      </c>
      <c r="E880" s="118">
        <f t="shared" si="134"/>
        <v>528372</v>
      </c>
      <c r="F880" s="119">
        <f t="shared" si="127"/>
        <v>1999328</v>
      </c>
    </row>
    <row r="881" spans="1:7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34"/>
        <v>2527700</v>
      </c>
      <c r="E881" s="118">
        <f t="shared" si="134"/>
        <v>528372</v>
      </c>
      <c r="F881" s="119">
        <f t="shared" ref="F881:F917" si="135">IF(OR(D881="-",E881=D881),"-",D881-IF(E881="-",0,E881))</f>
        <v>1999328</v>
      </c>
    </row>
    <row r="882" spans="1:7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35"/>
        <v>1999328</v>
      </c>
    </row>
    <row r="883" spans="1:7" s="115" customFormat="1" hidden="1" x14ac:dyDescent="0.25">
      <c r="A883" s="336" t="s">
        <v>1270</v>
      </c>
      <c r="B883" s="208" t="s">
        <v>110</v>
      </c>
      <c r="C883" s="228" t="s">
        <v>1269</v>
      </c>
      <c r="D883" s="229">
        <f t="shared" si="134"/>
        <v>0</v>
      </c>
      <c r="E883" s="229">
        <f t="shared" si="134"/>
        <v>0</v>
      </c>
      <c r="F883" s="232" t="str">
        <f t="shared" si="135"/>
        <v>-</v>
      </c>
    </row>
    <row r="884" spans="1:7" s="115" customFormat="1" ht="23.25" hidden="1" x14ac:dyDescent="0.25">
      <c r="A884" s="207" t="s">
        <v>113</v>
      </c>
      <c r="B884" s="208" t="s">
        <v>110</v>
      </c>
      <c r="C884" s="228" t="s">
        <v>1268</v>
      </c>
      <c r="D884" s="229">
        <f t="shared" si="134"/>
        <v>0</v>
      </c>
      <c r="E884" s="229">
        <f t="shared" si="134"/>
        <v>0</v>
      </c>
      <c r="F884" s="232" t="str">
        <f t="shared" si="135"/>
        <v>-</v>
      </c>
    </row>
    <row r="885" spans="1:7" s="115" customFormat="1" ht="34.5" hidden="1" x14ac:dyDescent="0.25">
      <c r="A885" s="207" t="s">
        <v>1164</v>
      </c>
      <c r="B885" s="208" t="s">
        <v>110</v>
      </c>
      <c r="C885" s="228" t="s">
        <v>1267</v>
      </c>
      <c r="D885" s="229">
        <f t="shared" si="134"/>
        <v>0</v>
      </c>
      <c r="E885" s="229">
        <f t="shared" si="134"/>
        <v>0</v>
      </c>
      <c r="F885" s="232" t="str">
        <f t="shared" si="135"/>
        <v>-</v>
      </c>
    </row>
    <row r="886" spans="1:7" s="115" customFormat="1" hidden="1" x14ac:dyDescent="0.25">
      <c r="A886" s="207" t="s">
        <v>1285</v>
      </c>
      <c r="B886" s="208" t="s">
        <v>110</v>
      </c>
      <c r="C886" s="228" t="s">
        <v>1266</v>
      </c>
      <c r="D886" s="229">
        <v>0</v>
      </c>
      <c r="E886" s="230">
        <v>0</v>
      </c>
      <c r="F886" s="232" t="str">
        <f t="shared" si="135"/>
        <v>-</v>
      </c>
    </row>
    <row r="887" spans="1:7" s="115" customFormat="1" ht="54" hidden="1" customHeight="1" x14ac:dyDescent="0.25">
      <c r="A887" s="224" t="s">
        <v>169</v>
      </c>
      <c r="B887" s="225" t="s">
        <v>110</v>
      </c>
      <c r="C887" s="226" t="s">
        <v>765</v>
      </c>
      <c r="D887" s="227">
        <f t="shared" ref="D887:E890" si="136">D888</f>
        <v>0</v>
      </c>
      <c r="E887" s="227">
        <f t="shared" si="136"/>
        <v>0</v>
      </c>
      <c r="F887" s="231" t="str">
        <f t="shared" si="135"/>
        <v>-</v>
      </c>
    </row>
    <row r="888" spans="1:7" s="115" customFormat="1" ht="34.5" hidden="1" x14ac:dyDescent="0.25">
      <c r="A888" s="207" t="s">
        <v>766</v>
      </c>
      <c r="B888" s="208" t="s">
        <v>110</v>
      </c>
      <c r="C888" s="228" t="s">
        <v>767</v>
      </c>
      <c r="D888" s="229">
        <f t="shared" si="136"/>
        <v>0</v>
      </c>
      <c r="E888" s="229">
        <f t="shared" si="136"/>
        <v>0</v>
      </c>
      <c r="F888" s="232" t="str">
        <f t="shared" si="135"/>
        <v>-</v>
      </c>
    </row>
    <row r="889" spans="1:7" s="115" customFormat="1" ht="40.5" hidden="1" customHeight="1" x14ac:dyDescent="0.25">
      <c r="A889" s="207" t="s">
        <v>2</v>
      </c>
      <c r="B889" s="208" t="s">
        <v>110</v>
      </c>
      <c r="C889" s="228" t="s">
        <v>768</v>
      </c>
      <c r="D889" s="229">
        <f t="shared" si="136"/>
        <v>0</v>
      </c>
      <c r="E889" s="229">
        <f t="shared" si="136"/>
        <v>0</v>
      </c>
      <c r="F889" s="232" t="str">
        <f t="shared" si="135"/>
        <v>-</v>
      </c>
    </row>
    <row r="890" spans="1:7" s="115" customFormat="1" hidden="1" x14ac:dyDescent="0.25">
      <c r="A890" s="207" t="s">
        <v>4</v>
      </c>
      <c r="B890" s="208" t="s">
        <v>110</v>
      </c>
      <c r="C890" s="228" t="s">
        <v>769</v>
      </c>
      <c r="D890" s="229">
        <f t="shared" si="136"/>
        <v>0</v>
      </c>
      <c r="E890" s="229">
        <f t="shared" si="136"/>
        <v>0</v>
      </c>
      <c r="F890" s="232" t="str">
        <f t="shared" si="135"/>
        <v>-</v>
      </c>
    </row>
    <row r="891" spans="1:7" s="115" customFormat="1" ht="14.25" hidden="1" customHeight="1" x14ac:dyDescent="0.25">
      <c r="A891" s="207" t="s">
        <v>63</v>
      </c>
      <c r="B891" s="208" t="s">
        <v>110</v>
      </c>
      <c r="C891" s="228" t="s">
        <v>770</v>
      </c>
      <c r="D891" s="229">
        <v>0</v>
      </c>
      <c r="E891" s="230">
        <v>0</v>
      </c>
      <c r="F891" s="232" t="str">
        <f t="shared" si="135"/>
        <v>-</v>
      </c>
    </row>
    <row r="892" spans="1:7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37">D893</f>
        <v>0</v>
      </c>
      <c r="E892" s="118">
        <f t="shared" si="137"/>
        <v>0</v>
      </c>
      <c r="F892" s="119" t="str">
        <f t="shared" si="135"/>
        <v>-</v>
      </c>
      <c r="G892" s="4"/>
    </row>
    <row r="893" spans="1:7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37"/>
        <v>0</v>
      </c>
      <c r="E893" s="118">
        <f t="shared" si="137"/>
        <v>0</v>
      </c>
      <c r="F893" s="119" t="str">
        <f t="shared" si="135"/>
        <v>-</v>
      </c>
      <c r="G893" s="4"/>
    </row>
    <row r="894" spans="1:7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37"/>
        <v>0</v>
      </c>
      <c r="E894" s="118">
        <f t="shared" si="137"/>
        <v>0</v>
      </c>
      <c r="F894" s="119" t="str">
        <f t="shared" si="135"/>
        <v>-</v>
      </c>
      <c r="G894" s="4"/>
    </row>
    <row r="895" spans="1:7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35"/>
        <v>-</v>
      </c>
      <c r="G895" s="4"/>
    </row>
    <row r="896" spans="1:7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38">D897</f>
        <v>13578600</v>
      </c>
      <c r="E896" s="116">
        <f t="shared" si="138"/>
        <v>5690000</v>
      </c>
      <c r="F896" s="117">
        <f t="shared" si="135"/>
        <v>7888600</v>
      </c>
      <c r="G896" s="122"/>
    </row>
    <row r="897" spans="1:44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38"/>
        <v>13578600</v>
      </c>
      <c r="E897" s="118">
        <f t="shared" si="138"/>
        <v>5690000</v>
      </c>
      <c r="F897" s="119">
        <f t="shared" si="135"/>
        <v>7888600</v>
      </c>
      <c r="G897" s="4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38"/>
        <v>13578600</v>
      </c>
      <c r="E898" s="118">
        <f t="shared" si="138"/>
        <v>5690000</v>
      </c>
      <c r="F898" s="119">
        <f t="shared" si="135"/>
        <v>7888600</v>
      </c>
      <c r="G898" s="4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35"/>
        <v>7888600</v>
      </c>
      <c r="G899" s="4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49.5" hidden="1" customHeight="1" x14ac:dyDescent="0.25">
      <c r="A900" s="207" t="s">
        <v>3</v>
      </c>
      <c r="B900" s="208" t="s">
        <v>110</v>
      </c>
      <c r="C900" s="228" t="s">
        <v>986</v>
      </c>
      <c r="D900" s="229">
        <v>0</v>
      </c>
      <c r="E900" s="230">
        <v>0</v>
      </c>
      <c r="F900" s="232" t="str">
        <f t="shared" si="135"/>
        <v>-</v>
      </c>
      <c r="G900" s="4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si="135"/>
        <v>7888600</v>
      </c>
      <c r="G901" s="4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35"/>
        <v>3468789.71</v>
      </c>
      <c r="G902" s="122"/>
    </row>
    <row r="903" spans="1:44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35"/>
        <v>3468789.71</v>
      </c>
      <c r="G903" s="122"/>
    </row>
    <row r="904" spans="1:44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139">D905</f>
        <v>3487200</v>
      </c>
      <c r="E904" s="118">
        <f t="shared" si="139"/>
        <v>2274010.29</v>
      </c>
      <c r="F904" s="119">
        <f t="shared" si="135"/>
        <v>1213189.71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23.25" x14ac:dyDescent="0.25">
      <c r="A905" s="123" t="s">
        <v>1</v>
      </c>
      <c r="B905" s="124" t="s">
        <v>110</v>
      </c>
      <c r="C905" s="145" t="s">
        <v>783</v>
      </c>
      <c r="D905" s="118">
        <f t="shared" si="139"/>
        <v>3487200</v>
      </c>
      <c r="E905" s="118">
        <f t="shared" si="139"/>
        <v>2274010.29</v>
      </c>
      <c r="F905" s="119">
        <f t="shared" si="135"/>
        <v>1213189.71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139"/>
        <v>3487200</v>
      </c>
      <c r="E906" s="118">
        <f t="shared" si="139"/>
        <v>2274010.29</v>
      </c>
      <c r="F906" s="119">
        <f t="shared" si="135"/>
        <v>1213189.71</v>
      </c>
      <c r="G906" s="4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25">
      <c r="A907" s="123" t="s">
        <v>4</v>
      </c>
      <c r="B907" s="124" t="s">
        <v>110</v>
      </c>
      <c r="C907" s="145" t="s">
        <v>785</v>
      </c>
      <c r="D907" s="118">
        <f t="shared" si="139"/>
        <v>3487200</v>
      </c>
      <c r="E907" s="118">
        <f t="shared" si="139"/>
        <v>2274010.29</v>
      </c>
      <c r="F907" s="119">
        <f t="shared" si="135"/>
        <v>1213189.71</v>
      </c>
      <c r="G907" s="4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48.75" customHeight="1" x14ac:dyDescent="0.25">
      <c r="A908" s="343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35"/>
        <v>1213189.71</v>
      </c>
      <c r="G908" s="4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s="114" customFormat="1" ht="45.75" hidden="1" x14ac:dyDescent="0.25">
      <c r="A909" s="224" t="s">
        <v>169</v>
      </c>
      <c r="B909" s="225" t="s">
        <v>110</v>
      </c>
      <c r="C909" s="226" t="s">
        <v>787</v>
      </c>
      <c r="D909" s="227">
        <f t="shared" ref="D909:E912" si="140">D910</f>
        <v>0</v>
      </c>
      <c r="E909" s="227">
        <f t="shared" si="140"/>
        <v>0</v>
      </c>
      <c r="F909" s="231" t="str">
        <f t="shared" si="135"/>
        <v>-</v>
      </c>
    </row>
    <row r="910" spans="1:44" s="115" customFormat="1" ht="34.5" hidden="1" x14ac:dyDescent="0.25">
      <c r="A910" s="207" t="s">
        <v>766</v>
      </c>
      <c r="B910" s="208" t="s">
        <v>110</v>
      </c>
      <c r="C910" s="228" t="s">
        <v>788</v>
      </c>
      <c r="D910" s="229">
        <f t="shared" si="140"/>
        <v>0</v>
      </c>
      <c r="E910" s="229">
        <f t="shared" si="140"/>
        <v>0</v>
      </c>
      <c r="F910" s="232" t="str">
        <f t="shared" si="135"/>
        <v>-</v>
      </c>
    </row>
    <row r="911" spans="1:44" s="115" customFormat="1" ht="23.25" hidden="1" x14ac:dyDescent="0.25">
      <c r="A911" s="207" t="s">
        <v>2</v>
      </c>
      <c r="B911" s="208" t="s">
        <v>110</v>
      </c>
      <c r="C911" s="228" t="s">
        <v>789</v>
      </c>
      <c r="D911" s="229">
        <f t="shared" si="140"/>
        <v>0</v>
      </c>
      <c r="E911" s="229">
        <f t="shared" si="140"/>
        <v>0</v>
      </c>
      <c r="F911" s="232" t="str">
        <f t="shared" si="135"/>
        <v>-</v>
      </c>
    </row>
    <row r="912" spans="1:44" s="115" customFormat="1" hidden="1" x14ac:dyDescent="0.25">
      <c r="A912" s="207" t="s">
        <v>4</v>
      </c>
      <c r="B912" s="208" t="s">
        <v>110</v>
      </c>
      <c r="C912" s="228" t="s">
        <v>790</v>
      </c>
      <c r="D912" s="229">
        <f t="shared" si="140"/>
        <v>0</v>
      </c>
      <c r="E912" s="229">
        <f t="shared" si="140"/>
        <v>0</v>
      </c>
      <c r="F912" s="232" t="str">
        <f t="shared" si="135"/>
        <v>-</v>
      </c>
    </row>
    <row r="913" spans="1:44" s="115" customFormat="1" ht="16.5" hidden="1" customHeight="1" x14ac:dyDescent="0.25">
      <c r="A913" s="207" t="s">
        <v>63</v>
      </c>
      <c r="B913" s="208" t="s">
        <v>110</v>
      </c>
      <c r="C913" s="228" t="s">
        <v>791</v>
      </c>
      <c r="D913" s="229">
        <v>0</v>
      </c>
      <c r="E913" s="230">
        <v>0</v>
      </c>
      <c r="F913" s="232" t="str">
        <f t="shared" si="135"/>
        <v>-</v>
      </c>
    </row>
    <row r="914" spans="1:44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141">D915</f>
        <v>2980600</v>
      </c>
      <c r="E914" s="116">
        <f t="shared" si="141"/>
        <v>725000</v>
      </c>
      <c r="F914" s="119">
        <f t="shared" si="135"/>
        <v>2255600</v>
      </c>
      <c r="G914" s="122"/>
    </row>
    <row r="915" spans="1:44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141"/>
        <v>2980600</v>
      </c>
      <c r="E915" s="118">
        <f t="shared" si="141"/>
        <v>725000</v>
      </c>
      <c r="F915" s="119">
        <f t="shared" si="135"/>
        <v>2255600</v>
      </c>
      <c r="G915" s="4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23.25" x14ac:dyDescent="0.25">
      <c r="A916" s="123" t="s">
        <v>2</v>
      </c>
      <c r="B916" s="124" t="s">
        <v>110</v>
      </c>
      <c r="C916" s="145" t="s">
        <v>794</v>
      </c>
      <c r="D916" s="118">
        <f t="shared" si="141"/>
        <v>2980600</v>
      </c>
      <c r="E916" s="118">
        <f t="shared" si="141"/>
        <v>725000</v>
      </c>
      <c r="F916" s="119">
        <f t="shared" si="135"/>
        <v>2255600</v>
      </c>
      <c r="G916" s="4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x14ac:dyDescent="0.25">
      <c r="A917" s="123" t="s">
        <v>4</v>
      </c>
      <c r="B917" s="124" t="s">
        <v>110</v>
      </c>
      <c r="C917" s="145" t="s">
        <v>795</v>
      </c>
      <c r="D917" s="118">
        <f t="shared" si="141"/>
        <v>2980600</v>
      </c>
      <c r="E917" s="118">
        <f t="shared" si="141"/>
        <v>725000</v>
      </c>
      <c r="F917" s="119">
        <f t="shared" si="135"/>
        <v>2255600</v>
      </c>
      <c r="G917" s="4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 s="4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s="114" customFormat="1" ht="23.25" hidden="1" x14ac:dyDescent="0.25">
      <c r="A919" s="224" t="s">
        <v>341</v>
      </c>
      <c r="B919" s="225" t="s">
        <v>110</v>
      </c>
      <c r="C919" s="226" t="s">
        <v>796</v>
      </c>
      <c r="D919" s="227">
        <f t="shared" ref="D919:E924" si="142">D920</f>
        <v>0</v>
      </c>
      <c r="E919" s="227">
        <f t="shared" si="142"/>
        <v>0</v>
      </c>
      <c r="F919" s="231" t="str">
        <f t="shared" ref="F919:F1073" si="143">IF(OR(D919="-",E919=D919),"-",D919-IF(E919="-",0,E919))</f>
        <v>-</v>
      </c>
    </row>
    <row r="920" spans="1:44" s="114" customFormat="1" ht="23.25" hidden="1" x14ac:dyDescent="0.25">
      <c r="A920" s="224" t="s">
        <v>111</v>
      </c>
      <c r="B920" s="225" t="s">
        <v>110</v>
      </c>
      <c r="C920" s="226" t="s">
        <v>797</v>
      </c>
      <c r="D920" s="227">
        <f t="shared" si="142"/>
        <v>0</v>
      </c>
      <c r="E920" s="227">
        <f t="shared" si="142"/>
        <v>0</v>
      </c>
      <c r="F920" s="231" t="str">
        <f t="shared" si="143"/>
        <v>-</v>
      </c>
    </row>
    <row r="921" spans="1:44" s="115" customFormat="1" hidden="1" x14ac:dyDescent="0.25">
      <c r="A921" s="224" t="s">
        <v>112</v>
      </c>
      <c r="B921" s="208" t="s">
        <v>110</v>
      </c>
      <c r="C921" s="228" t="s">
        <v>798</v>
      </c>
      <c r="D921" s="229">
        <f t="shared" si="142"/>
        <v>0</v>
      </c>
      <c r="E921" s="229">
        <f t="shared" si="142"/>
        <v>0</v>
      </c>
      <c r="F921" s="232" t="str">
        <f t="shared" si="143"/>
        <v>-</v>
      </c>
    </row>
    <row r="922" spans="1:44" s="115" customFormat="1" hidden="1" x14ac:dyDescent="0.25">
      <c r="A922" s="207" t="s">
        <v>799</v>
      </c>
      <c r="B922" s="208" t="s">
        <v>110</v>
      </c>
      <c r="C922" s="228" t="s">
        <v>800</v>
      </c>
      <c r="D922" s="229">
        <f t="shared" si="142"/>
        <v>0</v>
      </c>
      <c r="E922" s="229">
        <f t="shared" si="142"/>
        <v>0</v>
      </c>
      <c r="F922" s="232" t="str">
        <f t="shared" si="143"/>
        <v>-</v>
      </c>
    </row>
    <row r="923" spans="1:44" s="115" customFormat="1" ht="23.25" hidden="1" x14ac:dyDescent="0.25">
      <c r="A923" s="207" t="s">
        <v>113</v>
      </c>
      <c r="B923" s="208" t="s">
        <v>110</v>
      </c>
      <c r="C923" s="228" t="s">
        <v>801</v>
      </c>
      <c r="D923" s="229">
        <f t="shared" si="142"/>
        <v>0</v>
      </c>
      <c r="E923" s="229">
        <f t="shared" si="142"/>
        <v>0</v>
      </c>
      <c r="F923" s="232" t="str">
        <f t="shared" si="143"/>
        <v>-</v>
      </c>
    </row>
    <row r="924" spans="1:44" s="115" customFormat="1" ht="33.75" hidden="1" customHeight="1" x14ac:dyDescent="0.25">
      <c r="A924" s="207" t="s">
        <v>358</v>
      </c>
      <c r="B924" s="208" t="s">
        <v>110</v>
      </c>
      <c r="C924" s="228" t="s">
        <v>802</v>
      </c>
      <c r="D924" s="229">
        <f t="shared" si="142"/>
        <v>0</v>
      </c>
      <c r="E924" s="229">
        <f t="shared" si="142"/>
        <v>0</v>
      </c>
      <c r="F924" s="232" t="str">
        <f t="shared" si="143"/>
        <v>-</v>
      </c>
    </row>
    <row r="925" spans="1:44" s="115" customFormat="1" ht="34.5" hidden="1" x14ac:dyDescent="0.25">
      <c r="A925" s="207" t="s">
        <v>114</v>
      </c>
      <c r="B925" s="208" t="s">
        <v>110</v>
      </c>
      <c r="C925" s="228" t="s">
        <v>803</v>
      </c>
      <c r="D925" s="229">
        <v>0</v>
      </c>
      <c r="E925" s="230">
        <v>0</v>
      </c>
      <c r="F925" s="232" t="str">
        <f t="shared" si="143"/>
        <v>-</v>
      </c>
    </row>
    <row r="926" spans="1:44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143"/>
        <v>723084</v>
      </c>
      <c r="G926" s="122"/>
    </row>
    <row r="927" spans="1:44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144">D928</f>
        <v>1366100</v>
      </c>
      <c r="E927" s="116">
        <f t="shared" si="144"/>
        <v>683016</v>
      </c>
      <c r="F927" s="117">
        <f t="shared" si="143"/>
        <v>683084</v>
      </c>
      <c r="G927" s="122"/>
    </row>
    <row r="928" spans="1:44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144"/>
        <v>1366100</v>
      </c>
      <c r="E928" s="116">
        <f t="shared" si="144"/>
        <v>683016</v>
      </c>
      <c r="F928" s="117">
        <f t="shared" si="143"/>
        <v>683084</v>
      </c>
      <c r="G928" s="122"/>
    </row>
    <row r="929" spans="1:44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144"/>
        <v>1366100</v>
      </c>
      <c r="E929" s="116">
        <f t="shared" si="144"/>
        <v>683016</v>
      </c>
      <c r="F929" s="117">
        <f t="shared" si="143"/>
        <v>683084</v>
      </c>
      <c r="G929" s="122"/>
    </row>
    <row r="930" spans="1:44" ht="23.25" x14ac:dyDescent="0.25">
      <c r="A930" s="123" t="s">
        <v>11</v>
      </c>
      <c r="B930" s="124" t="s">
        <v>110</v>
      </c>
      <c r="C930" s="145" t="s">
        <v>1239</v>
      </c>
      <c r="D930" s="118">
        <f t="shared" si="144"/>
        <v>1366100</v>
      </c>
      <c r="E930" s="118">
        <f t="shared" si="144"/>
        <v>683016</v>
      </c>
      <c r="F930" s="119">
        <f t="shared" si="143"/>
        <v>683084</v>
      </c>
      <c r="G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144"/>
        <v>1366100</v>
      </c>
      <c r="E931" s="118">
        <f t="shared" si="144"/>
        <v>683016</v>
      </c>
      <c r="F931" s="119">
        <f t="shared" si="143"/>
        <v>683084</v>
      </c>
      <c r="G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143"/>
        <v>683084</v>
      </c>
      <c r="G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si="143"/>
        <v>683084</v>
      </c>
      <c r="G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143"/>
        <v>683084</v>
      </c>
      <c r="G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143"/>
        <v>40000</v>
      </c>
      <c r="G935" s="122"/>
    </row>
    <row r="936" spans="1:44" s="114" customFormat="1" ht="57.75" hidden="1" customHeight="1" x14ac:dyDescent="0.25">
      <c r="A936" s="224" t="s">
        <v>236</v>
      </c>
      <c r="B936" s="225" t="s">
        <v>110</v>
      </c>
      <c r="C936" s="226" t="s">
        <v>810</v>
      </c>
      <c r="D936" s="227">
        <f>D937+D970</f>
        <v>0</v>
      </c>
      <c r="E936" s="227">
        <f>E937+E970</f>
        <v>0</v>
      </c>
      <c r="F936" s="231" t="str">
        <f t="shared" si="143"/>
        <v>-</v>
      </c>
    </row>
    <row r="937" spans="1:44" s="114" customFormat="1" ht="23.25" hidden="1" x14ac:dyDescent="0.25">
      <c r="A937" s="224" t="s">
        <v>1043</v>
      </c>
      <c r="B937" s="225" t="s">
        <v>110</v>
      </c>
      <c r="C937" s="226" t="s">
        <v>811</v>
      </c>
      <c r="D937" s="227">
        <f>D938</f>
        <v>0</v>
      </c>
      <c r="E937" s="227">
        <f>E938</f>
        <v>0</v>
      </c>
      <c r="F937" s="231" t="str">
        <f t="shared" si="143"/>
        <v>-</v>
      </c>
    </row>
    <row r="938" spans="1:44" s="114" customFormat="1" ht="34.5" hidden="1" customHeight="1" x14ac:dyDescent="0.25">
      <c r="A938" s="224" t="s">
        <v>239</v>
      </c>
      <c r="B938" s="225" t="s">
        <v>110</v>
      </c>
      <c r="C938" s="226" t="s">
        <v>812</v>
      </c>
      <c r="D938" s="227">
        <f>D939+D944+D949+D960+D965</f>
        <v>0</v>
      </c>
      <c r="E938" s="227">
        <f>E939+E944+E949+E960+E965</f>
        <v>0</v>
      </c>
      <c r="F938" s="231" t="str">
        <f t="shared" si="143"/>
        <v>-</v>
      </c>
    </row>
    <row r="939" spans="1:44" s="115" customFormat="1" ht="45.75" hidden="1" x14ac:dyDescent="0.25">
      <c r="A939" s="207" t="s">
        <v>318</v>
      </c>
      <c r="B939" s="208" t="s">
        <v>110</v>
      </c>
      <c r="C939" s="228" t="s">
        <v>813</v>
      </c>
      <c r="D939" s="229">
        <f t="shared" ref="D939:E942" si="145">D940</f>
        <v>0</v>
      </c>
      <c r="E939" s="229">
        <f t="shared" si="145"/>
        <v>0</v>
      </c>
      <c r="F939" s="232" t="str">
        <f t="shared" si="143"/>
        <v>-</v>
      </c>
    </row>
    <row r="940" spans="1:44" s="115" customFormat="1" ht="34.5" hidden="1" x14ac:dyDescent="0.25">
      <c r="A940" s="207" t="s">
        <v>319</v>
      </c>
      <c r="B940" s="208" t="s">
        <v>110</v>
      </c>
      <c r="C940" s="228" t="s">
        <v>814</v>
      </c>
      <c r="D940" s="229">
        <f t="shared" si="145"/>
        <v>0</v>
      </c>
      <c r="E940" s="229">
        <f t="shared" si="145"/>
        <v>0</v>
      </c>
      <c r="F940" s="232" t="str">
        <f t="shared" si="143"/>
        <v>-</v>
      </c>
    </row>
    <row r="941" spans="1:44" s="115" customFormat="1" hidden="1" x14ac:dyDescent="0.25">
      <c r="A941" s="207" t="s">
        <v>130</v>
      </c>
      <c r="B941" s="208" t="s">
        <v>110</v>
      </c>
      <c r="C941" s="228" t="s">
        <v>815</v>
      </c>
      <c r="D941" s="229">
        <f t="shared" si="145"/>
        <v>0</v>
      </c>
      <c r="E941" s="229">
        <f t="shared" si="145"/>
        <v>0</v>
      </c>
      <c r="F941" s="232" t="str">
        <f t="shared" si="143"/>
        <v>-</v>
      </c>
    </row>
    <row r="942" spans="1:44" s="115" customFormat="1" ht="23.25" hidden="1" x14ac:dyDescent="0.25">
      <c r="A942" s="207" t="s">
        <v>7</v>
      </c>
      <c r="B942" s="208" t="s">
        <v>110</v>
      </c>
      <c r="C942" s="228" t="s">
        <v>816</v>
      </c>
      <c r="D942" s="229">
        <f t="shared" si="145"/>
        <v>0</v>
      </c>
      <c r="E942" s="229">
        <f t="shared" si="145"/>
        <v>0</v>
      </c>
      <c r="F942" s="232" t="str">
        <f t="shared" si="143"/>
        <v>-</v>
      </c>
    </row>
    <row r="943" spans="1:44" s="115" customFormat="1" hidden="1" x14ac:dyDescent="0.25">
      <c r="A943" s="207" t="s">
        <v>8</v>
      </c>
      <c r="B943" s="208" t="s">
        <v>110</v>
      </c>
      <c r="C943" s="228" t="s">
        <v>817</v>
      </c>
      <c r="D943" s="229"/>
      <c r="E943" s="230"/>
      <c r="F943" s="232" t="str">
        <f t="shared" si="143"/>
        <v>-</v>
      </c>
    </row>
    <row r="944" spans="1:44" s="115" customFormat="1" ht="34.5" hidden="1" x14ac:dyDescent="0.25">
      <c r="A944" s="207" t="s">
        <v>169</v>
      </c>
      <c r="B944" s="208" t="s">
        <v>110</v>
      </c>
      <c r="C944" s="228" t="s">
        <v>818</v>
      </c>
      <c r="D944" s="229">
        <f t="shared" ref="D944:E947" si="146">D945</f>
        <v>0</v>
      </c>
      <c r="E944" s="229">
        <f t="shared" si="146"/>
        <v>0</v>
      </c>
      <c r="F944" s="232" t="str">
        <f t="shared" si="143"/>
        <v>-</v>
      </c>
    </row>
    <row r="945" spans="1:7" s="115" customFormat="1" ht="23.25" hidden="1" x14ac:dyDescent="0.25">
      <c r="A945" s="207" t="s">
        <v>819</v>
      </c>
      <c r="B945" s="208" t="s">
        <v>110</v>
      </c>
      <c r="C945" s="228" t="s">
        <v>820</v>
      </c>
      <c r="D945" s="229">
        <f t="shared" si="146"/>
        <v>0</v>
      </c>
      <c r="E945" s="229">
        <f t="shared" si="146"/>
        <v>0</v>
      </c>
      <c r="F945" s="232" t="str">
        <f t="shared" si="143"/>
        <v>-</v>
      </c>
    </row>
    <row r="946" spans="1:7" s="115" customFormat="1" hidden="1" x14ac:dyDescent="0.25">
      <c r="A946" s="207" t="s">
        <v>130</v>
      </c>
      <c r="B946" s="208" t="s">
        <v>110</v>
      </c>
      <c r="C946" s="228" t="s">
        <v>821</v>
      </c>
      <c r="D946" s="229">
        <f t="shared" si="146"/>
        <v>0</v>
      </c>
      <c r="E946" s="229">
        <f t="shared" si="146"/>
        <v>0</v>
      </c>
      <c r="F946" s="232" t="str">
        <f t="shared" si="143"/>
        <v>-</v>
      </c>
    </row>
    <row r="947" spans="1:7" s="115" customFormat="1" ht="23.25" hidden="1" x14ac:dyDescent="0.25">
      <c r="A947" s="207" t="s">
        <v>7</v>
      </c>
      <c r="B947" s="208" t="s">
        <v>110</v>
      </c>
      <c r="C947" s="228" t="s">
        <v>822</v>
      </c>
      <c r="D947" s="229">
        <f t="shared" si="146"/>
        <v>0</v>
      </c>
      <c r="E947" s="229">
        <f t="shared" si="146"/>
        <v>0</v>
      </c>
      <c r="F947" s="232" t="str">
        <f t="shared" si="143"/>
        <v>-</v>
      </c>
    </row>
    <row r="948" spans="1:7" s="115" customFormat="1" hidden="1" x14ac:dyDescent="0.25">
      <c r="A948" s="207" t="s">
        <v>8</v>
      </c>
      <c r="B948" s="208" t="s">
        <v>110</v>
      </c>
      <c r="C948" s="228" t="s">
        <v>823</v>
      </c>
      <c r="D948" s="229"/>
      <c r="E948" s="230"/>
      <c r="F948" s="232" t="str">
        <f t="shared" si="143"/>
        <v>-</v>
      </c>
    </row>
    <row r="949" spans="1:7" s="114" customFormat="1" ht="48.75" hidden="1" customHeight="1" x14ac:dyDescent="0.25">
      <c r="A949" s="224" t="s">
        <v>316</v>
      </c>
      <c r="B949" s="225" t="s">
        <v>110</v>
      </c>
      <c r="C949" s="226" t="s">
        <v>824</v>
      </c>
      <c r="D949" s="227">
        <f>D950+D955</f>
        <v>0</v>
      </c>
      <c r="E949" s="227">
        <f>E950+E955</f>
        <v>0</v>
      </c>
      <c r="F949" s="231" t="str">
        <f t="shared" si="143"/>
        <v>-</v>
      </c>
    </row>
    <row r="950" spans="1:7" s="115" customFormat="1" ht="34.5" hidden="1" x14ac:dyDescent="0.25">
      <c r="A950" s="207" t="s">
        <v>825</v>
      </c>
      <c r="B950" s="208" t="s">
        <v>110</v>
      </c>
      <c r="C950" s="228" t="s">
        <v>826</v>
      </c>
      <c r="D950" s="229">
        <f t="shared" ref="D950:E951" si="147">D951</f>
        <v>0</v>
      </c>
      <c r="E950" s="229">
        <f t="shared" si="147"/>
        <v>0</v>
      </c>
      <c r="F950" s="232" t="str">
        <f t="shared" si="143"/>
        <v>-</v>
      </c>
    </row>
    <row r="951" spans="1:7" s="115" customFormat="1" hidden="1" x14ac:dyDescent="0.25">
      <c r="A951" s="207" t="s">
        <v>130</v>
      </c>
      <c r="B951" s="208" t="s">
        <v>110</v>
      </c>
      <c r="C951" s="228" t="s">
        <v>827</v>
      </c>
      <c r="D951" s="229">
        <f t="shared" si="147"/>
        <v>0</v>
      </c>
      <c r="E951" s="229">
        <f t="shared" si="147"/>
        <v>0</v>
      </c>
      <c r="F951" s="232" t="str">
        <f t="shared" si="143"/>
        <v>-</v>
      </c>
    </row>
    <row r="952" spans="1:7" s="115" customFormat="1" ht="23.25" hidden="1" x14ac:dyDescent="0.25">
      <c r="A952" s="207" t="s">
        <v>7</v>
      </c>
      <c r="B952" s="208" t="s">
        <v>110</v>
      </c>
      <c r="C952" s="228" t="s">
        <v>828</v>
      </c>
      <c r="D952" s="229">
        <f>D953+D954</f>
        <v>0</v>
      </c>
      <c r="E952" s="229">
        <f>E953+E954</f>
        <v>0</v>
      </c>
      <c r="F952" s="232" t="str">
        <f t="shared" si="143"/>
        <v>-</v>
      </c>
    </row>
    <row r="953" spans="1:7" s="115" customFormat="1" hidden="1" x14ac:dyDescent="0.25">
      <c r="A953" s="207" t="s">
        <v>8</v>
      </c>
      <c r="B953" s="208" t="s">
        <v>110</v>
      </c>
      <c r="C953" s="228" t="s">
        <v>1235</v>
      </c>
      <c r="D953" s="229">
        <v>0</v>
      </c>
      <c r="E953" s="230">
        <v>0</v>
      </c>
      <c r="F953" s="232" t="str">
        <f t="shared" si="143"/>
        <v>-</v>
      </c>
      <c r="G953" s="115" t="s">
        <v>1234</v>
      </c>
    </row>
    <row r="954" spans="1:7" s="115" customFormat="1" hidden="1" x14ac:dyDescent="0.25">
      <c r="A954" s="207" t="s">
        <v>8</v>
      </c>
      <c r="B954" s="208" t="s">
        <v>110</v>
      </c>
      <c r="C954" s="228" t="s">
        <v>829</v>
      </c>
      <c r="D954" s="229">
        <v>0</v>
      </c>
      <c r="E954" s="230"/>
      <c r="F954" s="232" t="str">
        <f t="shared" si="143"/>
        <v>-</v>
      </c>
      <c r="G954" s="115" t="s">
        <v>1234</v>
      </c>
    </row>
    <row r="955" spans="1:7" s="115" customFormat="1" ht="23.25" hidden="1" x14ac:dyDescent="0.25">
      <c r="A955" s="207" t="s">
        <v>1275</v>
      </c>
      <c r="B955" s="208" t="s">
        <v>110</v>
      </c>
      <c r="C955" s="228" t="s">
        <v>1271</v>
      </c>
      <c r="D955" s="229">
        <f t="shared" ref="D955:E956" si="148">D956</f>
        <v>0</v>
      </c>
      <c r="E955" s="229">
        <f t="shared" si="148"/>
        <v>0</v>
      </c>
      <c r="F955" s="232" t="str">
        <f t="shared" si="143"/>
        <v>-</v>
      </c>
    </row>
    <row r="956" spans="1:7" s="115" customFormat="1" ht="17.25" hidden="1" customHeight="1" x14ac:dyDescent="0.25">
      <c r="A956" s="207" t="s">
        <v>130</v>
      </c>
      <c r="B956" s="208" t="s">
        <v>110</v>
      </c>
      <c r="C956" s="228" t="s">
        <v>1272</v>
      </c>
      <c r="D956" s="229">
        <f t="shared" si="148"/>
        <v>0</v>
      </c>
      <c r="E956" s="229">
        <f t="shared" si="148"/>
        <v>0</v>
      </c>
      <c r="F956" s="232" t="str">
        <f t="shared" si="143"/>
        <v>-</v>
      </c>
    </row>
    <row r="957" spans="1:7" s="115" customFormat="1" ht="23.25" hidden="1" x14ac:dyDescent="0.25">
      <c r="A957" s="207" t="s">
        <v>7</v>
      </c>
      <c r="B957" s="208" t="s">
        <v>110</v>
      </c>
      <c r="C957" s="228" t="s">
        <v>1273</v>
      </c>
      <c r="D957" s="229">
        <f>D958+D959</f>
        <v>0</v>
      </c>
      <c r="E957" s="229">
        <f>E958+E959</f>
        <v>0</v>
      </c>
      <c r="F957" s="232" t="str">
        <f t="shared" si="143"/>
        <v>-</v>
      </c>
    </row>
    <row r="958" spans="1:7" s="115" customFormat="1" hidden="1" x14ac:dyDescent="0.25">
      <c r="A958" s="207" t="s">
        <v>8</v>
      </c>
      <c r="B958" s="208" t="s">
        <v>110</v>
      </c>
      <c r="C958" s="228" t="s">
        <v>1235</v>
      </c>
      <c r="D958" s="229">
        <v>0</v>
      </c>
      <c r="E958" s="230">
        <v>0</v>
      </c>
      <c r="F958" s="232" t="str">
        <f t="shared" si="143"/>
        <v>-</v>
      </c>
      <c r="G958" s="115" t="s">
        <v>1234</v>
      </c>
    </row>
    <row r="959" spans="1:7" s="115" customFormat="1" hidden="1" x14ac:dyDescent="0.25">
      <c r="A959" s="207" t="s">
        <v>8</v>
      </c>
      <c r="B959" s="208" t="s">
        <v>110</v>
      </c>
      <c r="C959" s="228" t="s">
        <v>1274</v>
      </c>
      <c r="D959" s="229">
        <v>0</v>
      </c>
      <c r="E959" s="230">
        <v>0</v>
      </c>
      <c r="F959" s="232" t="str">
        <f t="shared" si="143"/>
        <v>-</v>
      </c>
    </row>
    <row r="960" spans="1:7" s="114" customFormat="1" ht="60.75" hidden="1" customHeight="1" x14ac:dyDescent="0.25">
      <c r="A960" s="224" t="s">
        <v>169</v>
      </c>
      <c r="B960" s="225" t="s">
        <v>110</v>
      </c>
      <c r="C960" s="226" t="s">
        <v>830</v>
      </c>
      <c r="D960" s="227">
        <f t="shared" ref="D960:E963" si="149">D961</f>
        <v>0</v>
      </c>
      <c r="E960" s="227">
        <f t="shared" si="149"/>
        <v>0</v>
      </c>
      <c r="F960" s="231" t="str">
        <f t="shared" si="143"/>
        <v>-</v>
      </c>
    </row>
    <row r="961" spans="1:7" s="115" customFormat="1" ht="34.5" hidden="1" x14ac:dyDescent="0.25">
      <c r="A961" s="207" t="s">
        <v>319</v>
      </c>
      <c r="B961" s="208" t="s">
        <v>110</v>
      </c>
      <c r="C961" s="228" t="s">
        <v>831</v>
      </c>
      <c r="D961" s="229">
        <f t="shared" si="149"/>
        <v>0</v>
      </c>
      <c r="E961" s="229">
        <f t="shared" si="149"/>
        <v>0</v>
      </c>
      <c r="F961" s="232" t="str">
        <f t="shared" si="143"/>
        <v>-</v>
      </c>
    </row>
    <row r="962" spans="1:7" s="115" customFormat="1" hidden="1" x14ac:dyDescent="0.25">
      <c r="A962" s="207" t="s">
        <v>130</v>
      </c>
      <c r="B962" s="208" t="s">
        <v>110</v>
      </c>
      <c r="C962" s="228" t="s">
        <v>832</v>
      </c>
      <c r="D962" s="229">
        <f t="shared" si="149"/>
        <v>0</v>
      </c>
      <c r="E962" s="229">
        <f t="shared" si="149"/>
        <v>0</v>
      </c>
      <c r="F962" s="232" t="str">
        <f t="shared" si="143"/>
        <v>-</v>
      </c>
    </row>
    <row r="963" spans="1:7" s="115" customFormat="1" ht="23.25" hidden="1" x14ac:dyDescent="0.25">
      <c r="A963" s="207" t="s">
        <v>7</v>
      </c>
      <c r="B963" s="208" t="s">
        <v>110</v>
      </c>
      <c r="C963" s="228" t="s">
        <v>833</v>
      </c>
      <c r="D963" s="229">
        <f t="shared" si="149"/>
        <v>0</v>
      </c>
      <c r="E963" s="229">
        <f t="shared" si="149"/>
        <v>0</v>
      </c>
      <c r="F963" s="232" t="str">
        <f t="shared" si="143"/>
        <v>-</v>
      </c>
    </row>
    <row r="964" spans="1:7" s="115" customFormat="1" hidden="1" x14ac:dyDescent="0.25">
      <c r="A964" s="207" t="s">
        <v>8</v>
      </c>
      <c r="B964" s="208" t="s">
        <v>110</v>
      </c>
      <c r="C964" s="228" t="s">
        <v>834</v>
      </c>
      <c r="D964" s="229"/>
      <c r="E964" s="230"/>
      <c r="F964" s="232" t="str">
        <f t="shared" si="143"/>
        <v>-</v>
      </c>
    </row>
    <row r="965" spans="1:7" s="114" customFormat="1" ht="45.75" hidden="1" x14ac:dyDescent="0.25">
      <c r="A965" s="224" t="s">
        <v>1386</v>
      </c>
      <c r="B965" s="225" t="s">
        <v>110</v>
      </c>
      <c r="C965" s="226" t="s">
        <v>835</v>
      </c>
      <c r="D965" s="227">
        <f t="shared" ref="D965:E967" si="150">D966</f>
        <v>0</v>
      </c>
      <c r="E965" s="227">
        <f t="shared" si="150"/>
        <v>0</v>
      </c>
      <c r="F965" s="231" t="str">
        <f t="shared" si="143"/>
        <v>-</v>
      </c>
    </row>
    <row r="966" spans="1:7" s="115" customFormat="1" ht="44.25" hidden="1" customHeight="1" x14ac:dyDescent="0.25">
      <c r="A966" s="207" t="s">
        <v>1393</v>
      </c>
      <c r="B966" s="208" t="s">
        <v>110</v>
      </c>
      <c r="C966" s="228" t="s">
        <v>836</v>
      </c>
      <c r="D966" s="229">
        <f t="shared" si="150"/>
        <v>0</v>
      </c>
      <c r="E966" s="229">
        <f t="shared" si="150"/>
        <v>0</v>
      </c>
      <c r="F966" s="232" t="str">
        <f t="shared" si="143"/>
        <v>-</v>
      </c>
    </row>
    <row r="967" spans="1:7" s="115" customFormat="1" ht="17.25" hidden="1" customHeight="1" x14ac:dyDescent="0.25">
      <c r="A967" s="207" t="s">
        <v>130</v>
      </c>
      <c r="B967" s="208" t="s">
        <v>110</v>
      </c>
      <c r="C967" s="228" t="s">
        <v>837</v>
      </c>
      <c r="D967" s="229">
        <f t="shared" si="150"/>
        <v>0</v>
      </c>
      <c r="E967" s="229">
        <f t="shared" si="150"/>
        <v>0</v>
      </c>
      <c r="F967" s="232" t="str">
        <f t="shared" si="143"/>
        <v>-</v>
      </c>
    </row>
    <row r="968" spans="1:7" s="115" customFormat="1" ht="23.25" hidden="1" x14ac:dyDescent="0.25">
      <c r="A968" s="207" t="s">
        <v>7</v>
      </c>
      <c r="B968" s="208" t="s">
        <v>110</v>
      </c>
      <c r="C968" s="228" t="s">
        <v>838</v>
      </c>
      <c r="D968" s="229">
        <f>D969</f>
        <v>0</v>
      </c>
      <c r="E968" s="229">
        <f>E969</f>
        <v>0</v>
      </c>
      <c r="F968" s="232" t="str">
        <f t="shared" si="143"/>
        <v>-</v>
      </c>
    </row>
    <row r="969" spans="1:7" s="115" customFormat="1" hidden="1" x14ac:dyDescent="0.25">
      <c r="A969" s="207" t="s">
        <v>8</v>
      </c>
      <c r="B969" s="208" t="s">
        <v>110</v>
      </c>
      <c r="C969" s="228" t="s">
        <v>839</v>
      </c>
      <c r="D969" s="229">
        <v>0</v>
      </c>
      <c r="E969" s="230"/>
      <c r="F969" s="232" t="str">
        <f t="shared" si="143"/>
        <v>-</v>
      </c>
      <c r="G969" s="115" t="s">
        <v>1236</v>
      </c>
    </row>
    <row r="970" spans="1:7" s="182" customFormat="1" ht="45.75" hidden="1" x14ac:dyDescent="0.25">
      <c r="A970" s="363" t="s">
        <v>1449</v>
      </c>
      <c r="B970" s="351" t="s">
        <v>110</v>
      </c>
      <c r="C970" s="352" t="s">
        <v>1441</v>
      </c>
      <c r="D970" s="356">
        <f>D971</f>
        <v>0</v>
      </c>
      <c r="E970" s="356">
        <f>E971</f>
        <v>0</v>
      </c>
      <c r="F970" s="357" t="str">
        <f t="shared" si="143"/>
        <v>-</v>
      </c>
    </row>
    <row r="971" spans="1:7" s="182" customFormat="1" ht="34.5" hidden="1" customHeight="1" x14ac:dyDescent="0.25">
      <c r="A971" s="363" t="s">
        <v>1208</v>
      </c>
      <c r="B971" s="351" t="s">
        <v>110</v>
      </c>
      <c r="C971" s="352" t="s">
        <v>1442</v>
      </c>
      <c r="D971" s="356">
        <f>D982</f>
        <v>0</v>
      </c>
      <c r="E971" s="356">
        <f>E982</f>
        <v>0</v>
      </c>
      <c r="F971" s="357" t="str">
        <f t="shared" si="143"/>
        <v>-</v>
      </c>
    </row>
    <row r="972" spans="1:7" s="181" customFormat="1" ht="45.75" hidden="1" x14ac:dyDescent="0.25">
      <c r="A972" s="360" t="s">
        <v>318</v>
      </c>
      <c r="B972" s="353" t="s">
        <v>110</v>
      </c>
      <c r="C972" s="354" t="s">
        <v>813</v>
      </c>
      <c r="D972" s="358">
        <f t="shared" ref="D972:E975" si="151">D973</f>
        <v>0</v>
      </c>
      <c r="E972" s="358">
        <f t="shared" si="151"/>
        <v>0</v>
      </c>
      <c r="F972" s="359" t="str">
        <f t="shared" si="143"/>
        <v>-</v>
      </c>
    </row>
    <row r="973" spans="1:7" s="181" customFormat="1" ht="34.5" hidden="1" x14ac:dyDescent="0.25">
      <c r="A973" s="360" t="s">
        <v>319</v>
      </c>
      <c r="B973" s="353" t="s">
        <v>110</v>
      </c>
      <c r="C973" s="354" t="s">
        <v>814</v>
      </c>
      <c r="D973" s="358">
        <f t="shared" si="151"/>
        <v>0</v>
      </c>
      <c r="E973" s="358">
        <f t="shared" si="151"/>
        <v>0</v>
      </c>
      <c r="F973" s="359" t="str">
        <f t="shared" si="143"/>
        <v>-</v>
      </c>
    </row>
    <row r="974" spans="1:7" s="181" customFormat="1" hidden="1" x14ac:dyDescent="0.25">
      <c r="A974" s="360" t="s">
        <v>130</v>
      </c>
      <c r="B974" s="353" t="s">
        <v>110</v>
      </c>
      <c r="C974" s="354" t="s">
        <v>815</v>
      </c>
      <c r="D974" s="358">
        <f t="shared" si="151"/>
        <v>0</v>
      </c>
      <c r="E974" s="358">
        <f t="shared" si="151"/>
        <v>0</v>
      </c>
      <c r="F974" s="359" t="str">
        <f t="shared" si="143"/>
        <v>-</v>
      </c>
    </row>
    <row r="975" spans="1:7" s="181" customFormat="1" ht="23.25" hidden="1" x14ac:dyDescent="0.25">
      <c r="A975" s="360" t="s">
        <v>7</v>
      </c>
      <c r="B975" s="353" t="s">
        <v>110</v>
      </c>
      <c r="C975" s="354" t="s">
        <v>816</v>
      </c>
      <c r="D975" s="358">
        <f t="shared" si="151"/>
        <v>0</v>
      </c>
      <c r="E975" s="358">
        <f t="shared" si="151"/>
        <v>0</v>
      </c>
      <c r="F975" s="359" t="str">
        <f t="shared" si="143"/>
        <v>-</v>
      </c>
    </row>
    <row r="976" spans="1:7" s="181" customFormat="1" hidden="1" x14ac:dyDescent="0.25">
      <c r="A976" s="360" t="s">
        <v>8</v>
      </c>
      <c r="B976" s="353" t="s">
        <v>110</v>
      </c>
      <c r="C976" s="354" t="s">
        <v>817</v>
      </c>
      <c r="D976" s="358"/>
      <c r="E976" s="358"/>
      <c r="F976" s="359" t="str">
        <f t="shared" si="143"/>
        <v>-</v>
      </c>
    </row>
    <row r="977" spans="1:7" s="181" customFormat="1" ht="34.5" hidden="1" x14ac:dyDescent="0.25">
      <c r="A977" s="360" t="s">
        <v>169</v>
      </c>
      <c r="B977" s="353" t="s">
        <v>110</v>
      </c>
      <c r="C977" s="354" t="s">
        <v>818</v>
      </c>
      <c r="D977" s="358">
        <f t="shared" ref="D977:E980" si="152">D978</f>
        <v>0</v>
      </c>
      <c r="E977" s="358">
        <f t="shared" si="152"/>
        <v>0</v>
      </c>
      <c r="F977" s="359" t="str">
        <f t="shared" si="143"/>
        <v>-</v>
      </c>
    </row>
    <row r="978" spans="1:7" s="181" customFormat="1" ht="23.25" hidden="1" x14ac:dyDescent="0.25">
      <c r="A978" s="360" t="s">
        <v>819</v>
      </c>
      <c r="B978" s="353" t="s">
        <v>110</v>
      </c>
      <c r="C978" s="354" t="s">
        <v>820</v>
      </c>
      <c r="D978" s="358">
        <f t="shared" si="152"/>
        <v>0</v>
      </c>
      <c r="E978" s="358">
        <f t="shared" si="152"/>
        <v>0</v>
      </c>
      <c r="F978" s="359" t="str">
        <f t="shared" si="143"/>
        <v>-</v>
      </c>
    </row>
    <row r="979" spans="1:7" s="181" customFormat="1" hidden="1" x14ac:dyDescent="0.25">
      <c r="A979" s="360" t="s">
        <v>130</v>
      </c>
      <c r="B979" s="353" t="s">
        <v>110</v>
      </c>
      <c r="C979" s="354" t="s">
        <v>821</v>
      </c>
      <c r="D979" s="358">
        <f t="shared" si="152"/>
        <v>0</v>
      </c>
      <c r="E979" s="358">
        <f t="shared" si="152"/>
        <v>0</v>
      </c>
      <c r="F979" s="359" t="str">
        <f t="shared" si="143"/>
        <v>-</v>
      </c>
    </row>
    <row r="980" spans="1:7" s="181" customFormat="1" ht="23.25" hidden="1" x14ac:dyDescent="0.25">
      <c r="A980" s="360" t="s">
        <v>7</v>
      </c>
      <c r="B980" s="353" t="s">
        <v>110</v>
      </c>
      <c r="C980" s="354" t="s">
        <v>822</v>
      </c>
      <c r="D980" s="358">
        <f t="shared" si="152"/>
        <v>0</v>
      </c>
      <c r="E980" s="358">
        <f t="shared" si="152"/>
        <v>0</v>
      </c>
      <c r="F980" s="359" t="str">
        <f t="shared" si="143"/>
        <v>-</v>
      </c>
    </row>
    <row r="981" spans="1:7" s="181" customFormat="1" hidden="1" x14ac:dyDescent="0.25">
      <c r="A981" s="360" t="s">
        <v>8</v>
      </c>
      <c r="B981" s="353" t="s">
        <v>110</v>
      </c>
      <c r="C981" s="354" t="s">
        <v>823</v>
      </c>
      <c r="D981" s="358"/>
      <c r="E981" s="358"/>
      <c r="F981" s="359" t="str">
        <f t="shared" si="143"/>
        <v>-</v>
      </c>
    </row>
    <row r="982" spans="1:7" s="182" customFormat="1" ht="16.5" hidden="1" customHeight="1" x14ac:dyDescent="0.25">
      <c r="A982" s="363" t="s">
        <v>112</v>
      </c>
      <c r="B982" s="351" t="s">
        <v>110</v>
      </c>
      <c r="C982" s="352" t="s">
        <v>1444</v>
      </c>
      <c r="D982" s="356">
        <f>D983+D988</f>
        <v>0</v>
      </c>
      <c r="E982" s="356">
        <f>E983+E988</f>
        <v>0</v>
      </c>
      <c r="F982" s="357" t="str">
        <f t="shared" si="143"/>
        <v>-</v>
      </c>
    </row>
    <row r="983" spans="1:7" s="181" customFormat="1" ht="34.5" hidden="1" x14ac:dyDescent="0.25">
      <c r="A983" s="360" t="s">
        <v>825</v>
      </c>
      <c r="B983" s="353" t="s">
        <v>110</v>
      </c>
      <c r="C983" s="354" t="s">
        <v>826</v>
      </c>
      <c r="D983" s="358">
        <f t="shared" ref="D983:E984" si="153">D984</f>
        <v>0</v>
      </c>
      <c r="E983" s="358">
        <f t="shared" si="153"/>
        <v>0</v>
      </c>
      <c r="F983" s="359" t="str">
        <f t="shared" si="143"/>
        <v>-</v>
      </c>
    </row>
    <row r="984" spans="1:7" s="181" customFormat="1" hidden="1" x14ac:dyDescent="0.25">
      <c r="A984" s="360" t="s">
        <v>130</v>
      </c>
      <c r="B984" s="353" t="s">
        <v>110</v>
      </c>
      <c r="C984" s="354" t="s">
        <v>827</v>
      </c>
      <c r="D984" s="358">
        <f t="shared" si="153"/>
        <v>0</v>
      </c>
      <c r="E984" s="358">
        <f t="shared" si="153"/>
        <v>0</v>
      </c>
      <c r="F984" s="359" t="str">
        <f t="shared" si="143"/>
        <v>-</v>
      </c>
    </row>
    <row r="985" spans="1:7" s="181" customFormat="1" ht="23.25" hidden="1" x14ac:dyDescent="0.25">
      <c r="A985" s="360" t="s">
        <v>7</v>
      </c>
      <c r="B985" s="353" t="s">
        <v>110</v>
      </c>
      <c r="C985" s="354" t="s">
        <v>828</v>
      </c>
      <c r="D985" s="358">
        <f>D986+D987</f>
        <v>0</v>
      </c>
      <c r="E985" s="358">
        <f>E986+E987</f>
        <v>0</v>
      </c>
      <c r="F985" s="359" t="str">
        <f t="shared" si="143"/>
        <v>-</v>
      </c>
    </row>
    <row r="986" spans="1:7" s="181" customFormat="1" hidden="1" x14ac:dyDescent="0.25">
      <c r="A986" s="360" t="s">
        <v>8</v>
      </c>
      <c r="B986" s="353" t="s">
        <v>110</v>
      </c>
      <c r="C986" s="354" t="s">
        <v>1235</v>
      </c>
      <c r="D986" s="358">
        <v>0</v>
      </c>
      <c r="E986" s="362">
        <v>0</v>
      </c>
      <c r="F986" s="359" t="str">
        <f t="shared" si="143"/>
        <v>-</v>
      </c>
      <c r="G986" s="181" t="s">
        <v>1234</v>
      </c>
    </row>
    <row r="987" spans="1:7" s="181" customFormat="1" hidden="1" x14ac:dyDescent="0.25">
      <c r="A987" s="360" t="s">
        <v>8</v>
      </c>
      <c r="B987" s="353" t="s">
        <v>110</v>
      </c>
      <c r="C987" s="354" t="s">
        <v>829</v>
      </c>
      <c r="D987" s="358">
        <v>0</v>
      </c>
      <c r="E987" s="362"/>
      <c r="F987" s="359" t="str">
        <f t="shared" si="143"/>
        <v>-</v>
      </c>
      <c r="G987" s="181" t="s">
        <v>1234</v>
      </c>
    </row>
    <row r="988" spans="1:7" s="181" customFormat="1" ht="23.25" hidden="1" x14ac:dyDescent="0.25">
      <c r="A988" s="360" t="s">
        <v>1211</v>
      </c>
      <c r="B988" s="353" t="s">
        <v>110</v>
      </c>
      <c r="C988" s="361" t="s">
        <v>1443</v>
      </c>
      <c r="D988" s="358">
        <f t="shared" ref="D988:E989" si="154">D989</f>
        <v>0</v>
      </c>
      <c r="E988" s="358">
        <f t="shared" si="154"/>
        <v>0</v>
      </c>
      <c r="F988" s="359" t="str">
        <f t="shared" si="143"/>
        <v>-</v>
      </c>
    </row>
    <row r="989" spans="1:7" s="181" customFormat="1" ht="17.25" hidden="1" customHeight="1" x14ac:dyDescent="0.25">
      <c r="A989" s="360" t="s">
        <v>130</v>
      </c>
      <c r="B989" s="353" t="s">
        <v>110</v>
      </c>
      <c r="C989" s="361" t="s">
        <v>1445</v>
      </c>
      <c r="D989" s="358">
        <f t="shared" si="154"/>
        <v>0</v>
      </c>
      <c r="E989" s="358">
        <f t="shared" si="154"/>
        <v>0</v>
      </c>
      <c r="F989" s="359" t="str">
        <f t="shared" si="143"/>
        <v>-</v>
      </c>
    </row>
    <row r="990" spans="1:7" s="181" customFormat="1" ht="23.25" hidden="1" x14ac:dyDescent="0.25">
      <c r="A990" s="360" t="s">
        <v>7</v>
      </c>
      <c r="B990" s="353" t="s">
        <v>110</v>
      </c>
      <c r="C990" s="361" t="s">
        <v>1446</v>
      </c>
      <c r="D990" s="358">
        <f>D991+D992</f>
        <v>0</v>
      </c>
      <c r="E990" s="358">
        <f>E991+E992</f>
        <v>0</v>
      </c>
      <c r="F990" s="359" t="str">
        <f t="shared" si="143"/>
        <v>-</v>
      </c>
    </row>
    <row r="991" spans="1:7" s="181" customFormat="1" hidden="1" x14ac:dyDescent="0.25">
      <c r="A991" s="360" t="s">
        <v>8</v>
      </c>
      <c r="B991" s="353" t="s">
        <v>110</v>
      </c>
      <c r="C991" s="354" t="s">
        <v>1235</v>
      </c>
      <c r="D991" s="358">
        <v>0</v>
      </c>
      <c r="E991" s="362">
        <v>0</v>
      </c>
      <c r="F991" s="359" t="str">
        <f t="shared" si="143"/>
        <v>-</v>
      </c>
      <c r="G991" s="181" t="s">
        <v>1234</v>
      </c>
    </row>
    <row r="992" spans="1:7" s="181" customFormat="1" hidden="1" x14ac:dyDescent="0.25">
      <c r="A992" s="360" t="s">
        <v>8</v>
      </c>
      <c r="B992" s="353" t="s">
        <v>110</v>
      </c>
      <c r="C992" s="361" t="s">
        <v>1447</v>
      </c>
      <c r="D992" s="358">
        <v>0</v>
      </c>
      <c r="E992" s="362">
        <v>0</v>
      </c>
      <c r="F992" s="359" t="str">
        <f t="shared" si="143"/>
        <v>-</v>
      </c>
    </row>
    <row r="993" spans="1:44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155">D994</f>
        <v>80000</v>
      </c>
      <c r="E993" s="116">
        <f t="shared" si="155"/>
        <v>40000</v>
      </c>
      <c r="F993" s="117">
        <f t="shared" si="143"/>
        <v>40000</v>
      </c>
      <c r="G993" s="122"/>
    </row>
    <row r="994" spans="1:44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155"/>
        <v>80000</v>
      </c>
      <c r="E994" s="116">
        <f t="shared" si="155"/>
        <v>40000</v>
      </c>
      <c r="F994" s="117">
        <f t="shared" si="143"/>
        <v>40000</v>
      </c>
      <c r="G994" s="122"/>
    </row>
    <row r="995" spans="1:44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155"/>
        <v>80000</v>
      </c>
      <c r="E995" s="118">
        <f t="shared" si="155"/>
        <v>40000</v>
      </c>
      <c r="F995" s="119">
        <f t="shared" si="143"/>
        <v>40000</v>
      </c>
      <c r="G995" s="171"/>
    </row>
    <row r="996" spans="1:44" ht="34.5" x14ac:dyDescent="0.25">
      <c r="A996" s="123" t="s">
        <v>59</v>
      </c>
      <c r="B996" s="124" t="s">
        <v>110</v>
      </c>
      <c r="C996" s="145" t="s">
        <v>843</v>
      </c>
      <c r="D996" s="118">
        <f t="shared" si="155"/>
        <v>80000</v>
      </c>
      <c r="E996" s="118">
        <f t="shared" si="155"/>
        <v>40000</v>
      </c>
      <c r="F996" s="119">
        <f t="shared" si="143"/>
        <v>40000</v>
      </c>
      <c r="G996" s="4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155"/>
        <v>80000</v>
      </c>
      <c r="E997" s="118">
        <f t="shared" si="155"/>
        <v>40000</v>
      </c>
      <c r="F997" s="119">
        <f t="shared" si="143"/>
        <v>40000</v>
      </c>
      <c r="G997" s="4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143"/>
        <v>40000</v>
      </c>
      <c r="G998" s="4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143"/>
        <v>29736379.300000004</v>
      </c>
      <c r="G999" s="122"/>
    </row>
    <row r="1000" spans="1:44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156">D1001</f>
        <v>23064800</v>
      </c>
      <c r="E1000" s="116">
        <f t="shared" si="156"/>
        <v>6103176.2599999998</v>
      </c>
      <c r="F1000" s="117">
        <f t="shared" si="143"/>
        <v>16961623.740000002</v>
      </c>
      <c r="G1000" s="122"/>
    </row>
    <row r="1001" spans="1:44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156"/>
        <v>23064800</v>
      </c>
      <c r="E1001" s="116">
        <f t="shared" si="156"/>
        <v>6103176.2599999998</v>
      </c>
      <c r="F1001" s="117">
        <f t="shared" si="143"/>
        <v>16961623.740000002</v>
      </c>
      <c r="G1001" s="122"/>
    </row>
    <row r="1002" spans="1:44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156"/>
        <v>23064800</v>
      </c>
      <c r="E1002" s="116">
        <f t="shared" si="156"/>
        <v>6103176.2599999998</v>
      </c>
      <c r="F1002" s="117">
        <f t="shared" si="143"/>
        <v>16961623.740000002</v>
      </c>
      <c r="G1002" s="122"/>
    </row>
    <row r="1003" spans="1:44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143"/>
        <v>16961623.740000002</v>
      </c>
      <c r="G1003" s="122"/>
    </row>
    <row r="1004" spans="1:44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157">D1005</f>
        <v>22564800</v>
      </c>
      <c r="E1004" s="118">
        <f t="shared" si="157"/>
        <v>5985986.2599999998</v>
      </c>
      <c r="F1004" s="119">
        <f t="shared" si="143"/>
        <v>16578813.74</v>
      </c>
      <c r="G1004" s="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157"/>
        <v>22564800</v>
      </c>
      <c r="E1005" s="118">
        <f t="shared" si="157"/>
        <v>5985986.2599999998</v>
      </c>
      <c r="F1005" s="119">
        <f t="shared" si="143"/>
        <v>16578813.74</v>
      </c>
      <c r="G1005" s="4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157"/>
        <v>22564800</v>
      </c>
      <c r="E1006" s="118">
        <f t="shared" si="157"/>
        <v>5985986.2599999998</v>
      </c>
      <c r="F1006" s="119">
        <f t="shared" si="143"/>
        <v>16578813.74</v>
      </c>
      <c r="G1006" s="4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143"/>
        <v>16578813.74</v>
      </c>
      <c r="G1007" s="4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143"/>
        <v>16578813.74</v>
      </c>
      <c r="G1008" s="4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7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143"/>
        <v>382810</v>
      </c>
    </row>
    <row r="1010" spans="1:7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158">D1011</f>
        <v>0</v>
      </c>
      <c r="E1010" s="118">
        <f t="shared" si="158"/>
        <v>0</v>
      </c>
      <c r="F1010" s="119" t="str">
        <f t="shared" si="143"/>
        <v>-</v>
      </c>
      <c r="G1010" s="4"/>
    </row>
    <row r="1011" spans="1:7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158"/>
        <v>0</v>
      </c>
      <c r="E1011" s="118">
        <f t="shared" si="158"/>
        <v>0</v>
      </c>
      <c r="F1011" s="119" t="str">
        <f t="shared" si="143"/>
        <v>-</v>
      </c>
      <c r="G1011" s="4"/>
    </row>
    <row r="1012" spans="1:7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158"/>
        <v>0</v>
      </c>
      <c r="E1012" s="118">
        <f t="shared" si="158"/>
        <v>0</v>
      </c>
      <c r="F1012" s="119" t="str">
        <f t="shared" si="143"/>
        <v>-</v>
      </c>
      <c r="G1012" s="4"/>
    </row>
    <row r="1013" spans="1:7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143"/>
        <v>-</v>
      </c>
      <c r="G1013" s="4"/>
    </row>
    <row r="1014" spans="1:7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159">D1015</f>
        <v>500000</v>
      </c>
      <c r="E1014" s="118">
        <f t="shared" si="159"/>
        <v>117190</v>
      </c>
      <c r="F1014" s="119">
        <f t="shared" si="143"/>
        <v>382810</v>
      </c>
    </row>
    <row r="1015" spans="1:7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159"/>
        <v>500000</v>
      </c>
      <c r="E1015" s="118">
        <f t="shared" si="159"/>
        <v>117190</v>
      </c>
      <c r="F1015" s="119">
        <f t="shared" si="143"/>
        <v>382810</v>
      </c>
    </row>
    <row r="1016" spans="1:7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159"/>
        <v>500000</v>
      </c>
      <c r="E1016" s="118">
        <f t="shared" si="159"/>
        <v>117190</v>
      </c>
      <c r="F1016" s="119">
        <f t="shared" si="143"/>
        <v>382810</v>
      </c>
    </row>
    <row r="1017" spans="1:7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143"/>
        <v>382810</v>
      </c>
    </row>
    <row r="1018" spans="1:7" s="4" customForma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si="143"/>
        <v>12500000</v>
      </c>
    </row>
    <row r="1019" spans="1:7" s="421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143"/>
        <v>12500000</v>
      </c>
    </row>
    <row r="1020" spans="1:7" s="449" customFormat="1" ht="45.75" x14ac:dyDescent="0.25">
      <c r="A1020" s="123" t="s">
        <v>1386</v>
      </c>
      <c r="B1020" s="452" t="s">
        <v>110</v>
      </c>
      <c r="C1020" s="144" t="s">
        <v>1539</v>
      </c>
      <c r="D1020" s="450">
        <f>D1021</f>
        <v>12500000</v>
      </c>
      <c r="E1020" s="450">
        <f>E1021</f>
        <v>0</v>
      </c>
      <c r="F1020" s="451">
        <f t="shared" si="143"/>
        <v>12500000</v>
      </c>
    </row>
    <row r="1021" spans="1:7" s="421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160">D1022</f>
        <v>12500000</v>
      </c>
      <c r="E1021" s="118">
        <f t="shared" si="160"/>
        <v>0</v>
      </c>
      <c r="F1021" s="119">
        <f t="shared" si="143"/>
        <v>12500000</v>
      </c>
    </row>
    <row r="1022" spans="1:7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160"/>
        <v>12500000</v>
      </c>
      <c r="E1022" s="118">
        <f t="shared" si="160"/>
        <v>0</v>
      </c>
      <c r="F1022" s="119">
        <f t="shared" si="143"/>
        <v>12500000</v>
      </c>
    </row>
    <row r="1023" spans="1:7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160"/>
        <v>12500000</v>
      </c>
      <c r="E1023" s="118">
        <f t="shared" si="160"/>
        <v>0</v>
      </c>
      <c r="F1023" s="119">
        <f t="shared" si="143"/>
        <v>12500000</v>
      </c>
    </row>
    <row r="1024" spans="1:7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143"/>
        <v>12500000</v>
      </c>
    </row>
    <row r="1025" spans="1:6" s="114" customFormat="1" ht="34.5" hidden="1" x14ac:dyDescent="0.25">
      <c r="A1025" s="224" t="s">
        <v>618</v>
      </c>
      <c r="B1025" s="225" t="s">
        <v>110</v>
      </c>
      <c r="C1025" s="226" t="s">
        <v>1008</v>
      </c>
      <c r="D1025" s="227">
        <f t="shared" ref="D1025:E1028" si="161">D1026</f>
        <v>0</v>
      </c>
      <c r="E1025" s="227">
        <f t="shared" si="161"/>
        <v>0</v>
      </c>
      <c r="F1025" s="231" t="str">
        <f t="shared" si="143"/>
        <v>-</v>
      </c>
    </row>
    <row r="1026" spans="1:6" s="115" customFormat="1" hidden="1" x14ac:dyDescent="0.25">
      <c r="A1026" s="207" t="s">
        <v>10</v>
      </c>
      <c r="B1026" s="208" t="s">
        <v>110</v>
      </c>
      <c r="C1026" s="228" t="s">
        <v>1009</v>
      </c>
      <c r="D1026" s="229">
        <f t="shared" si="161"/>
        <v>0</v>
      </c>
      <c r="E1026" s="229">
        <f t="shared" si="161"/>
        <v>0</v>
      </c>
      <c r="F1026" s="232" t="str">
        <f t="shared" si="143"/>
        <v>-</v>
      </c>
    </row>
    <row r="1027" spans="1:6" s="115" customFormat="1" ht="36" hidden="1" customHeight="1" x14ac:dyDescent="0.25">
      <c r="A1027" s="207" t="s">
        <v>142</v>
      </c>
      <c r="B1027" s="208" t="s">
        <v>110</v>
      </c>
      <c r="C1027" s="228" t="s">
        <v>1010</v>
      </c>
      <c r="D1027" s="229">
        <f t="shared" si="161"/>
        <v>0</v>
      </c>
      <c r="E1027" s="229">
        <f t="shared" si="161"/>
        <v>0</v>
      </c>
      <c r="F1027" s="232" t="str">
        <f t="shared" si="143"/>
        <v>-</v>
      </c>
    </row>
    <row r="1028" spans="1:6" s="115" customFormat="1" hidden="1" x14ac:dyDescent="0.25">
      <c r="A1028" s="207" t="s">
        <v>143</v>
      </c>
      <c r="B1028" s="208" t="s">
        <v>110</v>
      </c>
      <c r="C1028" s="228" t="s">
        <v>1011</v>
      </c>
      <c r="D1028" s="229">
        <f t="shared" si="161"/>
        <v>0</v>
      </c>
      <c r="E1028" s="229">
        <f t="shared" si="161"/>
        <v>0</v>
      </c>
      <c r="F1028" s="232" t="str">
        <f t="shared" si="143"/>
        <v>-</v>
      </c>
    </row>
    <row r="1029" spans="1:6" s="115" customFormat="1" ht="34.5" hidden="1" x14ac:dyDescent="0.25">
      <c r="A1029" s="207" t="s">
        <v>144</v>
      </c>
      <c r="B1029" s="208" t="s">
        <v>110</v>
      </c>
      <c r="C1029" s="228" t="s">
        <v>1012</v>
      </c>
      <c r="D1029" s="229">
        <v>0</v>
      </c>
      <c r="E1029" s="230"/>
      <c r="F1029" s="232" t="str">
        <f t="shared" si="143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162">D1031</f>
        <v>274755.56</v>
      </c>
      <c r="E1030" s="116">
        <f t="shared" si="162"/>
        <v>0</v>
      </c>
      <c r="F1030" s="117">
        <f t="shared" si="143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162"/>
        <v>274755.56</v>
      </c>
      <c r="E1031" s="116">
        <f t="shared" si="162"/>
        <v>0</v>
      </c>
      <c r="F1031" s="117">
        <f t="shared" si="143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143"/>
        <v>274755.56</v>
      </c>
    </row>
    <row r="1033" spans="1:6" s="115" customFormat="1" ht="34.5" hidden="1" x14ac:dyDescent="0.25">
      <c r="A1033" s="224" t="s">
        <v>853</v>
      </c>
      <c r="B1033" s="225" t="s">
        <v>110</v>
      </c>
      <c r="C1033" s="226" t="s">
        <v>1276</v>
      </c>
      <c r="D1033" s="227">
        <f>D1034</f>
        <v>0</v>
      </c>
      <c r="E1033" s="227">
        <f>E1034</f>
        <v>0</v>
      </c>
      <c r="F1033" s="231" t="str">
        <f t="shared" si="143"/>
        <v>-</v>
      </c>
    </row>
    <row r="1034" spans="1:6" s="115" customFormat="1" ht="23.25" hidden="1" x14ac:dyDescent="0.25">
      <c r="A1034" s="207" t="s">
        <v>160</v>
      </c>
      <c r="B1034" s="208" t="s">
        <v>110</v>
      </c>
      <c r="C1034" s="228" t="s">
        <v>1277</v>
      </c>
      <c r="D1034" s="229">
        <f t="shared" ref="D1034:E1036" si="163">D1035</f>
        <v>0</v>
      </c>
      <c r="E1034" s="229">
        <f t="shared" si="163"/>
        <v>0</v>
      </c>
      <c r="F1034" s="232" t="str">
        <f t="shared" si="143"/>
        <v>-</v>
      </c>
    </row>
    <row r="1035" spans="1:6" s="115" customFormat="1" ht="23.25" hidden="1" x14ac:dyDescent="0.25">
      <c r="A1035" s="207" t="s">
        <v>113</v>
      </c>
      <c r="B1035" s="208" t="s">
        <v>110</v>
      </c>
      <c r="C1035" s="228" t="s">
        <v>1278</v>
      </c>
      <c r="D1035" s="229">
        <f t="shared" si="163"/>
        <v>0</v>
      </c>
      <c r="E1035" s="229">
        <f t="shared" si="163"/>
        <v>0</v>
      </c>
      <c r="F1035" s="232" t="str">
        <f t="shared" si="143"/>
        <v>-</v>
      </c>
    </row>
    <row r="1036" spans="1:6" s="115" customFormat="1" ht="23.25" hidden="1" x14ac:dyDescent="0.25">
      <c r="A1036" s="207" t="s">
        <v>358</v>
      </c>
      <c r="B1036" s="208" t="s">
        <v>110</v>
      </c>
      <c r="C1036" s="228" t="s">
        <v>1279</v>
      </c>
      <c r="D1036" s="229">
        <f t="shared" si="163"/>
        <v>0</v>
      </c>
      <c r="E1036" s="229">
        <f t="shared" si="163"/>
        <v>0</v>
      </c>
      <c r="F1036" s="232" t="str">
        <f t="shared" si="143"/>
        <v>-</v>
      </c>
    </row>
    <row r="1037" spans="1:6" s="115" customFormat="1" hidden="1" x14ac:dyDescent="0.25">
      <c r="A1037" s="207" t="s">
        <v>1285</v>
      </c>
      <c r="B1037" s="208" t="s">
        <v>110</v>
      </c>
      <c r="C1037" s="228" t="s">
        <v>1280</v>
      </c>
      <c r="D1037" s="229">
        <v>0</v>
      </c>
      <c r="E1037" s="230">
        <v>0</v>
      </c>
      <c r="F1037" s="232" t="str">
        <f t="shared" si="143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143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143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164">D1041</f>
        <v>238955.56</v>
      </c>
      <c r="E1040" s="118">
        <f t="shared" si="164"/>
        <v>0</v>
      </c>
      <c r="F1040" s="119">
        <f t="shared" si="143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164"/>
        <v>238955.56</v>
      </c>
      <c r="E1041" s="118">
        <f t="shared" si="164"/>
        <v>0</v>
      </c>
      <c r="F1041" s="119">
        <f t="shared" si="143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164"/>
        <v>238955.56</v>
      </c>
      <c r="E1042" s="118">
        <f t="shared" si="164"/>
        <v>0</v>
      </c>
      <c r="F1042" s="119">
        <f t="shared" si="143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143"/>
        <v>238955.56</v>
      </c>
    </row>
    <row r="1044" spans="1:6" s="115" customFormat="1" ht="45" hidden="1" x14ac:dyDescent="0.25">
      <c r="A1044" s="469" t="s">
        <v>1146</v>
      </c>
      <c r="B1044" s="225" t="s">
        <v>110</v>
      </c>
      <c r="C1044" s="226" t="s">
        <v>1138</v>
      </c>
      <c r="D1044" s="227">
        <f t="shared" ref="D1044:E1046" si="165">D1045</f>
        <v>0</v>
      </c>
      <c r="E1044" s="227">
        <f t="shared" si="165"/>
        <v>0</v>
      </c>
      <c r="F1044" s="231" t="str">
        <f t="shared" si="143"/>
        <v>-</v>
      </c>
    </row>
    <row r="1045" spans="1:6" s="115" customFormat="1" ht="51.75" hidden="1" customHeight="1" x14ac:dyDescent="0.25">
      <c r="A1045" s="341" t="s">
        <v>1147</v>
      </c>
      <c r="B1045" s="208" t="s">
        <v>110</v>
      </c>
      <c r="C1045" s="228" t="s">
        <v>1139</v>
      </c>
      <c r="D1045" s="229">
        <f t="shared" si="165"/>
        <v>0</v>
      </c>
      <c r="E1045" s="229">
        <f t="shared" si="165"/>
        <v>0</v>
      </c>
      <c r="F1045" s="232" t="str">
        <f t="shared" si="143"/>
        <v>-</v>
      </c>
    </row>
    <row r="1046" spans="1:6" s="115" customFormat="1" ht="34.5" hidden="1" x14ac:dyDescent="0.25">
      <c r="A1046" s="207" t="s">
        <v>142</v>
      </c>
      <c r="B1046" s="208" t="s">
        <v>110</v>
      </c>
      <c r="C1046" s="228" t="s">
        <v>1140</v>
      </c>
      <c r="D1046" s="229">
        <f t="shared" si="165"/>
        <v>0</v>
      </c>
      <c r="E1046" s="229">
        <f t="shared" si="165"/>
        <v>0</v>
      </c>
      <c r="F1046" s="232" t="str">
        <f t="shared" si="143"/>
        <v>-</v>
      </c>
    </row>
    <row r="1047" spans="1:6" s="115" customFormat="1" hidden="1" x14ac:dyDescent="0.25">
      <c r="A1047" s="207" t="s">
        <v>143</v>
      </c>
      <c r="B1047" s="208" t="s">
        <v>110</v>
      </c>
      <c r="C1047" s="228" t="s">
        <v>1141</v>
      </c>
      <c r="D1047" s="229">
        <f>D1048</f>
        <v>0</v>
      </c>
      <c r="E1047" s="229">
        <f>E1048</f>
        <v>0</v>
      </c>
      <c r="F1047" s="232" t="str">
        <f t="shared" si="143"/>
        <v>-</v>
      </c>
    </row>
    <row r="1048" spans="1:6" s="115" customFormat="1" ht="34.5" hidden="1" x14ac:dyDescent="0.25">
      <c r="A1048" s="207" t="s">
        <v>144</v>
      </c>
      <c r="B1048" s="208" t="s">
        <v>110</v>
      </c>
      <c r="C1048" s="228" t="s">
        <v>1142</v>
      </c>
      <c r="D1048" s="229">
        <v>0</v>
      </c>
      <c r="E1048" s="230">
        <v>0</v>
      </c>
      <c r="F1048" s="232" t="str">
        <f t="shared" si="143"/>
        <v>-</v>
      </c>
    </row>
    <row r="1049" spans="1:6" s="115" customFormat="1" ht="45.75" hidden="1" x14ac:dyDescent="0.25">
      <c r="A1049" s="224" t="s">
        <v>169</v>
      </c>
      <c r="B1049" s="225" t="s">
        <v>110</v>
      </c>
      <c r="C1049" s="226" t="s">
        <v>855</v>
      </c>
      <c r="D1049" s="227">
        <f t="shared" ref="D1049:E1057" si="166">D1050</f>
        <v>0</v>
      </c>
      <c r="E1049" s="227">
        <f t="shared" si="166"/>
        <v>0</v>
      </c>
      <c r="F1049" s="231" t="str">
        <f t="shared" si="143"/>
        <v>-</v>
      </c>
    </row>
    <row r="1050" spans="1:6" s="115" customFormat="1" ht="23.25" hidden="1" x14ac:dyDescent="0.25">
      <c r="A1050" s="207" t="s">
        <v>856</v>
      </c>
      <c r="B1050" s="208" t="s">
        <v>110</v>
      </c>
      <c r="C1050" s="228" t="s">
        <v>857</v>
      </c>
      <c r="D1050" s="229">
        <f t="shared" si="166"/>
        <v>0</v>
      </c>
      <c r="E1050" s="229">
        <f t="shared" si="166"/>
        <v>0</v>
      </c>
      <c r="F1050" s="232" t="str">
        <f t="shared" si="143"/>
        <v>-</v>
      </c>
    </row>
    <row r="1051" spans="1:6" s="115" customFormat="1" ht="34.5" hidden="1" x14ac:dyDescent="0.25">
      <c r="A1051" s="207" t="s">
        <v>142</v>
      </c>
      <c r="B1051" s="208" t="s">
        <v>110</v>
      </c>
      <c r="C1051" s="228" t="s">
        <v>858</v>
      </c>
      <c r="D1051" s="229">
        <f t="shared" si="166"/>
        <v>0</v>
      </c>
      <c r="E1051" s="229">
        <f t="shared" si="166"/>
        <v>0</v>
      </c>
      <c r="F1051" s="232" t="str">
        <f t="shared" si="143"/>
        <v>-</v>
      </c>
    </row>
    <row r="1052" spans="1:6" s="115" customFormat="1" hidden="1" x14ac:dyDescent="0.25">
      <c r="A1052" s="207" t="s">
        <v>143</v>
      </c>
      <c r="B1052" s="208" t="s">
        <v>110</v>
      </c>
      <c r="C1052" s="228" t="s">
        <v>859</v>
      </c>
      <c r="D1052" s="229">
        <f t="shared" si="166"/>
        <v>0</v>
      </c>
      <c r="E1052" s="229">
        <f t="shared" si="166"/>
        <v>0</v>
      </c>
      <c r="F1052" s="232" t="str">
        <f t="shared" si="143"/>
        <v>-</v>
      </c>
    </row>
    <row r="1053" spans="1:6" s="115" customFormat="1" ht="34.5" hidden="1" x14ac:dyDescent="0.25">
      <c r="A1053" s="207" t="s">
        <v>144</v>
      </c>
      <c r="B1053" s="208" t="s">
        <v>110</v>
      </c>
      <c r="C1053" s="228" t="s">
        <v>860</v>
      </c>
      <c r="D1053" s="229">
        <v>0</v>
      </c>
      <c r="E1053" s="230">
        <v>0</v>
      </c>
      <c r="F1053" s="232" t="str">
        <f t="shared" si="143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166"/>
        <v>35800</v>
      </c>
      <c r="E1054" s="116">
        <f t="shared" si="166"/>
        <v>0</v>
      </c>
      <c r="F1054" s="117">
        <f t="shared" si="143"/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166"/>
        <v>35800</v>
      </c>
      <c r="E1055" s="118">
        <f t="shared" si="166"/>
        <v>0</v>
      </c>
      <c r="F1055" s="119">
        <f t="shared" si="143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166"/>
        <v>35800</v>
      </c>
      <c r="E1056" s="118">
        <f t="shared" si="166"/>
        <v>0</v>
      </c>
      <c r="F1056" s="119">
        <f t="shared" si="143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166"/>
        <v>35800</v>
      </c>
      <c r="E1057" s="118">
        <f t="shared" si="166"/>
        <v>0</v>
      </c>
      <c r="F1057" s="119">
        <f t="shared" si="143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143"/>
        <v>35800</v>
      </c>
    </row>
    <row r="1059" spans="1:6" s="115" customFormat="1" ht="45.75" hidden="1" x14ac:dyDescent="0.25">
      <c r="A1059" s="224" t="s">
        <v>246</v>
      </c>
      <c r="B1059" s="225" t="s">
        <v>110</v>
      </c>
      <c r="C1059" s="226" t="s">
        <v>1017</v>
      </c>
      <c r="D1059" s="227">
        <f t="shared" ref="D1059:E1062" si="167">D1060</f>
        <v>0</v>
      </c>
      <c r="E1059" s="227">
        <f t="shared" si="167"/>
        <v>0</v>
      </c>
      <c r="F1059" s="231" t="str">
        <f t="shared" si="143"/>
        <v>-</v>
      </c>
    </row>
    <row r="1060" spans="1:6" s="115" customFormat="1" ht="34.5" hidden="1" x14ac:dyDescent="0.25">
      <c r="A1060" s="207" t="s">
        <v>1053</v>
      </c>
      <c r="B1060" s="208" t="s">
        <v>110</v>
      </c>
      <c r="C1060" s="228" t="s">
        <v>1016</v>
      </c>
      <c r="D1060" s="229">
        <f t="shared" si="167"/>
        <v>0</v>
      </c>
      <c r="E1060" s="229">
        <f t="shared" si="167"/>
        <v>0</v>
      </c>
      <c r="F1060" s="232" t="str">
        <f t="shared" si="143"/>
        <v>-</v>
      </c>
    </row>
    <row r="1061" spans="1:6" s="115" customFormat="1" ht="34.5" hidden="1" x14ac:dyDescent="0.25">
      <c r="A1061" s="207" t="s">
        <v>142</v>
      </c>
      <c r="B1061" s="208" t="s">
        <v>110</v>
      </c>
      <c r="C1061" s="228" t="s">
        <v>1015</v>
      </c>
      <c r="D1061" s="229">
        <f t="shared" si="167"/>
        <v>0</v>
      </c>
      <c r="E1061" s="229">
        <f t="shared" si="167"/>
        <v>0</v>
      </c>
      <c r="F1061" s="232" t="str">
        <f t="shared" si="143"/>
        <v>-</v>
      </c>
    </row>
    <row r="1062" spans="1:6" s="115" customFormat="1" hidden="1" x14ac:dyDescent="0.25">
      <c r="A1062" s="207" t="s">
        <v>143</v>
      </c>
      <c r="B1062" s="208" t="s">
        <v>110</v>
      </c>
      <c r="C1062" s="228" t="s">
        <v>1014</v>
      </c>
      <c r="D1062" s="229">
        <f t="shared" si="167"/>
        <v>0</v>
      </c>
      <c r="E1062" s="229">
        <f t="shared" si="167"/>
        <v>0</v>
      </c>
      <c r="F1062" s="232" t="str">
        <f t="shared" si="143"/>
        <v>-</v>
      </c>
    </row>
    <row r="1063" spans="1:6" s="115" customFormat="1" ht="34.5" hidden="1" x14ac:dyDescent="0.25">
      <c r="A1063" s="207" t="s">
        <v>144</v>
      </c>
      <c r="B1063" s="208" t="s">
        <v>110</v>
      </c>
      <c r="C1063" s="228" t="s">
        <v>1013</v>
      </c>
      <c r="D1063" s="229">
        <v>0</v>
      </c>
      <c r="E1063" s="230">
        <v>0</v>
      </c>
      <c r="F1063" s="232" t="str">
        <f t="shared" si="143"/>
        <v>-</v>
      </c>
    </row>
    <row r="1064" spans="1:6" s="115" customFormat="1" ht="49.5" hidden="1" customHeight="1" x14ac:dyDescent="0.25">
      <c r="A1064" s="224" t="s">
        <v>254</v>
      </c>
      <c r="B1064" s="225" t="s">
        <v>110</v>
      </c>
      <c r="C1064" s="226" t="s">
        <v>861</v>
      </c>
      <c r="D1064" s="227">
        <f t="shared" ref="D1064:E1067" si="168">D1065</f>
        <v>0</v>
      </c>
      <c r="E1064" s="227">
        <f t="shared" si="168"/>
        <v>0</v>
      </c>
      <c r="F1064" s="231" t="str">
        <f t="shared" si="143"/>
        <v>-</v>
      </c>
    </row>
    <row r="1065" spans="1:6" s="115" customFormat="1" ht="27" hidden="1" customHeight="1" x14ac:dyDescent="0.25">
      <c r="A1065" s="207" t="s">
        <v>862</v>
      </c>
      <c r="B1065" s="208" t="s">
        <v>110</v>
      </c>
      <c r="C1065" s="228" t="s">
        <v>863</v>
      </c>
      <c r="D1065" s="229">
        <f t="shared" si="168"/>
        <v>0</v>
      </c>
      <c r="E1065" s="229">
        <f t="shared" si="168"/>
        <v>0</v>
      </c>
      <c r="F1065" s="232" t="str">
        <f t="shared" si="143"/>
        <v>-</v>
      </c>
    </row>
    <row r="1066" spans="1:6" s="115" customFormat="1" ht="34.5" hidden="1" x14ac:dyDescent="0.25">
      <c r="A1066" s="207" t="s">
        <v>142</v>
      </c>
      <c r="B1066" s="208" t="s">
        <v>110</v>
      </c>
      <c r="C1066" s="228" t="s">
        <v>864</v>
      </c>
      <c r="D1066" s="229">
        <f t="shared" si="168"/>
        <v>0</v>
      </c>
      <c r="E1066" s="229">
        <f t="shared" si="168"/>
        <v>0</v>
      </c>
      <c r="F1066" s="232" t="str">
        <f t="shared" si="143"/>
        <v>-</v>
      </c>
    </row>
    <row r="1067" spans="1:6" s="115" customFormat="1" hidden="1" x14ac:dyDescent="0.25">
      <c r="A1067" s="207" t="s">
        <v>143</v>
      </c>
      <c r="B1067" s="208" t="s">
        <v>110</v>
      </c>
      <c r="C1067" s="228" t="s">
        <v>865</v>
      </c>
      <c r="D1067" s="229">
        <f t="shared" si="168"/>
        <v>0</v>
      </c>
      <c r="E1067" s="229">
        <f t="shared" si="168"/>
        <v>0</v>
      </c>
      <c r="F1067" s="232" t="str">
        <f t="shared" si="143"/>
        <v>-</v>
      </c>
    </row>
    <row r="1068" spans="1:6" s="115" customFormat="1" ht="34.5" hidden="1" x14ac:dyDescent="0.25">
      <c r="A1068" s="207" t="s">
        <v>144</v>
      </c>
      <c r="B1068" s="208" t="s">
        <v>110</v>
      </c>
      <c r="C1068" s="228" t="s">
        <v>866</v>
      </c>
      <c r="D1068" s="229">
        <v>0</v>
      </c>
      <c r="E1068" s="230">
        <v>0</v>
      </c>
      <c r="F1068" s="232" t="str">
        <f t="shared" si="143"/>
        <v>-</v>
      </c>
    </row>
    <row r="1069" spans="1:6" s="286" customFormat="1" ht="23.25" hidden="1" x14ac:dyDescent="0.25">
      <c r="A1069" s="281" t="s">
        <v>9</v>
      </c>
      <c r="B1069" s="282" t="s">
        <v>110</v>
      </c>
      <c r="C1069" s="283" t="s">
        <v>867</v>
      </c>
      <c r="D1069" s="284">
        <f t="shared" ref="D1069:E1071" si="169">D1070</f>
        <v>0</v>
      </c>
      <c r="E1069" s="284">
        <f t="shared" si="169"/>
        <v>0</v>
      </c>
      <c r="F1069" s="285" t="str">
        <f t="shared" si="143"/>
        <v>-</v>
      </c>
    </row>
    <row r="1070" spans="1:6" s="286" customFormat="1" ht="45.75" hidden="1" x14ac:dyDescent="0.25">
      <c r="A1070" s="281" t="s">
        <v>756</v>
      </c>
      <c r="B1070" s="282" t="s">
        <v>110</v>
      </c>
      <c r="C1070" s="283" t="s">
        <v>868</v>
      </c>
      <c r="D1070" s="284">
        <f t="shared" si="169"/>
        <v>0</v>
      </c>
      <c r="E1070" s="284">
        <f t="shared" si="169"/>
        <v>0</v>
      </c>
      <c r="F1070" s="285" t="str">
        <f t="shared" si="143"/>
        <v>-</v>
      </c>
    </row>
    <row r="1071" spans="1:6" s="286" customFormat="1" ht="34.5" hidden="1" x14ac:dyDescent="0.25">
      <c r="A1071" s="281" t="s">
        <v>851</v>
      </c>
      <c r="B1071" s="282" t="s">
        <v>110</v>
      </c>
      <c r="C1071" s="283" t="s">
        <v>869</v>
      </c>
      <c r="D1071" s="284">
        <f t="shared" si="169"/>
        <v>0</v>
      </c>
      <c r="E1071" s="284">
        <f t="shared" si="169"/>
        <v>0</v>
      </c>
      <c r="F1071" s="285" t="str">
        <f t="shared" si="143"/>
        <v>-</v>
      </c>
    </row>
    <row r="1072" spans="1:6" s="292" customFormat="1" ht="45.75" hidden="1" x14ac:dyDescent="0.25">
      <c r="A1072" s="287" t="s">
        <v>246</v>
      </c>
      <c r="B1072" s="288" t="s">
        <v>110</v>
      </c>
      <c r="C1072" s="289" t="s">
        <v>870</v>
      </c>
      <c r="D1072" s="290">
        <f>D1073+D1078</f>
        <v>0</v>
      </c>
      <c r="E1072" s="290">
        <f>E1073+E1078</f>
        <v>0</v>
      </c>
      <c r="F1072" s="291" t="str">
        <f t="shared" si="143"/>
        <v>-</v>
      </c>
    </row>
    <row r="1073" spans="1:6" s="292" customFormat="1" hidden="1" x14ac:dyDescent="0.25">
      <c r="A1073" s="287" t="s">
        <v>112</v>
      </c>
      <c r="B1073" s="288" t="s">
        <v>110</v>
      </c>
      <c r="C1073" s="289" t="s">
        <v>871</v>
      </c>
      <c r="D1073" s="290">
        <f t="shared" ref="D1073:E1076" si="170">D1074</f>
        <v>0</v>
      </c>
      <c r="E1073" s="290">
        <f t="shared" si="170"/>
        <v>0</v>
      </c>
      <c r="F1073" s="291" t="str">
        <f t="shared" si="143"/>
        <v>-</v>
      </c>
    </row>
    <row r="1074" spans="1:6" s="292" customFormat="1" ht="23.25" hidden="1" x14ac:dyDescent="0.25">
      <c r="A1074" s="287" t="s">
        <v>160</v>
      </c>
      <c r="B1074" s="288" t="s">
        <v>110</v>
      </c>
      <c r="C1074" s="289" t="s">
        <v>872</v>
      </c>
      <c r="D1074" s="290">
        <f t="shared" si="170"/>
        <v>0</v>
      </c>
      <c r="E1074" s="290">
        <f t="shared" si="170"/>
        <v>0</v>
      </c>
      <c r="F1074" s="291" t="str">
        <f t="shared" ref="F1074:F1121" si="171">IF(OR(D1074="-",E1074=D1074),"-",D1074-IF(E1074="-",0,E1074))</f>
        <v>-</v>
      </c>
    </row>
    <row r="1075" spans="1:6" s="292" customFormat="1" ht="23.25" hidden="1" x14ac:dyDescent="0.25">
      <c r="A1075" s="287" t="s">
        <v>113</v>
      </c>
      <c r="B1075" s="288" t="s">
        <v>110</v>
      </c>
      <c r="C1075" s="289" t="s">
        <v>873</v>
      </c>
      <c r="D1075" s="290">
        <f t="shared" si="170"/>
        <v>0</v>
      </c>
      <c r="E1075" s="290">
        <f t="shared" si="170"/>
        <v>0</v>
      </c>
      <c r="F1075" s="291" t="str">
        <f t="shared" si="171"/>
        <v>-</v>
      </c>
    </row>
    <row r="1076" spans="1:6" s="292" customFormat="1" ht="23.25" hidden="1" x14ac:dyDescent="0.25">
      <c r="A1076" s="287" t="s">
        <v>358</v>
      </c>
      <c r="B1076" s="288" t="s">
        <v>110</v>
      </c>
      <c r="C1076" s="289" t="s">
        <v>874</v>
      </c>
      <c r="D1076" s="290">
        <f t="shared" si="170"/>
        <v>0</v>
      </c>
      <c r="E1076" s="290">
        <f t="shared" si="170"/>
        <v>0</v>
      </c>
      <c r="F1076" s="291" t="str">
        <f t="shared" si="171"/>
        <v>-</v>
      </c>
    </row>
    <row r="1077" spans="1:6" s="292" customFormat="1" ht="34.5" hidden="1" x14ac:dyDescent="0.25">
      <c r="A1077" s="287" t="s">
        <v>114</v>
      </c>
      <c r="B1077" s="288" t="s">
        <v>110</v>
      </c>
      <c r="C1077" s="289" t="s">
        <v>875</v>
      </c>
      <c r="D1077" s="290"/>
      <c r="E1077" s="293"/>
      <c r="F1077" s="291" t="str">
        <f t="shared" si="171"/>
        <v>-</v>
      </c>
    </row>
    <row r="1078" spans="1:6" s="292" customFormat="1" ht="23.25" hidden="1" x14ac:dyDescent="0.25">
      <c r="A1078" s="287" t="s">
        <v>618</v>
      </c>
      <c r="B1078" s="288" t="s">
        <v>110</v>
      </c>
      <c r="C1078" s="289" t="s">
        <v>876</v>
      </c>
      <c r="D1078" s="290">
        <f t="shared" ref="D1078:E1081" si="172">D1079</f>
        <v>0</v>
      </c>
      <c r="E1078" s="290">
        <f t="shared" si="172"/>
        <v>0</v>
      </c>
      <c r="F1078" s="291" t="str">
        <f t="shared" si="171"/>
        <v>-</v>
      </c>
    </row>
    <row r="1079" spans="1:6" s="292" customFormat="1" hidden="1" x14ac:dyDescent="0.25">
      <c r="A1079" s="287" t="s">
        <v>10</v>
      </c>
      <c r="B1079" s="288" t="s">
        <v>110</v>
      </c>
      <c r="C1079" s="289" t="s">
        <v>877</v>
      </c>
      <c r="D1079" s="290">
        <f t="shared" si="172"/>
        <v>0</v>
      </c>
      <c r="E1079" s="290">
        <f t="shared" si="172"/>
        <v>0</v>
      </c>
      <c r="F1079" s="291" t="str">
        <f t="shared" si="171"/>
        <v>-</v>
      </c>
    </row>
    <row r="1080" spans="1:6" s="292" customFormat="1" ht="34.5" hidden="1" x14ac:dyDescent="0.25">
      <c r="A1080" s="287" t="s">
        <v>142</v>
      </c>
      <c r="B1080" s="288" t="s">
        <v>110</v>
      </c>
      <c r="C1080" s="289" t="s">
        <v>878</v>
      </c>
      <c r="D1080" s="290">
        <f t="shared" si="172"/>
        <v>0</v>
      </c>
      <c r="E1080" s="290">
        <f t="shared" si="172"/>
        <v>0</v>
      </c>
      <c r="F1080" s="291" t="str">
        <f t="shared" si="171"/>
        <v>-</v>
      </c>
    </row>
    <row r="1081" spans="1:6" s="292" customFormat="1" hidden="1" x14ac:dyDescent="0.25">
      <c r="A1081" s="287" t="s">
        <v>143</v>
      </c>
      <c r="B1081" s="288" t="s">
        <v>110</v>
      </c>
      <c r="C1081" s="289" t="s">
        <v>879</v>
      </c>
      <c r="D1081" s="290">
        <f t="shared" si="172"/>
        <v>0</v>
      </c>
      <c r="E1081" s="290">
        <f t="shared" si="172"/>
        <v>0</v>
      </c>
      <c r="F1081" s="291" t="str">
        <f t="shared" si="171"/>
        <v>-</v>
      </c>
    </row>
    <row r="1082" spans="1:6" s="292" customFormat="1" ht="34.5" hidden="1" x14ac:dyDescent="0.25">
      <c r="A1082" s="287" t="s">
        <v>144</v>
      </c>
      <c r="B1082" s="288" t="s">
        <v>110</v>
      </c>
      <c r="C1082" s="289" t="s">
        <v>880</v>
      </c>
      <c r="D1082" s="290"/>
      <c r="E1082" s="293"/>
      <c r="F1082" s="291" t="str">
        <f t="shared" si="171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9" si="173">D1084</f>
        <v>323800</v>
      </c>
      <c r="E1083" s="116">
        <f t="shared" si="173"/>
        <v>0</v>
      </c>
      <c r="F1083" s="117">
        <f t="shared" si="171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173"/>
        <v>323800</v>
      </c>
      <c r="E1084" s="116">
        <f t="shared" si="173"/>
        <v>0</v>
      </c>
      <c r="F1084" s="117">
        <f t="shared" si="171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173"/>
        <v>323800</v>
      </c>
      <c r="E1085" s="116">
        <f t="shared" si="173"/>
        <v>0</v>
      </c>
      <c r="F1085" s="117">
        <f t="shared" si="171"/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si="173"/>
        <v>323800</v>
      </c>
      <c r="E1086" s="116">
        <f t="shared" si="173"/>
        <v>0</v>
      </c>
      <c r="F1086" s="117">
        <f t="shared" si="171"/>
        <v>323800</v>
      </c>
    </row>
    <row r="1087" spans="1:6" s="171" customFormat="1" ht="23.25" x14ac:dyDescent="0.25">
      <c r="A1087" s="445" t="s">
        <v>11</v>
      </c>
      <c r="B1087" s="124" t="s">
        <v>110</v>
      </c>
      <c r="C1087" s="145" t="s">
        <v>1021</v>
      </c>
      <c r="D1087" s="118">
        <f t="shared" si="173"/>
        <v>323800</v>
      </c>
      <c r="E1087" s="118">
        <f t="shared" si="173"/>
        <v>0</v>
      </c>
      <c r="F1087" s="119">
        <f t="shared" si="171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173"/>
        <v>323800</v>
      </c>
      <c r="E1088" s="118">
        <f t="shared" si="173"/>
        <v>0</v>
      </c>
      <c r="F1088" s="119">
        <f t="shared" si="171"/>
        <v>323800</v>
      </c>
    </row>
    <row r="1089" spans="1:44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173"/>
        <v>323800</v>
      </c>
      <c r="E1089" s="118">
        <f t="shared" si="173"/>
        <v>0</v>
      </c>
      <c r="F1089" s="119">
        <f t="shared" si="171"/>
        <v>323800</v>
      </c>
    </row>
    <row r="1090" spans="1:44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171"/>
        <v>323800</v>
      </c>
    </row>
    <row r="1091" spans="1:44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171"/>
        <v>1056670.5900000001</v>
      </c>
      <c r="G1091" s="122"/>
      <c r="L1091" s="100">
        <v>3</v>
      </c>
    </row>
    <row r="1092" spans="1:44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171"/>
        <v>1056670.5900000001</v>
      </c>
      <c r="G1092" s="122"/>
    </row>
    <row r="1093" spans="1:44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174">D1094</f>
        <v>2189100</v>
      </c>
      <c r="E1093" s="116">
        <f t="shared" si="174"/>
        <v>1164970.4099999999</v>
      </c>
      <c r="F1093" s="117">
        <f t="shared" si="171"/>
        <v>1024129.5900000001</v>
      </c>
      <c r="G1093" s="122"/>
    </row>
    <row r="1094" spans="1:44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174"/>
        <v>2189100</v>
      </c>
      <c r="E1094" s="116">
        <f t="shared" si="174"/>
        <v>1164970.4099999999</v>
      </c>
      <c r="F1094" s="117">
        <f t="shared" si="171"/>
        <v>1024129.5900000001</v>
      </c>
      <c r="G1094" s="122"/>
    </row>
    <row r="1095" spans="1:44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171"/>
        <v>1024129.5900000001</v>
      </c>
      <c r="G1095" s="122"/>
    </row>
    <row r="1096" spans="1:44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174"/>
        <v>2189100</v>
      </c>
      <c r="E1096" s="118">
        <f t="shared" si="174"/>
        <v>1164970.4099999999</v>
      </c>
      <c r="F1096" s="119">
        <f t="shared" si="171"/>
        <v>1024129.5900000001</v>
      </c>
      <c r="G1096" s="4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x14ac:dyDescent="0.25">
      <c r="A1097" s="123" t="s">
        <v>13</v>
      </c>
      <c r="B1097" s="124" t="s">
        <v>110</v>
      </c>
      <c r="C1097" s="145" t="s">
        <v>888</v>
      </c>
      <c r="D1097" s="118">
        <f t="shared" si="174"/>
        <v>2189100</v>
      </c>
      <c r="E1097" s="118">
        <f t="shared" si="174"/>
        <v>1164970.4099999999</v>
      </c>
      <c r="F1097" s="119">
        <f t="shared" si="171"/>
        <v>1024129.5900000001</v>
      </c>
      <c r="G1097" s="4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174"/>
        <v>2189100</v>
      </c>
      <c r="E1098" s="118">
        <f t="shared" si="174"/>
        <v>1164970.4099999999</v>
      </c>
      <c r="F1098" s="119">
        <f t="shared" si="171"/>
        <v>1024129.5900000001</v>
      </c>
      <c r="G1098" s="4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171"/>
        <v>1024129.5900000001</v>
      </c>
      <c r="G1099" s="4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171"/>
        <v>748893.76</v>
      </c>
      <c r="G1100" s="4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171"/>
        <v>275235.82999999996</v>
      </c>
      <c r="G1101" s="4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s="115" customFormat="1" ht="48" hidden="1" customHeight="1" x14ac:dyDescent="0.25">
      <c r="A1102" s="207" t="s">
        <v>318</v>
      </c>
      <c r="B1102" s="208" t="s">
        <v>110</v>
      </c>
      <c r="C1102" s="228" t="s">
        <v>1503</v>
      </c>
      <c r="D1102" s="229">
        <f>D1103</f>
        <v>0</v>
      </c>
      <c r="E1102" s="229">
        <f>E1103</f>
        <v>0</v>
      </c>
      <c r="F1102" s="232" t="str">
        <f t="shared" si="171"/>
        <v>-</v>
      </c>
    </row>
    <row r="1103" spans="1:44" s="115" customFormat="1" ht="48" hidden="1" customHeight="1" x14ac:dyDescent="0.25">
      <c r="A1103" s="207" t="s">
        <v>1504</v>
      </c>
      <c r="B1103" s="208" t="s">
        <v>110</v>
      </c>
      <c r="C1103" s="228" t="s">
        <v>1494</v>
      </c>
      <c r="D1103" s="229">
        <f>D1104</f>
        <v>0</v>
      </c>
      <c r="E1103" s="229">
        <f>E1104</f>
        <v>0</v>
      </c>
      <c r="F1103" s="232"/>
    </row>
    <row r="1104" spans="1:44" s="115" customFormat="1" ht="61.5" hidden="1" customHeight="1" x14ac:dyDescent="0.25">
      <c r="A1104" s="207" t="s">
        <v>117</v>
      </c>
      <c r="B1104" s="208" t="s">
        <v>110</v>
      </c>
      <c r="C1104" s="228" t="s">
        <v>1493</v>
      </c>
      <c r="D1104" s="229">
        <f t="shared" ref="D1104:E1104" si="175">D1105</f>
        <v>0</v>
      </c>
      <c r="E1104" s="229">
        <f t="shared" si="175"/>
        <v>0</v>
      </c>
      <c r="F1104" s="232" t="str">
        <f t="shared" si="171"/>
        <v>-</v>
      </c>
    </row>
    <row r="1105" spans="1:44" s="115" customFormat="1" ht="23.25" hidden="1" x14ac:dyDescent="0.25">
      <c r="A1105" s="207" t="s">
        <v>118</v>
      </c>
      <c r="B1105" s="208" t="s">
        <v>110</v>
      </c>
      <c r="C1105" s="228" t="s">
        <v>1492</v>
      </c>
      <c r="D1105" s="229">
        <f>D1106</f>
        <v>0</v>
      </c>
      <c r="E1105" s="229">
        <f>E1106</f>
        <v>0</v>
      </c>
      <c r="F1105" s="232" t="str">
        <f t="shared" si="171"/>
        <v>-</v>
      </c>
    </row>
    <row r="1106" spans="1:44" s="115" customFormat="1" ht="23.25" hidden="1" x14ac:dyDescent="0.25">
      <c r="A1106" s="207" t="s">
        <v>1181</v>
      </c>
      <c r="B1106" s="208" t="s">
        <v>110</v>
      </c>
      <c r="C1106" s="228" t="s">
        <v>1491</v>
      </c>
      <c r="D1106" s="229">
        <v>0</v>
      </c>
      <c r="E1106" s="230">
        <v>0</v>
      </c>
      <c r="F1106" s="232" t="str">
        <f t="shared" si="171"/>
        <v>-</v>
      </c>
    </row>
    <row r="1107" spans="1:44" s="286" customFormat="1" ht="50.25" hidden="1" customHeight="1" x14ac:dyDescent="0.25">
      <c r="A1107" s="224" t="s">
        <v>14</v>
      </c>
      <c r="B1107" s="225" t="s">
        <v>110</v>
      </c>
      <c r="C1107" s="226" t="s">
        <v>893</v>
      </c>
      <c r="D1107" s="227">
        <f t="shared" ref="D1107:E1113" si="176">D1108</f>
        <v>0</v>
      </c>
      <c r="E1107" s="227">
        <f t="shared" si="176"/>
        <v>0</v>
      </c>
      <c r="F1107" s="231" t="str">
        <f t="shared" si="171"/>
        <v>-</v>
      </c>
    </row>
    <row r="1108" spans="1:44" s="286" customFormat="1" ht="23.25" hidden="1" x14ac:dyDescent="0.25">
      <c r="A1108" s="224" t="s">
        <v>341</v>
      </c>
      <c r="B1108" s="225" t="s">
        <v>110</v>
      </c>
      <c r="C1108" s="226" t="s">
        <v>894</v>
      </c>
      <c r="D1108" s="227">
        <f t="shared" si="176"/>
        <v>0</v>
      </c>
      <c r="E1108" s="227">
        <f t="shared" si="176"/>
        <v>0</v>
      </c>
      <c r="F1108" s="231" t="str">
        <f t="shared" si="171"/>
        <v>-</v>
      </c>
    </row>
    <row r="1109" spans="1:44" s="286" customFormat="1" ht="23.25" hidden="1" x14ac:dyDescent="0.25">
      <c r="A1109" s="224" t="s">
        <v>111</v>
      </c>
      <c r="B1109" s="225" t="s">
        <v>110</v>
      </c>
      <c r="C1109" s="226" t="s">
        <v>895</v>
      </c>
      <c r="D1109" s="227">
        <f t="shared" si="176"/>
        <v>0</v>
      </c>
      <c r="E1109" s="227">
        <f t="shared" si="176"/>
        <v>0</v>
      </c>
      <c r="F1109" s="231" t="str">
        <f t="shared" si="171"/>
        <v>-</v>
      </c>
    </row>
    <row r="1110" spans="1:44" s="292" customFormat="1" ht="34.5" hidden="1" customHeight="1" x14ac:dyDescent="0.25">
      <c r="A1110" s="207" t="s">
        <v>0</v>
      </c>
      <c r="B1110" s="208" t="s">
        <v>110</v>
      </c>
      <c r="C1110" s="228" t="s">
        <v>896</v>
      </c>
      <c r="D1110" s="229">
        <f t="shared" si="176"/>
        <v>0</v>
      </c>
      <c r="E1110" s="229">
        <f t="shared" si="176"/>
        <v>0</v>
      </c>
      <c r="F1110" s="232" t="str">
        <f t="shared" si="171"/>
        <v>-</v>
      </c>
    </row>
    <row r="1111" spans="1:44" s="292" customFormat="1" hidden="1" x14ac:dyDescent="0.25">
      <c r="A1111" s="207" t="s">
        <v>119</v>
      </c>
      <c r="B1111" s="208" t="s">
        <v>110</v>
      </c>
      <c r="C1111" s="228" t="s">
        <v>897</v>
      </c>
      <c r="D1111" s="229">
        <f t="shared" si="176"/>
        <v>0</v>
      </c>
      <c r="E1111" s="229">
        <f t="shared" si="176"/>
        <v>0</v>
      </c>
      <c r="F1111" s="232" t="str">
        <f t="shared" si="171"/>
        <v>-</v>
      </c>
    </row>
    <row r="1112" spans="1:44" s="292" customFormat="1" ht="23.25" hidden="1" x14ac:dyDescent="0.25">
      <c r="A1112" s="207" t="s">
        <v>113</v>
      </c>
      <c r="B1112" s="208" t="s">
        <v>110</v>
      </c>
      <c r="C1112" s="228" t="s">
        <v>898</v>
      </c>
      <c r="D1112" s="229">
        <f t="shared" si="176"/>
        <v>0</v>
      </c>
      <c r="E1112" s="229">
        <f t="shared" si="176"/>
        <v>0</v>
      </c>
      <c r="F1112" s="232" t="str">
        <f t="shared" si="171"/>
        <v>-</v>
      </c>
    </row>
    <row r="1113" spans="1:44" s="292" customFormat="1" ht="22.5" hidden="1" customHeight="1" x14ac:dyDescent="0.25">
      <c r="A1113" s="207" t="s">
        <v>1164</v>
      </c>
      <c r="B1113" s="208" t="s">
        <v>110</v>
      </c>
      <c r="C1113" s="228" t="s">
        <v>899</v>
      </c>
      <c r="D1113" s="229">
        <f t="shared" si="176"/>
        <v>0</v>
      </c>
      <c r="E1113" s="229">
        <f t="shared" si="176"/>
        <v>0</v>
      </c>
      <c r="F1113" s="232" t="str">
        <f t="shared" si="171"/>
        <v>-</v>
      </c>
    </row>
    <row r="1114" spans="1:44" s="292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171"/>
        <v>-</v>
      </c>
    </row>
    <row r="1115" spans="1:44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177">D1116</f>
        <v>78100</v>
      </c>
      <c r="E1115" s="116">
        <f t="shared" si="177"/>
        <v>45559</v>
      </c>
      <c r="F1115" s="117">
        <f t="shared" si="171"/>
        <v>32541</v>
      </c>
      <c r="G1115" s="122"/>
    </row>
    <row r="1116" spans="1:44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177"/>
        <v>78100</v>
      </c>
      <c r="E1116" s="116">
        <f t="shared" si="177"/>
        <v>45559</v>
      </c>
      <c r="F1116" s="117">
        <f t="shared" si="171"/>
        <v>32541</v>
      </c>
      <c r="G1116" s="122"/>
    </row>
    <row r="1117" spans="1:44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177"/>
        <v>78100</v>
      </c>
      <c r="E1117" s="116">
        <f t="shared" si="177"/>
        <v>45559</v>
      </c>
      <c r="F1117" s="117">
        <f t="shared" si="171"/>
        <v>32541</v>
      </c>
      <c r="G1117" s="122"/>
    </row>
    <row r="1118" spans="1:44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177"/>
        <v>78100</v>
      </c>
      <c r="E1118" s="118">
        <f t="shared" si="177"/>
        <v>45559</v>
      </c>
      <c r="F1118" s="119">
        <f t="shared" si="171"/>
        <v>32541</v>
      </c>
      <c r="G1118" s="4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177"/>
        <v>78100</v>
      </c>
      <c r="E1119" s="118">
        <f t="shared" si="177"/>
        <v>45559</v>
      </c>
      <c r="F1119" s="119">
        <f t="shared" si="171"/>
        <v>32541</v>
      </c>
      <c r="G1119" s="4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x14ac:dyDescent="0.25">
      <c r="A1120" s="123" t="s">
        <v>122</v>
      </c>
      <c r="B1120" s="124" t="s">
        <v>110</v>
      </c>
      <c r="C1120" s="145" t="s">
        <v>907</v>
      </c>
      <c r="D1120" s="118">
        <f t="shared" si="177"/>
        <v>78100</v>
      </c>
      <c r="E1120" s="118">
        <f t="shared" si="177"/>
        <v>45559</v>
      </c>
      <c r="F1120" s="119">
        <f t="shared" si="171"/>
        <v>32541</v>
      </c>
      <c r="G1120" s="4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171"/>
        <v>32541</v>
      </c>
      <c r="G1121" s="4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1.25" customHeight="1" thickBot="1" x14ac:dyDescent="0.3">
      <c r="A1122" s="163"/>
      <c r="B1122" s="164"/>
      <c r="C1122" s="165"/>
      <c r="D1122" s="169"/>
      <c r="E1122" s="164"/>
      <c r="F1122" s="178"/>
      <c r="G1122" s="4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 s="4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45.75" hidden="1" customHeight="1" x14ac:dyDescent="0.25">
      <c r="A1124" s="52"/>
      <c r="B1124" s="14"/>
      <c r="C1124" s="146"/>
      <c r="D1124" s="15"/>
      <c r="E1124" s="15"/>
      <c r="F1124" s="85"/>
      <c r="G1124" s="175"/>
    </row>
    <row r="1125" spans="1:44" ht="45.75" hidden="1" customHeight="1" x14ac:dyDescent="0.25">
      <c r="F1125" s="176"/>
      <c r="G1125" s="175"/>
    </row>
    <row r="1126" spans="1:44" ht="45.75" hidden="1" customHeight="1" x14ac:dyDescent="0.25">
      <c r="F1126" s="176"/>
      <c r="G1126" s="175"/>
    </row>
    <row r="1127" spans="1:44" ht="58.5" customHeight="1" x14ac:dyDescent="0.25">
      <c r="F1127" s="176"/>
      <c r="G1127" s="175"/>
    </row>
    <row r="1128" spans="1:44" ht="20.25" customHeight="1" x14ac:dyDescent="0.25">
      <c r="A1128" s="99" t="s">
        <v>16</v>
      </c>
      <c r="B1128" s="99"/>
      <c r="C1128" s="147"/>
      <c r="D1128" s="99"/>
      <c r="E1128" s="99"/>
      <c r="F1128" s="177"/>
      <c r="G1128" s="175"/>
    </row>
    <row r="1129" spans="1:44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44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  <c r="G1130" s="223" t="s">
        <v>51</v>
      </c>
      <c r="H1130" s="70" t="s">
        <v>52</v>
      </c>
      <c r="I1130" s="70" t="s">
        <v>53</v>
      </c>
      <c r="J1130" s="24"/>
      <c r="K1130" s="23"/>
    </row>
    <row r="1131" spans="1:44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  <c r="G1131" s="488">
        <v>17041603.329999998</v>
      </c>
      <c r="H1131" s="71">
        <f>6938698.83+H1132-H1133</f>
        <v>17041603.330000013</v>
      </c>
      <c r="I1131" s="71">
        <f>H1131-G1131</f>
        <v>0</v>
      </c>
      <c r="J1131" s="295" t="s">
        <v>1537</v>
      </c>
      <c r="K1131" s="23"/>
    </row>
    <row r="1132" spans="1:44" x14ac:dyDescent="0.25">
      <c r="A1132" s="28" t="s">
        <v>97</v>
      </c>
      <c r="B1132" s="45"/>
      <c r="C1132" s="148"/>
      <c r="D1132" s="68"/>
      <c r="E1132" s="68"/>
      <c r="F1132" s="68"/>
      <c r="G1132" s="223"/>
      <c r="H1132" s="71">
        <f>E15</f>
        <v>89353556.340000004</v>
      </c>
      <c r="I1132" s="71"/>
      <c r="J1132" s="23" t="s">
        <v>54</v>
      </c>
      <c r="K1132" s="23"/>
    </row>
    <row r="1133" spans="1:44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  <c r="G1133" s="223"/>
      <c r="H1133" s="71">
        <f>E168</f>
        <v>79250651.839999989</v>
      </c>
      <c r="I1133" s="71"/>
      <c r="J1133" s="23" t="s">
        <v>55</v>
      </c>
      <c r="K1133" s="23"/>
    </row>
    <row r="1134" spans="1:44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  <c r="G1134" s="96"/>
      <c r="H1134" s="24"/>
      <c r="I1134" s="24"/>
      <c r="J1134" s="23"/>
      <c r="K1134" s="23"/>
    </row>
    <row r="1135" spans="1:44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  <c r="H1135" s="154">
        <f>30909665.41+H1132-H1133</f>
        <v>41012569.910000011</v>
      </c>
    </row>
    <row r="1136" spans="1:44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11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  <c r="H1137" s="487"/>
    </row>
    <row r="1138" spans="1:11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  <c r="H1138" s="294">
        <f>G1131-83054189.23</f>
        <v>-66012585.900000006</v>
      </c>
      <c r="K1138" s="154">
        <f>87395288.26+27540854.18-H1133</f>
        <v>35685490.600000009</v>
      </c>
    </row>
    <row r="1139" spans="1:11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  <c r="K1139" s="154">
        <f>G1131-K1138</f>
        <v>-18643887.270000011</v>
      </c>
    </row>
    <row r="1140" spans="1:11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11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11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11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11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178">D1145</f>
        <v>-207103869.59999999</v>
      </c>
      <c r="E1144" s="67">
        <f t="shared" si="178"/>
        <v>-89353556.340000004</v>
      </c>
      <c r="F1144" s="68" t="str">
        <f>F1147</f>
        <v>Х</v>
      </c>
    </row>
    <row r="1145" spans="1:11" ht="10.5" customHeight="1" x14ac:dyDescent="0.25">
      <c r="A1145" s="51" t="s">
        <v>38</v>
      </c>
      <c r="B1145" s="45"/>
      <c r="C1145" s="138" t="s">
        <v>39</v>
      </c>
      <c r="D1145" s="67">
        <f t="shared" si="178"/>
        <v>-207103869.59999999</v>
      </c>
      <c r="E1145" s="67">
        <f t="shared" si="178"/>
        <v>-89353556.340000004</v>
      </c>
      <c r="F1145" s="68" t="str">
        <f>F1148</f>
        <v>Х</v>
      </c>
    </row>
    <row r="1146" spans="1:11" ht="22.5" x14ac:dyDescent="0.25">
      <c r="A1146" s="51" t="s">
        <v>40</v>
      </c>
      <c r="B1146" s="45"/>
      <c r="C1146" s="138" t="s">
        <v>41</v>
      </c>
      <c r="D1146" s="67">
        <f t="shared" si="178"/>
        <v>-207103869.59999999</v>
      </c>
      <c r="E1146" s="67">
        <f t="shared" si="178"/>
        <v>-89353556.340000004</v>
      </c>
      <c r="F1146" s="68" t="s">
        <v>96</v>
      </c>
    </row>
    <row r="1147" spans="1:11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11" x14ac:dyDescent="0.25">
      <c r="A1148" s="51" t="s">
        <v>42</v>
      </c>
      <c r="B1148" s="45">
        <v>720</v>
      </c>
      <c r="C1148" s="138" t="s">
        <v>43</v>
      </c>
      <c r="D1148" s="67">
        <f t="shared" ref="D1148:E1150" si="179">D1149</f>
        <v>241884772.59999999</v>
      </c>
      <c r="E1148" s="67">
        <f t="shared" si="179"/>
        <v>79250651.839999989</v>
      </c>
      <c r="F1148" s="68" t="s">
        <v>96</v>
      </c>
    </row>
    <row r="1149" spans="1:11" ht="20.25" customHeight="1" x14ac:dyDescent="0.25">
      <c r="A1149" s="51" t="s">
        <v>44</v>
      </c>
      <c r="B1149" s="45"/>
      <c r="C1149" s="138" t="s">
        <v>45</v>
      </c>
      <c r="D1149" s="67">
        <f t="shared" si="179"/>
        <v>241884772.59999999</v>
      </c>
      <c r="E1149" s="67">
        <f t="shared" si="179"/>
        <v>79250651.839999989</v>
      </c>
      <c r="F1149" s="68" t="s">
        <v>96</v>
      </c>
    </row>
    <row r="1150" spans="1:11" ht="22.5" x14ac:dyDescent="0.25">
      <c r="A1150" s="51" t="s">
        <v>46</v>
      </c>
      <c r="B1150" s="45"/>
      <c r="C1150" s="138" t="s">
        <v>47</v>
      </c>
      <c r="D1150" s="67">
        <f t="shared" si="179"/>
        <v>241884772.59999999</v>
      </c>
      <c r="E1150" s="67">
        <f t="shared" si="179"/>
        <v>79250651.839999989</v>
      </c>
      <c r="F1150" s="68" t="s">
        <v>96</v>
      </c>
    </row>
    <row r="1151" spans="1:11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  <row r="1152" spans="1:11" x14ac:dyDescent="0.25">
      <c r="A1152" s="53"/>
      <c r="B1152" s="25"/>
      <c r="C1152" s="149"/>
      <c r="D1152" s="15"/>
      <c r="E1152" s="15"/>
      <c r="F1152" s="85"/>
    </row>
    <row r="1153" spans="1:6" x14ac:dyDescent="0.25">
      <c r="A1153" s="54" t="s">
        <v>1505</v>
      </c>
      <c r="B1153" s="532" t="s">
        <v>1434</v>
      </c>
      <c r="C1153" s="532"/>
      <c r="D1153" s="529" t="s">
        <v>1192</v>
      </c>
      <c r="E1153" s="529"/>
      <c r="F1153" s="85"/>
    </row>
    <row r="1154" spans="1:6" ht="5.25" customHeight="1" x14ac:dyDescent="0.25">
      <c r="A1154" s="11"/>
      <c r="B1154" s="26"/>
      <c r="C1154" s="11"/>
      <c r="D1154" s="27"/>
      <c r="E1154" s="27"/>
      <c r="F1154" s="85"/>
    </row>
    <row r="1155" spans="1:6" x14ac:dyDescent="0.25">
      <c r="A1155" s="11"/>
      <c r="B1155" s="26"/>
      <c r="C1155" s="11"/>
      <c r="D1155" s="27"/>
      <c r="E1155" s="27"/>
      <c r="F1155" s="85"/>
    </row>
    <row r="1156" spans="1:6" ht="23.25" customHeight="1" x14ac:dyDescent="0.25">
      <c r="A1156" s="54" t="s">
        <v>48</v>
      </c>
      <c r="B1156" s="26" t="s">
        <v>1193</v>
      </c>
      <c r="C1156" s="11"/>
      <c r="D1156" s="529" t="s">
        <v>49</v>
      </c>
      <c r="E1156" s="529"/>
      <c r="F1156" s="85"/>
    </row>
    <row r="1157" spans="1:6" ht="22.5" customHeight="1" x14ac:dyDescent="0.25">
      <c r="A1157" s="11"/>
      <c r="B1157" s="26"/>
      <c r="C1157" s="11"/>
      <c r="D1157" s="27"/>
      <c r="E1157" s="27"/>
      <c r="F1157" s="85"/>
    </row>
    <row r="1158" spans="1:6" x14ac:dyDescent="0.25">
      <c r="A1158" s="55" t="s">
        <v>1583</v>
      </c>
      <c r="B1158" s="26"/>
      <c r="C1158" s="11"/>
      <c r="D1158" s="27"/>
      <c r="E1158" s="27"/>
      <c r="F1158" s="88"/>
    </row>
    <row r="1159" spans="1:6" ht="4.5" customHeight="1" x14ac:dyDescent="0.25">
      <c r="A1159" s="26"/>
      <c r="B1159" s="26"/>
      <c r="C1159" s="11"/>
      <c r="D1159" s="27"/>
      <c r="E1159" s="27"/>
      <c r="F1159" s="88"/>
    </row>
    <row r="1160" spans="1:6" x14ac:dyDescent="0.25">
      <c r="A1160" s="11" t="s">
        <v>50</v>
      </c>
      <c r="B1160" s="29"/>
      <c r="D1160" s="12"/>
      <c r="E1160" s="12"/>
      <c r="F1160" s="89"/>
    </row>
    <row r="1161" spans="1:6" x14ac:dyDescent="0.25">
      <c r="A1161" s="11"/>
      <c r="B1161" s="29"/>
      <c r="D1161" s="12"/>
      <c r="E1161" s="12"/>
      <c r="F1161" s="89"/>
    </row>
  </sheetData>
  <mergeCells count="19">
    <mergeCell ref="B1153:C1153"/>
    <mergeCell ref="D1153:E1153"/>
    <mergeCell ref="D1156:E1156"/>
    <mergeCell ref="B9:D9"/>
    <mergeCell ref="A11:F11"/>
    <mergeCell ref="A157:D157"/>
    <mergeCell ref="E157:F157"/>
    <mergeCell ref="A159:A166"/>
    <mergeCell ref="B159:B166"/>
    <mergeCell ref="C159:C164"/>
    <mergeCell ref="D159:D166"/>
    <mergeCell ref="E159:E164"/>
    <mergeCell ref="F159:F164"/>
    <mergeCell ref="B8:D8"/>
    <mergeCell ref="B2:D2"/>
    <mergeCell ref="B4:D4"/>
    <mergeCell ref="A5:A6"/>
    <mergeCell ref="B5:D6"/>
    <mergeCell ref="B7:D7"/>
  </mergeCells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2021-02-15T07:33:55Z</dcterms:modified>
</cp:coreProperties>
</file>