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Отчет на 01.04.2018" sheetId="1" r:id="rId1"/>
  </sheets>
  <calcPr calcId="145621"/>
</workbook>
</file>

<file path=xl/calcChain.xml><?xml version="1.0" encoding="utf-8"?>
<calcChain xmlns="http://schemas.openxmlformats.org/spreadsheetml/2006/main">
  <c r="J15" i="1" l="1"/>
  <c r="K11" i="1"/>
  <c r="L11" i="1"/>
  <c r="H54" i="1" l="1"/>
  <c r="J107" i="1" l="1"/>
  <c r="J108" i="1"/>
  <c r="J110" i="1"/>
  <c r="E110" i="1"/>
  <c r="M104" i="1" l="1"/>
  <c r="M88" i="1"/>
  <c r="J140" i="1" l="1"/>
  <c r="J141" i="1"/>
  <c r="J139" i="1"/>
  <c r="K104" i="1" l="1"/>
  <c r="L104" i="1"/>
  <c r="J99" i="1"/>
  <c r="J100" i="1"/>
  <c r="J101" i="1"/>
  <c r="J102" i="1"/>
  <c r="J103" i="1"/>
  <c r="J98" i="1"/>
  <c r="E134" i="1" l="1"/>
  <c r="E135" i="1"/>
  <c r="E111" i="1"/>
  <c r="F104" i="1"/>
  <c r="F84" i="1" s="1"/>
  <c r="G104" i="1"/>
  <c r="H104" i="1"/>
  <c r="E98" i="1"/>
  <c r="E99" i="1"/>
  <c r="E100" i="1"/>
  <c r="E101" i="1"/>
  <c r="E102" i="1"/>
  <c r="E103" i="1"/>
  <c r="E96" i="1"/>
  <c r="E87" i="1"/>
  <c r="E86" i="1"/>
  <c r="N88" i="1"/>
  <c r="L88" i="1"/>
  <c r="K88" i="1"/>
  <c r="J88" i="1"/>
  <c r="E88" i="1" l="1"/>
  <c r="E60" i="1"/>
  <c r="J60" i="1"/>
  <c r="E57" i="1"/>
  <c r="O60" i="1" l="1"/>
  <c r="E15" i="1"/>
  <c r="E14" i="1"/>
  <c r="E68" i="1" l="1"/>
  <c r="G88" i="1" l="1"/>
  <c r="G84" i="1" s="1"/>
  <c r="O95" i="1" l="1"/>
  <c r="O86" i="1"/>
  <c r="O87" i="1"/>
  <c r="O68" i="1"/>
  <c r="J75" i="1" l="1"/>
  <c r="F161" i="1" l="1"/>
  <c r="G161" i="1"/>
  <c r="H161" i="1"/>
  <c r="E160" i="1"/>
  <c r="J160" i="1"/>
  <c r="F153" i="1"/>
  <c r="G153" i="1"/>
  <c r="H153" i="1"/>
  <c r="K148" i="1"/>
  <c r="L148" i="1"/>
  <c r="M148" i="1"/>
  <c r="H148" i="1"/>
  <c r="G148" i="1"/>
  <c r="J145" i="1"/>
  <c r="J146" i="1"/>
  <c r="J147" i="1"/>
  <c r="J144" i="1"/>
  <c r="J143" i="1"/>
  <c r="E145" i="1"/>
  <c r="E144" i="1"/>
  <c r="E146" i="1"/>
  <c r="E147" i="1"/>
  <c r="E139" i="1"/>
  <c r="E118" i="1"/>
  <c r="E128" i="1"/>
  <c r="E124" i="1"/>
  <c r="E122" i="1"/>
  <c r="J119" i="1"/>
  <c r="E116" i="1"/>
  <c r="J116" i="1"/>
  <c r="E113" i="1"/>
  <c r="E114" i="1"/>
  <c r="E112" i="1"/>
  <c r="E107" i="1"/>
  <c r="E108" i="1"/>
  <c r="E91" i="1"/>
  <c r="H88" i="1"/>
  <c r="H84" i="1" s="1"/>
  <c r="N83" i="1"/>
  <c r="M83" i="1"/>
  <c r="L83" i="1"/>
  <c r="K83" i="1"/>
  <c r="J83" i="1"/>
  <c r="I83" i="1"/>
  <c r="H83" i="1"/>
  <c r="G83" i="1"/>
  <c r="F83" i="1"/>
  <c r="E82" i="1"/>
  <c r="E79" i="1"/>
  <c r="E75" i="1"/>
  <c r="O75" i="1" s="1"/>
  <c r="O79" i="1" l="1"/>
  <c r="E83" i="1"/>
  <c r="O139" i="1"/>
  <c r="O107" i="1"/>
  <c r="O108" i="1"/>
  <c r="O116" i="1"/>
  <c r="O147" i="1"/>
  <c r="O145" i="1"/>
  <c r="O160" i="1"/>
  <c r="O146" i="1"/>
  <c r="E67" i="1"/>
  <c r="E64" i="1"/>
  <c r="E56" i="1"/>
  <c r="E34" i="1" l="1"/>
  <c r="E31" i="1"/>
  <c r="E24" i="1"/>
  <c r="E21" i="1"/>
  <c r="E20" i="1"/>
  <c r="J135" i="1" l="1"/>
  <c r="J133" i="1"/>
  <c r="J132" i="1"/>
  <c r="J131" i="1"/>
  <c r="J129" i="1"/>
  <c r="M84" i="1"/>
  <c r="J91" i="1"/>
  <c r="J96" i="1"/>
  <c r="J97" i="1"/>
  <c r="J94" i="1"/>
  <c r="O91" i="1" l="1"/>
  <c r="M39" i="1"/>
  <c r="J20" i="1"/>
  <c r="O20" i="1" l="1"/>
  <c r="O135" i="1"/>
  <c r="E109" i="1"/>
  <c r="E106" i="1"/>
  <c r="J130" i="1" l="1"/>
  <c r="K105" i="1"/>
  <c r="L105" i="1"/>
  <c r="L54" i="1"/>
  <c r="M54" i="1"/>
  <c r="J117" i="1"/>
  <c r="J113" i="1"/>
  <c r="J59" i="1"/>
  <c r="J71" i="1"/>
  <c r="E141" i="1"/>
  <c r="E133" i="1"/>
  <c r="E132" i="1"/>
  <c r="E131" i="1"/>
  <c r="H39" i="1"/>
  <c r="J76" i="1"/>
  <c r="J74" i="1"/>
  <c r="J128" i="1"/>
  <c r="J125" i="1"/>
  <c r="J126" i="1"/>
  <c r="J121" i="1"/>
  <c r="J122" i="1"/>
  <c r="J123" i="1"/>
  <c r="J124" i="1"/>
  <c r="J112" i="1"/>
  <c r="J152" i="1"/>
  <c r="J151" i="1"/>
  <c r="J13" i="1"/>
  <c r="J14" i="1"/>
  <c r="J16" i="1"/>
  <c r="J12" i="1"/>
  <c r="H157" i="1"/>
  <c r="H105" i="1"/>
  <c r="H69" i="1"/>
  <c r="E94" i="1"/>
  <c r="J159" i="1"/>
  <c r="N161" i="1"/>
  <c r="M161" i="1"/>
  <c r="L161" i="1"/>
  <c r="K161" i="1"/>
  <c r="I161" i="1"/>
  <c r="E159" i="1"/>
  <c r="E155" i="1"/>
  <c r="E152" i="1"/>
  <c r="E150" i="1"/>
  <c r="E143" i="1"/>
  <c r="N148" i="1"/>
  <c r="I148" i="1"/>
  <c r="F148" i="1"/>
  <c r="E140" i="1"/>
  <c r="M105" i="1"/>
  <c r="J127" i="1"/>
  <c r="J118" i="1"/>
  <c r="J120" i="1"/>
  <c r="J114" i="1"/>
  <c r="J111" i="1"/>
  <c r="J109" i="1"/>
  <c r="J106" i="1"/>
  <c r="O106" i="1" s="1"/>
  <c r="J115" i="1"/>
  <c r="E136" i="1"/>
  <c r="E127" i="1"/>
  <c r="E121" i="1"/>
  <c r="E120" i="1"/>
  <c r="E117" i="1"/>
  <c r="E115" i="1"/>
  <c r="E97" i="1"/>
  <c r="O96" i="1"/>
  <c r="E93" i="1"/>
  <c r="E92" i="1"/>
  <c r="E80" i="1"/>
  <c r="N80" i="1"/>
  <c r="M80" i="1"/>
  <c r="L80" i="1"/>
  <c r="K80" i="1"/>
  <c r="J80" i="1"/>
  <c r="I80" i="1"/>
  <c r="H80" i="1"/>
  <c r="G80" i="1"/>
  <c r="F80" i="1"/>
  <c r="E76" i="1"/>
  <c r="E74" i="1"/>
  <c r="E69" i="1"/>
  <c r="E59" i="1"/>
  <c r="E58" i="1"/>
  <c r="G54" i="1"/>
  <c r="E55" i="1"/>
  <c r="J42" i="1"/>
  <c r="J43" i="1"/>
  <c r="J44" i="1"/>
  <c r="J41" i="1"/>
  <c r="J32" i="1"/>
  <c r="E42" i="1"/>
  <c r="E43" i="1"/>
  <c r="E44" i="1"/>
  <c r="E41" i="1"/>
  <c r="E25" i="1"/>
  <c r="E26" i="1"/>
  <c r="E27" i="1"/>
  <c r="E28" i="1"/>
  <c r="E30" i="1"/>
  <c r="E33" i="1"/>
  <c r="E35" i="1"/>
  <c r="E36" i="1"/>
  <c r="E37" i="1"/>
  <c r="E38" i="1"/>
  <c r="E16" i="1"/>
  <c r="J92" i="1"/>
  <c r="E63" i="1"/>
  <c r="J58" i="1"/>
  <c r="J56" i="1"/>
  <c r="J55" i="1"/>
  <c r="L39" i="1"/>
  <c r="J30" i="1"/>
  <c r="E13" i="1"/>
  <c r="E12" i="1"/>
  <c r="M69" i="1"/>
  <c r="L69" i="1"/>
  <c r="K69" i="1"/>
  <c r="J67" i="1"/>
  <c r="M45" i="1"/>
  <c r="L157" i="1"/>
  <c r="M157" i="1"/>
  <c r="M153" i="1"/>
  <c r="L153" i="1"/>
  <c r="J156" i="1"/>
  <c r="D53" i="1"/>
  <c r="D49" i="1"/>
  <c r="D45" i="1"/>
  <c r="D39" i="1"/>
  <c r="D22" i="1"/>
  <c r="G157" i="1"/>
  <c r="E156" i="1"/>
  <c r="E151" i="1"/>
  <c r="J38" i="1"/>
  <c r="H65" i="1"/>
  <c r="L65" i="1"/>
  <c r="M65" i="1"/>
  <c r="G69" i="1"/>
  <c r="J21" i="1"/>
  <c r="G39" i="1"/>
  <c r="J155" i="1"/>
  <c r="J150" i="1"/>
  <c r="E129" i="1"/>
  <c r="E119" i="1"/>
  <c r="E123" i="1"/>
  <c r="E125" i="1"/>
  <c r="E126" i="1"/>
  <c r="J93" i="1"/>
  <c r="E90" i="1"/>
  <c r="J64" i="1"/>
  <c r="J63" i="1"/>
  <c r="E71" i="1"/>
  <c r="J52" i="1"/>
  <c r="J51" i="1"/>
  <c r="J48" i="1"/>
  <c r="E52" i="1"/>
  <c r="E51" i="1"/>
  <c r="E48" i="1"/>
  <c r="J25" i="1"/>
  <c r="J26" i="1"/>
  <c r="J27" i="1"/>
  <c r="J28" i="1"/>
  <c r="J31" i="1"/>
  <c r="J33" i="1"/>
  <c r="J34" i="1"/>
  <c r="J35" i="1"/>
  <c r="J36" i="1"/>
  <c r="J37" i="1"/>
  <c r="J24" i="1"/>
  <c r="G105" i="1"/>
  <c r="M77" i="1"/>
  <c r="K65" i="1"/>
  <c r="I65" i="1"/>
  <c r="G65" i="1"/>
  <c r="N157" i="1"/>
  <c r="K157" i="1"/>
  <c r="I157" i="1"/>
  <c r="F157" i="1"/>
  <c r="N153" i="1"/>
  <c r="K153" i="1"/>
  <c r="K137" i="1" s="1"/>
  <c r="I153" i="1"/>
  <c r="M11" i="1"/>
  <c r="N72" i="1"/>
  <c r="M72" i="1"/>
  <c r="L72" i="1"/>
  <c r="K72" i="1"/>
  <c r="I72" i="1"/>
  <c r="H72" i="1"/>
  <c r="G72" i="1"/>
  <c r="F72" i="1"/>
  <c r="L84" i="1"/>
  <c r="N77" i="1"/>
  <c r="L77" i="1"/>
  <c r="K77" i="1"/>
  <c r="I77" i="1"/>
  <c r="N69" i="1"/>
  <c r="I69" i="1"/>
  <c r="N65" i="1"/>
  <c r="N105" i="1"/>
  <c r="N104" i="1"/>
  <c r="N84" i="1" s="1"/>
  <c r="K84" i="1"/>
  <c r="N49" i="1"/>
  <c r="M49" i="1"/>
  <c r="L49" i="1"/>
  <c r="K49" i="1"/>
  <c r="N53" i="1"/>
  <c r="M53" i="1"/>
  <c r="L53" i="1"/>
  <c r="K53" i="1"/>
  <c r="N54" i="1"/>
  <c r="K54" i="1"/>
  <c r="N45" i="1"/>
  <c r="L45" i="1"/>
  <c r="K45" i="1"/>
  <c r="N39" i="1"/>
  <c r="K39" i="1"/>
  <c r="N22" i="1"/>
  <c r="M22" i="1"/>
  <c r="L22" i="1"/>
  <c r="K22" i="1"/>
  <c r="N11" i="1"/>
  <c r="I53" i="1"/>
  <c r="G53" i="1"/>
  <c r="F53" i="1"/>
  <c r="I49" i="1"/>
  <c r="G49" i="1"/>
  <c r="F49" i="1"/>
  <c r="I54" i="1"/>
  <c r="F54" i="1"/>
  <c r="H49" i="1"/>
  <c r="I11" i="1"/>
  <c r="G11" i="1"/>
  <c r="F11" i="1"/>
  <c r="I104" i="1"/>
  <c r="I84" i="1" s="1"/>
  <c r="F77" i="1"/>
  <c r="G77" i="1"/>
  <c r="F65" i="1"/>
  <c r="H77" i="1"/>
  <c r="F105" i="1"/>
  <c r="I105" i="1"/>
  <c r="I45" i="1"/>
  <c r="G45" i="1"/>
  <c r="F45" i="1"/>
  <c r="F39" i="1"/>
  <c r="I39" i="1"/>
  <c r="I22" i="1"/>
  <c r="H22" i="1"/>
  <c r="G22" i="1"/>
  <c r="F22" i="1"/>
  <c r="H45" i="1"/>
  <c r="H11" i="1"/>
  <c r="O143" i="1" l="1"/>
  <c r="E161" i="1"/>
  <c r="I137" i="1"/>
  <c r="J104" i="1"/>
  <c r="J84" i="1" s="1"/>
  <c r="J11" i="1"/>
  <c r="O33" i="1"/>
  <c r="O28" i="1"/>
  <c r="O26" i="1"/>
  <c r="O155" i="1"/>
  <c r="N61" i="1"/>
  <c r="O27" i="1"/>
  <c r="O25" i="1"/>
  <c r="O90" i="1"/>
  <c r="E104" i="1"/>
  <c r="F61" i="1"/>
  <c r="G61" i="1"/>
  <c r="H61" i="1"/>
  <c r="O12" i="1"/>
  <c r="O37" i="1"/>
  <c r="O35" i="1"/>
  <c r="O63" i="1"/>
  <c r="O156" i="1"/>
  <c r="O30" i="1"/>
  <c r="O55" i="1"/>
  <c r="O58" i="1"/>
  <c r="O92" i="1"/>
  <c r="O44" i="1"/>
  <c r="O42" i="1"/>
  <c r="O121" i="1"/>
  <c r="O125" i="1"/>
  <c r="O117" i="1"/>
  <c r="O48" i="1"/>
  <c r="O51" i="1"/>
  <c r="O129" i="1"/>
  <c r="O21" i="1"/>
  <c r="O67" i="1"/>
  <c r="O32" i="1"/>
  <c r="O97" i="1"/>
  <c r="O115" i="1"/>
  <c r="O109" i="1"/>
  <c r="O114" i="1"/>
  <c r="O118" i="1"/>
  <c r="E153" i="1"/>
  <c r="J148" i="1"/>
  <c r="O140" i="1"/>
  <c r="O94" i="1"/>
  <c r="O14" i="1"/>
  <c r="O151" i="1"/>
  <c r="O112" i="1"/>
  <c r="O123" i="1"/>
  <c r="O131" i="1"/>
  <c r="O132" i="1"/>
  <c r="O141" i="1"/>
  <c r="J72" i="1"/>
  <c r="O71" i="1"/>
  <c r="O130" i="1"/>
  <c r="O24" i="1"/>
  <c r="O36" i="1"/>
  <c r="O34" i="1"/>
  <c r="O31" i="1"/>
  <c r="O52" i="1"/>
  <c r="O64" i="1"/>
  <c r="O93" i="1"/>
  <c r="O119" i="1"/>
  <c r="J153" i="1"/>
  <c r="O150" i="1"/>
  <c r="O38" i="1"/>
  <c r="O56" i="1"/>
  <c r="O41" i="1"/>
  <c r="O43" i="1"/>
  <c r="O136" i="1"/>
  <c r="O111" i="1"/>
  <c r="O120" i="1"/>
  <c r="O127" i="1"/>
  <c r="E148" i="1"/>
  <c r="J161" i="1"/>
  <c r="O159" i="1"/>
  <c r="O16" i="1"/>
  <c r="O13" i="1"/>
  <c r="O152" i="1"/>
  <c r="O124" i="1"/>
  <c r="O122" i="1"/>
  <c r="O126" i="1"/>
  <c r="O128" i="1"/>
  <c r="O76" i="1"/>
  <c r="O133" i="1"/>
  <c r="O59" i="1"/>
  <c r="O113" i="1"/>
  <c r="M17" i="1"/>
  <c r="G137" i="1"/>
  <c r="J77" i="1"/>
  <c r="N137" i="1"/>
  <c r="E45" i="1"/>
  <c r="H137" i="1"/>
  <c r="F137" i="1"/>
  <c r="J157" i="1"/>
  <c r="J69" i="1"/>
  <c r="N46" i="1"/>
  <c r="E49" i="1"/>
  <c r="E53" i="1"/>
  <c r="E22" i="1"/>
  <c r="J49" i="1"/>
  <c r="L137" i="1"/>
  <c r="F17" i="1"/>
  <c r="K17" i="1"/>
  <c r="N17" i="1"/>
  <c r="L17" i="1"/>
  <c r="K46" i="1"/>
  <c r="L46" i="1"/>
  <c r="J45" i="1"/>
  <c r="L61" i="1"/>
  <c r="I61" i="1"/>
  <c r="K61" i="1"/>
  <c r="E54" i="1"/>
  <c r="M61" i="1"/>
  <c r="J22" i="1"/>
  <c r="E72" i="1"/>
  <c r="J53" i="1"/>
  <c r="E157" i="1"/>
  <c r="H17" i="1"/>
  <c r="G17" i="1"/>
  <c r="I17" i="1"/>
  <c r="M46" i="1"/>
  <c r="E65" i="1"/>
  <c r="J65" i="1"/>
  <c r="E105" i="1"/>
  <c r="M137" i="1"/>
  <c r="E77" i="1"/>
  <c r="E11" i="1"/>
  <c r="J105" i="1"/>
  <c r="E39" i="1"/>
  <c r="J54" i="1"/>
  <c r="J39" i="1"/>
  <c r="H53" i="1" l="1"/>
  <c r="H46" i="1" s="1"/>
  <c r="H10" i="1" s="1"/>
  <c r="E84" i="1"/>
  <c r="E61" i="1"/>
  <c r="O11" i="1"/>
  <c r="F10" i="1"/>
  <c r="G10" i="1"/>
  <c r="E46" i="1"/>
  <c r="J61" i="1"/>
  <c r="O157" i="1"/>
  <c r="O153" i="1"/>
  <c r="O53" i="1"/>
  <c r="K10" i="1"/>
  <c r="J137" i="1"/>
  <c r="L10" i="1"/>
  <c r="O54" i="1"/>
  <c r="O49" i="1"/>
  <c r="J46" i="1"/>
  <c r="N10" i="1"/>
  <c r="M10" i="1"/>
  <c r="O45" i="1"/>
  <c r="O148" i="1"/>
  <c r="O104" i="1"/>
  <c r="O105" i="1"/>
  <c r="O65" i="1"/>
  <c r="O72" i="1"/>
  <c r="O22" i="1"/>
  <c r="E137" i="1"/>
  <c r="O161" i="1"/>
  <c r="O77" i="1"/>
  <c r="E17" i="1"/>
  <c r="O88" i="1"/>
  <c r="O39" i="1"/>
  <c r="J17" i="1"/>
  <c r="O61" i="1" l="1"/>
  <c r="O46" i="1"/>
  <c r="O84" i="1"/>
  <c r="O137" i="1"/>
  <c r="E10" i="1"/>
  <c r="O17" i="1"/>
  <c r="J10" i="1"/>
  <c r="O10" i="1" l="1"/>
</calcChain>
</file>

<file path=xl/sharedStrings.xml><?xml version="1.0" encoding="utf-8"?>
<sst xmlns="http://schemas.openxmlformats.org/spreadsheetml/2006/main" count="329" uniqueCount="262">
  <si>
    <t>Прочее</t>
  </si>
  <si>
    <t>Всего</t>
  </si>
  <si>
    <t>в том числе</t>
  </si>
  <si>
    <t>Наименование программы</t>
  </si>
  <si>
    <t>Мероприятия, входящие в план мероприятий  программы</t>
  </si>
  <si>
    <t>тыс. руб.</t>
  </si>
  <si>
    <t>ОТЧЕТ</t>
  </si>
  <si>
    <t xml:space="preserve">Администрация МО "Рощинское городское поселение" </t>
  </si>
  <si>
    <t>Выборгского района Ленинградской области</t>
  </si>
  <si>
    <t>Подпрограмма  «Обеспечение правопорядка и профилактика правонарушений в МО «Рощинское городское поселение»</t>
  </si>
  <si>
    <t>Установка обзорных камер наблюдения в местах массового пребывания граждан на территории МО «Рощинское городское поселение»</t>
  </si>
  <si>
    <t>Техническое обслуживание обзорных камер наблюдения</t>
  </si>
  <si>
    <t>Оказание услуг по безопасности населения на воде(пляжи)</t>
  </si>
  <si>
    <t>Предоставление АС услуг на водоемах МО «РГП» по вызову</t>
  </si>
  <si>
    <t xml:space="preserve">Приобретение передвижных пожарных мотопомп, БОП, пожарных рукавов, бензопил и бензорезов для ДПО МО «Рощинское городское поселение» </t>
  </si>
  <si>
    <t>Ручная и механизированная расчистка от снега ПГ и подъездов к ПВ на территории МО «Рощинское городское поселение».</t>
  </si>
  <si>
    <t>Опашка населенных пунктов МО «Рощинское городское поселение»</t>
  </si>
  <si>
    <t>Организация новых и замена неисправных ПГ на территории МО «Рощинское городское поселение»</t>
  </si>
  <si>
    <t>Подпрограмма  «Повышение безопасности дорожного движения в МО «Рощинское городское поселение»</t>
  </si>
  <si>
    <t>Содержание светофорного объекта</t>
  </si>
  <si>
    <t>Разработка и согласование с ГИБДД ГК МВД России схемы установки искусственных неровностей и дорожных знаков, внесение их в схему установки</t>
  </si>
  <si>
    <t>Нанесение дорожной разметки, монтаж и демонтаж, установка дорожных знаков, сезонный монтаж и демонтаж искусственных неровностей на территории МО</t>
  </si>
  <si>
    <t>Потребление электрической энергии уличного освещения</t>
  </si>
  <si>
    <t>Содержание и ремонт воинских захоронений</t>
  </si>
  <si>
    <t>Уборка мест массового отдыха</t>
  </si>
  <si>
    <t>Ручная очистка сезонных объектов от снега</t>
  </si>
  <si>
    <t>Приобретение хозяйственного инвентаря</t>
  </si>
  <si>
    <t>Содержание фонтана</t>
  </si>
  <si>
    <t>Изготовление и установка информационных табличек, стендов, баннеров</t>
  </si>
  <si>
    <t>Уборка несанкционированных свалок на территории МО «Рощинское городское поселение»</t>
  </si>
  <si>
    <t>Содержание и ремонт спортивных и игровых детских площадок</t>
  </si>
  <si>
    <t>Приобретение малых архитектурных форм</t>
  </si>
  <si>
    <t xml:space="preserve">Подпрограмма  «Переселение граждан из аварийного жилищного фонда в МО «Рощинское городское поселение» </t>
  </si>
  <si>
    <t xml:space="preserve">Подпрограмма  «Жилье для молодежи в МО «Рощинское городское поселение» </t>
  </si>
  <si>
    <t>Предоставление молодым семьям  социальных выплат на приобретение жилья или строительства индивидуального жилого дома</t>
  </si>
  <si>
    <t>Подпрограмма  «Оказание услуг  гражданам, пострадавшим в результате пожара муниципального жилищного фонда в МО «Рощинское городское поселение»</t>
  </si>
  <si>
    <t>Капитальный ремонт муниципального жилого фонда (взносы)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</si>
  <si>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жилищного фонда</t>
  </si>
  <si>
    <t>ПОДПРОГРАММА   «ЭНЕРГЕТИКА  МО «РОЩИНСКОЕ ГОРОДСКОЕ ПОСЕЛЕНИЕ»</t>
  </si>
  <si>
    <t xml:space="preserve">ПОДПРОГРАММА   «ГАЗИФИКАЦИЯ МО "РОЩИНСКОЕ ГОРОДСКОЕ ПОСЕЛЕНИЕ" </t>
  </si>
  <si>
    <t>пос. Рощино:
ул. Еловая дома 3,3а;
ул. Привокзальная дома 1,2,3</t>
  </si>
  <si>
    <t>Техническое обслуживание газораспределительной сети</t>
  </si>
  <si>
    <t>Публикация нормативных правовых актов и иных официальных документов в официальном печатном издании</t>
  </si>
  <si>
    <t>Изготовление (издание), распространение и размещение информационного материала, направленного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 МО «Рощинское городское поселение», социальную и культурную адаптацию мигрантов, профилактику межнациональных (межэтнических) конфликтов</t>
  </si>
  <si>
    <t>Подпрограмма "Развитие физической культуры и спорта МО "Рощинское городское поселение"</t>
  </si>
  <si>
    <t>Подпрограмма "Организация культурного досуга и отдыха населения МО "Рощинское городское поселение"</t>
  </si>
  <si>
    <t>Подпрограмма "Библиотечное обслуживание населения МО "Рощинское городское поселение"</t>
  </si>
  <si>
    <t>Содержание улично-дорожной сети  - механизированная и ручная уборка автомобильных дорог</t>
  </si>
  <si>
    <t>Мероприятия в области дорожного хозяйства в целях оценки, обследования (экспертиза) автомобильных дорог, с составлением технических паспортов, технический надзор</t>
  </si>
  <si>
    <t xml:space="preserve">Подпрограмма  "Развитие малого, среднего предпринимательства и потребительского рынка МО «Рощинское городское поселение» </t>
  </si>
  <si>
    <t xml:space="preserve">Подпрограмма  "Развитие внутреннего и въездного туризма  МО «Рощинское городское поселение» </t>
  </si>
  <si>
    <t>ВСЕГО  ПО ПРОГРАММАМ:</t>
  </si>
  <si>
    <t>Итого подпрограмма:</t>
  </si>
  <si>
    <t>Итого  подпрограмма:</t>
  </si>
  <si>
    <t>Услуги по локализации и ликвидации последствий, чрезвычайных ситуаций, аварийно-спасательных и других неоложных работ</t>
  </si>
  <si>
    <t xml:space="preserve">Приобретение контейнеров </t>
  </si>
  <si>
    <t>Содержание электронного адресного плана поселения (АИСГД)</t>
  </si>
  <si>
    <t xml:space="preserve">КБК </t>
  </si>
  <si>
    <t>03 14 0210120370  244  225</t>
  </si>
  <si>
    <t>03 14 0210170430  410  310</t>
  </si>
  <si>
    <t>0309  0220220330  244  226</t>
  </si>
  <si>
    <t>03 09  0220220340  244  226</t>
  </si>
  <si>
    <t>03 09  0220220340  244  310</t>
  </si>
  <si>
    <t>0309  0220220340  244  226</t>
  </si>
  <si>
    <t>03 09  0220220340  244  221</t>
  </si>
  <si>
    <t>03 10  0220220360  244  310</t>
  </si>
  <si>
    <t>03 10  0220220360  244  310 и 226</t>
  </si>
  <si>
    <t>03 10  0220220360  244  225</t>
  </si>
  <si>
    <t>04 09  0230320420  244  225</t>
  </si>
  <si>
    <t>04 09  0230320420  244  226</t>
  </si>
  <si>
    <t>05 03  0700120480  244  223</t>
  </si>
  <si>
    <t>05 03  0700120480  244  225</t>
  </si>
  <si>
    <t>05 03 0700120490  244  225</t>
  </si>
  <si>
    <t>05 03  0700120500  244  225</t>
  </si>
  <si>
    <t>05 03  0700120510  244  225</t>
  </si>
  <si>
    <t>05 03  0700120520  244  225</t>
  </si>
  <si>
    <t>05 03  0700120520  244  340</t>
  </si>
  <si>
    <t>05 03  0700120520  244  226</t>
  </si>
  <si>
    <t>05 03  0700120520  244  310</t>
  </si>
  <si>
    <t>Монтажные и демонтажные работы по оформлению поселков к праздничным мероприятиям</t>
  </si>
  <si>
    <t>05 03  0700170880  414  310</t>
  </si>
  <si>
    <t>05 02  0630320470  244  225</t>
  </si>
  <si>
    <t>05  01  0510120310  244  226</t>
  </si>
  <si>
    <t>10  03  0520270750  322  262                                            10  03  0520220660  322  262</t>
  </si>
  <si>
    <t>05 01  0530370800  412  310                                                            05  01  0530386150  412  310</t>
  </si>
  <si>
    <t>05  01 0540420440  244  290</t>
  </si>
  <si>
    <t>01 13 0100120210  244  226</t>
  </si>
  <si>
    <t>01 13 0100120620  244  226</t>
  </si>
  <si>
    <t>01 13 0100220820 244  340</t>
  </si>
  <si>
    <t>08  01  0820210060  611  241</t>
  </si>
  <si>
    <t>08  01  0830310060  611  241</t>
  </si>
  <si>
    <t>04  09  0400120420  244  225</t>
  </si>
  <si>
    <t>04  09  0400120420  244  226</t>
  </si>
  <si>
    <t>04  12  0310120390  244  226</t>
  </si>
  <si>
    <t>Подпрограмма   «Предупреждение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«Рощинское городское поселение»  на 2015-2018 годы</t>
  </si>
  <si>
    <t>Выкашивание, восстановление и уход за газонами, санитарная высадка и уход за однолетними и многолетними растениями, приобретение посадочного материала, плодородного грунта, удобрений (прочие работы)</t>
  </si>
  <si>
    <t>Муниципальная услуга:  «Организация деятельности клубных формирований и формирований самодеятельности народного творчества"</t>
  </si>
  <si>
    <t xml:space="preserve">Муниципальная услуга:  «Библиотечное, библиографическое и информационное обслуживание пользователей библиотеки" </t>
  </si>
  <si>
    <t>10  03  05202R0200  322  262   10  03  05202L0200  322  262</t>
  </si>
  <si>
    <t>п. Цвелодубово 
ул.Советская, ул. Зеленая, ул. Дачная, пер. Грибной</t>
  </si>
  <si>
    <t>05 02  0630386050  414  225</t>
  </si>
  <si>
    <t>Отчет о выполнении мероприятия</t>
  </si>
  <si>
    <t>ОБ  4681,6 МБ 501,5</t>
  </si>
  <si>
    <t>ОБ 13236,782 МБ 9300</t>
  </si>
  <si>
    <t>ОБ 2108,6 МБ 250</t>
  </si>
  <si>
    <t xml:space="preserve">ОБ 1298,7 ФБ 480, МБ 200,4 </t>
  </si>
  <si>
    <t>ОБ 6663,9 МБ 385,1</t>
  </si>
  <si>
    <t>05 03  0700120520  244 310 и 340</t>
  </si>
  <si>
    <t>ОБ 811   МБ 2433</t>
  </si>
  <si>
    <t>ОБ 202,740 МБ 608,1</t>
  </si>
  <si>
    <t>01 13 0100120600  244 226</t>
  </si>
  <si>
    <t>05 03  07 0  01 S4310  244  226</t>
  </si>
  <si>
    <t>ФБ</t>
  </si>
  <si>
    <t>ОБ</t>
  </si>
  <si>
    <t>МБ</t>
  </si>
  <si>
    <t>04  12  0320220400 244  226 и 310</t>
  </si>
  <si>
    <t>04  12  0320220400  244  340</t>
  </si>
  <si>
    <t>-</t>
  </si>
  <si>
    <t>Предоставление молодым семьям социальных выплат на мероприятия подпрограммы "Обеспечение жильем молодых семей "Федеральной целевой программы "Жилище" на  2015-2020 годы"</t>
  </si>
  <si>
    <t xml:space="preserve">Строительство контейнерных площадок  по адресам:   п. Рощино, п. Победа,  п. Цвелодубово, п. Первомайское - 1 , технический надзор                           </t>
  </si>
  <si>
    <t>Техническое обслуживание и ремонт  газораспределительной сети</t>
  </si>
  <si>
    <t xml:space="preserve">п. Победа ул. Советская </t>
  </si>
  <si>
    <t>Восстановление канав ливневых вод</t>
  </si>
  <si>
    <t>1 «Общество и власть  в муниципальном  образовании  «Рощинское городское поселение»  Выборгского района  Ленинградской области»</t>
  </si>
  <si>
    <t>2  «Безопасность муниципального образования «Рощинское городское поселение» Выборгского района Ленинградской области»</t>
  </si>
  <si>
    <t>запланированы конкурсные процедуры</t>
  </si>
  <si>
    <t>Услуги связи проводного радиовещания и телематических услуг связи</t>
  </si>
  <si>
    <t>Техническое обслуживание и эксплуатация существующей системы оповещения</t>
  </si>
  <si>
    <t>03 10 0220220360 244  225</t>
  </si>
  <si>
    <t>4 «Развитие автомобильных дорог местного значения в муниципальном образовании «Рощинское городское поселение" Выборгского района Ленинградской области»</t>
  </si>
  <si>
    <t>Технический надзор</t>
  </si>
  <si>
    <t>04  09  0400170140  244  225   04  09  04001S0140  244  225</t>
  </si>
  <si>
    <t>5 «Обеспечение качественным жильем граждан на территории муниципального образования «Рощинское городское поселение» Выборгского района  Ленинградской области»</t>
  </si>
  <si>
    <t xml:space="preserve"> Признание жилых домов аварийными и подлежащими сносу или реконструкции, формирование земельных участков (в том числе: обследование жилищного фонда,выполнение кадастровых работ работ по формированию земельных участков под многоквартирными жилыми домами)</t>
  </si>
  <si>
    <t>Приобретение (строительство) жилых помещений для переселения граждан из аварийного жилищного фонда</t>
  </si>
  <si>
    <t>05 01  0510186150  412  310</t>
  </si>
  <si>
    <t xml:space="preserve">Подпрограмма  "Развитие жилищного хозяйства в МО "РГП" </t>
  </si>
  <si>
    <t xml:space="preserve">Подпрограмма  «Развитие инженерной, транспортной и социальной инфраструктуры в районах массовой жилой застройки 
 в МО «Рощинское городское поселение» </t>
  </si>
  <si>
    <t xml:space="preserve">6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«Рощинское городское поселение» Выборгского района Ленинградской области» </t>
  </si>
  <si>
    <t>п. Рощино, п. Цвелодубово, п. Пушное, п. Победа</t>
  </si>
  <si>
    <t>Оформление объектов (теплоснабжения) муниципального имущества в муниципальную собственность</t>
  </si>
  <si>
    <t>05 02  0630320470 244 226</t>
  </si>
  <si>
    <t>Строительство</t>
  </si>
  <si>
    <t xml:space="preserve">п. Рощино ул. Боровая </t>
  </si>
  <si>
    <t>7 «Благоустройство муниципального образования «Рощинское городское поселение» Выборгского района Ленинградской области»</t>
  </si>
  <si>
    <t>Мероприятия, направленны на энергосбережение и повышение энергетической эффективности использования энергетических ресурсов при эксплуатации системы наружного освещения МО "Рощинское городское поселение"</t>
  </si>
  <si>
    <t>05 03  0700120480  244 223</t>
  </si>
  <si>
    <t>Вырубка и спил аварийных деревьев, кронирование деревьев, вырубка кустарника</t>
  </si>
  <si>
    <t xml:space="preserve">Выполнение кадастровых, картографических работ земельных участков, составление электронных карт-схем, технических схем захоронений и технических схем пустых участков,  гражданских кладбищ.
</t>
  </si>
  <si>
    <t xml:space="preserve">05 03  0700120310  244  226                                             </t>
  </si>
  <si>
    <t>8 «Развитие культуры, физической культуры  и спорта в муниципальном образовании «Рощинское городское поселение» Выборгского района Ленинградской области»</t>
  </si>
  <si>
    <t>Приобретение наградной и спортивной атрибутики, спортивного инвентаря, типографской и сувенирной продукции, спортивной формы</t>
  </si>
  <si>
    <t>11 05  0810120550  244 290</t>
  </si>
  <si>
    <t>Обеспечение выплат стимулирующего характера работникам муниципальных  учреждений культуры Ленинградской области</t>
  </si>
  <si>
    <t>08 01 0820220240  244</t>
  </si>
  <si>
    <t>08 01 0820270360  612  241               08 01 08202S0360  612  241</t>
  </si>
  <si>
    <t xml:space="preserve">Подпрограмма "Развитие молодежной политики МО "Рощинское городское поселение" </t>
  </si>
  <si>
    <t>Муниципальная услуга : "Организация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</si>
  <si>
    <t>07 07 0840410060 611 241</t>
  </si>
  <si>
    <t>06 3 03 20470 244</t>
  </si>
  <si>
    <t>Ремонт автомобильных дорог</t>
  </si>
  <si>
    <t>пос. Цвелодубово ул. Центральная - ул. Советская</t>
  </si>
  <si>
    <t>Техническое обслуживание и ремонт газораспределительной сети</t>
  </si>
  <si>
    <t>Исполнитель  Бабешко Т.В.</t>
  </si>
  <si>
    <t>Испытания на водоотдачу пожарных гидрантов расположенных на территории МО «Рощинское городское поселение» (с составлением актов)</t>
  </si>
  <si>
    <t xml:space="preserve">Приобретение  резервных источников питания для социально значимых объектов </t>
  </si>
  <si>
    <t>Установка системы оповещения населения на территории п. Лебяжье</t>
  </si>
  <si>
    <t xml:space="preserve">Приобретение, установка и ограждение пожарных емкостей </t>
  </si>
  <si>
    <t>Разработка проекта системы оповещения населения</t>
  </si>
  <si>
    <t>Изготовление историко-справочной литературы</t>
  </si>
  <si>
    <t>Разработка, согласование и реализация плана двуязычной системы навигации в местах туристических маршрутов (включая: создание макетов и планов размещения знаков и указателей, согласование, производство, доставку и расстановку знаков и указателей</t>
  </si>
  <si>
    <t xml:space="preserve"> Оформление, содержание, об-служивание  и ремонт объектов муниципального имущества, тех-ническое обслуживание внутри-домового газового оборудования</t>
  </si>
  <si>
    <t>Содержание муниципального жилищного фонда  (в т.ч. работы по сносу расселенных жилых домов, в соответствии с програм-мой переселения)</t>
  </si>
  <si>
    <t>Изготовление проекта планировки и проекта межевания территорий в п. Рощино, Ганино, Волочаевка</t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</si>
  <si>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</si>
  <si>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>Предоставление социальных вы-плат гражданам для  приобретения жилья на основе принципов ипотечного кредитования</t>
  </si>
  <si>
    <t>п. Рощино пер. Лиственный д.6а</t>
  </si>
  <si>
    <t>Мероприятия, направленные на энергосбережение и повышение энергетической эффективности использования энергетических ресурсов при эксплуатации системы наружного освещения МО "Рощинское городское поселение"</t>
  </si>
  <si>
    <t xml:space="preserve">Содержание и уборка тротуаров  в зимний период;
Ремонт тротуаров, пешеходных зон (с техническим надзором), в т.ч. на реализацию мероприятий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
</t>
  </si>
  <si>
    <t xml:space="preserve">Мероприятия по акарицидной обработке территорий гражданских кладбищ поселения </t>
  </si>
  <si>
    <t>Приобретение, установка и выполнение работ по подготовке территории для устройства детских, спортивных и игровых площадок  (в том числе установка информационной таблички о правилах эксплуатации площадки), в т.ч. на реализацию мероприятий областного закона от 14.12.2012г. № 95-оз п. Первомайское 1</t>
  </si>
  <si>
    <t xml:space="preserve">Мероприятия по борьбе с борщевиком Сосновского </t>
  </si>
  <si>
    <t>Услуги по сбору, транспортированию и размещению отходов  4-5 классов опасности  гражданских кладбищ</t>
  </si>
  <si>
    <t xml:space="preserve">Мероприятия по акарицидной обработке территорий поселения </t>
  </si>
  <si>
    <t>Строительство контейнерных площадок (в том числе на территории гражданских кладбищ), п. Рощино, п. Победа (в.т. територия гражданского кладбища), п. Цвелодубово, п. Первомайское 1 ,технический надзор</t>
  </si>
  <si>
    <t xml:space="preserve">Проведение спортивных мероприятий, в том числе: сопровождение бригадой скорой медицинской помощи </t>
  </si>
  <si>
    <t xml:space="preserve">Проведение праздничных мероприятий,  в том числе: сопровождение бригадой скорой медицинской помощи </t>
  </si>
  <si>
    <t>Муниципальная услуга: «Оказание содействия молодежи в вопросах трудоустройства, социальной реабилитации, трудоустройство несовершеннолетних граждан»</t>
  </si>
  <si>
    <t>Заключен договор на сумму 96408,00 руб</t>
  </si>
  <si>
    <t>Заключен договор на сумму 75000,00 руб</t>
  </si>
  <si>
    <t>Заключен договор на сумму 700000,00 руб</t>
  </si>
  <si>
    <t>Заключен договор на сумму 6664000,00руб</t>
  </si>
  <si>
    <t>Техническое обслуживание уличного освещения МО "Рощинское городское поселение", в т.ч.
технологическое присоединение</t>
  </si>
  <si>
    <t>Заключен договор на сумму 929900,00руб</t>
  </si>
  <si>
    <t>Услуга оказана частично</t>
  </si>
  <si>
    <t>Заключен договор на сумму 40000,00 руб</t>
  </si>
  <si>
    <t>Размещение и поддержание Портала - страницы в СМИ</t>
  </si>
  <si>
    <t>Обслуживаине и сопровождение (поддержка) сайта Рощиноюрф</t>
  </si>
  <si>
    <t>Установка обзорных камер видеонаблюдения наблюдения в местах массового пребывания граждан на территории МО «Рощинское городское поселение»</t>
  </si>
  <si>
    <t xml:space="preserve">Организация и проведение семинаров поддержки и развития малого и сред-него предпринимательства </t>
  </si>
  <si>
    <t>Ремонт автомобильных дорог:
 1. п. Рощино ул. Светлая (от ул. Верхнее Рощино до ул. Привокзальная);
2. п. Рощино ул. Гоголя;
3. п. Рощино ул. Кольцевая (от ул. Шалавина до ул. Садовая п. Рощино)</t>
  </si>
  <si>
    <t>Проведение экспертизы сметной документации по ремонту автомобильных дорог</t>
  </si>
  <si>
    <t>Ремонт автомобильных дорог:
п. Рощино ул. Социалистическая (на участке
КМ 2+270-КМ+083)</t>
  </si>
  <si>
    <t xml:space="preserve">п. Рощино, п. Цвелодубово,п. Победа, 
п. Каннельярви
</t>
  </si>
  <si>
    <t>Объекты теплоснабжения (ремонт)</t>
  </si>
  <si>
    <t xml:space="preserve">Проектно (изыскательские) работы </t>
  </si>
  <si>
    <t>п. Цвелодубово ул. Подгорная, пер. Дорожный, Молодежный, Придорожный, Лесной, Садовый, Солнечный</t>
  </si>
  <si>
    <t>п. Цвелодубово ул. Советская (многоквартирные дома)</t>
  </si>
  <si>
    <t>Согласование проекта газоснабжения в части учета газа</t>
  </si>
  <si>
    <t>Строительно-монтажные работы</t>
  </si>
  <si>
    <t>авторский надзор</t>
  </si>
  <si>
    <t>строительный и технический контроль</t>
  </si>
  <si>
    <t>обследование и гильзевание вент каналов</t>
  </si>
  <si>
    <t>пуско-наладочные работы</t>
  </si>
  <si>
    <t>Организация и содержание территорий поселений: п. Рощино ул. Шалавина д. 49 (дворовая территория), п. Рощино п. Рощино ул. Социалистическая д. 100 (спортивная площадка)</t>
  </si>
  <si>
    <t>Разработка проектной документации</t>
  </si>
  <si>
    <t>Муниципальная услуга: «Организация и проведение официальных физкультурных (физкультурно-оздоровительных) мероприятий»</t>
  </si>
  <si>
    <t xml:space="preserve">Содержание, обслуживание и ремонт объектов муниципального имущества  (плоскостные и иные спортивные сооружения), изготовление технических и энерготехнических паспортов, тепловизуальное обследование, техническое обслуживание: системы охранного телевизионного наблюдения, системы контроля и управления доступом, системы охранно-тревожной сигнализации, системы автоматической установки пожарной сигнализации и оповещения людей при пожаре, системы внутреннего противопожарного водопровода, автоматической системы диспетчеризации, расчет потребления газового топлива, услуги интернета, клининговые и коммунальные услуги, технологическое присоединение </t>
  </si>
  <si>
    <t>Реконструкция тренировочной площадки пос. Рощино, ул. Советская д. 20 Ленинградская область, Выборгский район, в том числе: 
разработка и согласование проектной документации</t>
  </si>
  <si>
    <t>Проведение государственной экспертизы результатов инженерных изысканий, проектной и сметной документации</t>
  </si>
  <si>
    <t>Изготовление градостроительного плана</t>
  </si>
  <si>
    <t>Лабораторные работы исследования атмосферного воздуха</t>
  </si>
  <si>
    <t>Заключен МК на сумму 1200 000,00 руб.</t>
  </si>
  <si>
    <t>Заключен договор на сумму 99000,00 руб</t>
  </si>
  <si>
    <t>Заключен договор на сумму 88500,00 руб</t>
  </si>
  <si>
    <t>Заключен договор на сумму 96000,00 руб</t>
  </si>
  <si>
    <t>Заключен договор на сумму 2520,00 руб</t>
  </si>
  <si>
    <t>Заключен договор на сумму 95000,00 руб</t>
  </si>
  <si>
    <t>Заключен договор на сумму 196840,00 руб</t>
  </si>
  <si>
    <t>Заключен МК на сумму 682500,00 руб.</t>
  </si>
  <si>
    <t>Заключен договор на сумму 417900,00 руб</t>
  </si>
  <si>
    <t>Заключен договор на сумму 14 046 600,00 руб</t>
  </si>
  <si>
    <t>Заключен договор на сумму 76704,00 руб и договор на сумму 20000,00 руб.</t>
  </si>
  <si>
    <t>Заключен договор на сумму 22710313,687 руб</t>
  </si>
  <si>
    <t>Заключен договор на сумму 34000,00 руб.</t>
  </si>
  <si>
    <t>Заключен договор 17479,85 руб.</t>
  </si>
  <si>
    <t>Заключен договор 84860,6 руб.</t>
  </si>
  <si>
    <t>Заключен договор 9562,95 руб.</t>
  </si>
  <si>
    <t>Заключен договор 2074,91 руб.</t>
  </si>
  <si>
    <t>Заключен договор 99130,63 руб.</t>
  </si>
  <si>
    <t>Заключен договор 19920 руб.</t>
  </si>
  <si>
    <t>Заключен договор 31000,00 руб.</t>
  </si>
  <si>
    <t>Заключен договор на сумму 4826073,64руб</t>
  </si>
  <si>
    <t>Заключен МК на сумму 2855666,93 и договор на сумму 2445,18 руб</t>
  </si>
  <si>
    <t>Заключен договор на сумму65059,00руб</t>
  </si>
  <si>
    <t>Заключен договор на сумму 241250,00руб</t>
  </si>
  <si>
    <t>Заключен договор на сумму 201 898,02 руб</t>
  </si>
  <si>
    <t>Заключены договора на сумму 399660</t>
  </si>
  <si>
    <t>Заключен договор на сумму 87000 руб</t>
  </si>
  <si>
    <t>Заключен договор на сумму 88942,08 руб</t>
  </si>
  <si>
    <t>Заключен договор на сумму 3747,5</t>
  </si>
  <si>
    <t>Заключен договор на сумму 7495,00 руб</t>
  </si>
  <si>
    <t>Планируются конкурсные про</t>
  </si>
  <si>
    <t>Планируются конкурсные процедуры</t>
  </si>
  <si>
    <t>Заключен договор на сумму 35000,00 руб</t>
  </si>
  <si>
    <t>Заключен муниципальный контракт</t>
  </si>
  <si>
    <t xml:space="preserve">о реализации мероприятий муниципальных программ  МО "Рощинское городское поселение"  Выборгского района  Ленинградской области                                                                                                    за 1 квартал 2019 года </t>
  </si>
  <si>
    <t xml:space="preserve">                                                              Исполнение на 01.04.2019 года</t>
  </si>
  <si>
    <t>Объем фининсирования ПЛАН на 2019 год</t>
  </si>
  <si>
    <t>Объем фининсирования ФАКТ на 2019 год</t>
  </si>
  <si>
    <t>% исполнения  за  2019 год</t>
  </si>
  <si>
    <t xml:space="preserve"> 3 «Стимулирование экономической  активности 
в муниципальном образовании «Рощинское городское поселение»
Выборгского района Ленинградской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</si>
</sst>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</font>
    <font>
      <b/>
      <sz val="7"/>
      <color indexed="8"/>
      <name val="Times New Roman"/>
      <family val="1"/>
      <charset val="204"/>
    </font>
    <font>
      <sz val="7"/>
      <color indexed="3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0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color indexed="8"/>
      <name val="Calibri"/>
      <family val="2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u/>
      <sz val="6"/>
      <color indexed="12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25" fillId="0" borderId="0"/>
  </cellStyleXfs>
  <cellXfs count="3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 applyBorder="1" applyAlignment="1">
      <alignment vertical="center" wrapText="1"/>
    </xf>
    <xf numFmtId="0" fontId="7" fillId="0" borderId="0" xfId="0" applyFont="1"/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0" xfId="1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2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1" xfId="0" applyFont="1" applyFill="1" applyBorder="1" applyAlignment="1">
      <alignment horizontal="right" vertical="center"/>
    </xf>
    <xf numFmtId="165" fontId="13" fillId="3" borderId="3" xfId="0" applyNumberFormat="1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wrapText="1"/>
    </xf>
    <xf numFmtId="0" fontId="13" fillId="4" borderId="3" xfId="0" applyFont="1" applyFill="1" applyBorder="1"/>
    <xf numFmtId="165" fontId="13" fillId="4" borderId="3" xfId="0" applyNumberFormat="1" applyFont="1" applyFill="1" applyBorder="1"/>
    <xf numFmtId="0" fontId="11" fillId="2" borderId="3" xfId="0" applyFont="1" applyFill="1" applyBorder="1"/>
    <xf numFmtId="165" fontId="11" fillId="0" borderId="1" xfId="0" applyNumberFormat="1" applyFont="1" applyBorder="1" applyAlignment="1">
      <alignment horizontal="right" wrapText="1"/>
    </xf>
    <xf numFmtId="165" fontId="11" fillId="0" borderId="3" xfId="0" applyNumberFormat="1" applyFont="1" applyBorder="1"/>
    <xf numFmtId="165" fontId="11" fillId="2" borderId="3" xfId="0" applyNumberFormat="1" applyFont="1" applyFill="1" applyBorder="1"/>
    <xf numFmtId="0" fontId="13" fillId="5" borderId="7" xfId="0" applyFont="1" applyFill="1" applyBorder="1" applyAlignment="1">
      <alignment horizontal="right" wrapText="1"/>
    </xf>
    <xf numFmtId="165" fontId="13" fillId="5" borderId="8" xfId="0" applyNumberFormat="1" applyFont="1" applyFill="1" applyBorder="1"/>
    <xf numFmtId="0" fontId="13" fillId="5" borderId="8" xfId="0" applyFont="1" applyFill="1" applyBorder="1"/>
    <xf numFmtId="0" fontId="13" fillId="5" borderId="9" xfId="0" applyFont="1" applyFill="1" applyBorder="1"/>
    <xf numFmtId="165" fontId="13" fillId="5" borderId="3" xfId="0" applyNumberFormat="1" applyFont="1" applyFill="1" applyBorder="1"/>
    <xf numFmtId="165" fontId="11" fillId="0" borderId="0" xfId="0" applyNumberFormat="1" applyFont="1"/>
    <xf numFmtId="0" fontId="11" fillId="0" borderId="4" xfId="0" applyFont="1" applyBorder="1"/>
    <xf numFmtId="49" fontId="14" fillId="2" borderId="0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wrapText="1"/>
    </xf>
    <xf numFmtId="0" fontId="13" fillId="5" borderId="3" xfId="0" applyFont="1" applyFill="1" applyBorder="1"/>
    <xf numFmtId="0" fontId="13" fillId="5" borderId="4" xfId="0" applyFont="1" applyFill="1" applyBorder="1"/>
    <xf numFmtId="0" fontId="13" fillId="0" borderId="0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right" wrapText="1"/>
    </xf>
    <xf numFmtId="0" fontId="11" fillId="0" borderId="3" xfId="0" applyFont="1" applyFill="1" applyBorder="1"/>
    <xf numFmtId="165" fontId="11" fillId="2" borderId="1" xfId="0" applyNumberFormat="1" applyFont="1" applyFill="1" applyBorder="1" applyAlignment="1">
      <alignment horizontal="right" wrapText="1"/>
    </xf>
    <xf numFmtId="2" fontId="11" fillId="0" borderId="3" xfId="0" applyNumberFormat="1" applyFont="1" applyBorder="1"/>
    <xf numFmtId="0" fontId="13" fillId="0" borderId="0" xfId="0" applyFont="1"/>
    <xf numFmtId="165" fontId="11" fillId="0" borderId="3" xfId="0" applyNumberFormat="1" applyFont="1" applyBorder="1" applyAlignment="1">
      <alignment horizontal="right" wrapText="1"/>
    </xf>
    <xf numFmtId="49" fontId="11" fillId="0" borderId="0" xfId="0" applyNumberFormat="1" applyFont="1"/>
    <xf numFmtId="165" fontId="11" fillId="0" borderId="4" xfId="0" applyNumberFormat="1" applyFont="1" applyBorder="1"/>
    <xf numFmtId="0" fontId="13" fillId="6" borderId="1" xfId="0" applyFont="1" applyFill="1" applyBorder="1" applyAlignment="1">
      <alignment horizontal="center" vertical="center" wrapText="1"/>
    </xf>
    <xf numFmtId="165" fontId="13" fillId="6" borderId="3" xfId="0" applyNumberFormat="1" applyFont="1" applyFill="1" applyBorder="1"/>
    <xf numFmtId="0" fontId="13" fillId="6" borderId="3" xfId="0" applyFont="1" applyFill="1" applyBorder="1"/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/>
    <xf numFmtId="165" fontId="13" fillId="7" borderId="3" xfId="0" applyNumberFormat="1" applyFont="1" applyFill="1" applyBorder="1"/>
    <xf numFmtId="0" fontId="13" fillId="7" borderId="4" xfId="0" applyFont="1" applyFill="1" applyBorder="1"/>
    <xf numFmtId="0" fontId="13" fillId="8" borderId="1" xfId="0" applyFont="1" applyFill="1" applyBorder="1" applyAlignment="1">
      <alignment horizontal="right" vertical="center" wrapText="1"/>
    </xf>
    <xf numFmtId="165" fontId="13" fillId="8" borderId="3" xfId="0" applyNumberFormat="1" applyFont="1" applyFill="1" applyBorder="1"/>
    <xf numFmtId="0" fontId="13" fillId="8" borderId="3" xfId="0" applyFont="1" applyFill="1" applyBorder="1"/>
    <xf numFmtId="165" fontId="11" fillId="2" borderId="2" xfId="0" applyNumberFormat="1" applyFont="1" applyFill="1" applyBorder="1" applyAlignment="1">
      <alignment horizontal="right" wrapText="1"/>
    </xf>
    <xf numFmtId="0" fontId="13" fillId="8" borderId="1" xfId="0" applyFont="1" applyFill="1" applyBorder="1" applyAlignment="1">
      <alignment horizontal="right" wrapText="1"/>
    </xf>
    <xf numFmtId="0" fontId="11" fillId="2" borderId="0" xfId="0" applyFont="1" applyFill="1"/>
    <xf numFmtId="0" fontId="11" fillId="0" borderId="5" xfId="0" applyFont="1" applyBorder="1"/>
    <xf numFmtId="165" fontId="11" fillId="0" borderId="5" xfId="0" applyNumberFormat="1" applyFont="1" applyBorder="1"/>
    <xf numFmtId="0" fontId="11" fillId="2" borderId="5" xfId="0" applyFont="1" applyFill="1" applyBorder="1"/>
    <xf numFmtId="165" fontId="11" fillId="2" borderId="5" xfId="0" applyNumberFormat="1" applyFont="1" applyFill="1" applyBorder="1"/>
    <xf numFmtId="165" fontId="13" fillId="8" borderId="3" xfId="0" applyNumberFormat="1" applyFont="1" applyFill="1" applyBorder="1" applyAlignment="1">
      <alignment horizontal="right" vertical="center" wrapText="1"/>
    </xf>
    <xf numFmtId="0" fontId="13" fillId="8" borderId="3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/>
    <xf numFmtId="0" fontId="13" fillId="9" borderId="3" xfId="0" applyFont="1" applyFill="1" applyBorder="1"/>
    <xf numFmtId="165" fontId="15" fillId="0" borderId="3" xfId="0" applyNumberFormat="1" applyFont="1" applyBorder="1" applyAlignment="1">
      <alignment wrapText="1"/>
    </xf>
    <xf numFmtId="165" fontId="11" fillId="0" borderId="3" xfId="0" applyNumberFormat="1" applyFont="1" applyBorder="1" applyAlignment="1"/>
    <xf numFmtId="165" fontId="11" fillId="2" borderId="3" xfId="0" applyNumberFormat="1" applyFont="1" applyFill="1" applyBorder="1" applyAlignment="1"/>
    <xf numFmtId="0" fontId="13" fillId="9" borderId="3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3" fillId="10" borderId="7" xfId="0" applyFont="1" applyFill="1" applyBorder="1" applyAlignment="1">
      <alignment horizontal="center" vertical="center" wrapText="1"/>
    </xf>
    <xf numFmtId="165" fontId="13" fillId="10" borderId="8" xfId="0" applyNumberFormat="1" applyFont="1" applyFill="1" applyBorder="1"/>
    <xf numFmtId="0" fontId="13" fillId="10" borderId="8" xfId="0" applyFont="1" applyFill="1" applyBorder="1"/>
    <xf numFmtId="0" fontId="13" fillId="10" borderId="9" xfId="0" applyFont="1" applyFill="1" applyBorder="1"/>
    <xf numFmtId="165" fontId="13" fillId="10" borderId="3" xfId="0" applyNumberFormat="1" applyFont="1" applyFill="1" applyBorder="1"/>
    <xf numFmtId="2" fontId="11" fillId="0" borderId="0" xfId="0" applyNumberFormat="1" applyFont="1"/>
    <xf numFmtId="2" fontId="11" fillId="0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right" wrapText="1"/>
    </xf>
    <xf numFmtId="49" fontId="16" fillId="2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/>
    <xf numFmtId="165" fontId="13" fillId="3" borderId="3" xfId="0" applyNumberFormat="1" applyFont="1" applyFill="1" applyBorder="1"/>
    <xf numFmtId="0" fontId="11" fillId="0" borderId="0" xfId="0" applyFont="1" applyAlignment="1">
      <alignment vertical="center"/>
    </xf>
    <xf numFmtId="0" fontId="13" fillId="3" borderId="1" xfId="0" applyFont="1" applyFill="1" applyBorder="1" applyAlignment="1">
      <alignment horizontal="right"/>
    </xf>
    <xf numFmtId="0" fontId="18" fillId="0" borderId="0" xfId="1" applyFont="1" applyBorder="1" applyAlignment="1">
      <alignment vertical="center" wrapText="1"/>
    </xf>
    <xf numFmtId="0" fontId="13" fillId="3" borderId="4" xfId="0" applyFont="1" applyFill="1" applyBorder="1"/>
    <xf numFmtId="2" fontId="13" fillId="3" borderId="3" xfId="0" applyNumberFormat="1" applyFont="1" applyFill="1" applyBorder="1"/>
    <xf numFmtId="0" fontId="11" fillId="0" borderId="3" xfId="0" applyFont="1" applyBorder="1" applyAlignment="1">
      <alignment horizontal="right" wrapText="1"/>
    </xf>
    <xf numFmtId="165" fontId="16" fillId="0" borderId="3" xfId="1" applyNumberFormat="1" applyFont="1" applyBorder="1" applyAlignment="1">
      <alignment wrapText="1"/>
    </xf>
    <xf numFmtId="0" fontId="16" fillId="0" borderId="3" xfId="1" applyFont="1" applyBorder="1" applyAlignment="1">
      <alignment wrapText="1"/>
    </xf>
    <xf numFmtId="0" fontId="16" fillId="0" borderId="4" xfId="1" applyFont="1" applyBorder="1" applyAlignment="1">
      <alignment wrapText="1"/>
    </xf>
    <xf numFmtId="0" fontId="19" fillId="0" borderId="0" xfId="0" applyFont="1"/>
    <xf numFmtId="0" fontId="20" fillId="0" borderId="11" xfId="0" applyFont="1" applyBorder="1" applyAlignment="1">
      <alignment vertical="center" wrapText="1"/>
    </xf>
    <xf numFmtId="0" fontId="20" fillId="0" borderId="3" xfId="0" applyFont="1" applyBorder="1" applyAlignment="1">
      <alignment horizontal="center"/>
    </xf>
    <xf numFmtId="164" fontId="20" fillId="3" borderId="3" xfId="0" applyNumberFormat="1" applyFont="1" applyFill="1" applyBorder="1"/>
    <xf numFmtId="164" fontId="20" fillId="4" borderId="3" xfId="0" applyNumberFormat="1" applyFont="1" applyFill="1" applyBorder="1"/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wrapText="1"/>
    </xf>
    <xf numFmtId="0" fontId="20" fillId="5" borderId="3" xfId="0" applyFont="1" applyFill="1" applyBorder="1"/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vertical="center" wrapText="1"/>
    </xf>
    <xf numFmtId="0" fontId="21" fillId="5" borderId="3" xfId="0" applyFont="1" applyFill="1" applyBorder="1" applyAlignment="1">
      <alignment vertical="center" wrapText="1"/>
    </xf>
    <xf numFmtId="0" fontId="20" fillId="6" borderId="3" xfId="0" applyFont="1" applyFill="1" applyBorder="1"/>
    <xf numFmtId="0" fontId="20" fillId="6" borderId="3" xfId="0" applyFont="1" applyFill="1" applyBorder="1" applyAlignment="1">
      <alignment wrapText="1"/>
    </xf>
    <xf numFmtId="0" fontId="20" fillId="7" borderId="3" xfId="0" applyFont="1" applyFill="1" applyBorder="1" applyAlignment="1">
      <alignment wrapText="1"/>
    </xf>
    <xf numFmtId="165" fontId="20" fillId="8" borderId="3" xfId="0" applyNumberFormat="1" applyFont="1" applyFill="1" applyBorder="1" applyAlignment="1">
      <alignment wrapText="1"/>
    </xf>
    <xf numFmtId="0" fontId="20" fillId="8" borderId="3" xfId="0" applyFont="1" applyFill="1" applyBorder="1" applyAlignment="1">
      <alignment wrapText="1"/>
    </xf>
    <xf numFmtId="0" fontId="20" fillId="9" borderId="3" xfId="0" applyFont="1" applyFill="1" applyBorder="1" applyAlignment="1">
      <alignment wrapText="1"/>
    </xf>
    <xf numFmtId="0" fontId="20" fillId="9" borderId="3" xfId="0" applyFont="1" applyFill="1" applyBorder="1"/>
    <xf numFmtId="165" fontId="20" fillId="10" borderId="3" xfId="0" applyNumberFormat="1" applyFont="1" applyFill="1" applyBorder="1" applyAlignment="1">
      <alignment wrapText="1"/>
    </xf>
    <xf numFmtId="2" fontId="20" fillId="0" borderId="3" xfId="0" applyNumberFormat="1" applyFont="1" applyBorder="1" applyAlignment="1">
      <alignment wrapText="1"/>
    </xf>
    <xf numFmtId="0" fontId="20" fillId="0" borderId="3" xfId="0" applyFont="1" applyBorder="1" applyAlignment="1">
      <alignment horizontal="left" wrapText="1"/>
    </xf>
    <xf numFmtId="0" fontId="20" fillId="2" borderId="3" xfId="0" applyFont="1" applyFill="1" applyBorder="1" applyAlignment="1">
      <alignment wrapText="1"/>
    </xf>
    <xf numFmtId="165" fontId="20" fillId="3" borderId="3" xfId="0" applyNumberFormat="1" applyFont="1" applyFill="1" applyBorder="1"/>
    <xf numFmtId="0" fontId="20" fillId="3" borderId="3" xfId="0" applyFont="1" applyFill="1" applyBorder="1"/>
    <xf numFmtId="0" fontId="20" fillId="0" borderId="0" xfId="0" applyFont="1"/>
    <xf numFmtId="0" fontId="22" fillId="0" borderId="0" xfId="1" applyFont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/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65" fontId="16" fillId="2" borderId="3" xfId="1" applyNumberFormat="1" applyFont="1" applyFill="1" applyBorder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wrapText="1"/>
    </xf>
    <xf numFmtId="165" fontId="13" fillId="2" borderId="3" xfId="0" applyNumberFormat="1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165" fontId="11" fillId="2" borderId="1" xfId="0" applyNumberFormat="1" applyFont="1" applyFill="1" applyBorder="1"/>
    <xf numFmtId="0" fontId="20" fillId="0" borderId="3" xfId="0" applyFont="1" applyBorder="1" applyAlignment="1">
      <alignment horizontal="center" vertical="center"/>
    </xf>
    <xf numFmtId="165" fontId="2" fillId="0" borderId="0" xfId="0" applyNumberFormat="1" applyFont="1"/>
    <xf numFmtId="165" fontId="16" fillId="2" borderId="3" xfId="0" applyNumberFormat="1" applyFont="1" applyFill="1" applyBorder="1" applyAlignment="1">
      <alignment horizontal="right" wrapText="1"/>
    </xf>
    <xf numFmtId="165" fontId="16" fillId="2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wrapText="1"/>
    </xf>
    <xf numFmtId="0" fontId="11" fillId="0" borderId="4" xfId="0" applyFont="1" applyFill="1" applyBorder="1"/>
    <xf numFmtId="0" fontId="20" fillId="0" borderId="3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20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1" fillId="0" borderId="0" xfId="0" applyFont="1" applyFill="1"/>
    <xf numFmtId="165" fontId="11" fillId="0" borderId="1" xfId="0" applyNumberFormat="1" applyFont="1" applyFill="1" applyBorder="1" applyAlignment="1">
      <alignment horizontal="right" wrapText="1"/>
    </xf>
    <xf numFmtId="0" fontId="13" fillId="0" borderId="0" xfId="0" applyFont="1" applyFill="1"/>
    <xf numFmtId="49" fontId="24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3" fillId="7" borderId="3" xfId="0" applyNumberFormat="1" applyFont="1" applyFill="1" applyBorder="1"/>
    <xf numFmtId="0" fontId="16" fillId="2" borderId="4" xfId="0" applyFont="1" applyFill="1" applyBorder="1"/>
    <xf numFmtId="165" fontId="11" fillId="2" borderId="3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right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165" fontId="11" fillId="11" borderId="0" xfId="0" applyNumberFormat="1" applyFont="1" applyFill="1"/>
    <xf numFmtId="165" fontId="11" fillId="0" borderId="0" xfId="0" applyNumberFormat="1" applyFont="1" applyFill="1"/>
    <xf numFmtId="0" fontId="20" fillId="0" borderId="3" xfId="0" applyFont="1" applyFill="1" applyBorder="1" applyAlignment="1">
      <alignment horizontal="center" vertical="center" wrapText="1"/>
    </xf>
    <xf numFmtId="0" fontId="11" fillId="0" borderId="0" xfId="0" applyFont="1" applyBorder="1"/>
    <xf numFmtId="4" fontId="9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/>
    <xf numFmtId="166" fontId="16" fillId="2" borderId="3" xfId="2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wrapText="1"/>
    </xf>
    <xf numFmtId="0" fontId="11" fillId="0" borderId="3" xfId="0" applyFont="1" applyBorder="1" applyAlignment="1"/>
    <xf numFmtId="165" fontId="11" fillId="0" borderId="5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left"/>
    </xf>
    <xf numFmtId="0" fontId="3" fillId="0" borderId="3" xfId="0" applyFont="1" applyBorder="1" applyAlignment="1"/>
    <xf numFmtId="0" fontId="3" fillId="0" borderId="1" xfId="0" applyFont="1" applyBorder="1"/>
    <xf numFmtId="0" fontId="11" fillId="0" borderId="3" xfId="0" applyFont="1" applyBorder="1" applyAlignment="1">
      <alignment horizontal="left"/>
    </xf>
    <xf numFmtId="0" fontId="20" fillId="0" borderId="5" xfId="0" applyFont="1" applyBorder="1" applyAlignment="1">
      <alignment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65" fontId="11" fillId="2" borderId="8" xfId="0" applyNumberFormat="1" applyFont="1" applyFill="1" applyBorder="1" applyAlignment="1">
      <alignment horizontal="center" wrapText="1"/>
    </xf>
    <xf numFmtId="165" fontId="11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right"/>
    </xf>
    <xf numFmtId="165" fontId="11" fillId="2" borderId="8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0" fontId="28" fillId="0" borderId="3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3" xfId="0" applyFont="1" applyBorder="1" applyAlignment="1">
      <alignment vertical="center" wrapText="1"/>
    </xf>
    <xf numFmtId="49" fontId="20" fillId="0" borderId="3" xfId="0" applyNumberFormat="1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right" vertical="center" wrapText="1"/>
    </xf>
    <xf numFmtId="0" fontId="13" fillId="9" borderId="13" xfId="0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3" fillId="5" borderId="4" xfId="0" applyFont="1" applyFill="1" applyBorder="1" applyAlignment="1">
      <alignment horizontal="right" vertical="center" wrapText="1"/>
    </xf>
    <xf numFmtId="0" fontId="13" fillId="5" borderId="13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right" wrapText="1"/>
    </xf>
    <xf numFmtId="0" fontId="13" fillId="5" borderId="13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right" vertical="center" wrapText="1"/>
    </xf>
    <xf numFmtId="0" fontId="13" fillId="8" borderId="13" xfId="0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right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right"/>
    </xf>
    <xf numFmtId="0" fontId="13" fillId="6" borderId="13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0" fontId="11" fillId="2" borderId="13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4" fillId="0" borderId="3" xfId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9"/>
  <sheetViews>
    <sheetView tabSelected="1" topLeftCell="B1" zoomScale="120" zoomScaleNormal="120" workbookViewId="0">
      <selection activeCell="Q34" sqref="Q34"/>
    </sheetView>
  </sheetViews>
  <sheetFormatPr defaultRowHeight="11.25" x14ac:dyDescent="0.2"/>
  <cols>
    <col min="1" max="1" width="16.7109375" style="3" hidden="1" customWidth="1"/>
    <col min="2" max="2" width="14" style="3" customWidth="1"/>
    <col min="3" max="3" width="12.140625" style="3" customWidth="1"/>
    <col min="4" max="4" width="6.28515625" style="3" hidden="1" customWidth="1"/>
    <col min="5" max="5" width="7.140625" style="3" customWidth="1"/>
    <col min="6" max="6" width="6.140625" style="3" customWidth="1"/>
    <col min="7" max="7" width="7" style="3" customWidth="1"/>
    <col min="8" max="8" width="6.5703125" style="3" customWidth="1"/>
    <col min="9" max="9" width="6.7109375" style="3" customWidth="1"/>
    <col min="10" max="10" width="8.140625" style="3" customWidth="1"/>
    <col min="11" max="11" width="6" style="3" customWidth="1"/>
    <col min="12" max="12" width="6.140625" style="3" customWidth="1"/>
    <col min="13" max="13" width="7.42578125" style="3" customWidth="1"/>
    <col min="14" max="14" width="6" style="3" customWidth="1"/>
    <col min="15" max="15" width="5.7109375" style="3" customWidth="1"/>
    <col min="16" max="16" width="16" style="124" customWidth="1"/>
    <col min="17" max="17" width="13.7109375" style="3" customWidth="1"/>
    <col min="18" max="18" width="13.85546875" style="3" customWidth="1"/>
    <col min="19" max="16384" width="9.140625" style="3"/>
  </cols>
  <sheetData>
    <row r="1" spans="1:28" x14ac:dyDescent="0.2">
      <c r="B1" s="29" t="s">
        <v>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Q1" s="30"/>
    </row>
    <row r="2" spans="1:28" x14ac:dyDescent="0.2"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Q2" s="30"/>
    </row>
    <row r="3" spans="1:28" ht="12" x14ac:dyDescent="0.2">
      <c r="A3" s="264" t="s">
        <v>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30"/>
    </row>
    <row r="4" spans="1:28" ht="33.75" customHeight="1" x14ac:dyDescent="0.2">
      <c r="A4" s="274" t="s">
        <v>256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30"/>
    </row>
    <row r="5" spans="1:28" ht="15" customHeight="1" x14ac:dyDescent="0.2">
      <c r="A5" s="30"/>
      <c r="B5" s="292" t="s">
        <v>257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30"/>
      <c r="N5" s="30"/>
      <c r="O5" s="30"/>
      <c r="P5" s="125" t="s">
        <v>5</v>
      </c>
      <c r="Q5" s="31"/>
    </row>
    <row r="6" spans="1:28" ht="26.25" customHeight="1" x14ac:dyDescent="0.2">
      <c r="A6" s="299" t="s">
        <v>57</v>
      </c>
      <c r="B6" s="293" t="s">
        <v>3</v>
      </c>
      <c r="C6" s="268" t="s">
        <v>4</v>
      </c>
      <c r="D6" s="276"/>
      <c r="E6" s="268" t="s">
        <v>258</v>
      </c>
      <c r="F6" s="268"/>
      <c r="G6" s="268"/>
      <c r="H6" s="268"/>
      <c r="I6" s="268"/>
      <c r="J6" s="294" t="s">
        <v>259</v>
      </c>
      <c r="K6" s="294"/>
      <c r="L6" s="294"/>
      <c r="M6" s="294"/>
      <c r="N6" s="295"/>
      <c r="O6" s="294" t="s">
        <v>260</v>
      </c>
      <c r="P6" s="256" t="s">
        <v>101</v>
      </c>
      <c r="Q6" s="29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8.5" customHeight="1" x14ac:dyDescent="0.2">
      <c r="A7" s="300"/>
      <c r="B7" s="293"/>
      <c r="C7" s="268"/>
      <c r="D7" s="277"/>
      <c r="E7" s="268" t="s">
        <v>1</v>
      </c>
      <c r="F7" s="268" t="s">
        <v>2</v>
      </c>
      <c r="G7" s="268"/>
      <c r="H7" s="268"/>
      <c r="I7" s="268"/>
      <c r="J7" s="268" t="s">
        <v>1</v>
      </c>
      <c r="K7" s="268" t="s">
        <v>2</v>
      </c>
      <c r="L7" s="268"/>
      <c r="M7" s="268"/>
      <c r="N7" s="302"/>
      <c r="O7" s="294"/>
      <c r="P7" s="275"/>
      <c r="Q7" s="29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301"/>
      <c r="B8" s="293"/>
      <c r="C8" s="268"/>
      <c r="D8" s="278"/>
      <c r="E8" s="268"/>
      <c r="F8" s="32" t="s">
        <v>112</v>
      </c>
      <c r="G8" s="32" t="s">
        <v>113</v>
      </c>
      <c r="H8" s="32" t="s">
        <v>114</v>
      </c>
      <c r="I8" s="32" t="s">
        <v>0</v>
      </c>
      <c r="J8" s="268"/>
      <c r="K8" s="32" t="s">
        <v>112</v>
      </c>
      <c r="L8" s="32" t="s">
        <v>113</v>
      </c>
      <c r="M8" s="32" t="s">
        <v>114</v>
      </c>
      <c r="N8" s="33" t="s">
        <v>0</v>
      </c>
      <c r="O8" s="294"/>
      <c r="P8" s="257"/>
      <c r="Q8" s="29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34"/>
      <c r="B9" s="35">
        <v>1</v>
      </c>
      <c r="C9" s="36">
        <v>2</v>
      </c>
      <c r="D9" s="36"/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6">
        <v>10</v>
      </c>
      <c r="M9" s="36">
        <v>11</v>
      </c>
      <c r="N9" s="37">
        <v>12</v>
      </c>
      <c r="O9" s="38">
        <v>13</v>
      </c>
      <c r="P9" s="126">
        <v>14</v>
      </c>
      <c r="Q9" s="29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4.75" customHeight="1" x14ac:dyDescent="0.2">
      <c r="A10" s="280" t="s">
        <v>51</v>
      </c>
      <c r="B10" s="281"/>
      <c r="C10" s="282"/>
      <c r="D10" s="39"/>
      <c r="E10" s="40">
        <f>E11+E17+E46+E54+E61+E84+E105+E137</f>
        <v>168889.60000000001</v>
      </c>
      <c r="F10" s="40">
        <f>F11+F17+F46+F54+F61+F84+F105+F137</f>
        <v>7040</v>
      </c>
      <c r="G10" s="40">
        <f>G11+G17+G46+G54+G61+G84+G105+G137</f>
        <v>25995</v>
      </c>
      <c r="H10" s="40">
        <f>H11+H17+H46+H54+H61+H84+H105+H137</f>
        <v>135854.6</v>
      </c>
      <c r="I10" s="41">
        <v>0</v>
      </c>
      <c r="J10" s="40">
        <f>J17+J105+J84+J61+J11+J137+J54+J46</f>
        <v>22875.9</v>
      </c>
      <c r="K10" s="41">
        <f>K17+K105+K84+K61+K11+K137+K54+K46</f>
        <v>0</v>
      </c>
      <c r="L10" s="40">
        <f>L17+L105+L84+L61+L11+L137+L54+L46</f>
        <v>0</v>
      </c>
      <c r="M10" s="40">
        <f>M17+M105+M84+M61+M11+M137+M54+M46</f>
        <v>22875.9</v>
      </c>
      <c r="N10" s="42">
        <f>N17+N105+N84+N61+N11+N137+N54+N46</f>
        <v>0</v>
      </c>
      <c r="O10" s="40">
        <f>J10/E10*100</f>
        <v>13.544883758384177</v>
      </c>
      <c r="P10" s="127"/>
      <c r="Q10" s="5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63.75" customHeight="1" x14ac:dyDescent="0.2">
      <c r="A11" s="265" t="s">
        <v>123</v>
      </c>
      <c r="B11" s="266"/>
      <c r="C11" s="267"/>
      <c r="D11" s="43"/>
      <c r="E11" s="44">
        <f>SUM(E12:E16)</f>
        <v>1738.4</v>
      </c>
      <c r="F11" s="44">
        <f t="shared" ref="F11:L11" si="0">SUM(F12:F16)</f>
        <v>0</v>
      </c>
      <c r="G11" s="44">
        <f t="shared" si="0"/>
        <v>0</v>
      </c>
      <c r="H11" s="44">
        <f>SUM(H12:H16)</f>
        <v>1738.4</v>
      </c>
      <c r="I11" s="44">
        <f t="shared" si="0"/>
        <v>0</v>
      </c>
      <c r="J11" s="45">
        <f t="shared" si="0"/>
        <v>63.2</v>
      </c>
      <c r="K11" s="45">
        <f t="shared" si="0"/>
        <v>0</v>
      </c>
      <c r="L11" s="45">
        <f t="shared" si="0"/>
        <v>0</v>
      </c>
      <c r="M11" s="45">
        <f>SUM(M12:M16)</f>
        <v>63.2</v>
      </c>
      <c r="N11" s="44">
        <f>SUM(N12:N16)</f>
        <v>0</v>
      </c>
      <c r="O11" s="45">
        <f>J11/E11*100</f>
        <v>3.635526921306949</v>
      </c>
      <c r="P11" s="128"/>
      <c r="Q11" s="19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3" customHeight="1" x14ac:dyDescent="0.2">
      <c r="A12" s="32" t="s">
        <v>86</v>
      </c>
      <c r="B12" s="279" t="s">
        <v>42</v>
      </c>
      <c r="C12" s="239"/>
      <c r="D12" s="25"/>
      <c r="E12" s="34">
        <f>H12</f>
        <v>1304</v>
      </c>
      <c r="F12" s="34"/>
      <c r="G12" s="34"/>
      <c r="H12" s="34">
        <v>1304</v>
      </c>
      <c r="I12" s="34"/>
      <c r="J12" s="49">
        <f>M12</f>
        <v>0</v>
      </c>
      <c r="K12" s="34"/>
      <c r="L12" s="34"/>
      <c r="M12" s="48">
        <v>0</v>
      </c>
      <c r="N12" s="34"/>
      <c r="O12" s="48">
        <f>J12/E12</f>
        <v>0</v>
      </c>
      <c r="P12" s="129" t="s">
        <v>222</v>
      </c>
      <c r="Q12" s="5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4.75" customHeight="1" x14ac:dyDescent="0.2">
      <c r="A13" s="32" t="s">
        <v>110</v>
      </c>
      <c r="B13" s="269" t="s">
        <v>56</v>
      </c>
      <c r="C13" s="270"/>
      <c r="D13" s="47"/>
      <c r="E13" s="48">
        <f>H13</f>
        <v>100</v>
      </c>
      <c r="F13" s="34"/>
      <c r="G13" s="34"/>
      <c r="H13" s="48">
        <v>100</v>
      </c>
      <c r="I13" s="34"/>
      <c r="J13" s="49">
        <f>M13</f>
        <v>16.100000000000001</v>
      </c>
      <c r="K13" s="48"/>
      <c r="L13" s="48"/>
      <c r="M13" s="48">
        <v>16.100000000000001</v>
      </c>
      <c r="N13" s="34"/>
      <c r="O13" s="48">
        <f t="shared" ref="O13:O16" si="1">J13/E13</f>
        <v>0.161</v>
      </c>
      <c r="P13" s="130" t="s">
        <v>188</v>
      </c>
      <c r="Q13" s="2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5.5" customHeight="1" x14ac:dyDescent="0.2">
      <c r="A14" s="32" t="s">
        <v>87</v>
      </c>
      <c r="B14" s="269" t="s">
        <v>196</v>
      </c>
      <c r="C14" s="270"/>
      <c r="D14" s="25"/>
      <c r="E14" s="34">
        <f>H14</f>
        <v>99.9</v>
      </c>
      <c r="F14" s="34"/>
      <c r="G14" s="34"/>
      <c r="H14" s="34">
        <v>99.9</v>
      </c>
      <c r="I14" s="34"/>
      <c r="J14" s="49">
        <f>M14</f>
        <v>16</v>
      </c>
      <c r="K14" s="34"/>
      <c r="L14" s="34"/>
      <c r="M14" s="34">
        <v>16</v>
      </c>
      <c r="N14" s="34"/>
      <c r="O14" s="48">
        <f t="shared" si="1"/>
        <v>0.16016016016016016</v>
      </c>
      <c r="P14" s="130" t="s">
        <v>225</v>
      </c>
      <c r="Q14" s="5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5.5" customHeight="1" x14ac:dyDescent="0.2">
      <c r="A15" s="217"/>
      <c r="B15" s="304" t="s">
        <v>197</v>
      </c>
      <c r="C15" s="270"/>
      <c r="D15" s="25"/>
      <c r="E15" s="34">
        <f>H15</f>
        <v>184.5</v>
      </c>
      <c r="F15" s="34"/>
      <c r="G15" s="34"/>
      <c r="H15" s="34">
        <v>184.5</v>
      </c>
      <c r="I15" s="34"/>
      <c r="J15" s="49">
        <f>M15</f>
        <v>31.1</v>
      </c>
      <c r="K15" s="34"/>
      <c r="L15" s="34"/>
      <c r="M15" s="34">
        <v>31.1</v>
      </c>
      <c r="N15" s="34"/>
      <c r="O15" s="48"/>
      <c r="P15" s="130" t="s">
        <v>224</v>
      </c>
      <c r="Q15" s="5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42.5" customHeight="1" x14ac:dyDescent="0.2">
      <c r="A16" s="32" t="s">
        <v>88</v>
      </c>
      <c r="B16" s="269" t="s">
        <v>43</v>
      </c>
      <c r="C16" s="270"/>
      <c r="D16" s="25"/>
      <c r="E16" s="48">
        <f>H16</f>
        <v>50</v>
      </c>
      <c r="F16" s="34"/>
      <c r="G16" s="34"/>
      <c r="H16" s="48">
        <v>50</v>
      </c>
      <c r="I16" s="34"/>
      <c r="J16" s="49">
        <f>M16</f>
        <v>0</v>
      </c>
      <c r="K16" s="48"/>
      <c r="L16" s="48"/>
      <c r="M16" s="48">
        <v>0</v>
      </c>
      <c r="N16" s="34"/>
      <c r="O16" s="48">
        <f t="shared" si="1"/>
        <v>0</v>
      </c>
      <c r="P16" s="130"/>
      <c r="Q16" s="2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45" customHeight="1" x14ac:dyDescent="0.2">
      <c r="A17" s="296" t="s">
        <v>124</v>
      </c>
      <c r="B17" s="297"/>
      <c r="C17" s="298"/>
      <c r="D17" s="50"/>
      <c r="E17" s="51">
        <f>SUM(E22+E39+E45)</f>
        <v>10058.200000000001</v>
      </c>
      <c r="F17" s="52">
        <f>F22+F39+F45</f>
        <v>0</v>
      </c>
      <c r="G17" s="51">
        <f>G22+G39+G45</f>
        <v>0</v>
      </c>
      <c r="H17" s="51">
        <f>H22+H39+H45</f>
        <v>10058.200000000001</v>
      </c>
      <c r="I17" s="52">
        <f>I22+I39+I45</f>
        <v>0</v>
      </c>
      <c r="J17" s="51">
        <f>J22+J39+J45</f>
        <v>236</v>
      </c>
      <c r="K17" s="52">
        <f>-K22+K39+K45</f>
        <v>0</v>
      </c>
      <c r="L17" s="51">
        <f>L22+L39+L45</f>
        <v>0</v>
      </c>
      <c r="M17" s="51">
        <f>M22+M39+M45</f>
        <v>236</v>
      </c>
      <c r="N17" s="53">
        <f>N22+N39+N45</f>
        <v>0</v>
      </c>
      <c r="O17" s="54">
        <f>J17/E17*100</f>
        <v>2.3463442763118647</v>
      </c>
      <c r="P17" s="131"/>
      <c r="Q17" s="5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75" customHeight="1" x14ac:dyDescent="0.2">
      <c r="A18" s="258" t="s">
        <v>9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60"/>
      <c r="Q18" s="2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42.75" hidden="1" customHeight="1" x14ac:dyDescent="0.2">
      <c r="A19" s="32" t="s">
        <v>59</v>
      </c>
      <c r="B19" s="238" t="s">
        <v>10</v>
      </c>
      <c r="C19" s="239"/>
      <c r="D19" s="25">
        <v>0</v>
      </c>
      <c r="E19" s="48">
        <v>0</v>
      </c>
      <c r="F19" s="48"/>
      <c r="G19" s="48"/>
      <c r="H19" s="48">
        <v>0</v>
      </c>
      <c r="I19" s="48"/>
      <c r="J19" s="49">
        <v>0</v>
      </c>
      <c r="K19" s="48"/>
      <c r="L19" s="48"/>
      <c r="M19" s="48">
        <v>0</v>
      </c>
      <c r="N19" s="56"/>
      <c r="O19" s="34"/>
      <c r="P19" s="132" t="s">
        <v>117</v>
      </c>
      <c r="Q19" s="57"/>
      <c r="R19" s="9"/>
      <c r="S19" s="10"/>
      <c r="T19" s="11"/>
      <c r="U19" s="2"/>
      <c r="V19" s="2"/>
      <c r="W19" s="2"/>
      <c r="X19" s="2"/>
      <c r="Y19" s="2"/>
      <c r="Z19" s="2"/>
      <c r="AA19" s="2"/>
      <c r="AB19" s="2"/>
    </row>
    <row r="20" spans="1:28" ht="53.25" customHeight="1" x14ac:dyDescent="0.2">
      <c r="A20" s="159"/>
      <c r="B20" s="238" t="s">
        <v>198</v>
      </c>
      <c r="C20" s="239"/>
      <c r="D20" s="27"/>
      <c r="E20" s="49">
        <f>H20</f>
        <v>2561.5</v>
      </c>
      <c r="F20" s="49"/>
      <c r="G20" s="49"/>
      <c r="H20" s="49">
        <v>2561.5</v>
      </c>
      <c r="I20" s="48"/>
      <c r="J20" s="49">
        <f>L20+M20</f>
        <v>0</v>
      </c>
      <c r="K20" s="48"/>
      <c r="L20" s="48"/>
      <c r="M20" s="48"/>
      <c r="N20" s="56"/>
      <c r="O20" s="48">
        <f t="shared" ref="O20:O21" si="2">J20/E20*100</f>
        <v>0</v>
      </c>
      <c r="P20" s="234" t="s">
        <v>253</v>
      </c>
      <c r="Q20" s="57"/>
      <c r="R20" s="9"/>
      <c r="S20" s="10"/>
      <c r="T20" s="11"/>
      <c r="U20" s="2"/>
      <c r="V20" s="2"/>
      <c r="W20" s="2"/>
      <c r="X20" s="2"/>
      <c r="Y20" s="2"/>
      <c r="Z20" s="2"/>
      <c r="AA20" s="2"/>
      <c r="AB20" s="2"/>
    </row>
    <row r="21" spans="1:28" ht="28.5" customHeight="1" x14ac:dyDescent="0.2">
      <c r="A21" s="170" t="s">
        <v>58</v>
      </c>
      <c r="B21" s="262" t="s">
        <v>11</v>
      </c>
      <c r="C21" s="263"/>
      <c r="D21" s="171">
        <v>44.4</v>
      </c>
      <c r="E21" s="49">
        <f>H21</f>
        <v>700</v>
      </c>
      <c r="F21" s="46"/>
      <c r="G21" s="46"/>
      <c r="H21" s="49">
        <v>700</v>
      </c>
      <c r="I21" s="63"/>
      <c r="J21" s="169">
        <f>M21</f>
        <v>56.9</v>
      </c>
      <c r="K21" s="63"/>
      <c r="L21" s="63"/>
      <c r="M21" s="169">
        <v>56.9</v>
      </c>
      <c r="N21" s="172"/>
      <c r="O21" s="48">
        <f t="shared" si="2"/>
        <v>8.1285714285714281</v>
      </c>
      <c r="P21" s="173" t="s">
        <v>229</v>
      </c>
      <c r="Q21" s="2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0.25" customHeight="1" x14ac:dyDescent="0.2">
      <c r="A22" s="271" t="s">
        <v>52</v>
      </c>
      <c r="B22" s="272"/>
      <c r="C22" s="273"/>
      <c r="D22" s="58">
        <f t="shared" ref="D22:N22" si="3">SUM(D19:D21)</f>
        <v>44.4</v>
      </c>
      <c r="E22" s="54">
        <f t="shared" si="3"/>
        <v>3261.5</v>
      </c>
      <c r="F22" s="59">
        <f t="shared" si="3"/>
        <v>0</v>
      </c>
      <c r="G22" s="54">
        <f t="shared" si="3"/>
        <v>0</v>
      </c>
      <c r="H22" s="54">
        <f t="shared" si="3"/>
        <v>3261.5</v>
      </c>
      <c r="I22" s="59">
        <f t="shared" si="3"/>
        <v>0</v>
      </c>
      <c r="J22" s="54">
        <f t="shared" si="3"/>
        <v>56.9</v>
      </c>
      <c r="K22" s="59">
        <f t="shared" si="3"/>
        <v>0</v>
      </c>
      <c r="L22" s="59">
        <f t="shared" si="3"/>
        <v>0</v>
      </c>
      <c r="M22" s="54">
        <f t="shared" si="3"/>
        <v>56.9</v>
      </c>
      <c r="N22" s="60">
        <f t="shared" si="3"/>
        <v>0</v>
      </c>
      <c r="O22" s="54">
        <f>J22/E22*100</f>
        <v>1.7445960447646787</v>
      </c>
      <c r="P22" s="131"/>
      <c r="Q22" s="2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9.25" customHeight="1" x14ac:dyDescent="0.2">
      <c r="A23" s="302" t="s">
        <v>94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293"/>
      <c r="Q23" s="61"/>
      <c r="R23" s="23"/>
      <c r="S23" s="23"/>
      <c r="T23" s="23"/>
      <c r="U23" s="23"/>
      <c r="V23" s="2"/>
      <c r="W23" s="2"/>
      <c r="X23" s="2"/>
      <c r="Y23" s="2"/>
      <c r="Z23" s="2"/>
      <c r="AA23" s="2"/>
      <c r="AB23" s="2"/>
    </row>
    <row r="24" spans="1:28" s="179" customFormat="1" ht="26.25" customHeight="1" x14ac:dyDescent="0.2">
      <c r="A24" s="170" t="s">
        <v>60</v>
      </c>
      <c r="B24" s="279" t="s">
        <v>12</v>
      </c>
      <c r="C24" s="239"/>
      <c r="D24" s="174">
        <v>600</v>
      </c>
      <c r="E24" s="49">
        <f>H24</f>
        <v>650</v>
      </c>
      <c r="F24" s="63"/>
      <c r="G24" s="63"/>
      <c r="H24" s="169">
        <v>650</v>
      </c>
      <c r="I24" s="63"/>
      <c r="J24" s="169">
        <f>K24+L24+M24+N24</f>
        <v>0</v>
      </c>
      <c r="K24" s="63"/>
      <c r="L24" s="63"/>
      <c r="M24" s="169"/>
      <c r="N24" s="172"/>
      <c r="O24" s="169">
        <f>J24/E24*100</f>
        <v>0</v>
      </c>
      <c r="P24" s="175" t="s">
        <v>252</v>
      </c>
      <c r="Q24" s="176"/>
      <c r="R24" s="177"/>
      <c r="S24" s="177"/>
      <c r="T24" s="178"/>
      <c r="U24" s="178"/>
      <c r="V24" s="178"/>
      <c r="W24" s="178"/>
      <c r="X24" s="178"/>
      <c r="Y24" s="178"/>
      <c r="Z24" s="178"/>
      <c r="AA24" s="178"/>
      <c r="AB24" s="178"/>
    </row>
    <row r="25" spans="1:28" ht="25.5" customHeight="1" x14ac:dyDescent="0.2">
      <c r="A25" s="32" t="s">
        <v>60</v>
      </c>
      <c r="B25" s="279" t="s">
        <v>13</v>
      </c>
      <c r="C25" s="239"/>
      <c r="D25" s="47">
        <v>48</v>
      </c>
      <c r="E25" s="49">
        <f t="shared" ref="E25:E38" si="4">H25</f>
        <v>48</v>
      </c>
      <c r="F25" s="34"/>
      <c r="G25" s="34"/>
      <c r="H25" s="48">
        <v>48</v>
      </c>
      <c r="I25" s="34"/>
      <c r="J25" s="49">
        <f t="shared" ref="J25:J38" si="5">K25+L25+M25+N25</f>
        <v>0</v>
      </c>
      <c r="K25" s="34"/>
      <c r="L25" s="34"/>
      <c r="M25" s="169"/>
      <c r="N25" s="56"/>
      <c r="O25" s="169">
        <f t="shared" ref="O25:O38" si="6">J25/E25*100</f>
        <v>0</v>
      </c>
      <c r="P25" s="235"/>
      <c r="Q25" s="29"/>
      <c r="R25" s="8"/>
      <c r="S25" s="12"/>
      <c r="T25" s="2"/>
      <c r="U25" s="2"/>
      <c r="V25" s="2"/>
      <c r="W25" s="2"/>
      <c r="X25" s="2"/>
      <c r="Y25" s="2"/>
      <c r="Z25" s="2"/>
      <c r="AA25" s="2"/>
      <c r="AB25" s="2"/>
    </row>
    <row r="26" spans="1:28" ht="31.5" customHeight="1" x14ac:dyDescent="0.2">
      <c r="A26" s="32" t="s">
        <v>62</v>
      </c>
      <c r="B26" s="262" t="s">
        <v>165</v>
      </c>
      <c r="C26" s="263"/>
      <c r="D26" s="62">
        <v>0</v>
      </c>
      <c r="E26" s="49">
        <f t="shared" si="4"/>
        <v>1161.9000000000001</v>
      </c>
      <c r="F26" s="48"/>
      <c r="G26" s="48"/>
      <c r="H26" s="48">
        <v>1161.9000000000001</v>
      </c>
      <c r="I26" s="34"/>
      <c r="J26" s="49">
        <f t="shared" si="5"/>
        <v>0</v>
      </c>
      <c r="K26" s="34"/>
      <c r="L26" s="34"/>
      <c r="M26" s="169"/>
      <c r="N26" s="56"/>
      <c r="O26" s="169">
        <f t="shared" si="6"/>
        <v>0</v>
      </c>
      <c r="P26" s="235" t="s">
        <v>253</v>
      </c>
      <c r="Q26" s="2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3.25" customHeight="1" x14ac:dyDescent="0.2">
      <c r="A27" s="32" t="s">
        <v>63</v>
      </c>
      <c r="B27" s="262" t="s">
        <v>168</v>
      </c>
      <c r="C27" s="263"/>
      <c r="D27" s="62">
        <v>95</v>
      </c>
      <c r="E27" s="49">
        <f t="shared" si="4"/>
        <v>95</v>
      </c>
      <c r="F27" s="34"/>
      <c r="G27" s="34"/>
      <c r="H27" s="48">
        <v>95</v>
      </c>
      <c r="I27" s="34"/>
      <c r="J27" s="49">
        <f t="shared" si="5"/>
        <v>95</v>
      </c>
      <c r="K27" s="34"/>
      <c r="L27" s="34"/>
      <c r="M27" s="169">
        <v>95</v>
      </c>
      <c r="N27" s="56"/>
      <c r="O27" s="169">
        <f t="shared" si="6"/>
        <v>100</v>
      </c>
      <c r="P27" s="130" t="s">
        <v>227</v>
      </c>
      <c r="Q27" s="2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3.25" customHeight="1" x14ac:dyDescent="0.2">
      <c r="A28" s="32" t="s">
        <v>62</v>
      </c>
      <c r="B28" s="262" t="s">
        <v>166</v>
      </c>
      <c r="C28" s="263"/>
      <c r="D28" s="62">
        <v>700</v>
      </c>
      <c r="E28" s="49">
        <f t="shared" si="4"/>
        <v>700</v>
      </c>
      <c r="F28" s="34"/>
      <c r="G28" s="34"/>
      <c r="H28" s="48">
        <v>700</v>
      </c>
      <c r="I28" s="34"/>
      <c r="J28" s="49">
        <f>K28+L28+M28+N28</f>
        <v>0</v>
      </c>
      <c r="K28" s="34"/>
      <c r="L28" s="34"/>
      <c r="M28" s="169"/>
      <c r="N28" s="56"/>
      <c r="O28" s="169">
        <f t="shared" si="6"/>
        <v>0</v>
      </c>
      <c r="P28" s="235" t="s">
        <v>253</v>
      </c>
      <c r="Q28" s="2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42.75" hidden="1" customHeight="1" x14ac:dyDescent="0.2">
      <c r="A29" s="202"/>
      <c r="B29" s="295"/>
      <c r="C29" s="358"/>
      <c r="D29" s="62"/>
      <c r="E29" s="49"/>
      <c r="F29" s="34"/>
      <c r="G29" s="34"/>
      <c r="H29" s="48"/>
      <c r="I29" s="34"/>
      <c r="J29" s="49"/>
      <c r="K29" s="34"/>
      <c r="L29" s="34"/>
      <c r="M29" s="169"/>
      <c r="N29" s="56"/>
      <c r="O29" s="169"/>
      <c r="P29" s="134"/>
      <c r="Q29" s="2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3.25" customHeight="1" x14ac:dyDescent="0.2">
      <c r="A30" s="32" t="s">
        <v>64</v>
      </c>
      <c r="B30" s="238" t="s">
        <v>126</v>
      </c>
      <c r="C30" s="239"/>
      <c r="D30" s="64">
        <v>25</v>
      </c>
      <c r="E30" s="49">
        <f t="shared" si="4"/>
        <v>27</v>
      </c>
      <c r="F30" s="65"/>
      <c r="G30" s="65"/>
      <c r="H30" s="65">
        <v>27</v>
      </c>
      <c r="I30" s="34"/>
      <c r="J30" s="154">
        <f>M30</f>
        <v>2.5</v>
      </c>
      <c r="K30" s="65"/>
      <c r="L30" s="65"/>
      <c r="M30" s="65">
        <v>2.5</v>
      </c>
      <c r="N30" s="56"/>
      <c r="O30" s="169">
        <f t="shared" si="6"/>
        <v>9.2592592592592595</v>
      </c>
      <c r="P30" s="130" t="s">
        <v>226</v>
      </c>
      <c r="Q30" s="6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179" customFormat="1" ht="27" customHeight="1" x14ac:dyDescent="0.2">
      <c r="A31" s="170" t="s">
        <v>66</v>
      </c>
      <c r="B31" s="238" t="s">
        <v>167</v>
      </c>
      <c r="C31" s="239"/>
      <c r="D31" s="181">
        <v>680</v>
      </c>
      <c r="E31" s="49">
        <f t="shared" si="4"/>
        <v>786.4</v>
      </c>
      <c r="F31" s="63"/>
      <c r="G31" s="63"/>
      <c r="H31" s="169">
        <v>786.4</v>
      </c>
      <c r="I31" s="63"/>
      <c r="J31" s="169">
        <f t="shared" si="5"/>
        <v>0</v>
      </c>
      <c r="K31" s="63"/>
      <c r="L31" s="63"/>
      <c r="M31" s="169"/>
      <c r="N31" s="172"/>
      <c r="O31" s="169">
        <f t="shared" si="6"/>
        <v>0</v>
      </c>
      <c r="P31" s="235" t="s">
        <v>253</v>
      </c>
      <c r="Q31" s="180"/>
      <c r="R31" s="177"/>
      <c r="S31" s="177"/>
      <c r="T31" s="178"/>
      <c r="U31" s="178"/>
      <c r="V31" s="178"/>
      <c r="W31" s="178"/>
      <c r="X31" s="178"/>
      <c r="Y31" s="178"/>
      <c r="Z31" s="178"/>
      <c r="AA31" s="178"/>
      <c r="AB31" s="178"/>
    </row>
    <row r="32" spans="1:28" s="179" customFormat="1" ht="43.5" customHeight="1" x14ac:dyDescent="0.2">
      <c r="A32" s="170" t="s">
        <v>61</v>
      </c>
      <c r="B32" s="238" t="s">
        <v>54</v>
      </c>
      <c r="C32" s="239"/>
      <c r="D32" s="181">
        <v>300</v>
      </c>
      <c r="E32" s="49">
        <v>150</v>
      </c>
      <c r="F32" s="63"/>
      <c r="G32" s="63"/>
      <c r="H32" s="63">
        <v>150</v>
      </c>
      <c r="I32" s="63"/>
      <c r="J32" s="169">
        <f>M32</f>
        <v>25</v>
      </c>
      <c r="K32" s="63"/>
      <c r="L32" s="63"/>
      <c r="M32" s="169">
        <v>25</v>
      </c>
      <c r="N32" s="172"/>
      <c r="O32" s="169">
        <f t="shared" si="6"/>
        <v>16.666666666666664</v>
      </c>
      <c r="P32" s="130" t="s">
        <v>189</v>
      </c>
      <c r="Q32" s="182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ht="48.75" customHeight="1" x14ac:dyDescent="0.2">
      <c r="A33" s="32" t="s">
        <v>65</v>
      </c>
      <c r="B33" s="238" t="s">
        <v>14</v>
      </c>
      <c r="C33" s="239"/>
      <c r="D33" s="67">
        <v>100</v>
      </c>
      <c r="E33" s="49">
        <f t="shared" si="4"/>
        <v>100</v>
      </c>
      <c r="F33" s="34"/>
      <c r="G33" s="34"/>
      <c r="H33" s="48">
        <v>100</v>
      </c>
      <c r="I33" s="34"/>
      <c r="J33" s="49">
        <f t="shared" si="5"/>
        <v>0</v>
      </c>
      <c r="K33" s="34"/>
      <c r="L33" s="34"/>
      <c r="M33" s="169"/>
      <c r="N33" s="56"/>
      <c r="O33" s="169">
        <f t="shared" si="6"/>
        <v>0</v>
      </c>
      <c r="P33" s="235"/>
      <c r="Q33" s="2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33.75" customHeight="1" x14ac:dyDescent="0.2">
      <c r="A34" s="32" t="s">
        <v>67</v>
      </c>
      <c r="B34" s="238" t="s">
        <v>15</v>
      </c>
      <c r="C34" s="239"/>
      <c r="D34" s="62">
        <v>279</v>
      </c>
      <c r="E34" s="49">
        <f t="shared" si="4"/>
        <v>336.4</v>
      </c>
      <c r="F34" s="34"/>
      <c r="G34" s="34"/>
      <c r="H34" s="48">
        <v>336.4</v>
      </c>
      <c r="I34" s="34"/>
      <c r="J34" s="49">
        <f t="shared" si="5"/>
        <v>0</v>
      </c>
      <c r="K34" s="48"/>
      <c r="L34" s="48"/>
      <c r="M34" s="48">
        <v>0</v>
      </c>
      <c r="N34" s="56"/>
      <c r="O34" s="169">
        <f t="shared" si="6"/>
        <v>0</v>
      </c>
      <c r="P34" s="130" t="s">
        <v>228</v>
      </c>
      <c r="Q34" s="6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7" customHeight="1" x14ac:dyDescent="0.2">
      <c r="A35" s="32" t="s">
        <v>67</v>
      </c>
      <c r="B35" s="262" t="s">
        <v>16</v>
      </c>
      <c r="C35" s="263"/>
      <c r="D35" s="62">
        <v>40</v>
      </c>
      <c r="E35" s="49">
        <f t="shared" si="4"/>
        <v>40</v>
      </c>
      <c r="F35" s="34"/>
      <c r="G35" s="34"/>
      <c r="H35" s="48">
        <v>40</v>
      </c>
      <c r="I35" s="34"/>
      <c r="J35" s="49">
        <f t="shared" si="5"/>
        <v>0</v>
      </c>
      <c r="K35" s="34"/>
      <c r="L35" s="34"/>
      <c r="M35" s="48">
        <v>0</v>
      </c>
      <c r="N35" s="56"/>
      <c r="O35" s="169">
        <f t="shared" si="6"/>
        <v>0</v>
      </c>
      <c r="P35" s="130" t="s">
        <v>195</v>
      </c>
      <c r="Q35" s="2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33.75" customHeight="1" x14ac:dyDescent="0.2">
      <c r="A36" s="32" t="s">
        <v>67</v>
      </c>
      <c r="B36" s="262" t="s">
        <v>17</v>
      </c>
      <c r="C36" s="263"/>
      <c r="D36" s="62">
        <v>252</v>
      </c>
      <c r="E36" s="49">
        <f t="shared" si="4"/>
        <v>300</v>
      </c>
      <c r="F36" s="34"/>
      <c r="G36" s="34"/>
      <c r="H36" s="48">
        <v>300</v>
      </c>
      <c r="I36" s="34"/>
      <c r="J36" s="49">
        <f t="shared" si="5"/>
        <v>0</v>
      </c>
      <c r="K36" s="34"/>
      <c r="L36" s="34"/>
      <c r="M36" s="48"/>
      <c r="N36" s="56"/>
      <c r="O36" s="169">
        <f t="shared" si="6"/>
        <v>0</v>
      </c>
      <c r="P36" s="235" t="s">
        <v>253</v>
      </c>
      <c r="Q36" s="2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39.75" customHeight="1" x14ac:dyDescent="0.2">
      <c r="A37" s="32" t="s">
        <v>67</v>
      </c>
      <c r="B37" s="262" t="s">
        <v>164</v>
      </c>
      <c r="C37" s="263"/>
      <c r="D37" s="62">
        <v>52</v>
      </c>
      <c r="E37" s="49">
        <f t="shared" si="4"/>
        <v>52</v>
      </c>
      <c r="F37" s="34"/>
      <c r="G37" s="34"/>
      <c r="H37" s="48">
        <v>52</v>
      </c>
      <c r="I37" s="34"/>
      <c r="J37" s="49">
        <f t="shared" si="5"/>
        <v>0</v>
      </c>
      <c r="K37" s="34"/>
      <c r="L37" s="34"/>
      <c r="M37" s="48"/>
      <c r="N37" s="56"/>
      <c r="O37" s="169">
        <f t="shared" si="6"/>
        <v>0</v>
      </c>
      <c r="P37" s="235"/>
      <c r="Q37" s="2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8.5" customHeight="1" x14ac:dyDescent="0.2">
      <c r="A38" s="32" t="s">
        <v>128</v>
      </c>
      <c r="B38" s="238" t="s">
        <v>127</v>
      </c>
      <c r="C38" s="239"/>
      <c r="D38" s="25">
        <v>1053.7</v>
      </c>
      <c r="E38" s="49">
        <f t="shared" si="4"/>
        <v>100</v>
      </c>
      <c r="F38" s="34"/>
      <c r="G38" s="48"/>
      <c r="H38" s="48">
        <v>100</v>
      </c>
      <c r="I38" s="34"/>
      <c r="J38" s="49">
        <f t="shared" si="5"/>
        <v>0</v>
      </c>
      <c r="K38" s="34"/>
      <c r="L38" s="48"/>
      <c r="M38" s="169">
        <v>0</v>
      </c>
      <c r="N38" s="56"/>
      <c r="O38" s="169">
        <f t="shared" si="6"/>
        <v>0</v>
      </c>
      <c r="P38" s="130" t="s">
        <v>223</v>
      </c>
      <c r="Q38" s="2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3.25" customHeight="1" x14ac:dyDescent="0.2">
      <c r="A39" s="311" t="s">
        <v>52</v>
      </c>
      <c r="B39" s="312"/>
      <c r="C39" s="313"/>
      <c r="D39" s="58">
        <f>SUM(D24:D38)</f>
        <v>4224.7</v>
      </c>
      <c r="E39" s="54">
        <f>SUM(E24:E38)</f>
        <v>4546.7000000000007</v>
      </c>
      <c r="F39" s="59">
        <f>SUM(F24:F37)</f>
        <v>0</v>
      </c>
      <c r="G39" s="54">
        <f>SUM(G24:G38)</f>
        <v>0</v>
      </c>
      <c r="H39" s="54">
        <f>SUM(H24:H38)</f>
        <v>4546.7000000000007</v>
      </c>
      <c r="I39" s="59">
        <f>SUM(I24:I37)</f>
        <v>0</v>
      </c>
      <c r="J39" s="54">
        <f>SUM(J24:J38)</f>
        <v>122.5</v>
      </c>
      <c r="K39" s="54">
        <f>SUM(K24:K37)</f>
        <v>0</v>
      </c>
      <c r="L39" s="54">
        <f>SUM(L24:L38)</f>
        <v>0</v>
      </c>
      <c r="M39" s="54">
        <f>SUM(M24:M38)</f>
        <v>122.5</v>
      </c>
      <c r="N39" s="60">
        <f>SUM(N24:N37)</f>
        <v>0</v>
      </c>
      <c r="O39" s="54">
        <f>J39/E39*100</f>
        <v>2.6942617722743964</v>
      </c>
      <c r="P39" s="135"/>
      <c r="Q39" s="2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0.25" customHeight="1" x14ac:dyDescent="0.2">
      <c r="A40" s="314" t="s">
        <v>18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6"/>
      <c r="Q40" s="2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2.5" customHeight="1" x14ac:dyDescent="0.2">
      <c r="A41" s="32" t="s">
        <v>68</v>
      </c>
      <c r="B41" s="262" t="s">
        <v>160</v>
      </c>
      <c r="C41" s="263"/>
      <c r="D41" s="26">
        <v>1049.7</v>
      </c>
      <c r="E41" s="49">
        <f>H41</f>
        <v>700</v>
      </c>
      <c r="F41" s="34"/>
      <c r="G41" s="34"/>
      <c r="H41" s="48">
        <v>700</v>
      </c>
      <c r="I41" s="34"/>
      <c r="J41" s="49">
        <f>M41</f>
        <v>0</v>
      </c>
      <c r="K41" s="34"/>
      <c r="L41" s="34"/>
      <c r="M41" s="169"/>
      <c r="N41" s="56"/>
      <c r="O41" s="48">
        <f>J41/E41*100</f>
        <v>0</v>
      </c>
      <c r="P41" s="130" t="s">
        <v>190</v>
      </c>
      <c r="Q41" s="68"/>
      <c r="R41" s="13"/>
      <c r="S41" s="14"/>
      <c r="T41" s="2"/>
      <c r="U41" s="2"/>
      <c r="V41" s="2"/>
      <c r="W41" s="2"/>
      <c r="X41" s="2"/>
      <c r="Y41" s="2"/>
      <c r="Z41" s="2"/>
      <c r="AA41" s="2"/>
      <c r="AB41" s="2"/>
    </row>
    <row r="42" spans="1:28" ht="19.5" customHeight="1" x14ac:dyDescent="0.2">
      <c r="A42" s="32" t="s">
        <v>68</v>
      </c>
      <c r="B42" s="262" t="s">
        <v>19</v>
      </c>
      <c r="C42" s="263"/>
      <c r="D42" s="27">
        <v>419.5</v>
      </c>
      <c r="E42" s="49">
        <f>H42</f>
        <v>420</v>
      </c>
      <c r="F42" s="34"/>
      <c r="G42" s="34"/>
      <c r="H42" s="48">
        <v>420</v>
      </c>
      <c r="I42" s="34"/>
      <c r="J42" s="49">
        <f>M42</f>
        <v>56.6</v>
      </c>
      <c r="K42" s="48"/>
      <c r="L42" s="48"/>
      <c r="M42" s="169">
        <v>56.6</v>
      </c>
      <c r="N42" s="56"/>
      <c r="O42" s="48">
        <f t="shared" ref="O42:O44" si="7">J42/E42*100</f>
        <v>13.476190476190478</v>
      </c>
      <c r="P42" s="130" t="s">
        <v>230</v>
      </c>
      <c r="Q42" s="2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42.75" customHeight="1" x14ac:dyDescent="0.2">
      <c r="A43" s="32" t="s">
        <v>69</v>
      </c>
      <c r="B43" s="262" t="s">
        <v>20</v>
      </c>
      <c r="C43" s="263"/>
      <c r="D43" s="62">
        <v>100</v>
      </c>
      <c r="E43" s="49">
        <f>H43</f>
        <v>100</v>
      </c>
      <c r="F43" s="34"/>
      <c r="G43" s="34"/>
      <c r="H43" s="48">
        <v>100</v>
      </c>
      <c r="I43" s="34"/>
      <c r="J43" s="49">
        <f>M43</f>
        <v>0</v>
      </c>
      <c r="K43" s="48"/>
      <c r="L43" s="48"/>
      <c r="M43" s="169"/>
      <c r="N43" s="69"/>
      <c r="O43" s="48">
        <f t="shared" si="7"/>
        <v>0</v>
      </c>
      <c r="P43" s="235"/>
      <c r="Q43" s="2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54" customHeight="1" x14ac:dyDescent="0.2">
      <c r="A44" s="32" t="s">
        <v>68</v>
      </c>
      <c r="B44" s="262" t="s">
        <v>21</v>
      </c>
      <c r="C44" s="263"/>
      <c r="D44" s="62">
        <v>1030</v>
      </c>
      <c r="E44" s="49">
        <f>H44</f>
        <v>1030</v>
      </c>
      <c r="F44" s="34"/>
      <c r="G44" s="34"/>
      <c r="H44" s="48">
        <v>1030</v>
      </c>
      <c r="I44" s="34"/>
      <c r="J44" s="49">
        <f>M44</f>
        <v>0</v>
      </c>
      <c r="K44" s="34"/>
      <c r="L44" s="34"/>
      <c r="M44" s="169"/>
      <c r="N44" s="56"/>
      <c r="O44" s="48">
        <f t="shared" si="7"/>
        <v>0</v>
      </c>
      <c r="P44" s="234" t="s">
        <v>253</v>
      </c>
      <c r="Q44" s="2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0.25" customHeight="1" x14ac:dyDescent="0.2">
      <c r="A45" s="271" t="s">
        <v>52</v>
      </c>
      <c r="B45" s="272"/>
      <c r="C45" s="273"/>
      <c r="D45" s="58">
        <f>SUM(D41:D44)</f>
        <v>2599.1999999999998</v>
      </c>
      <c r="E45" s="54">
        <f t="shared" ref="E45:N45" si="8">SUM(E41:E44)</f>
        <v>2250</v>
      </c>
      <c r="F45" s="59">
        <f t="shared" si="8"/>
        <v>0</v>
      </c>
      <c r="G45" s="59">
        <f t="shared" si="8"/>
        <v>0</v>
      </c>
      <c r="H45" s="54">
        <f t="shared" si="8"/>
        <v>2250</v>
      </c>
      <c r="I45" s="59">
        <f t="shared" si="8"/>
        <v>0</v>
      </c>
      <c r="J45" s="54">
        <f>SUM(J41:J44)</f>
        <v>56.6</v>
      </c>
      <c r="K45" s="54">
        <f t="shared" si="8"/>
        <v>0</v>
      </c>
      <c r="L45" s="54">
        <f t="shared" si="8"/>
        <v>0</v>
      </c>
      <c r="M45" s="54">
        <f>SUM(M41:M44)</f>
        <v>56.6</v>
      </c>
      <c r="N45" s="59">
        <f t="shared" si="8"/>
        <v>0</v>
      </c>
      <c r="O45" s="54">
        <f>J45/E45*100</f>
        <v>2.5155555555555558</v>
      </c>
      <c r="P45" s="131"/>
      <c r="Q45" s="2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69" customHeight="1" x14ac:dyDescent="0.2">
      <c r="A46" s="308" t="s">
        <v>261</v>
      </c>
      <c r="B46" s="309"/>
      <c r="C46" s="310"/>
      <c r="D46" s="70"/>
      <c r="E46" s="71">
        <f>E49+E53</f>
        <v>250</v>
      </c>
      <c r="F46" s="72">
        <v>0</v>
      </c>
      <c r="G46" s="72">
        <v>0</v>
      </c>
      <c r="H46" s="71">
        <f>H49+H53</f>
        <v>250</v>
      </c>
      <c r="I46" s="72">
        <v>0</v>
      </c>
      <c r="J46" s="71">
        <f>J49+J53</f>
        <v>35</v>
      </c>
      <c r="K46" s="71">
        <f>-K49+K53</f>
        <v>0</v>
      </c>
      <c r="L46" s="71">
        <f>L49+L53</f>
        <v>0</v>
      </c>
      <c r="M46" s="71">
        <f>M49+M53</f>
        <v>35</v>
      </c>
      <c r="N46" s="72">
        <f>N49+N53</f>
        <v>0</v>
      </c>
      <c r="O46" s="71">
        <f>J46/E46*100</f>
        <v>14.000000000000002</v>
      </c>
      <c r="P46" s="136"/>
      <c r="Q46" s="2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20.25" customHeight="1" x14ac:dyDescent="0.2">
      <c r="A47" s="327" t="s">
        <v>49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9"/>
      <c r="Q47" s="29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42" customHeight="1" x14ac:dyDescent="0.2">
      <c r="A48" s="32" t="s">
        <v>93</v>
      </c>
      <c r="B48" s="356" t="s">
        <v>199</v>
      </c>
      <c r="C48" s="357"/>
      <c r="D48" s="47">
        <v>50</v>
      </c>
      <c r="E48" s="48">
        <f>F48+G48+H48+I48</f>
        <v>100</v>
      </c>
      <c r="F48" s="48"/>
      <c r="G48" s="48"/>
      <c r="H48" s="48">
        <v>100</v>
      </c>
      <c r="I48" s="48"/>
      <c r="J48" s="49">
        <f>K48+L48+M48+N48</f>
        <v>35</v>
      </c>
      <c r="K48" s="48"/>
      <c r="L48" s="48"/>
      <c r="M48" s="48">
        <v>35</v>
      </c>
      <c r="N48" s="48"/>
      <c r="O48" s="48">
        <f>J48/E48*100</f>
        <v>35</v>
      </c>
      <c r="P48" s="133" t="s">
        <v>254</v>
      </c>
      <c r="Q48" s="29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20.25" customHeight="1" x14ac:dyDescent="0.2">
      <c r="A49" s="305" t="s">
        <v>52</v>
      </c>
      <c r="B49" s="306"/>
      <c r="C49" s="307"/>
      <c r="D49" s="73">
        <f t="shared" ref="D49:N49" si="9">SUM(D48:D48)</f>
        <v>50</v>
      </c>
      <c r="E49" s="71">
        <f t="shared" si="9"/>
        <v>100</v>
      </c>
      <c r="F49" s="71">
        <f t="shared" si="9"/>
        <v>0</v>
      </c>
      <c r="G49" s="71">
        <f t="shared" si="9"/>
        <v>0</v>
      </c>
      <c r="H49" s="71">
        <f t="shared" si="9"/>
        <v>100</v>
      </c>
      <c r="I49" s="71">
        <f t="shared" si="9"/>
        <v>0</v>
      </c>
      <c r="J49" s="71">
        <f t="shared" si="9"/>
        <v>35</v>
      </c>
      <c r="K49" s="71">
        <f t="shared" si="9"/>
        <v>0</v>
      </c>
      <c r="L49" s="71">
        <f t="shared" si="9"/>
        <v>0</v>
      </c>
      <c r="M49" s="71">
        <f t="shared" si="9"/>
        <v>35</v>
      </c>
      <c r="N49" s="71">
        <f t="shared" si="9"/>
        <v>0</v>
      </c>
      <c r="O49" s="71">
        <f>J49/E49*100</f>
        <v>35</v>
      </c>
      <c r="P49" s="136"/>
      <c r="Q49" s="29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20.25" customHeight="1" x14ac:dyDescent="0.2">
      <c r="A50" s="362" t="s">
        <v>50</v>
      </c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4"/>
      <c r="Q50" s="29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34.5" customHeight="1" x14ac:dyDescent="0.2">
      <c r="A51" s="32" t="s">
        <v>116</v>
      </c>
      <c r="B51" s="245" t="s">
        <v>169</v>
      </c>
      <c r="C51" s="244"/>
      <c r="D51" s="47">
        <v>75</v>
      </c>
      <c r="E51" s="48">
        <f>F51+G51+H51+I51</f>
        <v>75</v>
      </c>
      <c r="F51" s="48"/>
      <c r="G51" s="48"/>
      <c r="H51" s="48">
        <v>75</v>
      </c>
      <c r="I51" s="34"/>
      <c r="J51" s="49">
        <f>K51+L51+M51+N51</f>
        <v>0</v>
      </c>
      <c r="K51" s="34"/>
      <c r="L51" s="34"/>
      <c r="M51" s="48"/>
      <c r="N51" s="34"/>
      <c r="O51" s="34">
        <f>J51/E51*100</f>
        <v>0</v>
      </c>
      <c r="P51" s="134"/>
      <c r="Q51" s="29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75.75" customHeight="1" x14ac:dyDescent="0.2">
      <c r="A52" s="32" t="s">
        <v>115</v>
      </c>
      <c r="B52" s="245" t="s">
        <v>170</v>
      </c>
      <c r="C52" s="244"/>
      <c r="D52" s="47">
        <v>75</v>
      </c>
      <c r="E52" s="48">
        <f>F52+G52+H52</f>
        <v>75</v>
      </c>
      <c r="F52" s="48"/>
      <c r="G52" s="48"/>
      <c r="H52" s="48">
        <v>75</v>
      </c>
      <c r="I52" s="34"/>
      <c r="J52" s="49">
        <f>K52+L52+M52+N52</f>
        <v>0</v>
      </c>
      <c r="K52" s="34"/>
      <c r="L52" s="34"/>
      <c r="M52" s="48">
        <v>0</v>
      </c>
      <c r="N52" s="34"/>
      <c r="O52" s="34">
        <f>J52/E52*100</f>
        <v>0</v>
      </c>
      <c r="P52" s="133"/>
      <c r="Q52" s="2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20.25" customHeight="1" x14ac:dyDescent="0.2">
      <c r="A53" s="332" t="s">
        <v>52</v>
      </c>
      <c r="B53" s="333"/>
      <c r="C53" s="334"/>
      <c r="D53" s="73">
        <f>SUM(D51:D52)</f>
        <v>150</v>
      </c>
      <c r="E53" s="71">
        <f>SUM(E51:E52)</f>
        <v>150</v>
      </c>
      <c r="F53" s="71">
        <f>SUM(F51:F52)</f>
        <v>0</v>
      </c>
      <c r="G53" s="71">
        <f>SUM(G51:G52)</f>
        <v>0</v>
      </c>
      <c r="H53" s="71">
        <f>E53</f>
        <v>150</v>
      </c>
      <c r="I53" s="71">
        <f>SUM(I51:I52)</f>
        <v>0</v>
      </c>
      <c r="J53" s="71">
        <f>J51+J52</f>
        <v>0</v>
      </c>
      <c r="K53" s="71">
        <f>SUM(K51:K52)</f>
        <v>0</v>
      </c>
      <c r="L53" s="71">
        <f>SUM(L51:L52)</f>
        <v>0</v>
      </c>
      <c r="M53" s="71">
        <f>SUM(M51:M52)</f>
        <v>0</v>
      </c>
      <c r="N53" s="71">
        <f>SUM(N52)</f>
        <v>0</v>
      </c>
      <c r="O53" s="71">
        <f>J53/E53*100</f>
        <v>0</v>
      </c>
      <c r="P53" s="137"/>
      <c r="Q53" s="29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55.5" customHeight="1" x14ac:dyDescent="0.2">
      <c r="A54" s="359" t="s">
        <v>129</v>
      </c>
      <c r="B54" s="360"/>
      <c r="C54" s="361"/>
      <c r="D54" s="74"/>
      <c r="E54" s="75">
        <f>SUM(E55:E60)</f>
        <v>22562.899999999998</v>
      </c>
      <c r="F54" s="75">
        <f>SUM(F55:F59)</f>
        <v>0</v>
      </c>
      <c r="G54" s="75">
        <f>SUM(G55:G59)</f>
        <v>3808.8</v>
      </c>
      <c r="H54" s="75">
        <f>SUM(H55:H60)</f>
        <v>18754.099999999999</v>
      </c>
      <c r="I54" s="75">
        <f>SUM(I55:I59)</f>
        <v>0</v>
      </c>
      <c r="J54" s="76">
        <f>SUM(J55:J60)</f>
        <v>5893.1</v>
      </c>
      <c r="K54" s="75">
        <f>SUM(K55:K59)</f>
        <v>0</v>
      </c>
      <c r="L54" s="76">
        <f>SUM(L55:L60)</f>
        <v>0</v>
      </c>
      <c r="M54" s="185">
        <f>SUM(M55:M60)</f>
        <v>5893.1</v>
      </c>
      <c r="N54" s="77">
        <f>SUM(N55:N59)</f>
        <v>0</v>
      </c>
      <c r="O54" s="76">
        <f>J54/E54*100</f>
        <v>26.118539726719529</v>
      </c>
      <c r="P54" s="138"/>
      <c r="Q54" s="10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38.25" customHeight="1" x14ac:dyDescent="0.2">
      <c r="A55" s="32" t="s">
        <v>91</v>
      </c>
      <c r="B55" s="279" t="s">
        <v>47</v>
      </c>
      <c r="C55" s="239"/>
      <c r="D55" s="25">
        <v>9915.7999999999993</v>
      </c>
      <c r="E55" s="46">
        <f>H55</f>
        <v>14046.6</v>
      </c>
      <c r="F55" s="46"/>
      <c r="G55" s="46"/>
      <c r="H55" s="46">
        <v>14046.6</v>
      </c>
      <c r="I55" s="34"/>
      <c r="J55" s="49">
        <f>SUM(L55:M55)</f>
        <v>5893.1</v>
      </c>
      <c r="K55" s="34"/>
      <c r="L55" s="34"/>
      <c r="M55" s="65">
        <v>5893.1</v>
      </c>
      <c r="N55" s="56"/>
      <c r="O55" s="169">
        <f t="shared" ref="O55:O60" si="10">J55/E55*100</f>
        <v>41.953924793188392</v>
      </c>
      <c r="P55" s="130" t="s">
        <v>231</v>
      </c>
      <c r="Q55" s="29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179" customFormat="1" ht="52.5" customHeight="1" x14ac:dyDescent="0.2">
      <c r="A56" s="170" t="s">
        <v>92</v>
      </c>
      <c r="B56" s="269" t="s">
        <v>48</v>
      </c>
      <c r="C56" s="270"/>
      <c r="D56" s="174">
        <v>923.5</v>
      </c>
      <c r="E56" s="46">
        <f>H56</f>
        <v>2467</v>
      </c>
      <c r="F56" s="49"/>
      <c r="G56" s="49"/>
      <c r="H56" s="49">
        <v>2467</v>
      </c>
      <c r="I56" s="63"/>
      <c r="J56" s="169">
        <f>SUM(L56:M56)</f>
        <v>0</v>
      </c>
      <c r="K56" s="63"/>
      <c r="L56" s="63"/>
      <c r="M56" s="169"/>
      <c r="N56" s="172"/>
      <c r="O56" s="169">
        <f t="shared" si="10"/>
        <v>0</v>
      </c>
      <c r="P56" s="146" t="s">
        <v>253</v>
      </c>
      <c r="Q56" s="180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</row>
    <row r="57" spans="1:28" s="179" customFormat="1" ht="33" customHeight="1" x14ac:dyDescent="0.2">
      <c r="A57" s="218"/>
      <c r="B57" s="304" t="s">
        <v>201</v>
      </c>
      <c r="C57" s="270"/>
      <c r="D57" s="174"/>
      <c r="E57" s="46">
        <f>H57</f>
        <v>626.4</v>
      </c>
      <c r="F57" s="49"/>
      <c r="G57" s="49"/>
      <c r="H57" s="49">
        <v>626.4</v>
      </c>
      <c r="I57" s="63"/>
      <c r="J57" s="169"/>
      <c r="K57" s="63"/>
      <c r="L57" s="63"/>
      <c r="M57" s="169"/>
      <c r="N57" s="172"/>
      <c r="O57" s="169"/>
      <c r="P57" s="146"/>
      <c r="Q57" s="180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</row>
    <row r="58" spans="1:28" ht="72.75" customHeight="1" x14ac:dyDescent="0.2">
      <c r="A58" s="193" t="s">
        <v>131</v>
      </c>
      <c r="B58" s="238" t="s">
        <v>200</v>
      </c>
      <c r="C58" s="239"/>
      <c r="D58" s="25" t="s">
        <v>102</v>
      </c>
      <c r="E58" s="49">
        <f>G58+H58</f>
        <v>4121.1000000000004</v>
      </c>
      <c r="F58" s="49"/>
      <c r="G58" s="49">
        <v>3808.8</v>
      </c>
      <c r="H58" s="49">
        <v>312.3</v>
      </c>
      <c r="I58" s="34"/>
      <c r="J58" s="49">
        <f t="shared" ref="J58:J59" si="11">SUM(L58:M58)</f>
        <v>0</v>
      </c>
      <c r="K58" s="34"/>
      <c r="L58" s="48"/>
      <c r="M58" s="65"/>
      <c r="N58" s="186"/>
      <c r="O58" s="169">
        <f t="shared" si="10"/>
        <v>0</v>
      </c>
      <c r="P58" s="133" t="s">
        <v>253</v>
      </c>
      <c r="Q58" s="29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21" customHeight="1" x14ac:dyDescent="0.2">
      <c r="A59" s="159"/>
      <c r="B59" s="238" t="s">
        <v>130</v>
      </c>
      <c r="C59" s="239"/>
      <c r="D59" s="25"/>
      <c r="E59" s="49">
        <f t="shared" ref="E59:E60" si="12">G59+H59</f>
        <v>235.7</v>
      </c>
      <c r="F59" s="49"/>
      <c r="G59" s="49"/>
      <c r="H59" s="49">
        <v>235.7</v>
      </c>
      <c r="I59" s="34"/>
      <c r="J59" s="49">
        <f t="shared" si="11"/>
        <v>0</v>
      </c>
      <c r="K59" s="34"/>
      <c r="L59" s="48"/>
      <c r="M59" s="65"/>
      <c r="N59" s="56"/>
      <c r="O59" s="169">
        <f t="shared" si="10"/>
        <v>0</v>
      </c>
      <c r="P59" s="133"/>
      <c r="Q59" s="2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41.25" customHeight="1" x14ac:dyDescent="0.2">
      <c r="A60" s="183"/>
      <c r="B60" s="304" t="s">
        <v>202</v>
      </c>
      <c r="C60" s="270"/>
      <c r="D60" s="47"/>
      <c r="E60" s="49">
        <f t="shared" si="12"/>
        <v>1066.0999999999999</v>
      </c>
      <c r="F60" s="187"/>
      <c r="G60" s="95"/>
      <c r="H60" s="197">
        <v>1066.0999999999999</v>
      </c>
      <c r="I60" s="34"/>
      <c r="J60" s="49">
        <f>M60</f>
        <v>0</v>
      </c>
      <c r="K60" s="34"/>
      <c r="L60" s="34"/>
      <c r="M60" s="48"/>
      <c r="N60" s="34"/>
      <c r="O60" s="169">
        <f t="shared" si="10"/>
        <v>0</v>
      </c>
      <c r="P60" s="133" t="s">
        <v>253</v>
      </c>
      <c r="Q60" s="29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72" customHeight="1" x14ac:dyDescent="0.2">
      <c r="A61" s="324" t="s">
        <v>132</v>
      </c>
      <c r="B61" s="325"/>
      <c r="C61" s="326"/>
      <c r="D61" s="78"/>
      <c r="E61" s="79">
        <f t="shared" ref="E61:G61" si="13">E65+E69+E72+E77+E80+E83</f>
        <v>8164.6</v>
      </c>
      <c r="F61" s="79">
        <f t="shared" si="13"/>
        <v>0</v>
      </c>
      <c r="G61" s="79">
        <f t="shared" si="13"/>
        <v>0</v>
      </c>
      <c r="H61" s="79">
        <f>H65+H69+H72+H77+H80+H83</f>
        <v>8164.6</v>
      </c>
      <c r="I61" s="80">
        <f>SUM(I65+I69+I77)</f>
        <v>0</v>
      </c>
      <c r="J61" s="79">
        <f>J65+J69+J72+J77+J80</f>
        <v>0</v>
      </c>
      <c r="K61" s="79">
        <f>K65+K69+K72+K77</f>
        <v>0</v>
      </c>
      <c r="L61" s="79">
        <f>L65+L69+L72+L77</f>
        <v>0</v>
      </c>
      <c r="M61" s="79">
        <f>M65+M69+M72+M77</f>
        <v>0</v>
      </c>
      <c r="N61" s="80">
        <f>N65+N69+N77</f>
        <v>0</v>
      </c>
      <c r="O61" s="79">
        <f>J61/E61*100</f>
        <v>0</v>
      </c>
      <c r="P61" s="139"/>
      <c r="Q61" s="5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.75" customHeight="1" x14ac:dyDescent="0.2">
      <c r="A62" s="314" t="s">
        <v>32</v>
      </c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6"/>
      <c r="Q62" s="2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81" customHeight="1" x14ac:dyDescent="0.2">
      <c r="A63" s="159" t="s">
        <v>82</v>
      </c>
      <c r="B63" s="253" t="s">
        <v>133</v>
      </c>
      <c r="C63" s="254"/>
      <c r="D63" s="81">
        <v>500</v>
      </c>
      <c r="E63" s="49">
        <f>H63</f>
        <v>120</v>
      </c>
      <c r="F63" s="49"/>
      <c r="G63" s="49">
        <v>0</v>
      </c>
      <c r="H63" s="48">
        <v>120</v>
      </c>
      <c r="I63" s="48"/>
      <c r="J63" s="49">
        <f>K63+L63+M63+N63</f>
        <v>0</v>
      </c>
      <c r="K63" s="48"/>
      <c r="L63" s="48"/>
      <c r="M63" s="48">
        <v>0</v>
      </c>
      <c r="N63" s="48"/>
      <c r="O63" s="48">
        <f>J63/E63*100</f>
        <v>0</v>
      </c>
      <c r="P63" s="130" t="s">
        <v>232</v>
      </c>
      <c r="Q63" s="29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37.5" customHeight="1" x14ac:dyDescent="0.2">
      <c r="A64" s="159" t="s">
        <v>135</v>
      </c>
      <c r="B64" s="253" t="s">
        <v>134</v>
      </c>
      <c r="C64" s="254"/>
      <c r="D64" s="26" t="s">
        <v>103</v>
      </c>
      <c r="E64" s="49">
        <f>H64</f>
        <v>3000</v>
      </c>
      <c r="F64" s="49"/>
      <c r="G64" s="49"/>
      <c r="H64" s="48">
        <v>3000</v>
      </c>
      <c r="I64" s="48"/>
      <c r="J64" s="49">
        <f>K64+L64+M64+N64</f>
        <v>0</v>
      </c>
      <c r="K64" s="48"/>
      <c r="L64" s="49"/>
      <c r="M64" s="49">
        <v>0</v>
      </c>
      <c r="N64" s="48"/>
      <c r="O64" s="48">
        <f>J64/E64*100</f>
        <v>0</v>
      </c>
      <c r="P64" s="133"/>
      <c r="Q64" s="5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20.25" customHeight="1" x14ac:dyDescent="0.2">
      <c r="A65" s="321" t="s">
        <v>52</v>
      </c>
      <c r="B65" s="322"/>
      <c r="C65" s="323"/>
      <c r="D65" s="82"/>
      <c r="E65" s="79">
        <f t="shared" ref="E65:N65" si="14">SUM(E63:E64)</f>
        <v>3120</v>
      </c>
      <c r="F65" s="79">
        <f t="shared" si="14"/>
        <v>0</v>
      </c>
      <c r="G65" s="79">
        <f t="shared" si="14"/>
        <v>0</v>
      </c>
      <c r="H65" s="79">
        <f t="shared" si="14"/>
        <v>3120</v>
      </c>
      <c r="I65" s="79">
        <f t="shared" si="14"/>
        <v>0</v>
      </c>
      <c r="J65" s="79">
        <f t="shared" si="14"/>
        <v>0</v>
      </c>
      <c r="K65" s="80">
        <f t="shared" si="14"/>
        <v>0</v>
      </c>
      <c r="L65" s="79">
        <f t="shared" si="14"/>
        <v>0</v>
      </c>
      <c r="M65" s="79">
        <f t="shared" si="14"/>
        <v>0</v>
      </c>
      <c r="N65" s="80">
        <f t="shared" si="14"/>
        <v>0</v>
      </c>
      <c r="O65" s="79">
        <f>J65/E65*100</f>
        <v>0</v>
      </c>
      <c r="P65" s="140"/>
      <c r="Q65" s="2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6.5" customHeight="1" x14ac:dyDescent="0.2">
      <c r="A66" s="314" t="s">
        <v>33</v>
      </c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6"/>
      <c r="Q66" s="66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44.25" customHeight="1" x14ac:dyDescent="0.2">
      <c r="A67" s="159" t="s">
        <v>83</v>
      </c>
      <c r="B67" s="253" t="s">
        <v>34</v>
      </c>
      <c r="C67" s="254"/>
      <c r="D67" s="27" t="s">
        <v>104</v>
      </c>
      <c r="E67" s="49">
        <f>G67+H67</f>
        <v>679.5</v>
      </c>
      <c r="F67" s="84"/>
      <c r="G67" s="85">
        <v>0</v>
      </c>
      <c r="H67" s="85">
        <v>679.5</v>
      </c>
      <c r="I67" s="84"/>
      <c r="J67" s="49">
        <f>SUM(K67:M67)</f>
        <v>0</v>
      </c>
      <c r="K67" s="86"/>
      <c r="L67" s="87"/>
      <c r="M67" s="87"/>
      <c r="N67" s="84"/>
      <c r="O67" s="34">
        <f>J67/E67</f>
        <v>0</v>
      </c>
      <c r="P67" s="133"/>
      <c r="Q67" s="29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60" customHeight="1" x14ac:dyDescent="0.2">
      <c r="A68" s="159" t="s">
        <v>98</v>
      </c>
      <c r="B68" s="243" t="s">
        <v>118</v>
      </c>
      <c r="C68" s="244"/>
      <c r="D68" s="25" t="s">
        <v>105</v>
      </c>
      <c r="E68" s="49">
        <f>G68+H68+F68</f>
        <v>500</v>
      </c>
      <c r="F68" s="84"/>
      <c r="G68" s="85">
        <v>0</v>
      </c>
      <c r="H68" s="85">
        <v>500</v>
      </c>
      <c r="I68" s="84"/>
      <c r="J68" s="49">
        <v>0</v>
      </c>
      <c r="K68" s="84"/>
      <c r="L68" s="87"/>
      <c r="M68" s="87"/>
      <c r="N68" s="84"/>
      <c r="O68" s="34">
        <f>J68/E68</f>
        <v>0</v>
      </c>
      <c r="P68" s="133"/>
      <c r="Q68" s="29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20.25" customHeight="1" x14ac:dyDescent="0.2">
      <c r="A69" s="321" t="s">
        <v>52</v>
      </c>
      <c r="B69" s="322"/>
      <c r="C69" s="323"/>
      <c r="D69" s="82"/>
      <c r="E69" s="79">
        <f>SUM(E67:E68)</f>
        <v>1179.5</v>
      </c>
      <c r="F69" s="79"/>
      <c r="G69" s="79">
        <f>SUM(G67:G68)</f>
        <v>0</v>
      </c>
      <c r="H69" s="79">
        <f>SUM(H67:H68)</f>
        <v>1179.5</v>
      </c>
      <c r="I69" s="79">
        <f>SUM(I67:I67)</f>
        <v>0</v>
      </c>
      <c r="J69" s="79">
        <f>SUM(J67:J68)</f>
        <v>0</v>
      </c>
      <c r="K69" s="80">
        <f>SUM(K67:K68)</f>
        <v>0</v>
      </c>
      <c r="L69" s="79">
        <f>SUM(L67:L68)</f>
        <v>0</v>
      </c>
      <c r="M69" s="79">
        <f>SUM(M67:M68)</f>
        <v>0</v>
      </c>
      <c r="N69" s="79">
        <f>SUM(N67:N67)</f>
        <v>0</v>
      </c>
      <c r="O69" s="79"/>
      <c r="P69" s="140"/>
      <c r="Q69" s="83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7.25" customHeight="1" x14ac:dyDescent="0.2">
      <c r="A70" s="314" t="s">
        <v>35</v>
      </c>
      <c r="B70" s="315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194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58.5" customHeight="1" x14ac:dyDescent="0.2">
      <c r="A71" s="159" t="s">
        <v>84</v>
      </c>
      <c r="B71" s="243" t="s">
        <v>37</v>
      </c>
      <c r="C71" s="244"/>
      <c r="D71" s="25" t="s">
        <v>106</v>
      </c>
      <c r="E71" s="49">
        <f>F71+G71+H71+I71</f>
        <v>63.5</v>
      </c>
      <c r="F71" s="34"/>
      <c r="G71" s="34"/>
      <c r="H71" s="34">
        <v>63.5</v>
      </c>
      <c r="I71" s="34"/>
      <c r="J71" s="48">
        <f>L71+M71</f>
        <v>0</v>
      </c>
      <c r="K71" s="34"/>
      <c r="L71" s="34"/>
      <c r="M71" s="34"/>
      <c r="N71" s="34"/>
      <c r="O71" s="34">
        <f>J71/E71*100</f>
        <v>0</v>
      </c>
      <c r="P71" s="317"/>
      <c r="Q71" s="19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7.25" customHeight="1" x14ac:dyDescent="0.2">
      <c r="A72" s="321" t="s">
        <v>52</v>
      </c>
      <c r="B72" s="322"/>
      <c r="C72" s="323"/>
      <c r="D72" s="82"/>
      <c r="E72" s="88">
        <f t="shared" ref="E72:N72" si="15">E71</f>
        <v>63.5</v>
      </c>
      <c r="F72" s="88">
        <f t="shared" si="15"/>
        <v>0</v>
      </c>
      <c r="G72" s="89">
        <f t="shared" si="15"/>
        <v>0</v>
      </c>
      <c r="H72" s="89">
        <f t="shared" si="15"/>
        <v>63.5</v>
      </c>
      <c r="I72" s="88">
        <f t="shared" si="15"/>
        <v>0</v>
      </c>
      <c r="J72" s="88">
        <f t="shared" si="15"/>
        <v>0</v>
      </c>
      <c r="K72" s="88">
        <f t="shared" si="15"/>
        <v>0</v>
      </c>
      <c r="L72" s="88">
        <f t="shared" si="15"/>
        <v>0</v>
      </c>
      <c r="M72" s="88">
        <f t="shared" si="15"/>
        <v>0</v>
      </c>
      <c r="N72" s="88">
        <f t="shared" si="15"/>
        <v>0</v>
      </c>
      <c r="O72" s="88">
        <f>J72/E72*100</f>
        <v>0</v>
      </c>
      <c r="P72" s="318"/>
      <c r="Q72" s="29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7.25" customHeight="1" x14ac:dyDescent="0.2">
      <c r="A73" s="289" t="s">
        <v>136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1"/>
      <c r="Q73" s="29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48" customHeight="1" x14ac:dyDescent="0.2">
      <c r="A74" s="203"/>
      <c r="B74" s="319" t="s">
        <v>171</v>
      </c>
      <c r="C74" s="320"/>
      <c r="D74" s="62">
        <v>213</v>
      </c>
      <c r="E74" s="49">
        <f>H74</f>
        <v>0</v>
      </c>
      <c r="F74" s="48"/>
      <c r="G74" s="48"/>
      <c r="H74" s="48">
        <v>0</v>
      </c>
      <c r="I74" s="48"/>
      <c r="J74" s="49">
        <f>M74</f>
        <v>0</v>
      </c>
      <c r="K74" s="48"/>
      <c r="L74" s="48"/>
      <c r="M74" s="48"/>
      <c r="N74" s="48"/>
      <c r="O74" s="48"/>
      <c r="P74" s="133"/>
      <c r="Q74" s="29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46.5" customHeight="1" x14ac:dyDescent="0.2">
      <c r="A75" s="203"/>
      <c r="B75" s="295" t="s">
        <v>172</v>
      </c>
      <c r="C75" s="358"/>
      <c r="D75" s="62"/>
      <c r="E75" s="49">
        <f>H75</f>
        <v>191.2</v>
      </c>
      <c r="F75" s="48"/>
      <c r="G75" s="48"/>
      <c r="H75" s="48">
        <v>191.2</v>
      </c>
      <c r="I75" s="48"/>
      <c r="J75" s="49">
        <f>M75</f>
        <v>0</v>
      </c>
      <c r="K75" s="48"/>
      <c r="L75" s="48"/>
      <c r="M75" s="48"/>
      <c r="N75" s="48"/>
      <c r="O75" s="48">
        <f t="shared" ref="O75:O76" si="16">J75/E75*100</f>
        <v>0</v>
      </c>
      <c r="P75" s="130"/>
      <c r="Q75" s="29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customHeight="1" x14ac:dyDescent="0.2">
      <c r="A76" s="159" t="s">
        <v>85</v>
      </c>
      <c r="B76" s="239" t="s">
        <v>36</v>
      </c>
      <c r="C76" s="330"/>
      <c r="D76" s="67">
        <v>2308</v>
      </c>
      <c r="E76" s="49">
        <f>H76</f>
        <v>2710.4</v>
      </c>
      <c r="F76" s="48"/>
      <c r="G76" s="48"/>
      <c r="H76" s="48">
        <v>2710.4</v>
      </c>
      <c r="I76" s="48"/>
      <c r="J76" s="49">
        <f>M76</f>
        <v>0</v>
      </c>
      <c r="K76" s="48"/>
      <c r="L76" s="48"/>
      <c r="M76" s="169"/>
      <c r="N76" s="48"/>
      <c r="O76" s="48">
        <f t="shared" si="16"/>
        <v>0</v>
      </c>
      <c r="P76" s="130" t="s">
        <v>233</v>
      </c>
      <c r="Q76" s="29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20.25" customHeight="1" x14ac:dyDescent="0.2">
      <c r="A77" s="321" t="s">
        <v>52</v>
      </c>
      <c r="B77" s="322"/>
      <c r="C77" s="323"/>
      <c r="D77" s="82"/>
      <c r="E77" s="79">
        <f t="shared" ref="E77:N77" si="17">SUM(E74:E76)</f>
        <v>2901.6</v>
      </c>
      <c r="F77" s="79">
        <f t="shared" si="17"/>
        <v>0</v>
      </c>
      <c r="G77" s="79">
        <f t="shared" si="17"/>
        <v>0</v>
      </c>
      <c r="H77" s="79">
        <f t="shared" si="17"/>
        <v>2901.6</v>
      </c>
      <c r="I77" s="79">
        <f t="shared" si="17"/>
        <v>0</v>
      </c>
      <c r="J77" s="79">
        <f t="shared" si="17"/>
        <v>0</v>
      </c>
      <c r="K77" s="79">
        <f t="shared" si="17"/>
        <v>0</v>
      </c>
      <c r="L77" s="79">
        <f t="shared" si="17"/>
        <v>0</v>
      </c>
      <c r="M77" s="79">
        <f t="shared" si="17"/>
        <v>0</v>
      </c>
      <c r="N77" s="79">
        <f t="shared" si="17"/>
        <v>0</v>
      </c>
      <c r="O77" s="79">
        <f>J77/E77*100</f>
        <v>0</v>
      </c>
      <c r="P77" s="140"/>
      <c r="Q77" s="29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27" customHeight="1" x14ac:dyDescent="0.2">
      <c r="A78" s="289" t="s">
        <v>137</v>
      </c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1"/>
      <c r="Q78" s="29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35.25" customHeight="1" x14ac:dyDescent="0.2">
      <c r="A79" s="162"/>
      <c r="B79" s="331" t="s">
        <v>173</v>
      </c>
      <c r="C79" s="247"/>
      <c r="D79" s="160"/>
      <c r="E79" s="49">
        <f>H79</f>
        <v>200</v>
      </c>
      <c r="F79" s="161"/>
      <c r="G79" s="161"/>
      <c r="H79" s="49">
        <v>200</v>
      </c>
      <c r="I79" s="161"/>
      <c r="J79" s="49">
        <v>0</v>
      </c>
      <c r="K79" s="49"/>
      <c r="L79" s="49"/>
      <c r="M79" s="49">
        <v>0</v>
      </c>
      <c r="N79" s="161"/>
      <c r="O79" s="49">
        <f>J79/E79*100</f>
        <v>0</v>
      </c>
      <c r="P79" s="133"/>
      <c r="Q79" s="29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9.5" customHeight="1" x14ac:dyDescent="0.2">
      <c r="A80" s="321" t="s">
        <v>52</v>
      </c>
      <c r="B80" s="322"/>
      <c r="C80" s="323"/>
      <c r="D80" s="82"/>
      <c r="E80" s="79">
        <f t="shared" ref="E80:N80" si="18">SUM(E78:E79)</f>
        <v>200</v>
      </c>
      <c r="F80" s="79">
        <f t="shared" si="18"/>
        <v>0</v>
      </c>
      <c r="G80" s="79">
        <f t="shared" si="18"/>
        <v>0</v>
      </c>
      <c r="H80" s="79">
        <f t="shared" si="18"/>
        <v>200</v>
      </c>
      <c r="I80" s="79">
        <f t="shared" si="18"/>
        <v>0</v>
      </c>
      <c r="J80" s="79">
        <f t="shared" si="18"/>
        <v>0</v>
      </c>
      <c r="K80" s="79">
        <f t="shared" si="18"/>
        <v>0</v>
      </c>
      <c r="L80" s="79">
        <f t="shared" si="18"/>
        <v>0</v>
      </c>
      <c r="M80" s="79">
        <f t="shared" si="18"/>
        <v>0</v>
      </c>
      <c r="N80" s="79">
        <f t="shared" si="18"/>
        <v>0</v>
      </c>
      <c r="O80" s="79">
        <v>0</v>
      </c>
      <c r="P80" s="140"/>
      <c r="Q80" s="29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21.75" customHeight="1" x14ac:dyDescent="0.2">
      <c r="A81" s="289" t="s">
        <v>174</v>
      </c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1"/>
      <c r="Q81" s="29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46.5" customHeight="1" x14ac:dyDescent="0.2">
      <c r="A82" s="162"/>
      <c r="B82" s="331" t="s">
        <v>175</v>
      </c>
      <c r="C82" s="247"/>
      <c r="D82" s="160"/>
      <c r="E82" s="49">
        <f>H82</f>
        <v>700</v>
      </c>
      <c r="F82" s="161"/>
      <c r="G82" s="161"/>
      <c r="H82" s="49">
        <v>700</v>
      </c>
      <c r="I82" s="161"/>
      <c r="J82" s="49">
        <v>0</v>
      </c>
      <c r="K82" s="49"/>
      <c r="L82" s="49"/>
      <c r="M82" s="49">
        <v>0</v>
      </c>
      <c r="N82" s="161"/>
      <c r="O82" s="161"/>
      <c r="P82" s="133"/>
      <c r="Q82" s="29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9.5" customHeight="1" x14ac:dyDescent="0.2">
      <c r="A83" s="321" t="s">
        <v>52</v>
      </c>
      <c r="B83" s="322"/>
      <c r="C83" s="323"/>
      <c r="D83" s="82"/>
      <c r="E83" s="79">
        <f t="shared" ref="E83:N83" si="19">SUM(E81:E82)</f>
        <v>700</v>
      </c>
      <c r="F83" s="79">
        <f t="shared" si="19"/>
        <v>0</v>
      </c>
      <c r="G83" s="79">
        <f t="shared" si="19"/>
        <v>0</v>
      </c>
      <c r="H83" s="79">
        <f t="shared" si="19"/>
        <v>700</v>
      </c>
      <c r="I83" s="79">
        <f t="shared" si="19"/>
        <v>0</v>
      </c>
      <c r="J83" s="79">
        <f t="shared" si="19"/>
        <v>0</v>
      </c>
      <c r="K83" s="79">
        <f t="shared" si="19"/>
        <v>0</v>
      </c>
      <c r="L83" s="79">
        <f t="shared" si="19"/>
        <v>0</v>
      </c>
      <c r="M83" s="79">
        <f t="shared" si="19"/>
        <v>0</v>
      </c>
      <c r="N83" s="79">
        <f t="shared" si="19"/>
        <v>0</v>
      </c>
      <c r="O83" s="79">
        <v>0</v>
      </c>
      <c r="P83" s="140"/>
      <c r="Q83" s="29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98.25" customHeight="1" x14ac:dyDescent="0.2">
      <c r="A84" s="368" t="s">
        <v>138</v>
      </c>
      <c r="B84" s="369"/>
      <c r="C84" s="370"/>
      <c r="D84" s="90"/>
      <c r="E84" s="91">
        <f>E88+E104</f>
        <v>4729.5</v>
      </c>
      <c r="F84" s="91">
        <f t="shared" ref="F84:O84" si="20">F88+F104</f>
        <v>0</v>
      </c>
      <c r="G84" s="91">
        <f t="shared" si="20"/>
        <v>108</v>
      </c>
      <c r="H84" s="91">
        <f t="shared" si="20"/>
        <v>4621.5</v>
      </c>
      <c r="I84" s="91">
        <f t="shared" si="20"/>
        <v>0</v>
      </c>
      <c r="J84" s="91">
        <f t="shared" si="20"/>
        <v>50.9</v>
      </c>
      <c r="K84" s="91">
        <f t="shared" si="20"/>
        <v>0</v>
      </c>
      <c r="L84" s="91">
        <f t="shared" si="20"/>
        <v>0</v>
      </c>
      <c r="M84" s="91">
        <f t="shared" si="20"/>
        <v>50.9</v>
      </c>
      <c r="N84" s="91">
        <f t="shared" si="20"/>
        <v>0</v>
      </c>
      <c r="O84" s="91">
        <f t="shared" si="20"/>
        <v>3.6897426603841974</v>
      </c>
      <c r="P84" s="141"/>
      <c r="Q84" s="2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24.75" customHeight="1" x14ac:dyDescent="0.2">
      <c r="A85" s="258" t="s">
        <v>38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60"/>
      <c r="Q85" s="29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57.75" customHeight="1" x14ac:dyDescent="0.2">
      <c r="A86" s="175"/>
      <c r="B86" s="204" t="s">
        <v>203</v>
      </c>
      <c r="C86" s="232" t="s">
        <v>204</v>
      </c>
      <c r="D86" s="93"/>
      <c r="E86" s="167">
        <f>F86+G86+H86</f>
        <v>3100</v>
      </c>
      <c r="F86" s="188"/>
      <c r="G86" s="188"/>
      <c r="H86" s="168">
        <v>3100</v>
      </c>
      <c r="I86" s="46"/>
      <c r="J86" s="49"/>
      <c r="K86" s="49"/>
      <c r="L86" s="95"/>
      <c r="M86" s="94"/>
      <c r="N86" s="34"/>
      <c r="O86" s="34">
        <f>J86/E86</f>
        <v>0</v>
      </c>
      <c r="P86" s="133" t="s">
        <v>125</v>
      </c>
      <c r="Q86" s="29"/>
      <c r="R86" s="166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76.5" customHeight="1" x14ac:dyDescent="0.2">
      <c r="A87" s="175"/>
      <c r="B87" s="204" t="s">
        <v>139</v>
      </c>
      <c r="C87" s="205" t="s">
        <v>140</v>
      </c>
      <c r="D87" s="93"/>
      <c r="E87" s="167">
        <f>F87+G87+H87</f>
        <v>250</v>
      </c>
      <c r="F87" s="188"/>
      <c r="G87" s="188"/>
      <c r="H87" s="168">
        <v>250</v>
      </c>
      <c r="I87" s="46"/>
      <c r="J87" s="49"/>
      <c r="K87" s="49"/>
      <c r="L87" s="95"/>
      <c r="M87" s="94"/>
      <c r="N87" s="34"/>
      <c r="O87" s="34">
        <f>J87/E87</f>
        <v>0</v>
      </c>
      <c r="P87" s="133" t="s">
        <v>234</v>
      </c>
      <c r="Q87" s="29"/>
      <c r="R87" s="166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22.5" customHeight="1" x14ac:dyDescent="0.2">
      <c r="A88" s="240" t="s">
        <v>52</v>
      </c>
      <c r="B88" s="241"/>
      <c r="C88" s="242"/>
      <c r="D88" s="96"/>
      <c r="E88" s="91">
        <f>SUM(E86:E87)</f>
        <v>3350</v>
      </c>
      <c r="F88" s="91"/>
      <c r="G88" s="91">
        <f>SUM(G86:G87)</f>
        <v>0</v>
      </c>
      <c r="H88" s="91">
        <f>SUM(H86:H87)</f>
        <v>3350</v>
      </c>
      <c r="I88" s="92"/>
      <c r="J88" s="91">
        <f>SUM(J86:J87)</f>
        <v>0</v>
      </c>
      <c r="K88" s="91">
        <f>SUM(K86:K87)</f>
        <v>0</v>
      </c>
      <c r="L88" s="91">
        <f>SUM(L86:L87)</f>
        <v>0</v>
      </c>
      <c r="M88" s="91">
        <f>SUM(M86:M87)</f>
        <v>0</v>
      </c>
      <c r="N88" s="91">
        <f>SUM(N86:N87)</f>
        <v>0</v>
      </c>
      <c r="O88" s="91">
        <f>J88/E88*100</f>
        <v>0</v>
      </c>
      <c r="P88" s="142"/>
      <c r="Q88" s="55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.5" customHeight="1" x14ac:dyDescent="0.2">
      <c r="A89" s="258" t="s">
        <v>39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60"/>
      <c r="Q89" s="2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42" customHeight="1" x14ac:dyDescent="0.2">
      <c r="A90" s="159" t="s">
        <v>81</v>
      </c>
      <c r="B90" s="98" t="s">
        <v>40</v>
      </c>
      <c r="C90" s="134" t="s">
        <v>41</v>
      </c>
      <c r="D90" s="49">
        <v>100</v>
      </c>
      <c r="E90" s="49">
        <f>F90+G90+H90+I90</f>
        <v>99.2</v>
      </c>
      <c r="F90" s="46"/>
      <c r="G90" s="46"/>
      <c r="H90" s="49">
        <v>99.2</v>
      </c>
      <c r="I90" s="46"/>
      <c r="J90" s="49"/>
      <c r="K90" s="46"/>
      <c r="L90" s="46"/>
      <c r="M90" s="49"/>
      <c r="N90" s="34"/>
      <c r="O90" s="34">
        <f>J90/E90*100</f>
        <v>0</v>
      </c>
      <c r="P90" s="133" t="s">
        <v>239</v>
      </c>
      <c r="Q90" s="29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42" customHeight="1" x14ac:dyDescent="0.2">
      <c r="A91" s="158"/>
      <c r="B91" s="98" t="s">
        <v>161</v>
      </c>
      <c r="C91" s="134" t="s">
        <v>162</v>
      </c>
      <c r="D91" s="49"/>
      <c r="E91" s="49">
        <f>F91+G91+H91+I91</f>
        <v>94.6</v>
      </c>
      <c r="F91" s="46"/>
      <c r="G91" s="46"/>
      <c r="H91" s="49">
        <v>94.6</v>
      </c>
      <c r="I91" s="46"/>
      <c r="J91" s="49">
        <f>K91+L91+M91+N91</f>
        <v>0</v>
      </c>
      <c r="K91" s="46"/>
      <c r="L91" s="46"/>
      <c r="M91" s="49"/>
      <c r="N91" s="34"/>
      <c r="O91" s="34">
        <f t="shared" ref="O91:O97" si="21">J91/E91*100</f>
        <v>0</v>
      </c>
      <c r="P91" s="133" t="s">
        <v>236</v>
      </c>
      <c r="Q91" s="2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44.25" customHeight="1" x14ac:dyDescent="0.2">
      <c r="A92" s="158" t="s">
        <v>141</v>
      </c>
      <c r="B92" s="156" t="s">
        <v>99</v>
      </c>
      <c r="C92" s="134" t="s">
        <v>120</v>
      </c>
      <c r="D92" s="49"/>
      <c r="E92" s="49">
        <f t="shared" ref="E92:E94" si="22">H92</f>
        <v>17.5</v>
      </c>
      <c r="F92" s="46"/>
      <c r="G92" s="46"/>
      <c r="H92" s="49">
        <v>17.5</v>
      </c>
      <c r="I92" s="46"/>
      <c r="J92" s="49">
        <f>M92</f>
        <v>0</v>
      </c>
      <c r="K92" s="49"/>
      <c r="L92" s="49"/>
      <c r="M92" s="49"/>
      <c r="N92" s="34"/>
      <c r="O92" s="34">
        <f t="shared" si="21"/>
        <v>0</v>
      </c>
      <c r="P92" s="133" t="s">
        <v>235</v>
      </c>
      <c r="Q92" s="29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43.5" customHeight="1" x14ac:dyDescent="0.2">
      <c r="A93" s="158" t="s">
        <v>141</v>
      </c>
      <c r="B93" s="155" t="s">
        <v>121</v>
      </c>
      <c r="C93" s="134" t="s">
        <v>120</v>
      </c>
      <c r="D93" s="49">
        <v>0</v>
      </c>
      <c r="E93" s="49">
        <f t="shared" si="22"/>
        <v>9.6</v>
      </c>
      <c r="F93" s="34"/>
      <c r="G93" s="34"/>
      <c r="H93" s="48">
        <v>9.6</v>
      </c>
      <c r="I93" s="34"/>
      <c r="J93" s="49">
        <f>K93+L93+M93+N93</f>
        <v>0</v>
      </c>
      <c r="K93" s="48"/>
      <c r="L93" s="48"/>
      <c r="M93" s="48"/>
      <c r="N93" s="34"/>
      <c r="O93" s="34">
        <f t="shared" si="21"/>
        <v>0</v>
      </c>
      <c r="P93" s="133" t="s">
        <v>237</v>
      </c>
      <c r="Q93" s="2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45.75" customHeight="1" x14ac:dyDescent="0.2">
      <c r="A94" s="189" t="s">
        <v>159</v>
      </c>
      <c r="B94" s="204" t="s">
        <v>176</v>
      </c>
      <c r="C94" s="152" t="s">
        <v>120</v>
      </c>
      <c r="D94" s="49"/>
      <c r="E94" s="49">
        <f t="shared" si="22"/>
        <v>2.1</v>
      </c>
      <c r="F94" s="34"/>
      <c r="G94" s="34"/>
      <c r="H94" s="48">
        <v>2.1</v>
      </c>
      <c r="I94" s="34"/>
      <c r="J94" s="46">
        <f t="shared" ref="J94:J97" si="23">M94+L94</f>
        <v>0</v>
      </c>
      <c r="K94" s="34"/>
      <c r="L94" s="34"/>
      <c r="M94" s="34"/>
      <c r="N94" s="34"/>
      <c r="O94" s="34">
        <f t="shared" si="21"/>
        <v>0</v>
      </c>
      <c r="P94" s="133" t="s">
        <v>238</v>
      </c>
      <c r="Q94" s="2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44.25" hidden="1" customHeight="1" x14ac:dyDescent="0.2">
      <c r="A95" s="256"/>
      <c r="B95" s="261" t="s">
        <v>143</v>
      </c>
      <c r="C95" s="152"/>
      <c r="D95" s="49"/>
      <c r="E95" s="49"/>
      <c r="F95" s="34"/>
      <c r="G95" s="34"/>
      <c r="H95" s="48"/>
      <c r="I95" s="34"/>
      <c r="J95" s="46"/>
      <c r="K95" s="34"/>
      <c r="L95" s="34"/>
      <c r="M95" s="34"/>
      <c r="N95" s="34"/>
      <c r="O95" s="34" t="e">
        <f t="shared" si="21"/>
        <v>#DIV/0!</v>
      </c>
      <c r="P95" s="133"/>
      <c r="Q95" s="2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28.5" customHeight="1" x14ac:dyDescent="0.2">
      <c r="A96" s="257"/>
      <c r="B96" s="261"/>
      <c r="C96" s="151" t="s">
        <v>142</v>
      </c>
      <c r="D96" s="49">
        <v>164.7</v>
      </c>
      <c r="E96" s="49">
        <f>H96+G96</f>
        <v>123.4</v>
      </c>
      <c r="F96" s="48"/>
      <c r="G96" s="48">
        <v>108</v>
      </c>
      <c r="H96" s="48">
        <v>15.4</v>
      </c>
      <c r="I96" s="34"/>
      <c r="J96" s="46">
        <f t="shared" si="23"/>
        <v>0</v>
      </c>
      <c r="K96" s="34"/>
      <c r="L96" s="34"/>
      <c r="M96" s="34"/>
      <c r="N96" s="34"/>
      <c r="O96" s="34">
        <f t="shared" si="21"/>
        <v>0</v>
      </c>
      <c r="P96" s="133" t="s">
        <v>125</v>
      </c>
      <c r="Q96" s="2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77.25" customHeight="1" x14ac:dyDescent="0.2">
      <c r="A97" s="219" t="s">
        <v>100</v>
      </c>
      <c r="B97" s="229" t="s">
        <v>206</v>
      </c>
      <c r="C97" s="205" t="s">
        <v>205</v>
      </c>
      <c r="D97" s="49"/>
      <c r="E97" s="49">
        <f t="shared" ref="E97:E103" si="24">H97</f>
        <v>204.2</v>
      </c>
      <c r="F97" s="48"/>
      <c r="G97" s="48"/>
      <c r="H97" s="48">
        <v>204.2</v>
      </c>
      <c r="I97" s="34"/>
      <c r="J97" s="46">
        <f t="shared" si="23"/>
        <v>0</v>
      </c>
      <c r="K97" s="34"/>
      <c r="L97" s="34"/>
      <c r="M97" s="34"/>
      <c r="N97" s="34"/>
      <c r="O97" s="34">
        <f t="shared" si="21"/>
        <v>0</v>
      </c>
      <c r="P97" s="133" t="s">
        <v>125</v>
      </c>
      <c r="Q97" s="29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46.5" customHeight="1" x14ac:dyDescent="0.2">
      <c r="A98" s="283"/>
      <c r="B98" s="286" t="s">
        <v>207</v>
      </c>
      <c r="C98" s="231" t="s">
        <v>208</v>
      </c>
      <c r="D98" s="164"/>
      <c r="E98" s="49">
        <f t="shared" si="24"/>
        <v>20</v>
      </c>
      <c r="F98" s="48"/>
      <c r="G98" s="48"/>
      <c r="H98" s="48">
        <v>20</v>
      </c>
      <c r="I98" s="34"/>
      <c r="J98" s="46">
        <f>L98+M98</f>
        <v>19.899999999999999</v>
      </c>
      <c r="K98" s="34"/>
      <c r="L98" s="34"/>
      <c r="M98" s="34">
        <v>19.899999999999999</v>
      </c>
      <c r="N98" s="34"/>
      <c r="O98" s="34"/>
      <c r="P98" s="133" t="s">
        <v>240</v>
      </c>
      <c r="Q98" s="29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24.75" customHeight="1" x14ac:dyDescent="0.2">
      <c r="A99" s="284"/>
      <c r="B99" s="287"/>
      <c r="C99" s="231" t="s">
        <v>209</v>
      </c>
      <c r="D99" s="164"/>
      <c r="E99" s="49">
        <f t="shared" si="24"/>
        <v>448.3</v>
      </c>
      <c r="F99" s="48"/>
      <c r="G99" s="48"/>
      <c r="H99" s="48">
        <v>448.3</v>
      </c>
      <c r="I99" s="34"/>
      <c r="J99" s="46">
        <f t="shared" ref="J99:J103" si="25">L99+M99</f>
        <v>0</v>
      </c>
      <c r="K99" s="34"/>
      <c r="L99" s="34"/>
      <c r="M99" s="34"/>
      <c r="N99" s="34"/>
      <c r="O99" s="34"/>
      <c r="P99" s="133" t="s">
        <v>125</v>
      </c>
      <c r="Q99" s="29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" customHeight="1" x14ac:dyDescent="0.2">
      <c r="A100" s="284"/>
      <c r="B100" s="287"/>
      <c r="C100" s="230" t="s">
        <v>210</v>
      </c>
      <c r="D100" s="164"/>
      <c r="E100" s="49">
        <f t="shared" si="24"/>
        <v>15.6</v>
      </c>
      <c r="F100" s="48"/>
      <c r="G100" s="48"/>
      <c r="H100" s="48">
        <v>15.6</v>
      </c>
      <c r="I100" s="34"/>
      <c r="J100" s="46">
        <f t="shared" si="25"/>
        <v>0</v>
      </c>
      <c r="K100" s="34"/>
      <c r="L100" s="34"/>
      <c r="M100" s="34"/>
      <c r="N100" s="34"/>
      <c r="O100" s="34"/>
      <c r="P100" s="144"/>
      <c r="Q100" s="29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34.5" customHeight="1" x14ac:dyDescent="0.2">
      <c r="A101" s="284"/>
      <c r="B101" s="287"/>
      <c r="C101" s="230" t="s">
        <v>211</v>
      </c>
      <c r="D101" s="164"/>
      <c r="E101" s="49">
        <f t="shared" si="24"/>
        <v>115</v>
      </c>
      <c r="F101" s="48"/>
      <c r="G101" s="48"/>
      <c r="H101" s="48">
        <v>115</v>
      </c>
      <c r="I101" s="34"/>
      <c r="J101" s="46">
        <f t="shared" si="25"/>
        <v>0</v>
      </c>
      <c r="K101" s="34"/>
      <c r="L101" s="34"/>
      <c r="M101" s="34"/>
      <c r="N101" s="34"/>
      <c r="O101" s="34"/>
      <c r="P101" s="144"/>
      <c r="Q101" s="29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30.75" customHeight="1" x14ac:dyDescent="0.2">
      <c r="A102" s="284"/>
      <c r="B102" s="287"/>
      <c r="C102" s="230" t="s">
        <v>212</v>
      </c>
      <c r="D102" s="164"/>
      <c r="E102" s="49">
        <f t="shared" si="24"/>
        <v>130</v>
      </c>
      <c r="F102" s="48"/>
      <c r="G102" s="48"/>
      <c r="H102" s="48">
        <v>130</v>
      </c>
      <c r="I102" s="34"/>
      <c r="J102" s="46">
        <f t="shared" si="25"/>
        <v>31</v>
      </c>
      <c r="K102" s="34"/>
      <c r="L102" s="34"/>
      <c r="M102" s="34">
        <v>31</v>
      </c>
      <c r="N102" s="34"/>
      <c r="O102" s="34"/>
      <c r="P102" s="133" t="s">
        <v>241</v>
      </c>
      <c r="Q102" s="29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21" x14ac:dyDescent="0.2">
      <c r="A103" s="285"/>
      <c r="B103" s="288"/>
      <c r="C103" s="230" t="s">
        <v>213</v>
      </c>
      <c r="D103" s="164"/>
      <c r="E103" s="49">
        <f t="shared" si="24"/>
        <v>100</v>
      </c>
      <c r="F103" s="48"/>
      <c r="G103" s="48"/>
      <c r="H103" s="48">
        <v>100</v>
      </c>
      <c r="I103" s="34"/>
      <c r="J103" s="46">
        <f t="shared" si="25"/>
        <v>0</v>
      </c>
      <c r="K103" s="34"/>
      <c r="L103" s="34"/>
      <c r="M103" s="34"/>
      <c r="N103" s="34"/>
      <c r="O103" s="34"/>
      <c r="P103" s="144"/>
      <c r="Q103" s="29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21" customHeight="1" x14ac:dyDescent="0.2">
      <c r="A104" s="240" t="s">
        <v>52</v>
      </c>
      <c r="B104" s="241"/>
      <c r="C104" s="242"/>
      <c r="D104" s="97"/>
      <c r="E104" s="91">
        <f>SUM(E90:E103)</f>
        <v>1379.4999999999998</v>
      </c>
      <c r="F104" s="91">
        <f t="shared" ref="F104:H104" si="26">SUM(F90:F103)</f>
        <v>0</v>
      </c>
      <c r="G104" s="91">
        <f t="shared" si="26"/>
        <v>108</v>
      </c>
      <c r="H104" s="91">
        <f t="shared" si="26"/>
        <v>1271.5</v>
      </c>
      <c r="I104" s="92">
        <f>SUM(I90:I93)</f>
        <v>0</v>
      </c>
      <c r="J104" s="91">
        <f t="shared" ref="J104:K104" si="27">SUM(J90:J103)</f>
        <v>50.9</v>
      </c>
      <c r="K104" s="91">
        <f t="shared" si="27"/>
        <v>0</v>
      </c>
      <c r="L104" s="91">
        <f>SUM(L90:L103)</f>
        <v>0</v>
      </c>
      <c r="M104" s="91">
        <f>SUM(M90:M103)</f>
        <v>50.9</v>
      </c>
      <c r="N104" s="92">
        <f>SUM(N90:N93)</f>
        <v>0</v>
      </c>
      <c r="O104" s="91">
        <f>J104/E104*100</f>
        <v>3.6897426603841974</v>
      </c>
      <c r="P104" s="141"/>
      <c r="Q104" s="55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54.75" customHeight="1" x14ac:dyDescent="0.2">
      <c r="A105" s="248" t="s">
        <v>144</v>
      </c>
      <c r="B105" s="249"/>
      <c r="C105" s="250"/>
      <c r="D105" s="99"/>
      <c r="E105" s="100">
        <f t="shared" ref="E105:N105" si="28">SUM(E106:E136)</f>
        <v>51648</v>
      </c>
      <c r="F105" s="100">
        <f t="shared" si="28"/>
        <v>7040</v>
      </c>
      <c r="G105" s="100">
        <f t="shared" si="28"/>
        <v>15042.9</v>
      </c>
      <c r="H105" s="100">
        <f t="shared" si="28"/>
        <v>29565.100000000002</v>
      </c>
      <c r="I105" s="101">
        <f t="shared" si="28"/>
        <v>0</v>
      </c>
      <c r="J105" s="100">
        <f t="shared" si="28"/>
        <v>4075.4</v>
      </c>
      <c r="K105" s="100">
        <f t="shared" si="28"/>
        <v>0</v>
      </c>
      <c r="L105" s="100">
        <f t="shared" si="28"/>
        <v>0</v>
      </c>
      <c r="M105" s="100">
        <f t="shared" si="28"/>
        <v>4075.4</v>
      </c>
      <c r="N105" s="102">
        <f t="shared" si="28"/>
        <v>0</v>
      </c>
      <c r="O105" s="103">
        <f>J105/E105*100</f>
        <v>7.8907218091697651</v>
      </c>
      <c r="P105" s="143"/>
      <c r="Q105" s="55"/>
      <c r="R105" s="166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21" customHeight="1" x14ac:dyDescent="0.2">
      <c r="A106" s="159" t="s">
        <v>70</v>
      </c>
      <c r="B106" s="262" t="s">
        <v>22</v>
      </c>
      <c r="C106" s="263"/>
      <c r="D106" s="27">
        <v>6663.9</v>
      </c>
      <c r="E106" s="49">
        <f>G106+H106</f>
        <v>6664</v>
      </c>
      <c r="F106" s="46"/>
      <c r="G106" s="46"/>
      <c r="H106" s="49">
        <v>6664</v>
      </c>
      <c r="I106" s="46"/>
      <c r="J106" s="49">
        <f>M106</f>
        <v>1340</v>
      </c>
      <c r="K106" s="46"/>
      <c r="L106" s="46"/>
      <c r="M106" s="169">
        <v>1340</v>
      </c>
      <c r="N106" s="56"/>
      <c r="O106" s="48">
        <f>J106/E106*100</f>
        <v>20.108043217286912</v>
      </c>
      <c r="P106" s="130" t="s">
        <v>191</v>
      </c>
      <c r="Q106" s="29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75" hidden="1" customHeight="1" x14ac:dyDescent="0.2">
      <c r="A107" s="159" t="s">
        <v>146</v>
      </c>
      <c r="B107" s="238" t="s">
        <v>145</v>
      </c>
      <c r="C107" s="239"/>
      <c r="D107" s="27"/>
      <c r="E107" s="49">
        <f t="shared" ref="E107:E108" si="29">G107+H107</f>
        <v>0</v>
      </c>
      <c r="F107" s="46"/>
      <c r="G107" s="46"/>
      <c r="H107" s="49">
        <v>0</v>
      </c>
      <c r="I107" s="46"/>
      <c r="J107" s="49">
        <f t="shared" ref="J107:J108" si="30">M107</f>
        <v>0</v>
      </c>
      <c r="K107" s="46"/>
      <c r="L107" s="46"/>
      <c r="M107" s="169">
        <v>0</v>
      </c>
      <c r="N107" s="56"/>
      <c r="O107" s="48" t="e">
        <f t="shared" ref="O107:O136" si="31">J107/E107*100</f>
        <v>#DIV/0!</v>
      </c>
      <c r="P107" s="144"/>
      <c r="Q107" s="29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75.75" customHeight="1" x14ac:dyDescent="0.2">
      <c r="A108" s="189"/>
      <c r="B108" s="238" t="s">
        <v>177</v>
      </c>
      <c r="C108" s="239"/>
      <c r="D108" s="27"/>
      <c r="E108" s="49">
        <f t="shared" si="29"/>
        <v>4900</v>
      </c>
      <c r="F108" s="46"/>
      <c r="G108" s="46"/>
      <c r="H108" s="49">
        <v>4900</v>
      </c>
      <c r="I108" s="46"/>
      <c r="J108" s="49">
        <f t="shared" si="30"/>
        <v>868.8</v>
      </c>
      <c r="K108" s="46"/>
      <c r="L108" s="46"/>
      <c r="M108" s="169">
        <v>868.8</v>
      </c>
      <c r="N108" s="56"/>
      <c r="O108" s="48">
        <f t="shared" si="31"/>
        <v>17.730612244897959</v>
      </c>
      <c r="P108" s="130" t="s">
        <v>242</v>
      </c>
      <c r="Q108" s="29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45" customHeight="1" x14ac:dyDescent="0.2">
      <c r="A109" s="159" t="s">
        <v>71</v>
      </c>
      <c r="B109" s="262" t="s">
        <v>192</v>
      </c>
      <c r="C109" s="263"/>
      <c r="D109" s="27">
        <v>2488.8000000000002</v>
      </c>
      <c r="E109" s="49">
        <f t="shared" ref="E109:E110" si="32">G109+H109</f>
        <v>3000</v>
      </c>
      <c r="F109" s="46"/>
      <c r="G109" s="46"/>
      <c r="H109" s="49">
        <v>3000</v>
      </c>
      <c r="I109" s="46"/>
      <c r="J109" s="49">
        <f>M109</f>
        <v>512.5</v>
      </c>
      <c r="K109" s="49"/>
      <c r="L109" s="49"/>
      <c r="M109" s="169">
        <v>512.5</v>
      </c>
      <c r="N109" s="48"/>
      <c r="O109" s="48">
        <f t="shared" si="31"/>
        <v>17.083333333333332</v>
      </c>
      <c r="P109" s="130" t="s">
        <v>243</v>
      </c>
      <c r="Q109" s="19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45" customHeight="1" x14ac:dyDescent="0.2">
      <c r="A110" s="256" t="s">
        <v>72</v>
      </c>
      <c r="B110" s="319" t="s">
        <v>178</v>
      </c>
      <c r="C110" s="320"/>
      <c r="D110" s="27"/>
      <c r="E110" s="49">
        <f t="shared" si="32"/>
        <v>929.9</v>
      </c>
      <c r="F110" s="46"/>
      <c r="G110" s="46"/>
      <c r="H110" s="49">
        <v>929.9</v>
      </c>
      <c r="I110" s="46"/>
      <c r="J110" s="49">
        <f>M110</f>
        <v>557.9</v>
      </c>
      <c r="K110" s="49"/>
      <c r="L110" s="49"/>
      <c r="M110" s="169">
        <v>557.9</v>
      </c>
      <c r="N110" s="48"/>
      <c r="O110" s="48"/>
      <c r="P110" s="130" t="s">
        <v>193</v>
      </c>
      <c r="Q110" s="19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4.25" customHeight="1" x14ac:dyDescent="0.2">
      <c r="A111" s="257"/>
      <c r="B111" s="354"/>
      <c r="C111" s="355"/>
      <c r="D111" s="27">
        <v>3135.5</v>
      </c>
      <c r="E111" s="49">
        <f>G111+H111</f>
        <v>3028.6</v>
      </c>
      <c r="F111" s="46"/>
      <c r="G111" s="46">
        <v>2057.6</v>
      </c>
      <c r="H111" s="49">
        <v>971</v>
      </c>
      <c r="I111" s="46"/>
      <c r="J111" s="49">
        <f t="shared" ref="J111:J117" si="33">M111</f>
        <v>0</v>
      </c>
      <c r="K111" s="49"/>
      <c r="L111" s="49"/>
      <c r="M111" s="169"/>
      <c r="N111" s="34"/>
      <c r="O111" s="48">
        <f t="shared" si="31"/>
        <v>0</v>
      </c>
      <c r="P111" s="133" t="s">
        <v>125</v>
      </c>
      <c r="Q111" s="104"/>
      <c r="R111" s="17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71.25" customHeight="1" x14ac:dyDescent="0.2">
      <c r="A112" s="159" t="s">
        <v>73</v>
      </c>
      <c r="B112" s="262" t="s">
        <v>95</v>
      </c>
      <c r="C112" s="263"/>
      <c r="D112" s="26">
        <v>1537.4</v>
      </c>
      <c r="E112" s="49">
        <f>H112</f>
        <v>1037.4000000000001</v>
      </c>
      <c r="F112" s="46"/>
      <c r="G112" s="206"/>
      <c r="H112" s="49">
        <v>1037.4000000000001</v>
      </c>
      <c r="I112" s="46"/>
      <c r="J112" s="49">
        <f t="shared" si="33"/>
        <v>0</v>
      </c>
      <c r="K112" s="49"/>
      <c r="L112" s="49"/>
      <c r="M112" s="169">
        <v>0</v>
      </c>
      <c r="N112" s="34"/>
      <c r="O112" s="48">
        <f t="shared" si="31"/>
        <v>0</v>
      </c>
      <c r="P112" s="173" t="s">
        <v>255</v>
      </c>
      <c r="Q112" s="105"/>
      <c r="R112" s="19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27" customHeight="1" x14ac:dyDescent="0.2">
      <c r="A113" s="159" t="s">
        <v>73</v>
      </c>
      <c r="B113" s="262" t="s">
        <v>147</v>
      </c>
      <c r="C113" s="263"/>
      <c r="D113" s="62">
        <v>732</v>
      </c>
      <c r="E113" s="49">
        <f t="shared" ref="E113:E114" si="34">H113</f>
        <v>400</v>
      </c>
      <c r="F113" s="46"/>
      <c r="G113" s="46"/>
      <c r="H113" s="49">
        <v>400</v>
      </c>
      <c r="I113" s="46"/>
      <c r="J113" s="49">
        <f t="shared" si="33"/>
        <v>0</v>
      </c>
      <c r="K113" s="46"/>
      <c r="L113" s="46"/>
      <c r="M113" s="169"/>
      <c r="N113" s="34"/>
      <c r="O113" s="48">
        <f>J113/E113*100</f>
        <v>0</v>
      </c>
      <c r="P113" s="133" t="s">
        <v>125</v>
      </c>
      <c r="Q113" s="105"/>
      <c r="R113" s="20"/>
      <c r="S113" s="8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27" customHeight="1" x14ac:dyDescent="0.2">
      <c r="A114" s="159" t="s">
        <v>74</v>
      </c>
      <c r="B114" s="238" t="s">
        <v>23</v>
      </c>
      <c r="C114" s="239"/>
      <c r="D114" s="25">
        <v>229.535</v>
      </c>
      <c r="E114" s="49">
        <f t="shared" si="34"/>
        <v>200</v>
      </c>
      <c r="F114" s="46"/>
      <c r="G114" s="46"/>
      <c r="H114" s="49">
        <v>200</v>
      </c>
      <c r="I114" s="46"/>
      <c r="J114" s="49">
        <f t="shared" si="33"/>
        <v>14.1</v>
      </c>
      <c r="K114" s="49"/>
      <c r="L114" s="49"/>
      <c r="M114" s="169">
        <v>14.1</v>
      </c>
      <c r="N114" s="34"/>
      <c r="O114" s="48">
        <f t="shared" si="31"/>
        <v>7.0499999999999989</v>
      </c>
      <c r="P114" s="173" t="s">
        <v>255</v>
      </c>
      <c r="Q114" s="105"/>
      <c r="R114" s="20"/>
      <c r="S114" s="8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71.25" customHeight="1" x14ac:dyDescent="0.2">
      <c r="A115" s="193" t="s">
        <v>149</v>
      </c>
      <c r="B115" s="238" t="s">
        <v>148</v>
      </c>
      <c r="C115" s="239"/>
      <c r="D115" s="25">
        <v>521.5</v>
      </c>
      <c r="E115" s="49">
        <f>F115+G115+H115+I115</f>
        <v>442</v>
      </c>
      <c r="F115" s="46"/>
      <c r="G115" s="46"/>
      <c r="H115" s="49">
        <v>442</v>
      </c>
      <c r="I115" s="46"/>
      <c r="J115" s="49">
        <f t="shared" si="33"/>
        <v>0</v>
      </c>
      <c r="K115" s="46"/>
      <c r="L115" s="46"/>
      <c r="M115" s="169"/>
      <c r="N115" s="34"/>
      <c r="O115" s="48">
        <f t="shared" si="31"/>
        <v>0</v>
      </c>
      <c r="P115" s="173" t="s">
        <v>125</v>
      </c>
      <c r="Q115" s="106"/>
      <c r="R115" s="18"/>
      <c r="S115" s="8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30.75" customHeight="1" x14ac:dyDescent="0.2">
      <c r="A116" s="193"/>
      <c r="B116" s="238" t="s">
        <v>179</v>
      </c>
      <c r="C116" s="239"/>
      <c r="D116" s="25"/>
      <c r="E116" s="49">
        <f t="shared" ref="E116" si="35">F116+G116+H116+I116</f>
        <v>100</v>
      </c>
      <c r="F116" s="46"/>
      <c r="G116" s="46"/>
      <c r="H116" s="49">
        <v>100</v>
      </c>
      <c r="I116" s="207"/>
      <c r="J116" s="49">
        <f t="shared" si="33"/>
        <v>0</v>
      </c>
      <c r="K116" s="46"/>
      <c r="L116" s="46"/>
      <c r="M116" s="169"/>
      <c r="N116" s="34"/>
      <c r="O116" s="48">
        <f t="shared" si="31"/>
        <v>0</v>
      </c>
      <c r="P116" s="173"/>
      <c r="Q116" s="106"/>
      <c r="R116" s="18"/>
      <c r="S116" s="8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20.25" customHeight="1" x14ac:dyDescent="0.2">
      <c r="A117" s="159" t="s">
        <v>75</v>
      </c>
      <c r="B117" s="243" t="s">
        <v>122</v>
      </c>
      <c r="C117" s="244"/>
      <c r="D117" s="25"/>
      <c r="E117" s="49">
        <f t="shared" ref="E117:E125" si="36">F117+G117+H117+I117</f>
        <v>2100</v>
      </c>
      <c r="F117" s="46"/>
      <c r="G117" s="46"/>
      <c r="H117" s="49">
        <v>2100</v>
      </c>
      <c r="I117" s="46"/>
      <c r="J117" s="49">
        <f t="shared" si="33"/>
        <v>0</v>
      </c>
      <c r="K117" s="46"/>
      <c r="L117" s="46"/>
      <c r="M117" s="169"/>
      <c r="N117" s="34"/>
      <c r="O117" s="48">
        <f t="shared" si="31"/>
        <v>0</v>
      </c>
      <c r="P117" s="173" t="s">
        <v>125</v>
      </c>
      <c r="Q117" s="104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22.5" customHeight="1" x14ac:dyDescent="0.2">
      <c r="A118" s="159" t="s">
        <v>75</v>
      </c>
      <c r="B118" s="246" t="s">
        <v>24</v>
      </c>
      <c r="C118" s="247"/>
      <c r="D118" s="28">
        <v>1096.3</v>
      </c>
      <c r="E118" s="49">
        <f t="shared" si="36"/>
        <v>1600</v>
      </c>
      <c r="F118" s="46"/>
      <c r="G118" s="46"/>
      <c r="H118" s="49">
        <v>1600</v>
      </c>
      <c r="I118" s="46"/>
      <c r="J118" s="49">
        <f>M118</f>
        <v>486.6</v>
      </c>
      <c r="K118" s="49"/>
      <c r="L118" s="49"/>
      <c r="M118" s="169">
        <v>486.6</v>
      </c>
      <c r="N118" s="34"/>
      <c r="O118" s="48">
        <f t="shared" si="31"/>
        <v>30.412500000000005</v>
      </c>
      <c r="P118" s="173" t="s">
        <v>255</v>
      </c>
      <c r="Q118" s="107"/>
      <c r="R118" s="19"/>
      <c r="S118" s="8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21.75" customHeight="1" x14ac:dyDescent="0.2">
      <c r="A119" s="32" t="s">
        <v>75</v>
      </c>
      <c r="B119" s="253" t="s">
        <v>25</v>
      </c>
      <c r="C119" s="254"/>
      <c r="D119" s="81">
        <v>0</v>
      </c>
      <c r="E119" s="49">
        <f t="shared" si="36"/>
        <v>50</v>
      </c>
      <c r="F119" s="46"/>
      <c r="G119" s="46"/>
      <c r="H119" s="49">
        <v>50</v>
      </c>
      <c r="I119" s="46"/>
      <c r="J119" s="49">
        <f>M119</f>
        <v>0</v>
      </c>
      <c r="K119" s="46"/>
      <c r="L119" s="46"/>
      <c r="M119" s="169"/>
      <c r="N119" s="34"/>
      <c r="O119" s="48">
        <f t="shared" si="31"/>
        <v>0</v>
      </c>
      <c r="P119" s="236"/>
      <c r="Q119" s="104"/>
      <c r="R119" s="17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34.5" customHeight="1" x14ac:dyDescent="0.2">
      <c r="A120" s="159" t="s">
        <v>75</v>
      </c>
      <c r="B120" s="247" t="s">
        <v>29</v>
      </c>
      <c r="C120" s="255"/>
      <c r="D120" s="109">
        <v>1200</v>
      </c>
      <c r="E120" s="49">
        <f t="shared" si="36"/>
        <v>1100</v>
      </c>
      <c r="F120" s="46"/>
      <c r="G120" s="46"/>
      <c r="H120" s="49">
        <v>1100</v>
      </c>
      <c r="I120" s="46"/>
      <c r="J120" s="49">
        <f>M120</f>
        <v>0</v>
      </c>
      <c r="K120" s="46"/>
      <c r="L120" s="46"/>
      <c r="M120" s="169">
        <v>0</v>
      </c>
      <c r="N120" s="34"/>
      <c r="O120" s="48">
        <f t="shared" si="31"/>
        <v>0</v>
      </c>
      <c r="P120" s="237" t="s">
        <v>245</v>
      </c>
      <c r="Q120" s="104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23.25" customHeight="1" x14ac:dyDescent="0.2">
      <c r="A121" s="159" t="s">
        <v>76</v>
      </c>
      <c r="B121" s="246" t="s">
        <v>26</v>
      </c>
      <c r="C121" s="247"/>
      <c r="D121" s="64">
        <v>100</v>
      </c>
      <c r="E121" s="49">
        <f t="shared" si="36"/>
        <v>100</v>
      </c>
      <c r="F121" s="86"/>
      <c r="G121" s="86"/>
      <c r="H121" s="49">
        <v>100</v>
      </c>
      <c r="I121" s="86"/>
      <c r="J121" s="49">
        <f t="shared" ref="J121:J126" si="37">M121</f>
        <v>0</v>
      </c>
      <c r="K121" s="86"/>
      <c r="L121" s="86"/>
      <c r="M121" s="201"/>
      <c r="N121" s="84"/>
      <c r="O121" s="48">
        <f t="shared" si="31"/>
        <v>0</v>
      </c>
      <c r="P121" s="237" t="s">
        <v>249</v>
      </c>
      <c r="Q121" s="104"/>
      <c r="R121" s="17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22.5" customHeight="1" x14ac:dyDescent="0.2">
      <c r="A122" s="159" t="s">
        <v>77</v>
      </c>
      <c r="B122" s="245" t="s">
        <v>27</v>
      </c>
      <c r="C122" s="244"/>
      <c r="D122" s="25">
        <v>83.4</v>
      </c>
      <c r="E122" s="49">
        <f t="shared" si="36"/>
        <v>100</v>
      </c>
      <c r="F122" s="46"/>
      <c r="G122" s="46"/>
      <c r="H122" s="49">
        <v>100</v>
      </c>
      <c r="I122" s="46"/>
      <c r="J122" s="49">
        <f t="shared" si="37"/>
        <v>0</v>
      </c>
      <c r="K122" s="46"/>
      <c r="L122" s="46"/>
      <c r="M122" s="49"/>
      <c r="N122" s="34"/>
      <c r="O122" s="48">
        <f t="shared" si="31"/>
        <v>0</v>
      </c>
      <c r="P122" s="173"/>
      <c r="Q122" s="108"/>
      <c r="R122" s="16"/>
      <c r="S122" s="24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27.75" customHeight="1" x14ac:dyDescent="0.2">
      <c r="A123" s="159" t="s">
        <v>107</v>
      </c>
      <c r="B123" s="251" t="s">
        <v>28</v>
      </c>
      <c r="C123" s="252"/>
      <c r="D123" s="81">
        <v>216</v>
      </c>
      <c r="E123" s="49">
        <f t="shared" si="36"/>
        <v>100</v>
      </c>
      <c r="F123" s="46"/>
      <c r="G123" s="46"/>
      <c r="H123" s="49">
        <v>100</v>
      </c>
      <c r="I123" s="46"/>
      <c r="J123" s="49">
        <f t="shared" si="37"/>
        <v>0</v>
      </c>
      <c r="K123" s="46"/>
      <c r="L123" s="46"/>
      <c r="M123" s="49"/>
      <c r="N123" s="34"/>
      <c r="O123" s="48">
        <f t="shared" si="31"/>
        <v>0</v>
      </c>
      <c r="P123" s="133"/>
      <c r="Q123" s="29"/>
      <c r="R123" s="1"/>
      <c r="S123" s="1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23.25" customHeight="1" x14ac:dyDescent="0.2">
      <c r="A124" s="159" t="s">
        <v>75</v>
      </c>
      <c r="B124" s="251" t="s">
        <v>30</v>
      </c>
      <c r="C124" s="252"/>
      <c r="D124" s="26">
        <v>215.5</v>
      </c>
      <c r="E124" s="49">
        <f t="shared" si="36"/>
        <v>200</v>
      </c>
      <c r="F124" s="46"/>
      <c r="G124" s="46"/>
      <c r="H124" s="49">
        <v>200</v>
      </c>
      <c r="I124" s="46"/>
      <c r="J124" s="49">
        <f t="shared" si="37"/>
        <v>0</v>
      </c>
      <c r="K124" s="46"/>
      <c r="L124" s="46"/>
      <c r="M124" s="49"/>
      <c r="N124" s="34"/>
      <c r="O124" s="48">
        <f t="shared" si="31"/>
        <v>0</v>
      </c>
      <c r="P124" s="133" t="s">
        <v>125</v>
      </c>
      <c r="Q124" s="110"/>
      <c r="R124" s="16"/>
      <c r="S124" s="24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92.25" customHeight="1" x14ac:dyDescent="0.2">
      <c r="A125" s="219"/>
      <c r="B125" s="352" t="s">
        <v>180</v>
      </c>
      <c r="C125" s="353"/>
      <c r="D125" s="81">
        <v>800</v>
      </c>
      <c r="E125" s="49">
        <f t="shared" si="36"/>
        <v>800</v>
      </c>
      <c r="F125" s="46"/>
      <c r="G125" s="46"/>
      <c r="H125" s="49">
        <v>800</v>
      </c>
      <c r="I125" s="46"/>
      <c r="J125" s="49">
        <f t="shared" si="37"/>
        <v>0</v>
      </c>
      <c r="K125" s="46"/>
      <c r="L125" s="46"/>
      <c r="M125" s="169"/>
      <c r="N125" s="34"/>
      <c r="O125" s="48">
        <f t="shared" si="31"/>
        <v>0</v>
      </c>
      <c r="P125" s="133" t="s">
        <v>125</v>
      </c>
      <c r="Q125" s="104"/>
      <c r="R125" s="17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9.5" customHeight="1" x14ac:dyDescent="0.2">
      <c r="A126" s="159" t="s">
        <v>78</v>
      </c>
      <c r="B126" s="251" t="s">
        <v>31</v>
      </c>
      <c r="C126" s="252"/>
      <c r="D126" s="62">
        <v>300</v>
      </c>
      <c r="E126" s="49">
        <f t="shared" ref="E126:E129" si="38">F126+G126+H126+I126</f>
        <v>500</v>
      </c>
      <c r="F126" s="46"/>
      <c r="G126" s="46"/>
      <c r="H126" s="49">
        <v>500</v>
      </c>
      <c r="I126" s="46"/>
      <c r="J126" s="49">
        <f t="shared" si="37"/>
        <v>87</v>
      </c>
      <c r="K126" s="46"/>
      <c r="L126" s="46"/>
      <c r="M126" s="169">
        <v>87</v>
      </c>
      <c r="N126" s="34"/>
      <c r="O126" s="48">
        <f>J126/E126*100</f>
        <v>17.399999999999999</v>
      </c>
      <c r="P126" s="237" t="s">
        <v>248</v>
      </c>
      <c r="Q126" s="2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36.75" customHeight="1" x14ac:dyDescent="0.2">
      <c r="A127" s="159" t="s">
        <v>77</v>
      </c>
      <c r="B127" s="251" t="s">
        <v>79</v>
      </c>
      <c r="C127" s="252"/>
      <c r="D127" s="62">
        <v>999.8</v>
      </c>
      <c r="E127" s="49">
        <f t="shared" si="38"/>
        <v>1000</v>
      </c>
      <c r="F127" s="46"/>
      <c r="G127" s="46"/>
      <c r="H127" s="49">
        <v>1000</v>
      </c>
      <c r="I127" s="46"/>
      <c r="J127" s="49">
        <f>M127</f>
        <v>201.9</v>
      </c>
      <c r="K127" s="46"/>
      <c r="L127" s="46"/>
      <c r="M127" s="169">
        <v>201.9</v>
      </c>
      <c r="N127" s="34"/>
      <c r="O127" s="48">
        <f t="shared" si="31"/>
        <v>20.190000000000001</v>
      </c>
      <c r="P127" s="237" t="s">
        <v>246</v>
      </c>
      <c r="Q127" s="2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8.75" customHeight="1" x14ac:dyDescent="0.2">
      <c r="A128" s="159" t="s">
        <v>78</v>
      </c>
      <c r="B128" s="246" t="s">
        <v>55</v>
      </c>
      <c r="C128" s="247"/>
      <c r="D128" s="64">
        <v>200</v>
      </c>
      <c r="E128" s="49">
        <f t="shared" si="38"/>
        <v>150</v>
      </c>
      <c r="F128" s="46"/>
      <c r="G128" s="46"/>
      <c r="H128" s="49">
        <v>150</v>
      </c>
      <c r="I128" s="46"/>
      <c r="J128" s="49">
        <f>M128</f>
        <v>0</v>
      </c>
      <c r="K128" s="46"/>
      <c r="L128" s="46"/>
      <c r="M128" s="49"/>
      <c r="N128" s="34"/>
      <c r="O128" s="48">
        <f t="shared" si="31"/>
        <v>0</v>
      </c>
      <c r="P128" s="144"/>
      <c r="Q128" s="2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33" customHeight="1" x14ac:dyDescent="0.2">
      <c r="A129" s="159" t="s">
        <v>111</v>
      </c>
      <c r="B129" s="331" t="s">
        <v>181</v>
      </c>
      <c r="C129" s="247"/>
      <c r="D129" s="64">
        <v>50</v>
      </c>
      <c r="E129" s="49">
        <f t="shared" si="38"/>
        <v>75.3</v>
      </c>
      <c r="F129" s="46"/>
      <c r="G129" s="49">
        <v>25.3</v>
      </c>
      <c r="H129" s="49">
        <v>50</v>
      </c>
      <c r="I129" s="46"/>
      <c r="J129" s="49">
        <f>M129+L129</f>
        <v>0</v>
      </c>
      <c r="K129" s="46"/>
      <c r="L129" s="46"/>
      <c r="M129" s="169"/>
      <c r="N129" s="34"/>
      <c r="O129" s="48">
        <f t="shared" si="31"/>
        <v>0</v>
      </c>
      <c r="P129" s="133"/>
      <c r="Q129" s="2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33.75" customHeight="1" x14ac:dyDescent="0.2">
      <c r="A130" s="159"/>
      <c r="B130" s="331" t="s">
        <v>182</v>
      </c>
      <c r="C130" s="247"/>
      <c r="D130" s="81"/>
      <c r="E130" s="49">
        <v>130</v>
      </c>
      <c r="F130" s="46"/>
      <c r="G130" s="46"/>
      <c r="H130" s="169">
        <v>130</v>
      </c>
      <c r="I130" s="46"/>
      <c r="J130" s="49">
        <f>M130</f>
        <v>6.6</v>
      </c>
      <c r="K130" s="46"/>
      <c r="L130" s="46"/>
      <c r="M130" s="169">
        <v>6.6</v>
      </c>
      <c r="N130" s="34"/>
      <c r="O130" s="48">
        <f>J130/E130*100</f>
        <v>5.0769230769230766</v>
      </c>
      <c r="P130" s="237" t="s">
        <v>244</v>
      </c>
      <c r="Q130" s="29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35.25" customHeight="1" x14ac:dyDescent="0.2">
      <c r="A131" s="159"/>
      <c r="B131" s="331" t="s">
        <v>183</v>
      </c>
      <c r="C131" s="247"/>
      <c r="D131" s="81"/>
      <c r="E131" s="49">
        <f>F131+G131+H131</f>
        <v>50</v>
      </c>
      <c r="F131" s="46"/>
      <c r="G131" s="46"/>
      <c r="H131" s="49">
        <v>50</v>
      </c>
      <c r="I131" s="49"/>
      <c r="J131" s="49">
        <f>K131+L131+M131</f>
        <v>0</v>
      </c>
      <c r="K131" s="46"/>
      <c r="L131" s="46"/>
      <c r="M131" s="49"/>
      <c r="N131" s="34"/>
      <c r="O131" s="48">
        <f t="shared" si="31"/>
        <v>0</v>
      </c>
      <c r="P131" s="133"/>
      <c r="Q131" s="5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69" customHeight="1" x14ac:dyDescent="0.2">
      <c r="A132" s="159"/>
      <c r="B132" s="331" t="s">
        <v>184</v>
      </c>
      <c r="C132" s="247"/>
      <c r="D132" s="81"/>
      <c r="E132" s="49">
        <f>F132+G132+H132</f>
        <v>1100</v>
      </c>
      <c r="F132" s="46"/>
      <c r="G132" s="46"/>
      <c r="H132" s="49">
        <v>1100</v>
      </c>
      <c r="I132" s="46"/>
      <c r="J132" s="49">
        <f t="shared" ref="J132:J135" si="39">K132+L132+M132</f>
        <v>0</v>
      </c>
      <c r="K132" s="46"/>
      <c r="L132" s="46"/>
      <c r="M132" s="49"/>
      <c r="N132" s="34"/>
      <c r="O132" s="48">
        <f t="shared" si="31"/>
        <v>0</v>
      </c>
      <c r="P132" s="133" t="s">
        <v>125</v>
      </c>
      <c r="Q132" s="5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54" customHeight="1" x14ac:dyDescent="0.2">
      <c r="A133" s="159"/>
      <c r="B133" s="342" t="s">
        <v>214</v>
      </c>
      <c r="C133" s="343"/>
      <c r="D133" s="81"/>
      <c r="E133" s="49">
        <f>F133+G133+H133</f>
        <v>21052.7</v>
      </c>
      <c r="F133" s="46">
        <v>7040</v>
      </c>
      <c r="G133" s="46">
        <v>12960</v>
      </c>
      <c r="H133" s="49">
        <v>1052.7</v>
      </c>
      <c r="I133" s="46"/>
      <c r="J133" s="49">
        <f t="shared" si="39"/>
        <v>0</v>
      </c>
      <c r="K133" s="46"/>
      <c r="L133" s="46"/>
      <c r="M133" s="49"/>
      <c r="N133" s="34"/>
      <c r="O133" s="48">
        <f>J133/E133*100</f>
        <v>0</v>
      </c>
      <c r="P133" s="133" t="s">
        <v>125</v>
      </c>
      <c r="Q133" s="29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20.25" customHeight="1" x14ac:dyDescent="0.2">
      <c r="A134" s="215"/>
      <c r="B134" s="331" t="s">
        <v>215</v>
      </c>
      <c r="C134" s="247"/>
      <c r="D134" s="81"/>
      <c r="E134" s="49">
        <f t="shared" ref="E134:E135" si="40">F134+G134+H134</f>
        <v>400</v>
      </c>
      <c r="F134" s="46"/>
      <c r="G134" s="46"/>
      <c r="H134" s="49">
        <v>400</v>
      </c>
      <c r="I134" s="46"/>
      <c r="J134" s="49"/>
      <c r="K134" s="46"/>
      <c r="L134" s="46"/>
      <c r="M134" s="169">
        <v>0</v>
      </c>
      <c r="N134" s="34"/>
      <c r="O134" s="48"/>
      <c r="P134" s="173" t="s">
        <v>247</v>
      </c>
      <c r="Q134" s="2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7.25" customHeight="1" x14ac:dyDescent="0.2">
      <c r="A135" s="233"/>
      <c r="B135" s="331" t="s">
        <v>130</v>
      </c>
      <c r="C135" s="247"/>
      <c r="D135" s="81"/>
      <c r="E135" s="49">
        <f t="shared" si="40"/>
        <v>338.1</v>
      </c>
      <c r="F135" s="46"/>
      <c r="G135" s="46"/>
      <c r="H135" s="49">
        <v>338.1</v>
      </c>
      <c r="I135" s="46"/>
      <c r="J135" s="49">
        <f t="shared" si="39"/>
        <v>0</v>
      </c>
      <c r="K135" s="46"/>
      <c r="L135" s="46"/>
      <c r="M135" s="169"/>
      <c r="N135" s="34"/>
      <c r="O135" s="48">
        <f t="shared" si="31"/>
        <v>0</v>
      </c>
      <c r="P135" s="190"/>
      <c r="Q135" s="29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50.25" hidden="1" customHeight="1" x14ac:dyDescent="0.2">
      <c r="A136" s="159" t="s">
        <v>80</v>
      </c>
      <c r="B136" s="253" t="s">
        <v>119</v>
      </c>
      <c r="C136" s="254"/>
      <c r="D136" s="26">
        <v>871.2</v>
      </c>
      <c r="E136" s="49">
        <f>F136+G136+H136+I136</f>
        <v>0</v>
      </c>
      <c r="F136" s="46"/>
      <c r="G136" s="46"/>
      <c r="H136" s="49">
        <v>0</v>
      </c>
      <c r="I136" s="46"/>
      <c r="J136" s="49"/>
      <c r="K136" s="46"/>
      <c r="L136" s="46"/>
      <c r="M136" s="49"/>
      <c r="N136" s="34"/>
      <c r="O136" s="48" t="e">
        <f t="shared" si="31"/>
        <v>#DIV/0!</v>
      </c>
      <c r="P136" s="133" t="s">
        <v>125</v>
      </c>
      <c r="Q136" s="29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66" customHeight="1" x14ac:dyDescent="0.2">
      <c r="A137" s="365" t="s">
        <v>150</v>
      </c>
      <c r="B137" s="366"/>
      <c r="C137" s="367"/>
      <c r="D137" s="112"/>
      <c r="E137" s="114">
        <f>E148+E153+E157+E161</f>
        <v>69738</v>
      </c>
      <c r="F137" s="114">
        <f>F148+F153+F157</f>
        <v>0</v>
      </c>
      <c r="G137" s="114">
        <f>G148+G153+G157+G161</f>
        <v>7035.3</v>
      </c>
      <c r="H137" s="114">
        <f>H148+H153+H157+H161</f>
        <v>62702.700000000004</v>
      </c>
      <c r="I137" s="113">
        <f>I148+I153+I157</f>
        <v>0</v>
      </c>
      <c r="J137" s="114">
        <f>J148+J153+J157+J161</f>
        <v>12522.300000000003</v>
      </c>
      <c r="K137" s="114">
        <f>K148+K153+K157</f>
        <v>0</v>
      </c>
      <c r="L137" s="114">
        <f>L148+L153+L157</f>
        <v>0</v>
      </c>
      <c r="M137" s="114">
        <f>M148+M153+M157+M161</f>
        <v>12522.300000000003</v>
      </c>
      <c r="N137" s="113">
        <f>N148+N153+N157</f>
        <v>0</v>
      </c>
      <c r="O137" s="114">
        <f>J137/E137*100</f>
        <v>17.956207519573265</v>
      </c>
      <c r="P137" s="147"/>
      <c r="Q137" s="5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9.5" customHeight="1" x14ac:dyDescent="0.2">
      <c r="A138" s="289" t="s">
        <v>44</v>
      </c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1"/>
      <c r="Q138" s="29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51" customHeight="1" x14ac:dyDescent="0.2">
      <c r="A139" s="208"/>
      <c r="B139" s="342" t="s">
        <v>216</v>
      </c>
      <c r="C139" s="343"/>
      <c r="D139" s="208"/>
      <c r="E139" s="109">
        <f>H139</f>
        <v>18569.900000000001</v>
      </c>
      <c r="F139" s="208"/>
      <c r="G139" s="208"/>
      <c r="H139" s="209">
        <v>18569.900000000001</v>
      </c>
      <c r="I139" s="208"/>
      <c r="J139" s="209">
        <f>L139+M139</f>
        <v>4642.5</v>
      </c>
      <c r="K139" s="208"/>
      <c r="L139" s="208"/>
      <c r="M139" s="209">
        <v>4642.5</v>
      </c>
      <c r="N139" s="208"/>
      <c r="O139" s="216">
        <f>J139/E139*100</f>
        <v>25.00013462646541</v>
      </c>
      <c r="P139" s="34" t="s">
        <v>194</v>
      </c>
      <c r="Q139" s="29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51" customHeight="1" x14ac:dyDescent="0.2">
      <c r="A140" s="153" t="s">
        <v>152</v>
      </c>
      <c r="B140" s="331" t="s">
        <v>151</v>
      </c>
      <c r="C140" s="247"/>
      <c r="D140" s="162"/>
      <c r="E140" s="109">
        <f>H140</f>
        <v>299.39999999999998</v>
      </c>
      <c r="F140" s="198"/>
      <c r="G140" s="198"/>
      <c r="H140" s="109">
        <v>299.39999999999998</v>
      </c>
      <c r="I140" s="199"/>
      <c r="J140" s="209">
        <f t="shared" ref="J140:J141" si="41">L140+M140</f>
        <v>0</v>
      </c>
      <c r="K140" s="199"/>
      <c r="L140" s="199"/>
      <c r="M140" s="109"/>
      <c r="N140" s="199"/>
      <c r="O140" s="216">
        <f>J140/E140*100</f>
        <v>0</v>
      </c>
      <c r="P140" s="162"/>
      <c r="Q140" s="111"/>
      <c r="R140" s="6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35.25" customHeight="1" x14ac:dyDescent="0.2">
      <c r="A141" s="153"/>
      <c r="B141" s="342" t="s">
        <v>185</v>
      </c>
      <c r="C141" s="343"/>
      <c r="D141" s="184"/>
      <c r="E141" s="109">
        <f>H141</f>
        <v>50</v>
      </c>
      <c r="F141" s="198"/>
      <c r="G141" s="198"/>
      <c r="H141" s="109">
        <v>50</v>
      </c>
      <c r="I141" s="199"/>
      <c r="J141" s="209">
        <f t="shared" si="41"/>
        <v>7.5</v>
      </c>
      <c r="K141" s="199"/>
      <c r="L141" s="199"/>
      <c r="M141" s="109">
        <v>7.5</v>
      </c>
      <c r="N141" s="199"/>
      <c r="O141" s="216">
        <f>J141/E141*100</f>
        <v>15</v>
      </c>
      <c r="P141" s="210" t="s">
        <v>251</v>
      </c>
      <c r="Q141" s="111"/>
      <c r="R141" s="6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 hidden="1" customHeight="1" x14ac:dyDescent="0.2">
      <c r="A142" s="220"/>
      <c r="B142" s="346"/>
      <c r="C142" s="346"/>
      <c r="D142" s="64"/>
      <c r="E142" s="228"/>
      <c r="F142" s="227"/>
      <c r="G142" s="227"/>
      <c r="H142" s="227"/>
      <c r="I142" s="222"/>
      <c r="J142" s="223"/>
      <c r="K142" s="222"/>
      <c r="L142" s="224"/>
      <c r="M142" s="225"/>
      <c r="N142" s="222"/>
      <c r="O142" s="226"/>
      <c r="P142" s="221"/>
      <c r="Q142" s="5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213" customHeight="1" x14ac:dyDescent="0.2">
      <c r="A143" s="159"/>
      <c r="B143" s="255" t="s">
        <v>217</v>
      </c>
      <c r="C143" s="255"/>
      <c r="D143" s="64"/>
      <c r="E143" s="95">
        <f>H143</f>
        <v>122</v>
      </c>
      <c r="F143" s="200"/>
      <c r="G143" s="211"/>
      <c r="H143" s="94">
        <v>122</v>
      </c>
      <c r="I143" s="200"/>
      <c r="J143" s="109">
        <f>K143+L143+M143</f>
        <v>0</v>
      </c>
      <c r="K143" s="200"/>
      <c r="L143" s="212"/>
      <c r="M143" s="94"/>
      <c r="N143" s="200"/>
      <c r="O143" s="48">
        <f>J143/E143*100</f>
        <v>0</v>
      </c>
      <c r="P143" s="145"/>
      <c r="Q143" s="29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84.75" customHeight="1" x14ac:dyDescent="0.2">
      <c r="A144" s="256"/>
      <c r="B144" s="347" t="s">
        <v>218</v>
      </c>
      <c r="C144" s="348"/>
      <c r="D144" s="64"/>
      <c r="E144" s="95">
        <f t="shared" ref="E144:E147" si="42">H144</f>
        <v>8000</v>
      </c>
      <c r="F144" s="200"/>
      <c r="G144" s="94"/>
      <c r="H144" s="94">
        <v>8000</v>
      </c>
      <c r="I144" s="200"/>
      <c r="J144" s="109">
        <f>K144+L144+M144</f>
        <v>0</v>
      </c>
      <c r="K144" s="200"/>
      <c r="L144" s="212"/>
      <c r="M144" s="94"/>
      <c r="N144" s="200"/>
      <c r="O144" s="48"/>
      <c r="P144" s="145"/>
      <c r="Q144" s="29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40.5" customHeight="1" x14ac:dyDescent="0.2">
      <c r="A145" s="275"/>
      <c r="B145" s="331" t="s">
        <v>219</v>
      </c>
      <c r="C145" s="247"/>
      <c r="D145" s="64"/>
      <c r="E145" s="95">
        <f t="shared" si="42"/>
        <v>113.8</v>
      </c>
      <c r="F145" s="200"/>
      <c r="G145" s="94"/>
      <c r="H145" s="94">
        <v>113.8</v>
      </c>
      <c r="I145" s="200"/>
      <c r="J145" s="109">
        <f t="shared" ref="J145:J147" si="43">K145+L145+M145</f>
        <v>0</v>
      </c>
      <c r="K145" s="200"/>
      <c r="L145" s="212"/>
      <c r="M145" s="94"/>
      <c r="N145" s="200"/>
      <c r="O145" s="48">
        <f t="shared" ref="O145:O147" si="44">J145/E145*100</f>
        <v>0</v>
      </c>
      <c r="P145" s="145"/>
      <c r="Q145" s="29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23.25" customHeight="1" x14ac:dyDescent="0.2">
      <c r="A146" s="275"/>
      <c r="B146" s="331" t="s">
        <v>220</v>
      </c>
      <c r="C146" s="247"/>
      <c r="D146" s="64"/>
      <c r="E146" s="95">
        <f t="shared" si="42"/>
        <v>15</v>
      </c>
      <c r="F146" s="200"/>
      <c r="G146" s="94"/>
      <c r="H146" s="94">
        <v>15</v>
      </c>
      <c r="I146" s="200"/>
      <c r="J146" s="109">
        <f t="shared" si="43"/>
        <v>0</v>
      </c>
      <c r="K146" s="200"/>
      <c r="L146" s="212"/>
      <c r="M146" s="94"/>
      <c r="N146" s="200"/>
      <c r="O146" s="48">
        <f t="shared" si="44"/>
        <v>0</v>
      </c>
      <c r="P146" s="145"/>
      <c r="Q146" s="29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22.5" customHeight="1" x14ac:dyDescent="0.2">
      <c r="A147" s="257"/>
      <c r="B147" s="331" t="s">
        <v>221</v>
      </c>
      <c r="C147" s="247"/>
      <c r="D147" s="64"/>
      <c r="E147" s="95">
        <f t="shared" si="42"/>
        <v>12.8</v>
      </c>
      <c r="F147" s="200"/>
      <c r="G147" s="94"/>
      <c r="H147" s="94">
        <v>12.8</v>
      </c>
      <c r="I147" s="200"/>
      <c r="J147" s="109">
        <f t="shared" si="43"/>
        <v>0</v>
      </c>
      <c r="K147" s="200"/>
      <c r="L147" s="212"/>
      <c r="M147" s="94"/>
      <c r="N147" s="200"/>
      <c r="O147" s="48">
        <f t="shared" si="44"/>
        <v>0</v>
      </c>
      <c r="P147" s="145"/>
      <c r="Q147" s="29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8" customHeight="1" x14ac:dyDescent="0.2">
      <c r="A148" s="335" t="s">
        <v>53</v>
      </c>
      <c r="B148" s="336"/>
      <c r="C148" s="337"/>
      <c r="D148" s="116"/>
      <c r="E148" s="114">
        <f>SUM(E139:E147)</f>
        <v>27182.9</v>
      </c>
      <c r="F148" s="113">
        <f>SUM(F140:F141)</f>
        <v>0</v>
      </c>
      <c r="G148" s="114">
        <f>SUM(G139:G147)</f>
        <v>0</v>
      </c>
      <c r="H148" s="114">
        <f>SUM(H139:H147)</f>
        <v>27182.9</v>
      </c>
      <c r="I148" s="113">
        <f>SUM(I140:I141)</f>
        <v>0</v>
      </c>
      <c r="J148" s="114">
        <f>SUM(J139:J147)</f>
        <v>4650</v>
      </c>
      <c r="K148" s="114">
        <f>SUM(K139:K147)</f>
        <v>0</v>
      </c>
      <c r="L148" s="114">
        <f>SUM(L139:L147)</f>
        <v>0</v>
      </c>
      <c r="M148" s="114">
        <f>SUM(M139:M147)</f>
        <v>4650</v>
      </c>
      <c r="N148" s="113">
        <f>SUM(N140:N141)</f>
        <v>0</v>
      </c>
      <c r="O148" s="114">
        <f>J148/E148*100</f>
        <v>17.10634259037851</v>
      </c>
      <c r="P148" s="148"/>
      <c r="Q148" s="5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21.75" customHeight="1" x14ac:dyDescent="0.2">
      <c r="A149" s="327" t="s">
        <v>45</v>
      </c>
      <c r="B149" s="328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9"/>
      <c r="P149" s="132"/>
      <c r="Q149" s="29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45" customHeight="1" x14ac:dyDescent="0.2">
      <c r="A150" s="159" t="s">
        <v>89</v>
      </c>
      <c r="B150" s="338" t="s">
        <v>96</v>
      </c>
      <c r="C150" s="339"/>
      <c r="D150" s="28">
        <v>21350.9</v>
      </c>
      <c r="E150" s="46">
        <f>H150</f>
        <v>20770.5</v>
      </c>
      <c r="F150" s="34"/>
      <c r="G150" s="34"/>
      <c r="H150" s="34">
        <v>20770.5</v>
      </c>
      <c r="I150" s="34"/>
      <c r="J150" s="49">
        <f>K150+L150+M150+N150</f>
        <v>5192.6000000000004</v>
      </c>
      <c r="K150" s="48"/>
      <c r="L150" s="48"/>
      <c r="M150" s="48">
        <v>5192.6000000000004</v>
      </c>
      <c r="N150" s="34"/>
      <c r="O150" s="48">
        <f>J150/E150*100</f>
        <v>24.999879636985149</v>
      </c>
      <c r="P150" s="34" t="s">
        <v>194</v>
      </c>
      <c r="Q150" s="29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40.5" customHeight="1" x14ac:dyDescent="0.2">
      <c r="A151" s="159" t="s">
        <v>155</v>
      </c>
      <c r="B151" s="338" t="s">
        <v>153</v>
      </c>
      <c r="C151" s="339"/>
      <c r="D151" s="28" t="s">
        <v>108</v>
      </c>
      <c r="E151" s="49">
        <f>G151+H151</f>
        <v>11526</v>
      </c>
      <c r="F151" s="48"/>
      <c r="G151" s="48">
        <v>5763</v>
      </c>
      <c r="H151" s="48">
        <v>5763</v>
      </c>
      <c r="I151" s="34"/>
      <c r="J151" s="49">
        <f>K151+L151+M151+N151</f>
        <v>1305.5999999999999</v>
      </c>
      <c r="K151" s="34"/>
      <c r="L151" s="48"/>
      <c r="M151" s="48">
        <v>1305.5999999999999</v>
      </c>
      <c r="N151" s="56"/>
      <c r="O151" s="48">
        <f t="shared" ref="O151:O152" si="45">J151/E151*100</f>
        <v>11.327433628318584</v>
      </c>
      <c r="P151" s="34" t="s">
        <v>194</v>
      </c>
      <c r="Q151" s="196"/>
      <c r="R151" s="196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36" customHeight="1" x14ac:dyDescent="0.2">
      <c r="A152" s="159" t="s">
        <v>154</v>
      </c>
      <c r="B152" s="345" t="s">
        <v>186</v>
      </c>
      <c r="C152" s="339"/>
      <c r="D152" s="64">
        <v>50</v>
      </c>
      <c r="E152" s="49">
        <f>H152</f>
        <v>1600</v>
      </c>
      <c r="F152" s="48"/>
      <c r="G152" s="48"/>
      <c r="H152" s="48">
        <v>1600</v>
      </c>
      <c r="I152" s="34"/>
      <c r="J152" s="49">
        <f>L152+M152</f>
        <v>3.7</v>
      </c>
      <c r="K152" s="48"/>
      <c r="L152" s="48"/>
      <c r="M152" s="34">
        <v>3.7</v>
      </c>
      <c r="N152" s="56"/>
      <c r="O152" s="48">
        <f t="shared" si="45"/>
        <v>0.23125000000000004</v>
      </c>
      <c r="P152" s="145" t="s">
        <v>250</v>
      </c>
      <c r="Q152" s="29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4.25" customHeight="1" x14ac:dyDescent="0.2">
      <c r="A153" s="335" t="s">
        <v>53</v>
      </c>
      <c r="B153" s="336"/>
      <c r="C153" s="337"/>
      <c r="D153" s="116"/>
      <c r="E153" s="113">
        <f>SUM(E150:E152)</f>
        <v>33896.5</v>
      </c>
      <c r="F153" s="113">
        <f>SUM(F150:F152)</f>
        <v>0</v>
      </c>
      <c r="G153" s="113">
        <f>SUM(G150:G152)</f>
        <v>5763</v>
      </c>
      <c r="H153" s="113">
        <f>SUM(H150:H152)</f>
        <v>28133.5</v>
      </c>
      <c r="I153" s="113">
        <f>SUM(I150:I151)</f>
        <v>0</v>
      </c>
      <c r="J153" s="114">
        <f>SUM(J150:J152)</f>
        <v>6501.9000000000005</v>
      </c>
      <c r="K153" s="113">
        <f>SUM(K150:K151)</f>
        <v>0</v>
      </c>
      <c r="L153" s="114">
        <f>SUM(L150:L152)</f>
        <v>0</v>
      </c>
      <c r="M153" s="114">
        <f>SUM(M150:M152)</f>
        <v>6501.9000000000005</v>
      </c>
      <c r="N153" s="118">
        <f>SUM(N150:N151)</f>
        <v>0</v>
      </c>
      <c r="O153" s="119">
        <f>J153/E153*100</f>
        <v>19.18162642160695</v>
      </c>
      <c r="P153" s="147"/>
      <c r="Q153" s="29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6.5" customHeight="1" x14ac:dyDescent="0.2">
      <c r="A154" s="349" t="s">
        <v>46</v>
      </c>
      <c r="B154" s="350"/>
      <c r="C154" s="350"/>
      <c r="D154" s="350"/>
      <c r="E154" s="350"/>
      <c r="F154" s="350"/>
      <c r="G154" s="350"/>
      <c r="H154" s="350"/>
      <c r="I154" s="350"/>
      <c r="J154" s="350"/>
      <c r="K154" s="350"/>
      <c r="L154" s="350"/>
      <c r="M154" s="350"/>
      <c r="N154" s="350"/>
      <c r="O154" s="351"/>
      <c r="P154" s="132"/>
      <c r="Q154" s="117"/>
      <c r="R154" s="4"/>
      <c r="S154" s="4"/>
      <c r="T154" s="4"/>
      <c r="U154" s="4"/>
      <c r="V154" s="2"/>
      <c r="W154" s="2"/>
      <c r="X154" s="2"/>
      <c r="Y154" s="2"/>
      <c r="Z154" s="2"/>
      <c r="AA154" s="2"/>
      <c r="AB154" s="2"/>
    </row>
    <row r="155" spans="1:28" ht="44.25" customHeight="1" x14ac:dyDescent="0.2">
      <c r="A155" s="159" t="s">
        <v>90</v>
      </c>
      <c r="B155" s="244" t="s">
        <v>97</v>
      </c>
      <c r="C155" s="344"/>
      <c r="D155" s="120">
        <v>2652.9</v>
      </c>
      <c r="E155" s="157">
        <f>H155</f>
        <v>3687.2</v>
      </c>
      <c r="F155" s="121"/>
      <c r="G155" s="121"/>
      <c r="H155" s="121">
        <v>3687.2</v>
      </c>
      <c r="I155" s="122"/>
      <c r="J155" s="121">
        <f>K155+L155+M155+N155</f>
        <v>921.8</v>
      </c>
      <c r="K155" s="122"/>
      <c r="L155" s="122"/>
      <c r="M155" s="121">
        <v>921.8</v>
      </c>
      <c r="N155" s="122"/>
      <c r="O155" s="121">
        <f>J155/E155*100</f>
        <v>25</v>
      </c>
      <c r="P155" s="34" t="s">
        <v>194</v>
      </c>
      <c r="Q155" s="115"/>
      <c r="R155" s="22"/>
      <c r="S155" s="21"/>
      <c r="T155" s="21"/>
      <c r="U155" s="4"/>
      <c r="V155" s="2"/>
      <c r="W155" s="2"/>
      <c r="X155" s="2"/>
      <c r="Y155" s="2"/>
      <c r="Z155" s="2"/>
      <c r="AA155" s="2"/>
      <c r="AB155" s="2"/>
    </row>
    <row r="156" spans="1:28" ht="54" customHeight="1" x14ac:dyDescent="0.2">
      <c r="A156" s="159"/>
      <c r="B156" s="338" t="s">
        <v>153</v>
      </c>
      <c r="C156" s="339"/>
      <c r="D156" s="28" t="s">
        <v>109</v>
      </c>
      <c r="E156" s="157">
        <f>G156+H156</f>
        <v>2544.6</v>
      </c>
      <c r="F156" s="121"/>
      <c r="G156" s="121">
        <v>1272.3</v>
      </c>
      <c r="H156" s="121">
        <v>1272.3</v>
      </c>
      <c r="I156" s="122"/>
      <c r="J156" s="121">
        <f>L156+M156</f>
        <v>300.89999999999998</v>
      </c>
      <c r="K156" s="122"/>
      <c r="L156" s="122"/>
      <c r="M156" s="121">
        <v>300.89999999999998</v>
      </c>
      <c r="N156" s="123"/>
      <c r="O156" s="121">
        <f>J156/E156*100</f>
        <v>11.825041263852864</v>
      </c>
      <c r="P156" s="34" t="s">
        <v>194</v>
      </c>
      <c r="Q156" s="5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8" customHeight="1" x14ac:dyDescent="0.2">
      <c r="A157" s="335" t="s">
        <v>53</v>
      </c>
      <c r="B157" s="336"/>
      <c r="C157" s="337"/>
      <c r="D157" s="116"/>
      <c r="E157" s="114">
        <f>SUM(E155:E156)</f>
        <v>6231.7999999999993</v>
      </c>
      <c r="F157" s="114">
        <f t="shared" ref="F157:N157" si="46">SUM(F155:F155)</f>
        <v>0</v>
      </c>
      <c r="G157" s="114">
        <f>SUM(G156)</f>
        <v>1272.3</v>
      </c>
      <c r="H157" s="114">
        <f>SUM(H155:H156)</f>
        <v>4959.5</v>
      </c>
      <c r="I157" s="114">
        <f t="shared" si="46"/>
        <v>0</v>
      </c>
      <c r="J157" s="114">
        <f>SUM(J155:J156)</f>
        <v>1222.6999999999998</v>
      </c>
      <c r="K157" s="113">
        <f t="shared" si="46"/>
        <v>0</v>
      </c>
      <c r="L157" s="113">
        <f>SUM(L156)</f>
        <v>0</v>
      </c>
      <c r="M157" s="114">
        <f>SUM(M155:M156)</f>
        <v>1222.6999999999998</v>
      </c>
      <c r="N157" s="118">
        <f t="shared" si="46"/>
        <v>0</v>
      </c>
      <c r="O157" s="114">
        <f>J157/E157*100</f>
        <v>19.620334413813023</v>
      </c>
      <c r="P157" s="148"/>
      <c r="Q157" s="29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20.25" customHeight="1" x14ac:dyDescent="0.2">
      <c r="A158" s="341" t="s">
        <v>156</v>
      </c>
      <c r="B158" s="341"/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29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76.5" customHeight="1" x14ac:dyDescent="0.2">
      <c r="A159" s="165" t="s">
        <v>158</v>
      </c>
      <c r="B159" s="340" t="s">
        <v>157</v>
      </c>
      <c r="C159" s="340"/>
      <c r="D159" s="163"/>
      <c r="E159" s="46">
        <f>H159</f>
        <v>590.79999999999995</v>
      </c>
      <c r="F159" s="34"/>
      <c r="G159" s="34"/>
      <c r="H159" s="34">
        <v>590.79999999999995</v>
      </c>
      <c r="I159" s="34"/>
      <c r="J159" s="48">
        <f>M159</f>
        <v>147.69999999999999</v>
      </c>
      <c r="K159" s="34"/>
      <c r="L159" s="34"/>
      <c r="M159" s="48">
        <v>147.69999999999999</v>
      </c>
      <c r="N159" s="34"/>
      <c r="O159" s="48">
        <f>J159/E159*100</f>
        <v>25</v>
      </c>
      <c r="P159" s="34" t="s">
        <v>194</v>
      </c>
      <c r="Q159" s="29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57" customHeight="1" x14ac:dyDescent="0.2">
      <c r="A160" s="165"/>
      <c r="B160" s="340" t="s">
        <v>187</v>
      </c>
      <c r="C160" s="340"/>
      <c r="D160" s="213"/>
      <c r="E160" s="46">
        <f>H160</f>
        <v>1836</v>
      </c>
      <c r="F160" s="34"/>
      <c r="G160" s="34"/>
      <c r="H160" s="214">
        <v>1836</v>
      </c>
      <c r="I160" s="34"/>
      <c r="J160" s="48">
        <f>M160</f>
        <v>0</v>
      </c>
      <c r="K160" s="34"/>
      <c r="L160" s="34"/>
      <c r="M160" s="48"/>
      <c r="N160" s="56"/>
      <c r="O160" s="48">
        <f>J160/E160*100</f>
        <v>0</v>
      </c>
      <c r="P160" s="34"/>
      <c r="Q160" s="29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 x14ac:dyDescent="0.2">
      <c r="A161" s="335" t="s">
        <v>53</v>
      </c>
      <c r="B161" s="336"/>
      <c r="C161" s="337"/>
      <c r="D161" s="116"/>
      <c r="E161" s="114">
        <f>SUM(E159:E160)</f>
        <v>2426.8000000000002</v>
      </c>
      <c r="F161" s="114">
        <f t="shared" ref="F161:H161" si="47">SUM(F159:F160)</f>
        <v>0</v>
      </c>
      <c r="G161" s="114">
        <f t="shared" si="47"/>
        <v>0</v>
      </c>
      <c r="H161" s="114">
        <f t="shared" si="47"/>
        <v>2426.8000000000002</v>
      </c>
      <c r="I161" s="114">
        <f t="shared" ref="I161:N161" si="48">SUM(I158:I158)</f>
        <v>0</v>
      </c>
      <c r="J161" s="114">
        <f>SUM(J159)</f>
        <v>147.69999999999999</v>
      </c>
      <c r="K161" s="113">
        <f t="shared" si="48"/>
        <v>0</v>
      </c>
      <c r="L161" s="113">
        <f>SUM(L159)</f>
        <v>0</v>
      </c>
      <c r="M161" s="114">
        <f>SUM(M158:M159)</f>
        <v>147.69999999999999</v>
      </c>
      <c r="N161" s="118">
        <f t="shared" si="48"/>
        <v>0</v>
      </c>
      <c r="O161" s="114">
        <f>J161/E161*100</f>
        <v>6.0862040547222671</v>
      </c>
      <c r="P161" s="148"/>
      <c r="Q161" s="29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20.25" customHeight="1" x14ac:dyDescent="0.2">
      <c r="B162" s="29"/>
      <c r="C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27" customHeight="1" x14ac:dyDescent="0.2">
      <c r="B163" s="29" t="s">
        <v>163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8" customHeight="1" x14ac:dyDescent="0.2">
      <c r="P164" s="149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41.25" customHeight="1" x14ac:dyDescent="0.2">
      <c r="P165" s="150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 x14ac:dyDescent="0.2">
      <c r="P166" s="149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27.75" customHeight="1" x14ac:dyDescent="0.2">
      <c r="P167" s="149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62.25" customHeight="1" x14ac:dyDescent="0.2">
      <c r="P168" s="149"/>
      <c r="Q168" s="15"/>
      <c r="R168" s="15"/>
      <c r="S168" s="15"/>
      <c r="T168" s="15"/>
      <c r="U168" s="15"/>
      <c r="V168" s="15"/>
      <c r="W168" s="15"/>
      <c r="X168" s="2"/>
      <c r="Y168" s="2"/>
      <c r="Z168" s="2"/>
      <c r="AA168" s="2"/>
      <c r="AB168" s="2"/>
    </row>
    <row r="169" spans="1:28" ht="22.5" customHeight="1" x14ac:dyDescent="0.2">
      <c r="P169" s="149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90" customHeight="1" x14ac:dyDescent="0.2">
      <c r="P170" s="149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83.75" customHeight="1" x14ac:dyDescent="0.2">
      <c r="P171" s="149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7.25" customHeight="1" x14ac:dyDescent="0.2">
      <c r="P172" s="149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21.75" customHeight="1" x14ac:dyDescent="0.2">
      <c r="P173" s="149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47.25" customHeight="1" x14ac:dyDescent="0.2">
      <c r="A174" s="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49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7.5" customHeight="1" x14ac:dyDescent="0.2">
      <c r="A175" s="7"/>
      <c r="B175" s="5"/>
      <c r="C175" s="5"/>
      <c r="D175" s="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49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7.25" customHeight="1" x14ac:dyDescent="0.2">
      <c r="A176" s="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49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</sheetData>
  <mergeCells count="157">
    <mergeCell ref="B140:C140"/>
    <mergeCell ref="B136:C136"/>
    <mergeCell ref="B67:C67"/>
    <mergeCell ref="B48:C48"/>
    <mergeCell ref="A18:P18"/>
    <mergeCell ref="B58:C58"/>
    <mergeCell ref="B29:C29"/>
    <mergeCell ref="B55:C55"/>
    <mergeCell ref="B68:C68"/>
    <mergeCell ref="B59:C59"/>
    <mergeCell ref="B60:C60"/>
    <mergeCell ref="B57:C57"/>
    <mergeCell ref="B56:C56"/>
    <mergeCell ref="A54:C54"/>
    <mergeCell ref="A50:P50"/>
    <mergeCell ref="A45:C45"/>
    <mergeCell ref="A137:C137"/>
    <mergeCell ref="B139:C139"/>
    <mergeCell ref="A138:P138"/>
    <mergeCell ref="A84:C84"/>
    <mergeCell ref="B75:C75"/>
    <mergeCell ref="A81:P81"/>
    <mergeCell ref="B82:C82"/>
    <mergeCell ref="A83:C83"/>
    <mergeCell ref="B130:C130"/>
    <mergeCell ref="B128:C128"/>
    <mergeCell ref="B114:C114"/>
    <mergeCell ref="B109:C109"/>
    <mergeCell ref="B108:C108"/>
    <mergeCell ref="B113:C113"/>
    <mergeCell ref="B135:C135"/>
    <mergeCell ref="B115:C115"/>
    <mergeCell ref="B123:C123"/>
    <mergeCell ref="B112:C112"/>
    <mergeCell ref="B134:C134"/>
    <mergeCell ref="B125:C125"/>
    <mergeCell ref="B132:C132"/>
    <mergeCell ref="B131:C131"/>
    <mergeCell ref="B133:C133"/>
    <mergeCell ref="B129:C129"/>
    <mergeCell ref="B126:C126"/>
    <mergeCell ref="B127:C127"/>
    <mergeCell ref="B110:C111"/>
    <mergeCell ref="A161:C161"/>
    <mergeCell ref="B156:C156"/>
    <mergeCell ref="B159:C159"/>
    <mergeCell ref="A158:P158"/>
    <mergeCell ref="A157:C157"/>
    <mergeCell ref="A153:C153"/>
    <mergeCell ref="B141:C141"/>
    <mergeCell ref="A148:C148"/>
    <mergeCell ref="B143:C143"/>
    <mergeCell ref="B155:C155"/>
    <mergeCell ref="B152:C152"/>
    <mergeCell ref="B150:C150"/>
    <mergeCell ref="A149:O149"/>
    <mergeCell ref="B151:C151"/>
    <mergeCell ref="B146:C146"/>
    <mergeCell ref="B147:C147"/>
    <mergeCell ref="B160:C160"/>
    <mergeCell ref="B142:C142"/>
    <mergeCell ref="B144:C144"/>
    <mergeCell ref="B145:C145"/>
    <mergeCell ref="A144:A147"/>
    <mergeCell ref="A154:O154"/>
    <mergeCell ref="P71:P72"/>
    <mergeCell ref="B52:C52"/>
    <mergeCell ref="B74:C74"/>
    <mergeCell ref="A62:P62"/>
    <mergeCell ref="B43:C43"/>
    <mergeCell ref="A72:C72"/>
    <mergeCell ref="A61:C61"/>
    <mergeCell ref="A66:P66"/>
    <mergeCell ref="A88:C88"/>
    <mergeCell ref="A47:P47"/>
    <mergeCell ref="B63:C63"/>
    <mergeCell ref="B64:C64"/>
    <mergeCell ref="A77:C77"/>
    <mergeCell ref="B71:C71"/>
    <mergeCell ref="A65:C65"/>
    <mergeCell ref="B76:C76"/>
    <mergeCell ref="B79:C79"/>
    <mergeCell ref="A80:C80"/>
    <mergeCell ref="A53:C53"/>
    <mergeCell ref="B51:C51"/>
    <mergeCell ref="A69:C69"/>
    <mergeCell ref="A73:P73"/>
    <mergeCell ref="A70:P70"/>
    <mergeCell ref="B32:C32"/>
    <mergeCell ref="A49:C49"/>
    <mergeCell ref="A46:C46"/>
    <mergeCell ref="B28:C28"/>
    <mergeCell ref="B38:C38"/>
    <mergeCell ref="B42:C42"/>
    <mergeCell ref="B30:C30"/>
    <mergeCell ref="A39:C39"/>
    <mergeCell ref="B41:C41"/>
    <mergeCell ref="A40:P40"/>
    <mergeCell ref="B34:C34"/>
    <mergeCell ref="B35:C35"/>
    <mergeCell ref="B31:C31"/>
    <mergeCell ref="B37:C37"/>
    <mergeCell ref="B44:C44"/>
    <mergeCell ref="B5:L5"/>
    <mergeCell ref="B25:C25"/>
    <mergeCell ref="B27:C27"/>
    <mergeCell ref="B6:B8"/>
    <mergeCell ref="J6:N6"/>
    <mergeCell ref="O6:O8"/>
    <mergeCell ref="B12:C12"/>
    <mergeCell ref="B13:C13"/>
    <mergeCell ref="B19:C19"/>
    <mergeCell ref="B21:C21"/>
    <mergeCell ref="B20:C20"/>
    <mergeCell ref="B26:C26"/>
    <mergeCell ref="A17:C17"/>
    <mergeCell ref="A6:A8"/>
    <mergeCell ref="E6:I6"/>
    <mergeCell ref="A23:P23"/>
    <mergeCell ref="K7:N7"/>
    <mergeCell ref="B15:C15"/>
    <mergeCell ref="A89:P89"/>
    <mergeCell ref="A95:A96"/>
    <mergeCell ref="B95:B96"/>
    <mergeCell ref="B106:C106"/>
    <mergeCell ref="A3:P3"/>
    <mergeCell ref="B33:C33"/>
    <mergeCell ref="A11:C11"/>
    <mergeCell ref="B36:C36"/>
    <mergeCell ref="E7:E8"/>
    <mergeCell ref="B16:C16"/>
    <mergeCell ref="C6:C8"/>
    <mergeCell ref="B14:C14"/>
    <mergeCell ref="F7:I7"/>
    <mergeCell ref="A22:C22"/>
    <mergeCell ref="A4:P4"/>
    <mergeCell ref="P6:P8"/>
    <mergeCell ref="D6:D8"/>
    <mergeCell ref="B24:C24"/>
    <mergeCell ref="A10:C10"/>
    <mergeCell ref="J7:J8"/>
    <mergeCell ref="A98:A103"/>
    <mergeCell ref="B98:B103"/>
    <mergeCell ref="A85:P85"/>
    <mergeCell ref="A78:P78"/>
    <mergeCell ref="B107:C107"/>
    <mergeCell ref="A104:C104"/>
    <mergeCell ref="B117:C117"/>
    <mergeCell ref="B122:C122"/>
    <mergeCell ref="B118:C118"/>
    <mergeCell ref="A105:C105"/>
    <mergeCell ref="B116:C116"/>
    <mergeCell ref="B124:C124"/>
    <mergeCell ref="B119:C119"/>
    <mergeCell ref="B120:C120"/>
    <mergeCell ref="B121:C121"/>
    <mergeCell ref="A110:A111"/>
  </mergeCells>
  <phoneticPr fontId="26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01.04.2018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2019-04-10T07:55:00Z</dcterms:modified>
</cp:coreProperties>
</file>