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-465" windowWidth="11610" windowHeight="11640" tabRatio="247"/>
  </bookViews>
  <sheets>
    <sheet name="Лист1" sheetId="1" r:id="rId1"/>
    <sheet name="Лист1 (2)" sheetId="5" r:id="rId2"/>
    <sheet name="Лист2" sheetId="2" r:id="rId3"/>
    <sheet name="Лист3" sheetId="4" r:id="rId4"/>
  </sheets>
  <definedNames>
    <definedName name="_xlnm.Print_Area" localSheetId="0">Лист1!$A$1:$F$1155</definedName>
    <definedName name="_xlnm.Print_Area" localSheetId="1">'Лист1 (2)'!$A$1:$F$1160</definedName>
  </definedNames>
  <calcPr calcId="145621"/>
</workbook>
</file>

<file path=xl/calcChain.xml><?xml version="1.0" encoding="utf-8"?>
<calcChain xmlns="http://schemas.openxmlformats.org/spreadsheetml/2006/main">
  <c r="D1135" i="1" l="1"/>
  <c r="E95" i="1" l="1"/>
  <c r="D95" i="1"/>
  <c r="E186" i="1" l="1"/>
  <c r="E1019" i="1" l="1"/>
  <c r="D1019" i="1"/>
  <c r="D884" i="1"/>
  <c r="D773" i="1"/>
  <c r="D762" i="1"/>
  <c r="D758" i="1"/>
  <c r="D750" i="1"/>
  <c r="D565" i="1"/>
  <c r="D284" i="1"/>
  <c r="D216" i="1"/>
  <c r="E92" i="1" l="1"/>
  <c r="E91" i="1" s="1"/>
  <c r="D509" i="1" l="1"/>
  <c r="E487" i="1"/>
  <c r="D421" i="1"/>
  <c r="F1145" i="5" l="1"/>
  <c r="F1144" i="5"/>
  <c r="F1141" i="5"/>
  <c r="F1140" i="5"/>
  <c r="E1140" i="5"/>
  <c r="F1139" i="5"/>
  <c r="H1138" i="5"/>
  <c r="E1138" i="5"/>
  <c r="F1138" i="5" s="1"/>
  <c r="F1137" i="5" s="1"/>
  <c r="D1137" i="5"/>
  <c r="F1136" i="5"/>
  <c r="E1135" i="5"/>
  <c r="F1135" i="5" s="1"/>
  <c r="F1134" i="5" s="1"/>
  <c r="F1121" i="5"/>
  <c r="E1120" i="5"/>
  <c r="E1119" i="5" s="1"/>
  <c r="E1118" i="5" s="1"/>
  <c r="E1117" i="5" s="1"/>
  <c r="E1116" i="5" s="1"/>
  <c r="E1115" i="5" s="1"/>
  <c r="D1120" i="5"/>
  <c r="F1120" i="5" s="1"/>
  <c r="D1119" i="5"/>
  <c r="D1118" i="5" s="1"/>
  <c r="F1114" i="5"/>
  <c r="E1113" i="5"/>
  <c r="D1113" i="5"/>
  <c r="D1112" i="5" s="1"/>
  <c r="E1112" i="5"/>
  <c r="E1111" i="5"/>
  <c r="E1110" i="5" s="1"/>
  <c r="E1109" i="5" s="1"/>
  <c r="E1108" i="5" s="1"/>
  <c r="E1107" i="5" s="1"/>
  <c r="F1106" i="5"/>
  <c r="E1105" i="5"/>
  <c r="E1104" i="5" s="1"/>
  <c r="E1103" i="5" s="1"/>
  <c r="E1102" i="5" s="1"/>
  <c r="D1105" i="5"/>
  <c r="F1105" i="5" s="1"/>
  <c r="D1104" i="5"/>
  <c r="F1101" i="5"/>
  <c r="F1100" i="5"/>
  <c r="F1099" i="5"/>
  <c r="E1099" i="5"/>
  <c r="D1099" i="5"/>
  <c r="E1098" i="5"/>
  <c r="F1098" i="5" s="1"/>
  <c r="D1098" i="5"/>
  <c r="D1097" i="5"/>
  <c r="F1090" i="5"/>
  <c r="F1089" i="5"/>
  <c r="E1089" i="5"/>
  <c r="D1089" i="5"/>
  <c r="E1088" i="5"/>
  <c r="F1088" i="5" s="1"/>
  <c r="D1088" i="5"/>
  <c r="D1087" i="5"/>
  <c r="F1082" i="5"/>
  <c r="E1081" i="5"/>
  <c r="E1080" i="5" s="1"/>
  <c r="E1079" i="5" s="1"/>
  <c r="E1078" i="5" s="1"/>
  <c r="D1081" i="5"/>
  <c r="F1081" i="5" s="1"/>
  <c r="F1077" i="5"/>
  <c r="E1076" i="5"/>
  <c r="F1076" i="5" s="1"/>
  <c r="D1076" i="5"/>
  <c r="D1075" i="5"/>
  <c r="F1068" i="5"/>
  <c r="F1067" i="5"/>
  <c r="E1067" i="5"/>
  <c r="D1067" i="5"/>
  <c r="E1066" i="5"/>
  <c r="F1066" i="5" s="1"/>
  <c r="D1066" i="5"/>
  <c r="D1065" i="5"/>
  <c r="F1063" i="5"/>
  <c r="E1062" i="5"/>
  <c r="D1062" i="5"/>
  <c r="D1061" i="5" s="1"/>
  <c r="E1061" i="5"/>
  <c r="E1060" i="5"/>
  <c r="E1059" i="5" s="1"/>
  <c r="F1058" i="5"/>
  <c r="E1057" i="5"/>
  <c r="E1056" i="5" s="1"/>
  <c r="E1055" i="5" s="1"/>
  <c r="E1054" i="5" s="1"/>
  <c r="D1057" i="5"/>
  <c r="F1057" i="5" s="1"/>
  <c r="F1053" i="5"/>
  <c r="E1052" i="5"/>
  <c r="F1052" i="5" s="1"/>
  <c r="D1052" i="5"/>
  <c r="D1051" i="5"/>
  <c r="F1048" i="5"/>
  <c r="F1047" i="5"/>
  <c r="E1047" i="5"/>
  <c r="D1047" i="5"/>
  <c r="E1046" i="5"/>
  <c r="F1046" i="5" s="1"/>
  <c r="D1046" i="5"/>
  <c r="D1045" i="5"/>
  <c r="F1043" i="5"/>
  <c r="E1042" i="5"/>
  <c r="D1042" i="5"/>
  <c r="D1041" i="5" s="1"/>
  <c r="E1041" i="5"/>
  <c r="E1040" i="5"/>
  <c r="E1039" i="5" s="1"/>
  <c r="F1037" i="5"/>
  <c r="E1036" i="5"/>
  <c r="D1036" i="5"/>
  <c r="D1035" i="5" s="1"/>
  <c r="E1035" i="5"/>
  <c r="E1034" i="5"/>
  <c r="E1033" i="5" s="1"/>
  <c r="F1029" i="5"/>
  <c r="E1028" i="5"/>
  <c r="D1028" i="5"/>
  <c r="D1027" i="5"/>
  <c r="F1024" i="5"/>
  <c r="F1023" i="5"/>
  <c r="E1023" i="5"/>
  <c r="D1023" i="5"/>
  <c r="E1022" i="5"/>
  <c r="D1022" i="5"/>
  <c r="D1021" i="5"/>
  <c r="F1017" i="5"/>
  <c r="E1016" i="5"/>
  <c r="D1016" i="5"/>
  <c r="D1015" i="5"/>
  <c r="F1013" i="5"/>
  <c r="E1012" i="5"/>
  <c r="D1012" i="5"/>
  <c r="D1011" i="5" s="1"/>
  <c r="D1010" i="5" s="1"/>
  <c r="F1010" i="5" s="1"/>
  <c r="F1011" i="5"/>
  <c r="E1011" i="5"/>
  <c r="E1010" i="5"/>
  <c r="F1008" i="5"/>
  <c r="E1007" i="5"/>
  <c r="E1006" i="5" s="1"/>
  <c r="E1005" i="5" s="1"/>
  <c r="D1007" i="5"/>
  <c r="F1007" i="5" s="1"/>
  <c r="D1006" i="5"/>
  <c r="E1004" i="5"/>
  <c r="F998" i="5"/>
  <c r="E997" i="5"/>
  <c r="E996" i="5" s="1"/>
  <c r="E995" i="5" s="1"/>
  <c r="E994" i="5" s="1"/>
  <c r="D997" i="5"/>
  <c r="D996" i="5"/>
  <c r="E993" i="5"/>
  <c r="F992" i="5"/>
  <c r="F991" i="5"/>
  <c r="E990" i="5"/>
  <c r="E989" i="5" s="1"/>
  <c r="E988" i="5" s="1"/>
  <c r="D990" i="5"/>
  <c r="F990" i="5" s="1"/>
  <c r="F987" i="5"/>
  <c r="F986" i="5"/>
  <c r="E985" i="5"/>
  <c r="E984" i="5" s="1"/>
  <c r="D985" i="5"/>
  <c r="F985" i="5" s="1"/>
  <c r="D984" i="5"/>
  <c r="E983" i="5"/>
  <c r="E982" i="5"/>
  <c r="E971" i="5" s="1"/>
  <c r="E970" i="5" s="1"/>
  <c r="F981" i="5"/>
  <c r="E980" i="5"/>
  <c r="E979" i="5" s="1"/>
  <c r="D980" i="5"/>
  <c r="F980" i="5" s="1"/>
  <c r="E978" i="5"/>
  <c r="E977" i="5" s="1"/>
  <c r="F976" i="5"/>
  <c r="F975" i="5"/>
  <c r="E975" i="5"/>
  <c r="D975" i="5"/>
  <c r="E974" i="5"/>
  <c r="E973" i="5" s="1"/>
  <c r="D974" i="5"/>
  <c r="F974" i="5" s="1"/>
  <c r="E972" i="5"/>
  <c r="F969" i="5"/>
  <c r="E968" i="5"/>
  <c r="E967" i="5" s="1"/>
  <c r="D968" i="5"/>
  <c r="F968" i="5" s="1"/>
  <c r="E966" i="5"/>
  <c r="E965" i="5" s="1"/>
  <c r="F964" i="5"/>
  <c r="E963" i="5"/>
  <c r="D963" i="5"/>
  <c r="F963" i="5" s="1"/>
  <c r="E962" i="5"/>
  <c r="E961" i="5" s="1"/>
  <c r="E960" i="5" s="1"/>
  <c r="F959" i="5"/>
  <c r="F958" i="5"/>
  <c r="F957" i="5"/>
  <c r="E957" i="5"/>
  <c r="D957" i="5"/>
  <c r="D956" i="5" s="1"/>
  <c r="E956" i="5"/>
  <c r="E955" i="5" s="1"/>
  <c r="D955" i="5"/>
  <c r="F955" i="5" s="1"/>
  <c r="F954" i="5"/>
  <c r="F953" i="5"/>
  <c r="E952" i="5"/>
  <c r="F952" i="5" s="1"/>
  <c r="D952" i="5"/>
  <c r="D951" i="5"/>
  <c r="F948" i="5"/>
  <c r="E947" i="5"/>
  <c r="D947" i="5"/>
  <c r="D946" i="5" s="1"/>
  <c r="F946" i="5"/>
  <c r="E946" i="5"/>
  <c r="E945" i="5"/>
  <c r="E944" i="5" s="1"/>
  <c r="D945" i="5"/>
  <c r="F945" i="5" s="1"/>
  <c r="F943" i="5"/>
  <c r="E942" i="5"/>
  <c r="E941" i="5" s="1"/>
  <c r="E940" i="5" s="1"/>
  <c r="D942" i="5"/>
  <c r="D941" i="5"/>
  <c r="D940" i="5" s="1"/>
  <c r="D939" i="5"/>
  <c r="F934" i="5"/>
  <c r="E933" i="5"/>
  <c r="F933" i="5" s="1"/>
  <c r="D933" i="5"/>
  <c r="E932" i="5"/>
  <c r="E931" i="5" s="1"/>
  <c r="D932" i="5"/>
  <c r="F932" i="5" s="1"/>
  <c r="E930" i="5"/>
  <c r="E929" i="5" s="1"/>
  <c r="E928" i="5" s="1"/>
  <c r="E927" i="5" s="1"/>
  <c r="F925" i="5"/>
  <c r="E924" i="5"/>
  <c r="F924" i="5" s="1"/>
  <c r="D924" i="5"/>
  <c r="D923" i="5"/>
  <c r="F918" i="5"/>
  <c r="E917" i="5"/>
  <c r="E916" i="5" s="1"/>
  <c r="E915" i="5" s="1"/>
  <c r="E914" i="5" s="1"/>
  <c r="D917" i="5"/>
  <c r="F917" i="5" s="1"/>
  <c r="F913" i="5"/>
  <c r="F912" i="5"/>
  <c r="E912" i="5"/>
  <c r="D912" i="5"/>
  <c r="E911" i="5"/>
  <c r="E910" i="5" s="1"/>
  <c r="E909" i="5" s="1"/>
  <c r="D911" i="5"/>
  <c r="D910" i="5"/>
  <c r="D909" i="5" s="1"/>
  <c r="F909" i="5" s="1"/>
  <c r="F908" i="5"/>
  <c r="F907" i="5"/>
  <c r="E907" i="5"/>
  <c r="D907" i="5"/>
  <c r="D906" i="5" s="1"/>
  <c r="E906" i="5"/>
  <c r="F906" i="5" s="1"/>
  <c r="D905" i="5"/>
  <c r="D904" i="5"/>
  <c r="F901" i="5"/>
  <c r="F900" i="5"/>
  <c r="F899" i="5"/>
  <c r="E899" i="5"/>
  <c r="D899" i="5"/>
  <c r="D898" i="5" s="1"/>
  <c r="E898" i="5"/>
  <c r="F898" i="5" s="1"/>
  <c r="D897" i="5"/>
  <c r="D896" i="5"/>
  <c r="F895" i="5"/>
  <c r="E894" i="5"/>
  <c r="E893" i="5" s="1"/>
  <c r="D894" i="5"/>
  <c r="F894" i="5" s="1"/>
  <c r="E892" i="5"/>
  <c r="F891" i="5"/>
  <c r="E890" i="5"/>
  <c r="F890" i="5" s="1"/>
  <c r="D890" i="5"/>
  <c r="D889" i="5"/>
  <c r="D888" i="5"/>
  <c r="F886" i="5"/>
  <c r="F885" i="5"/>
  <c r="E885" i="5"/>
  <c r="D885" i="5"/>
  <c r="D884" i="5" s="1"/>
  <c r="E884" i="5"/>
  <c r="D883" i="5"/>
  <c r="D882" i="5"/>
  <c r="E881" i="5"/>
  <c r="E880" i="5"/>
  <c r="E879" i="5" s="1"/>
  <c r="F877" i="5"/>
  <c r="F876" i="5"/>
  <c r="E875" i="5"/>
  <c r="E874" i="5" s="1"/>
  <c r="E873" i="5" s="1"/>
  <c r="E872" i="5" s="1"/>
  <c r="D875" i="5"/>
  <c r="D874" i="5"/>
  <c r="D873" i="5" s="1"/>
  <c r="D872" i="5"/>
  <c r="F869" i="5"/>
  <c r="E868" i="5"/>
  <c r="D868" i="5"/>
  <c r="E867" i="5"/>
  <c r="E866" i="5"/>
  <c r="E865" i="5" s="1"/>
  <c r="E859" i="5" s="1"/>
  <c r="E858" i="5" s="1"/>
  <c r="F864" i="5"/>
  <c r="E863" i="5"/>
  <c r="E862" i="5" s="1"/>
  <c r="D863" i="5"/>
  <c r="F863" i="5" s="1"/>
  <c r="D862" i="5"/>
  <c r="E861" i="5"/>
  <c r="E860" i="5"/>
  <c r="F854" i="5"/>
  <c r="F853" i="5"/>
  <c r="E852" i="5"/>
  <c r="D852" i="5"/>
  <c r="D851" i="5"/>
  <c r="D850" i="5" s="1"/>
  <c r="D849" i="5" s="1"/>
  <c r="F846" i="5"/>
  <c r="F845" i="5"/>
  <c r="F844" i="5"/>
  <c r="E844" i="5"/>
  <c r="D844" i="5"/>
  <c r="D843" i="5" s="1"/>
  <c r="E843" i="5"/>
  <c r="E842" i="5" s="1"/>
  <c r="E841" i="5" s="1"/>
  <c r="D842" i="5"/>
  <c r="F840" i="5"/>
  <c r="E839" i="5"/>
  <c r="E838" i="5" s="1"/>
  <c r="E837" i="5" s="1"/>
  <c r="E836" i="5" s="1"/>
  <c r="E835" i="5" s="1"/>
  <c r="D839" i="5"/>
  <c r="D838" i="5" s="1"/>
  <c r="D837" i="5" s="1"/>
  <c r="F838" i="5"/>
  <c r="F834" i="5"/>
  <c r="E833" i="5"/>
  <c r="E832" i="5" s="1"/>
  <c r="F832" i="5" s="1"/>
  <c r="D833" i="5"/>
  <c r="D832" i="5" s="1"/>
  <c r="D831" i="5" s="1"/>
  <c r="D830" i="5"/>
  <c r="F824" i="5"/>
  <c r="E823" i="5"/>
  <c r="E822" i="5" s="1"/>
  <c r="D823" i="5"/>
  <c r="D822" i="5" s="1"/>
  <c r="D821" i="5" s="1"/>
  <c r="D820" i="5" s="1"/>
  <c r="F820" i="5" s="1"/>
  <c r="F822" i="5"/>
  <c r="E821" i="5"/>
  <c r="E820" i="5" s="1"/>
  <c r="F819" i="5"/>
  <c r="E818" i="5"/>
  <c r="E817" i="5" s="1"/>
  <c r="E816" i="5" s="1"/>
  <c r="E815" i="5" s="1"/>
  <c r="D818" i="5"/>
  <c r="F814" i="5"/>
  <c r="E813" i="5"/>
  <c r="D813" i="5"/>
  <c r="D812" i="5"/>
  <c r="F808" i="5"/>
  <c r="E807" i="5"/>
  <c r="D807" i="5"/>
  <c r="D806" i="5"/>
  <c r="G803" i="5"/>
  <c r="F803" i="5"/>
  <c r="E802" i="5"/>
  <c r="E801" i="5" s="1"/>
  <c r="F801" i="5" s="1"/>
  <c r="D802" i="5"/>
  <c r="D801" i="5" s="1"/>
  <c r="D800" i="5" s="1"/>
  <c r="E800" i="5"/>
  <c r="E799" i="5" s="1"/>
  <c r="D799" i="5"/>
  <c r="F798" i="5"/>
  <c r="E797" i="5"/>
  <c r="E796" i="5" s="1"/>
  <c r="E795" i="5" s="1"/>
  <c r="E794" i="5" s="1"/>
  <c r="E793" i="5" s="1"/>
  <c r="D797" i="5"/>
  <c r="F792" i="5"/>
  <c r="E791" i="5"/>
  <c r="E790" i="5" s="1"/>
  <c r="E789" i="5" s="1"/>
  <c r="D791" i="5"/>
  <c r="F788" i="5"/>
  <c r="F787" i="5"/>
  <c r="E787" i="5"/>
  <c r="D787" i="5"/>
  <c r="D786" i="5" s="1"/>
  <c r="E786" i="5"/>
  <c r="E785" i="5" s="1"/>
  <c r="D785" i="5"/>
  <c r="F785" i="5" s="1"/>
  <c r="F784" i="5"/>
  <c r="E783" i="5"/>
  <c r="E782" i="5" s="1"/>
  <c r="E781" i="5" s="1"/>
  <c r="D783" i="5"/>
  <c r="F780" i="5"/>
  <c r="F779" i="5"/>
  <c r="E779" i="5"/>
  <c r="D779" i="5"/>
  <c r="D778" i="5" s="1"/>
  <c r="F778" i="5" s="1"/>
  <c r="E778" i="5"/>
  <c r="E777" i="5" s="1"/>
  <c r="F776" i="5"/>
  <c r="E775" i="5"/>
  <c r="E774" i="5" s="1"/>
  <c r="E773" i="5" s="1"/>
  <c r="E772" i="5" s="1"/>
  <c r="D775" i="5"/>
  <c r="F771" i="5"/>
  <c r="E770" i="5"/>
  <c r="D770" i="5"/>
  <c r="D769" i="5"/>
  <c r="F768" i="5"/>
  <c r="E767" i="5"/>
  <c r="E766" i="5" s="1"/>
  <c r="D767" i="5"/>
  <c r="F763" i="5"/>
  <c r="E762" i="5"/>
  <c r="F762" i="5" s="1"/>
  <c r="D762" i="5"/>
  <c r="D761" i="5"/>
  <c r="F760" i="5"/>
  <c r="E759" i="5"/>
  <c r="E758" i="5" s="1"/>
  <c r="D759" i="5"/>
  <c r="D758" i="5"/>
  <c r="F756" i="5"/>
  <c r="F755" i="5"/>
  <c r="E755" i="5"/>
  <c r="D755" i="5"/>
  <c r="D754" i="5" s="1"/>
  <c r="F754" i="5"/>
  <c r="E754" i="5"/>
  <c r="E753" i="5"/>
  <c r="D753" i="5"/>
  <c r="F753" i="5" s="1"/>
  <c r="F752" i="5"/>
  <c r="E751" i="5"/>
  <c r="E750" i="5" s="1"/>
  <c r="E749" i="5" s="1"/>
  <c r="D751" i="5"/>
  <c r="F751" i="5" s="1"/>
  <c r="D750" i="5"/>
  <c r="F748" i="5"/>
  <c r="F747" i="5"/>
  <c r="E747" i="5"/>
  <c r="D747" i="5"/>
  <c r="D746" i="5" s="1"/>
  <c r="F746" i="5" s="1"/>
  <c r="E746" i="5"/>
  <c r="E745" i="5"/>
  <c r="F745" i="5" s="1"/>
  <c r="F744" i="5"/>
  <c r="E743" i="5"/>
  <c r="E742" i="5" s="1"/>
  <c r="D743" i="5"/>
  <c r="F741" i="5"/>
  <c r="D741" i="5"/>
  <c r="E740" i="5"/>
  <c r="E739" i="5" s="1"/>
  <c r="D740" i="5"/>
  <c r="E738" i="5"/>
  <c r="F737" i="5"/>
  <c r="F736" i="5"/>
  <c r="E736" i="5"/>
  <c r="D736" i="5"/>
  <c r="E735" i="5"/>
  <c r="E734" i="5" s="1"/>
  <c r="D735" i="5"/>
  <c r="F735" i="5" s="1"/>
  <c r="F729" i="5"/>
  <c r="E728" i="5"/>
  <c r="E727" i="5" s="1"/>
  <c r="D728" i="5"/>
  <c r="E726" i="5"/>
  <c r="E725" i="5"/>
  <c r="F724" i="5"/>
  <c r="E723" i="5"/>
  <c r="E722" i="5" s="1"/>
  <c r="E721" i="5" s="1"/>
  <c r="D723" i="5"/>
  <c r="F723" i="5" s="1"/>
  <c r="D722" i="5"/>
  <c r="E720" i="5"/>
  <c r="E719" i="5"/>
  <c r="F718" i="5"/>
  <c r="E717" i="5"/>
  <c r="E716" i="5" s="1"/>
  <c r="E715" i="5" s="1"/>
  <c r="D717" i="5"/>
  <c r="F717" i="5" s="1"/>
  <c r="D716" i="5"/>
  <c r="E714" i="5"/>
  <c r="F713" i="5"/>
  <c r="E712" i="5"/>
  <c r="F712" i="5" s="1"/>
  <c r="D712" i="5"/>
  <c r="E711" i="5"/>
  <c r="E710" i="5" s="1"/>
  <c r="E709" i="5" s="1"/>
  <c r="D711" i="5"/>
  <c r="D710" i="5"/>
  <c r="F708" i="5"/>
  <c r="F707" i="5"/>
  <c r="E707" i="5"/>
  <c r="D707" i="5"/>
  <c r="D706" i="5" s="1"/>
  <c r="F706" i="5"/>
  <c r="E706" i="5"/>
  <c r="E705" i="5"/>
  <c r="E704" i="5" s="1"/>
  <c r="E702" i="5" s="1"/>
  <c r="D705" i="5"/>
  <c r="F705" i="5" s="1"/>
  <c r="D704" i="5"/>
  <c r="F704" i="5" s="1"/>
  <c r="F703" i="5"/>
  <c r="F701" i="5"/>
  <c r="E700" i="5"/>
  <c r="E699" i="5" s="1"/>
  <c r="D700" i="5"/>
  <c r="F698" i="5"/>
  <c r="F697" i="5"/>
  <c r="E697" i="5"/>
  <c r="D697" i="5"/>
  <c r="D696" i="5" s="1"/>
  <c r="E696" i="5"/>
  <c r="F694" i="5"/>
  <c r="E693" i="5"/>
  <c r="E692" i="5" s="1"/>
  <c r="E691" i="5" s="1"/>
  <c r="D693" i="5"/>
  <c r="D692" i="5"/>
  <c r="F687" i="5"/>
  <c r="E686" i="5"/>
  <c r="D686" i="5"/>
  <c r="E685" i="5"/>
  <c r="F684" i="5"/>
  <c r="F683" i="5"/>
  <c r="E683" i="5"/>
  <c r="D683" i="5"/>
  <c r="E682" i="5"/>
  <c r="F682" i="5" s="1"/>
  <c r="D682" i="5"/>
  <c r="E681" i="5"/>
  <c r="F680" i="5"/>
  <c r="E679" i="5"/>
  <c r="E678" i="5" s="1"/>
  <c r="E677" i="5" s="1"/>
  <c r="E676" i="5" s="1"/>
  <c r="D679" i="5"/>
  <c r="D678" i="5"/>
  <c r="F675" i="5"/>
  <c r="E674" i="5"/>
  <c r="D674" i="5"/>
  <c r="D673" i="5"/>
  <c r="F671" i="5"/>
  <c r="F670" i="5"/>
  <c r="E670" i="5"/>
  <c r="D670" i="5"/>
  <c r="D669" i="5" s="1"/>
  <c r="F669" i="5"/>
  <c r="E669" i="5"/>
  <c r="E668" i="5"/>
  <c r="D668" i="5"/>
  <c r="F667" i="5"/>
  <c r="E666" i="5"/>
  <c r="E665" i="5" s="1"/>
  <c r="E664" i="5" s="1"/>
  <c r="D666" i="5"/>
  <c r="F666" i="5" s="1"/>
  <c r="F663" i="5"/>
  <c r="F662" i="5"/>
  <c r="E662" i="5"/>
  <c r="D662" i="5"/>
  <c r="D661" i="5" s="1"/>
  <c r="F661" i="5" s="1"/>
  <c r="E661" i="5"/>
  <c r="E660" i="5" s="1"/>
  <c r="D660" i="5"/>
  <c r="F658" i="5"/>
  <c r="E657" i="5"/>
  <c r="E656" i="5" s="1"/>
  <c r="D657" i="5"/>
  <c r="E655" i="5"/>
  <c r="E654" i="5"/>
  <c r="F654" i="5" s="1"/>
  <c r="F653" i="5"/>
  <c r="E652" i="5"/>
  <c r="E651" i="5" s="1"/>
  <c r="D652" i="5"/>
  <c r="E650" i="5"/>
  <c r="F649" i="5"/>
  <c r="E648" i="5"/>
  <c r="F648" i="5" s="1"/>
  <c r="D648" i="5"/>
  <c r="D647" i="5"/>
  <c r="D646" i="5"/>
  <c r="F644" i="5"/>
  <c r="F643" i="5"/>
  <c r="E643" i="5"/>
  <c r="D643" i="5"/>
  <c r="D642" i="5" s="1"/>
  <c r="F642" i="5" s="1"/>
  <c r="E642" i="5"/>
  <c r="E641" i="5" s="1"/>
  <c r="D641" i="5"/>
  <c r="F640" i="5"/>
  <c r="F639" i="5"/>
  <c r="E638" i="5"/>
  <c r="E637" i="5" s="1"/>
  <c r="E636" i="5" s="1"/>
  <c r="D638" i="5"/>
  <c r="D637" i="5"/>
  <c r="D636" i="5"/>
  <c r="F635" i="5"/>
  <c r="E634" i="5"/>
  <c r="E633" i="5" s="1"/>
  <c r="D634" i="5"/>
  <c r="E632" i="5"/>
  <c r="F628" i="5"/>
  <c r="F627" i="5"/>
  <c r="E627" i="5"/>
  <c r="D627" i="5"/>
  <c r="D626" i="5" s="1"/>
  <c r="E626" i="5"/>
  <c r="F626" i="5" s="1"/>
  <c r="D625" i="5"/>
  <c r="F624" i="5"/>
  <c r="E623" i="5"/>
  <c r="E622" i="5" s="1"/>
  <c r="E621" i="5" s="1"/>
  <c r="E616" i="5" s="1"/>
  <c r="D623" i="5"/>
  <c r="D622" i="5"/>
  <c r="F620" i="5"/>
  <c r="F619" i="5"/>
  <c r="E619" i="5"/>
  <c r="D619" i="5"/>
  <c r="D618" i="5" s="1"/>
  <c r="F618" i="5"/>
  <c r="E618" i="5"/>
  <c r="E617" i="5"/>
  <c r="D617" i="5"/>
  <c r="F617" i="5" s="1"/>
  <c r="F615" i="5"/>
  <c r="E614" i="5"/>
  <c r="E613" i="5" s="1"/>
  <c r="D614" i="5"/>
  <c r="E612" i="5"/>
  <c r="E611" i="5"/>
  <c r="F610" i="5"/>
  <c r="E609" i="5"/>
  <c r="E608" i="5" s="1"/>
  <c r="E607" i="5" s="1"/>
  <c r="D609" i="5"/>
  <c r="F609" i="5" s="1"/>
  <c r="D608" i="5"/>
  <c r="F606" i="5"/>
  <c r="F605" i="5"/>
  <c r="E605" i="5"/>
  <c r="D605" i="5"/>
  <c r="D604" i="5" s="1"/>
  <c r="E604" i="5"/>
  <c r="F604" i="5" s="1"/>
  <c r="E603" i="5"/>
  <c r="D603" i="5"/>
  <c r="F601" i="5"/>
  <c r="E600" i="5"/>
  <c r="E599" i="5" s="1"/>
  <c r="D600" i="5"/>
  <c r="E598" i="5"/>
  <c r="F597" i="5"/>
  <c r="E596" i="5"/>
  <c r="F596" i="5" s="1"/>
  <c r="D596" i="5"/>
  <c r="D595" i="5"/>
  <c r="D594" i="5"/>
  <c r="F593" i="5"/>
  <c r="E592" i="5"/>
  <c r="E591" i="5" s="1"/>
  <c r="D592" i="5"/>
  <c r="E590" i="5"/>
  <c r="F584" i="5"/>
  <c r="E583" i="5"/>
  <c r="E582" i="5" s="1"/>
  <c r="E581" i="5" s="1"/>
  <c r="D583" i="5"/>
  <c r="F583" i="5" s="1"/>
  <c r="E580" i="5"/>
  <c r="F579" i="5"/>
  <c r="E578" i="5"/>
  <c r="F578" i="5" s="1"/>
  <c r="D578" i="5"/>
  <c r="D577" i="5"/>
  <c r="D576" i="5"/>
  <c r="F571" i="5"/>
  <c r="F570" i="5"/>
  <c r="E569" i="5"/>
  <c r="E568" i="5" s="1"/>
  <c r="E567" i="5" s="1"/>
  <c r="E566" i="5" s="1"/>
  <c r="E565" i="5" s="1"/>
  <c r="E564" i="5" s="1"/>
  <c r="D569" i="5"/>
  <c r="D568" i="5"/>
  <c r="D567" i="5"/>
  <c r="D566" i="5" s="1"/>
  <c r="F563" i="5"/>
  <c r="E562" i="5"/>
  <c r="E561" i="5" s="1"/>
  <c r="D562" i="5"/>
  <c r="F562" i="5" s="1"/>
  <c r="D561" i="5"/>
  <c r="D560" i="5" s="1"/>
  <c r="F560" i="5" s="1"/>
  <c r="E560" i="5"/>
  <c r="F559" i="5"/>
  <c r="F558" i="5"/>
  <c r="E558" i="5"/>
  <c r="D558" i="5"/>
  <c r="E557" i="5"/>
  <c r="E556" i="5" s="1"/>
  <c r="E551" i="5" s="1"/>
  <c r="E550" i="5" s="1"/>
  <c r="E549" i="5" s="1"/>
  <c r="D557" i="5"/>
  <c r="D556" i="5"/>
  <c r="F555" i="5"/>
  <c r="E554" i="5"/>
  <c r="E553" i="5" s="1"/>
  <c r="D554" i="5"/>
  <c r="F554" i="5" s="1"/>
  <c r="D553" i="5"/>
  <c r="D552" i="5" s="1"/>
  <c r="F552" i="5" s="1"/>
  <c r="E552" i="5"/>
  <c r="F548" i="5"/>
  <c r="F547" i="5"/>
  <c r="E547" i="5"/>
  <c r="D547" i="5"/>
  <c r="D546" i="5" s="1"/>
  <c r="E546" i="5"/>
  <c r="F546" i="5" s="1"/>
  <c r="D545" i="5"/>
  <c r="D544" i="5"/>
  <c r="F543" i="5"/>
  <c r="E542" i="5"/>
  <c r="E541" i="5" s="1"/>
  <c r="D542" i="5"/>
  <c r="F542" i="5" s="1"/>
  <c r="E540" i="5"/>
  <c r="E539" i="5" s="1"/>
  <c r="F536" i="5"/>
  <c r="F535" i="5"/>
  <c r="E535" i="5"/>
  <c r="D535" i="5"/>
  <c r="D534" i="5" s="1"/>
  <c r="E534" i="5"/>
  <c r="E533" i="5" s="1"/>
  <c r="E532" i="5" s="1"/>
  <c r="E531" i="5" s="1"/>
  <c r="E530" i="5" s="1"/>
  <c r="D533" i="5"/>
  <c r="F533" i="5" s="1"/>
  <c r="F529" i="5"/>
  <c r="E528" i="5"/>
  <c r="F528" i="5" s="1"/>
  <c r="D528" i="5"/>
  <c r="D527" i="5"/>
  <c r="F524" i="5"/>
  <c r="F523" i="5"/>
  <c r="E522" i="5"/>
  <c r="E521" i="5" s="1"/>
  <c r="D522" i="5"/>
  <c r="F522" i="5" s="1"/>
  <c r="E520" i="5"/>
  <c r="E519" i="5" s="1"/>
  <c r="F518" i="5"/>
  <c r="E517" i="5"/>
  <c r="D517" i="5"/>
  <c r="F517" i="5" s="1"/>
  <c r="E516" i="5"/>
  <c r="E515" i="5" s="1"/>
  <c r="E514" i="5" s="1"/>
  <c r="F513" i="5"/>
  <c r="F512" i="5"/>
  <c r="F511" i="5"/>
  <c r="E511" i="5"/>
  <c r="D511" i="5"/>
  <c r="F510" i="5"/>
  <c r="F509" i="5"/>
  <c r="E509" i="5"/>
  <c r="D509" i="5"/>
  <c r="D508" i="5" s="1"/>
  <c r="E508" i="5"/>
  <c r="F508" i="5" s="1"/>
  <c r="F507" i="5"/>
  <c r="E506" i="5"/>
  <c r="F506" i="5" s="1"/>
  <c r="D506" i="5"/>
  <c r="D505" i="5"/>
  <c r="F503" i="5"/>
  <c r="E502" i="5"/>
  <c r="E501" i="5" s="1"/>
  <c r="D502" i="5"/>
  <c r="F502" i="5" s="1"/>
  <c r="E500" i="5"/>
  <c r="F493" i="5"/>
  <c r="E492" i="5"/>
  <c r="E491" i="5" s="1"/>
  <c r="E490" i="5" s="1"/>
  <c r="D492" i="5"/>
  <c r="D491" i="5"/>
  <c r="D490" i="5" s="1"/>
  <c r="D489" i="5"/>
  <c r="D485" i="5"/>
  <c r="F485" i="5" s="1"/>
  <c r="E484" i="5"/>
  <c r="E483" i="5"/>
  <c r="E482" i="5"/>
  <c r="E481" i="5" s="1"/>
  <c r="E480" i="5" s="1"/>
  <c r="E479" i="5" s="1"/>
  <c r="F478" i="5"/>
  <c r="F477" i="5"/>
  <c r="E477" i="5"/>
  <c r="D477" i="5"/>
  <c r="E476" i="5"/>
  <c r="E475" i="5" s="1"/>
  <c r="E474" i="5" s="1"/>
  <c r="E473" i="5" s="1"/>
  <c r="E472" i="5" s="1"/>
  <c r="D476" i="5"/>
  <c r="D475" i="5"/>
  <c r="D474" i="5" s="1"/>
  <c r="F469" i="5"/>
  <c r="F468" i="5"/>
  <c r="E468" i="5"/>
  <c r="D468" i="5"/>
  <c r="D467" i="5" s="1"/>
  <c r="E467" i="5"/>
  <c r="E466" i="5" s="1"/>
  <c r="E465" i="5" s="1"/>
  <c r="E464" i="5" s="1"/>
  <c r="D466" i="5"/>
  <c r="F463" i="5"/>
  <c r="E462" i="5"/>
  <c r="D462" i="5"/>
  <c r="D461" i="5" s="1"/>
  <c r="F461" i="5"/>
  <c r="E461" i="5"/>
  <c r="E460" i="5"/>
  <c r="D460" i="5"/>
  <c r="F460" i="5" s="1"/>
  <c r="F459" i="5"/>
  <c r="E458" i="5"/>
  <c r="E457" i="5" s="1"/>
  <c r="E456" i="5" s="1"/>
  <c r="D458" i="5"/>
  <c r="F458" i="5" s="1"/>
  <c r="F455" i="5"/>
  <c r="E454" i="5"/>
  <c r="D454" i="5"/>
  <c r="D453" i="5" s="1"/>
  <c r="F453" i="5" s="1"/>
  <c r="E453" i="5"/>
  <c r="E452" i="5"/>
  <c r="F451" i="5"/>
  <c r="E450" i="5"/>
  <c r="E449" i="5" s="1"/>
  <c r="E448" i="5" s="1"/>
  <c r="D450" i="5"/>
  <c r="D449" i="5"/>
  <c r="D448" i="5" s="1"/>
  <c r="F448" i="5" s="1"/>
  <c r="F447" i="5"/>
  <c r="F446" i="5"/>
  <c r="E446" i="5"/>
  <c r="D446" i="5"/>
  <c r="D445" i="5" s="1"/>
  <c r="E445" i="5"/>
  <c r="F445" i="5" s="1"/>
  <c r="D444" i="5"/>
  <c r="F442" i="5"/>
  <c r="E441" i="5"/>
  <c r="E440" i="5" s="1"/>
  <c r="D441" i="5"/>
  <c r="F441" i="5" s="1"/>
  <c r="E439" i="5"/>
  <c r="F438" i="5"/>
  <c r="E437" i="5"/>
  <c r="F437" i="5" s="1"/>
  <c r="D437" i="5"/>
  <c r="D436" i="5"/>
  <c r="D435" i="5"/>
  <c r="F434" i="5"/>
  <c r="E433" i="5"/>
  <c r="E432" i="5" s="1"/>
  <c r="D433" i="5"/>
  <c r="F433" i="5" s="1"/>
  <c r="E431" i="5"/>
  <c r="E429" i="5" s="1"/>
  <c r="E428" i="5" s="1"/>
  <c r="F430" i="5"/>
  <c r="D427" i="5"/>
  <c r="F427" i="5" s="1"/>
  <c r="E426" i="5"/>
  <c r="E425" i="5"/>
  <c r="E424" i="5" s="1"/>
  <c r="D423" i="5"/>
  <c r="E422" i="5"/>
  <c r="E421" i="5"/>
  <c r="E420" i="5" s="1"/>
  <c r="F419" i="5"/>
  <c r="D419" i="5"/>
  <c r="E418" i="5"/>
  <c r="E417" i="5" s="1"/>
  <c r="E416" i="5" s="1"/>
  <c r="D418" i="5"/>
  <c r="F418" i="5" s="1"/>
  <c r="F412" i="5"/>
  <c r="E411" i="5"/>
  <c r="E410" i="5" s="1"/>
  <c r="D411" i="5"/>
  <c r="F411" i="5" s="1"/>
  <c r="D410" i="5"/>
  <c r="D409" i="5" s="1"/>
  <c r="F409" i="5" s="1"/>
  <c r="E409" i="5"/>
  <c r="F408" i="5"/>
  <c r="F407" i="5"/>
  <c r="E407" i="5"/>
  <c r="D407" i="5"/>
  <c r="E406" i="5"/>
  <c r="E405" i="5" s="1"/>
  <c r="E404" i="5" s="1"/>
  <c r="E403" i="5" s="1"/>
  <c r="E402" i="5" s="1"/>
  <c r="E401" i="5" s="1"/>
  <c r="D406" i="5"/>
  <c r="D405" i="5"/>
  <c r="D404" i="5" s="1"/>
  <c r="F398" i="5"/>
  <c r="E397" i="5"/>
  <c r="F397" i="5" s="1"/>
  <c r="D397" i="5"/>
  <c r="D396" i="5"/>
  <c r="F391" i="5"/>
  <c r="E390" i="5"/>
  <c r="E389" i="5" s="1"/>
  <c r="E388" i="5" s="1"/>
  <c r="E387" i="5" s="1"/>
  <c r="D390" i="5"/>
  <c r="F390" i="5" s="1"/>
  <c r="F386" i="5"/>
  <c r="E385" i="5"/>
  <c r="F385" i="5" s="1"/>
  <c r="D385" i="5"/>
  <c r="D384" i="5"/>
  <c r="F381" i="5"/>
  <c r="F380" i="5"/>
  <c r="E380" i="5"/>
  <c r="D380" i="5"/>
  <c r="D379" i="5" s="1"/>
  <c r="E379" i="5"/>
  <c r="E378" i="5" s="1"/>
  <c r="E377" i="5" s="1"/>
  <c r="F372" i="5"/>
  <c r="E371" i="5"/>
  <c r="E370" i="5" s="1"/>
  <c r="E369" i="5" s="1"/>
  <c r="E368" i="5" s="1"/>
  <c r="D371" i="5"/>
  <c r="D370" i="5" s="1"/>
  <c r="F367" i="5"/>
  <c r="E366" i="5"/>
  <c r="E365" i="5" s="1"/>
  <c r="E364" i="5" s="1"/>
  <c r="E363" i="5" s="1"/>
  <c r="D366" i="5"/>
  <c r="F366" i="5" s="1"/>
  <c r="F362" i="5"/>
  <c r="E361" i="5"/>
  <c r="F361" i="5" s="1"/>
  <c r="D361" i="5"/>
  <c r="D360" i="5"/>
  <c r="F353" i="5"/>
  <c r="F352" i="5"/>
  <c r="E352" i="5"/>
  <c r="D352" i="5"/>
  <c r="D351" i="5" s="1"/>
  <c r="E351" i="5"/>
  <c r="E350" i="5" s="1"/>
  <c r="E349" i="5" s="1"/>
  <c r="E348" i="5" s="1"/>
  <c r="F347" i="5"/>
  <c r="F346" i="5"/>
  <c r="E346" i="5"/>
  <c r="D346" i="5"/>
  <c r="D345" i="5" s="1"/>
  <c r="E345" i="5"/>
  <c r="E344" i="5" s="1"/>
  <c r="F343" i="5"/>
  <c r="E342" i="5"/>
  <c r="E341" i="5" s="1"/>
  <c r="E340" i="5" s="1"/>
  <c r="E339" i="5" s="1"/>
  <c r="E338" i="5" s="1"/>
  <c r="E337" i="5" s="1"/>
  <c r="E336" i="5" s="1"/>
  <c r="E335" i="5" s="1"/>
  <c r="D342" i="5"/>
  <c r="F342" i="5" s="1"/>
  <c r="F333" i="5"/>
  <c r="E332" i="5"/>
  <c r="E331" i="5" s="1"/>
  <c r="D332" i="5"/>
  <c r="F330" i="5"/>
  <c r="F329" i="5"/>
  <c r="F328" i="5"/>
  <c r="E327" i="5"/>
  <c r="D327" i="5"/>
  <c r="F326" i="5"/>
  <c r="E325" i="5"/>
  <c r="F325" i="5" s="1"/>
  <c r="D325" i="5"/>
  <c r="D324" i="5"/>
  <c r="F317" i="5"/>
  <c r="F316" i="5"/>
  <c r="E316" i="5"/>
  <c r="D316" i="5"/>
  <c r="D313" i="5" s="1"/>
  <c r="F313" i="5" s="1"/>
  <c r="F315" i="5"/>
  <c r="F314" i="5"/>
  <c r="E314" i="5"/>
  <c r="D314" i="5"/>
  <c r="E313" i="5"/>
  <c r="E312" i="5" s="1"/>
  <c r="D312" i="5"/>
  <c r="F312" i="5" s="1"/>
  <c r="F311" i="5"/>
  <c r="F310" i="5"/>
  <c r="E309" i="5"/>
  <c r="D309" i="5"/>
  <c r="D308" i="5"/>
  <c r="F306" i="5"/>
  <c r="E305" i="5"/>
  <c r="E304" i="5" s="1"/>
  <c r="D305" i="5"/>
  <c r="D304" i="5" s="1"/>
  <c r="F304" i="5" s="1"/>
  <c r="F303" i="5"/>
  <c r="F302" i="5"/>
  <c r="E302" i="5"/>
  <c r="D302" i="5"/>
  <c r="D301" i="5" s="1"/>
  <c r="E301" i="5"/>
  <c r="E300" i="5" s="1"/>
  <c r="D300" i="5"/>
  <c r="F298" i="5"/>
  <c r="E297" i="5"/>
  <c r="E296" i="5" s="1"/>
  <c r="D297" i="5"/>
  <c r="D296" i="5" s="1"/>
  <c r="D295" i="5" s="1"/>
  <c r="E295" i="5"/>
  <c r="E294" i="5" s="1"/>
  <c r="F293" i="5"/>
  <c r="E292" i="5"/>
  <c r="E291" i="5" s="1"/>
  <c r="D292" i="5"/>
  <c r="F290" i="5"/>
  <c r="E289" i="5"/>
  <c r="E288" i="5" s="1"/>
  <c r="E287" i="5" s="1"/>
  <c r="D289" i="5"/>
  <c r="D288" i="5" s="1"/>
  <c r="F288" i="5"/>
  <c r="F286" i="5"/>
  <c r="E285" i="5"/>
  <c r="D285" i="5"/>
  <c r="D284" i="5"/>
  <c r="F282" i="5"/>
  <c r="D282" i="5"/>
  <c r="E281" i="5"/>
  <c r="E280" i="5" s="1"/>
  <c r="E279" i="5" s="1"/>
  <c r="D281" i="5"/>
  <c r="F278" i="5"/>
  <c r="F277" i="5"/>
  <c r="E277" i="5"/>
  <c r="D277" i="5"/>
  <c r="D276" i="5" s="1"/>
  <c r="F276" i="5" s="1"/>
  <c r="E276" i="5"/>
  <c r="E275" i="5" s="1"/>
  <c r="D275" i="5"/>
  <c r="F275" i="5" s="1"/>
  <c r="F274" i="5"/>
  <c r="E273" i="5"/>
  <c r="E272" i="5" s="1"/>
  <c r="E271" i="5" s="1"/>
  <c r="D273" i="5"/>
  <c r="F267" i="5"/>
  <c r="E266" i="5"/>
  <c r="E265" i="5" s="1"/>
  <c r="F265" i="5" s="1"/>
  <c r="D266" i="5"/>
  <c r="D265" i="5" s="1"/>
  <c r="D264" i="5" s="1"/>
  <c r="D263" i="5"/>
  <c r="F261" i="5"/>
  <c r="E260" i="5"/>
  <c r="E259" i="5" s="1"/>
  <c r="D260" i="5"/>
  <c r="E258" i="5"/>
  <c r="F257" i="5"/>
  <c r="F256" i="5"/>
  <c r="E256" i="5"/>
  <c r="D256" i="5"/>
  <c r="E255" i="5"/>
  <c r="E254" i="5" s="1"/>
  <c r="D255" i="5"/>
  <c r="F255" i="5" s="1"/>
  <c r="F253" i="5"/>
  <c r="E252" i="5"/>
  <c r="E251" i="5" s="1"/>
  <c r="D252" i="5"/>
  <c r="E250" i="5"/>
  <c r="E249" i="5"/>
  <c r="E248" i="5" s="1"/>
  <c r="F245" i="5"/>
  <c r="E244" i="5"/>
  <c r="E243" i="5" s="1"/>
  <c r="E242" i="5" s="1"/>
  <c r="E241" i="5" s="1"/>
  <c r="E240" i="5" s="1"/>
  <c r="E239" i="5" s="1"/>
  <c r="D244" i="5"/>
  <c r="D243" i="5"/>
  <c r="D242" i="5"/>
  <c r="F238" i="5"/>
  <c r="E237" i="5"/>
  <c r="E235" i="5" s="1"/>
  <c r="E234" i="5" s="1"/>
  <c r="E233" i="5" s="1"/>
  <c r="E232" i="5" s="1"/>
  <c r="D237" i="5"/>
  <c r="E236" i="5"/>
  <c r="D236" i="5"/>
  <c r="F236" i="5" s="1"/>
  <c r="F231" i="5"/>
  <c r="E230" i="5"/>
  <c r="E229" i="5" s="1"/>
  <c r="D230" i="5"/>
  <c r="F228" i="5"/>
  <c r="F227" i="5"/>
  <c r="E227" i="5"/>
  <c r="D227" i="5"/>
  <c r="D226" i="5" s="1"/>
  <c r="F226" i="5" s="1"/>
  <c r="E226" i="5"/>
  <c r="F225" i="5"/>
  <c r="F224" i="5"/>
  <c r="E224" i="5"/>
  <c r="D224" i="5"/>
  <c r="E223" i="5"/>
  <c r="D223" i="5"/>
  <c r="F223" i="5" s="1"/>
  <c r="F218" i="5"/>
  <c r="E217" i="5"/>
  <c r="E216" i="5" s="1"/>
  <c r="E215" i="5" s="1"/>
  <c r="D217" i="5"/>
  <c r="D216" i="5"/>
  <c r="F214" i="5"/>
  <c r="F213" i="5"/>
  <c r="F212" i="5"/>
  <c r="E211" i="5"/>
  <c r="G211" i="5" s="1"/>
  <c r="D211" i="5"/>
  <c r="D210" i="5"/>
  <c r="D209" i="5"/>
  <c r="F208" i="5"/>
  <c r="E207" i="5"/>
  <c r="E206" i="5" s="1"/>
  <c r="D207" i="5"/>
  <c r="E205" i="5"/>
  <c r="F203" i="5"/>
  <c r="E202" i="5"/>
  <c r="D202" i="5"/>
  <c r="F202" i="5" s="1"/>
  <c r="E201" i="5"/>
  <c r="E200" i="5" s="1"/>
  <c r="F199" i="5"/>
  <c r="E198" i="5"/>
  <c r="D198" i="5"/>
  <c r="D197" i="5" s="1"/>
  <c r="F197" i="5"/>
  <c r="E197" i="5"/>
  <c r="E196" i="5"/>
  <c r="E195" i="5" s="1"/>
  <c r="D196" i="5"/>
  <c r="D195" i="5" s="1"/>
  <c r="F195" i="5" s="1"/>
  <c r="F194" i="5"/>
  <c r="F193" i="5"/>
  <c r="E193" i="5"/>
  <c r="D193" i="5"/>
  <c r="D192" i="5" s="1"/>
  <c r="E192" i="5"/>
  <c r="E191" i="5" s="1"/>
  <c r="D191" i="5"/>
  <c r="D190" i="5"/>
  <c r="I189" i="5"/>
  <c r="G189" i="5"/>
  <c r="F189" i="5"/>
  <c r="F188" i="5"/>
  <c r="E188" i="5"/>
  <c r="D188" i="5"/>
  <c r="E187" i="5"/>
  <c r="F187" i="5" s="1"/>
  <c r="D187" i="5"/>
  <c r="I186" i="5"/>
  <c r="F186" i="5"/>
  <c r="F185" i="5"/>
  <c r="F184" i="5"/>
  <c r="D184" i="5"/>
  <c r="E183" i="5"/>
  <c r="F183" i="5" s="1"/>
  <c r="D183" i="5"/>
  <c r="D182" i="5"/>
  <c r="D181" i="5" s="1"/>
  <c r="F180" i="5"/>
  <c r="I179" i="5"/>
  <c r="F179" i="5"/>
  <c r="E178" i="5"/>
  <c r="D178" i="5"/>
  <c r="F178" i="5" s="1"/>
  <c r="E177" i="5"/>
  <c r="E176" i="5" s="1"/>
  <c r="H156" i="5"/>
  <c r="G154" i="5"/>
  <c r="E154" i="5"/>
  <c r="D154" i="5"/>
  <c r="E152" i="5"/>
  <c r="E151" i="5"/>
  <c r="D151" i="5"/>
  <c r="E150" i="5"/>
  <c r="D150" i="5"/>
  <c r="F149" i="5"/>
  <c r="E148" i="5"/>
  <c r="E147" i="5" s="1"/>
  <c r="D148" i="5"/>
  <c r="F148" i="5" s="1"/>
  <c r="F147" i="5"/>
  <c r="F146" i="5"/>
  <c r="F145" i="5"/>
  <c r="E145" i="5"/>
  <c r="D145" i="5"/>
  <c r="F144" i="5"/>
  <c r="F143" i="5"/>
  <c r="E143" i="5"/>
  <c r="D143" i="5"/>
  <c r="F141" i="5"/>
  <c r="E140" i="5"/>
  <c r="H140" i="5" s="1"/>
  <c r="D140" i="5"/>
  <c r="F138" i="5"/>
  <c r="E137" i="5"/>
  <c r="H137" i="5" s="1"/>
  <c r="D137" i="5"/>
  <c r="D136" i="5"/>
  <c r="F135" i="5"/>
  <c r="E134" i="5"/>
  <c r="D134" i="5"/>
  <c r="F134" i="5" s="1"/>
  <c r="F133" i="5"/>
  <c r="E132" i="5"/>
  <c r="D132" i="5"/>
  <c r="D131" i="5"/>
  <c r="F130" i="5"/>
  <c r="E129" i="5"/>
  <c r="H129" i="5" s="1"/>
  <c r="D129" i="5"/>
  <c r="F129" i="5" s="1"/>
  <c r="F128" i="5"/>
  <c r="E126" i="5"/>
  <c r="D126" i="5"/>
  <c r="F126" i="5" s="1"/>
  <c r="E124" i="5"/>
  <c r="D124" i="5"/>
  <c r="E122" i="5"/>
  <c r="D122" i="5"/>
  <c r="F120" i="5"/>
  <c r="E120" i="5"/>
  <c r="D120" i="5"/>
  <c r="F119" i="5"/>
  <c r="F118" i="5"/>
  <c r="E118" i="5"/>
  <c r="D118" i="5"/>
  <c r="F117" i="5"/>
  <c r="F116" i="5"/>
  <c r="E116" i="5"/>
  <c r="D116" i="5"/>
  <c r="F115" i="5"/>
  <c r="F114" i="5"/>
  <c r="E114" i="5"/>
  <c r="D114" i="5"/>
  <c r="E113" i="5"/>
  <c r="F112" i="5"/>
  <c r="E111" i="5"/>
  <c r="E110" i="5" s="1"/>
  <c r="H153" i="5" s="1"/>
  <c r="D111" i="5"/>
  <c r="F111" i="5" s="1"/>
  <c r="F106" i="5"/>
  <c r="E106" i="5"/>
  <c r="D106" i="5"/>
  <c r="D103" i="5" s="1"/>
  <c r="F103" i="5" s="1"/>
  <c r="E104" i="5"/>
  <c r="E103" i="5"/>
  <c r="F102" i="5"/>
  <c r="E97" i="5"/>
  <c r="D97" i="5"/>
  <c r="E95" i="5"/>
  <c r="D95" i="5"/>
  <c r="E94" i="5"/>
  <c r="D94" i="5"/>
  <c r="E92" i="5"/>
  <c r="E91" i="5" s="1"/>
  <c r="E84" i="5" s="1"/>
  <c r="D91" i="5"/>
  <c r="E88" i="5"/>
  <c r="D88" i="5"/>
  <c r="E86" i="5"/>
  <c r="E85" i="5"/>
  <c r="D85" i="5"/>
  <c r="E82" i="5"/>
  <c r="E81" i="5"/>
  <c r="F81" i="5" s="1"/>
  <c r="E79" i="5"/>
  <c r="E78" i="5"/>
  <c r="D77" i="5"/>
  <c r="E75" i="5"/>
  <c r="D75" i="5"/>
  <c r="E74" i="5"/>
  <c r="E73" i="5" s="1"/>
  <c r="D74" i="5"/>
  <c r="D73" i="5"/>
  <c r="E71" i="5"/>
  <c r="E70" i="5"/>
  <c r="F70" i="5" s="1"/>
  <c r="E68" i="5"/>
  <c r="F67" i="5"/>
  <c r="E66" i="5"/>
  <c r="F66" i="5" s="1"/>
  <c r="E64" i="5"/>
  <c r="D62" i="5"/>
  <c r="G57" i="5"/>
  <c r="E56" i="5"/>
  <c r="E50" i="5"/>
  <c r="E49" i="5" s="1"/>
  <c r="E45" i="5"/>
  <c r="G45" i="5" s="1"/>
  <c r="D44" i="5"/>
  <c r="E41" i="5"/>
  <c r="F40" i="5"/>
  <c r="E40" i="5"/>
  <c r="E39" i="5"/>
  <c r="G39" i="5" s="1"/>
  <c r="D39" i="5"/>
  <c r="F39" i="5" s="1"/>
  <c r="G34" i="5"/>
  <c r="E34" i="5"/>
  <c r="E33" i="5"/>
  <c r="G33" i="5" s="1"/>
  <c r="D33" i="5"/>
  <c r="F31" i="5"/>
  <c r="F29" i="5"/>
  <c r="F28" i="5"/>
  <c r="F27" i="5"/>
  <c r="F26" i="5"/>
  <c r="H20" i="5"/>
  <c r="E20" i="5"/>
  <c r="F20" i="5" s="1"/>
  <c r="E19" i="5"/>
  <c r="F19" i="5" s="1"/>
  <c r="D19" i="5"/>
  <c r="E190" i="5" l="1"/>
  <c r="F190" i="5" s="1"/>
  <c r="F191" i="5"/>
  <c r="F49" i="5"/>
  <c r="G49" i="5"/>
  <c r="F181" i="5"/>
  <c r="E270" i="5"/>
  <c r="E175" i="5"/>
  <c r="E77" i="5"/>
  <c r="F77" i="5" s="1"/>
  <c r="D84" i="5"/>
  <c r="D61" i="5" s="1"/>
  <c r="E182" i="5"/>
  <c r="E181" i="5" s="1"/>
  <c r="F192" i="5"/>
  <c r="D215" i="5"/>
  <c r="F215" i="5" s="1"/>
  <c r="F216" i="5"/>
  <c r="F295" i="5"/>
  <c r="G20" i="5"/>
  <c r="D18" i="5"/>
  <c r="E44" i="5"/>
  <c r="E63" i="5"/>
  <c r="D113" i="5"/>
  <c r="F132" i="5"/>
  <c r="E131" i="5"/>
  <c r="F131" i="5" s="1"/>
  <c r="F140" i="5"/>
  <c r="D147" i="5"/>
  <c r="H154" i="5"/>
  <c r="I154" i="5" s="1"/>
  <c r="I153" i="5" s="1"/>
  <c r="I152" i="5" s="1"/>
  <c r="D177" i="5"/>
  <c r="F198" i="5"/>
  <c r="D201" i="5"/>
  <c r="F217" i="5"/>
  <c r="D254" i="5"/>
  <c r="F254" i="5" s="1"/>
  <c r="F264" i="5"/>
  <c r="F281" i="5"/>
  <c r="D280" i="5"/>
  <c r="D283" i="5"/>
  <c r="F283" i="5" s="1"/>
  <c r="D294" i="5"/>
  <c r="F294" i="5" s="1"/>
  <c r="F301" i="5"/>
  <c r="D307" i="5"/>
  <c r="D299" i="5" s="1"/>
  <c r="F327" i="5"/>
  <c r="E324" i="5"/>
  <c r="E323" i="5" s="1"/>
  <c r="E322" i="5" s="1"/>
  <c r="E321" i="5" s="1"/>
  <c r="E320" i="5" s="1"/>
  <c r="E319" i="5" s="1"/>
  <c r="E318" i="5" s="1"/>
  <c r="F332" i="5"/>
  <c r="D331" i="5"/>
  <c r="F331" i="5" s="1"/>
  <c r="F345" i="5"/>
  <c r="D344" i="5"/>
  <c r="F344" i="5" s="1"/>
  <c r="F370" i="5"/>
  <c r="D369" i="5"/>
  <c r="F379" i="5"/>
  <c r="D378" i="5"/>
  <c r="E415" i="5"/>
  <c r="F466" i="5"/>
  <c r="E471" i="5"/>
  <c r="E489" i="5"/>
  <c r="F490" i="5"/>
  <c r="E488" i="5"/>
  <c r="E487" i="5" s="1"/>
  <c r="E486" i="5" s="1"/>
  <c r="E631" i="5"/>
  <c r="F237" i="5"/>
  <c r="D235" i="5"/>
  <c r="D241" i="5"/>
  <c r="F242" i="5"/>
  <c r="E247" i="5"/>
  <c r="D251" i="5"/>
  <c r="F252" i="5"/>
  <c r="F263" i="5"/>
  <c r="D262" i="5"/>
  <c r="F262" i="5" s="1"/>
  <c r="F292" i="5"/>
  <c r="D291" i="5"/>
  <c r="F291" i="5" s="1"/>
  <c r="F351" i="5"/>
  <c r="D350" i="5"/>
  <c r="F489" i="5"/>
  <c r="F137" i="5"/>
  <c r="F182" i="5"/>
  <c r="D206" i="5"/>
  <c r="F207" i="5"/>
  <c r="F211" i="5"/>
  <c r="E222" i="5"/>
  <c r="E221" i="5" s="1"/>
  <c r="E220" i="5" s="1"/>
  <c r="E219" i="5" s="1"/>
  <c r="F230" i="5"/>
  <c r="D229" i="5"/>
  <c r="F229" i="5" s="1"/>
  <c r="F243" i="5"/>
  <c r="F244" i="5"/>
  <c r="D259" i="5"/>
  <c r="F260" i="5"/>
  <c r="E264" i="5"/>
  <c r="E263" i="5" s="1"/>
  <c r="E262" i="5" s="1"/>
  <c r="F273" i="5"/>
  <c r="D272" i="5"/>
  <c r="F285" i="5"/>
  <c r="E284" i="5"/>
  <c r="E283" i="5" s="1"/>
  <c r="D287" i="5"/>
  <c r="F287" i="5" s="1"/>
  <c r="F296" i="5"/>
  <c r="F300" i="5"/>
  <c r="F309" i="5"/>
  <c r="E308" i="5"/>
  <c r="E307" i="5" s="1"/>
  <c r="E299" i="5" s="1"/>
  <c r="D473" i="5"/>
  <c r="F474" i="5"/>
  <c r="D110" i="5"/>
  <c r="E136" i="5"/>
  <c r="F136" i="5" s="1"/>
  <c r="E210" i="5"/>
  <c r="E209" i="5" s="1"/>
  <c r="E204" i="5" s="1"/>
  <c r="F324" i="5"/>
  <c r="D323" i="5"/>
  <c r="D403" i="5"/>
  <c r="F404" i="5"/>
  <c r="F566" i="5"/>
  <c r="F266" i="5"/>
  <c r="F289" i="5"/>
  <c r="F297" i="5"/>
  <c r="F305" i="5"/>
  <c r="F371" i="5"/>
  <c r="D432" i="5"/>
  <c r="E436" i="5"/>
  <c r="D440" i="5"/>
  <c r="E444" i="5"/>
  <c r="D452" i="5"/>
  <c r="F462" i="5"/>
  <c r="D465" i="5"/>
  <c r="F492" i="5"/>
  <c r="D504" i="5"/>
  <c r="D516" i="5"/>
  <c r="D532" i="5"/>
  <c r="D541" i="5"/>
  <c r="E545" i="5"/>
  <c r="D551" i="5"/>
  <c r="D565" i="5"/>
  <c r="F569" i="5"/>
  <c r="E577" i="5"/>
  <c r="E576" i="5" s="1"/>
  <c r="E575" i="5" s="1"/>
  <c r="E574" i="5" s="1"/>
  <c r="E573" i="5" s="1"/>
  <c r="E572" i="5" s="1"/>
  <c r="D582" i="5"/>
  <c r="E595" i="5"/>
  <c r="E594" i="5" s="1"/>
  <c r="E589" i="5" s="1"/>
  <c r="E588" i="5" s="1"/>
  <c r="E587" i="5" s="1"/>
  <c r="D599" i="5"/>
  <c r="F600" i="5"/>
  <c r="F603" i="5"/>
  <c r="F623" i="5"/>
  <c r="E625" i="5"/>
  <c r="F625" i="5" s="1"/>
  <c r="E647" i="5"/>
  <c r="E646" i="5" s="1"/>
  <c r="D651" i="5"/>
  <c r="F652" i="5"/>
  <c r="D665" i="5"/>
  <c r="F668" i="5"/>
  <c r="D672" i="5"/>
  <c r="F423" i="5"/>
  <c r="D422" i="5"/>
  <c r="D607" i="5"/>
  <c r="F608" i="5"/>
  <c r="F636" i="5"/>
  <c r="F641" i="5"/>
  <c r="E645" i="5"/>
  <c r="D341" i="5"/>
  <c r="D359" i="5"/>
  <c r="E360" i="5"/>
  <c r="E359" i="5" s="1"/>
  <c r="E358" i="5" s="1"/>
  <c r="E357" i="5" s="1"/>
  <c r="E356" i="5" s="1"/>
  <c r="E355" i="5" s="1"/>
  <c r="E354" i="5" s="1"/>
  <c r="D365" i="5"/>
  <c r="D383" i="5"/>
  <c r="E384" i="5"/>
  <c r="E383" i="5" s="1"/>
  <c r="E382" i="5" s="1"/>
  <c r="E376" i="5" s="1"/>
  <c r="E375" i="5" s="1"/>
  <c r="E374" i="5" s="1"/>
  <c r="E373" i="5" s="1"/>
  <c r="D389" i="5"/>
  <c r="D395" i="5"/>
  <c r="E396" i="5"/>
  <c r="E395" i="5" s="1"/>
  <c r="E394" i="5" s="1"/>
  <c r="E393" i="5" s="1"/>
  <c r="E392" i="5" s="1"/>
  <c r="F405" i="5"/>
  <c r="F406" i="5"/>
  <c r="F410" i="5"/>
  <c r="F449" i="5"/>
  <c r="F450" i="5"/>
  <c r="F467" i="5"/>
  <c r="F475" i="5"/>
  <c r="F476" i="5"/>
  <c r="D484" i="5"/>
  <c r="E527" i="5"/>
  <c r="E526" i="5" s="1"/>
  <c r="E525" i="5" s="1"/>
  <c r="F534" i="5"/>
  <c r="F553" i="5"/>
  <c r="F556" i="5"/>
  <c r="F557" i="5"/>
  <c r="F561" i="5"/>
  <c r="F567" i="5"/>
  <c r="D575" i="5"/>
  <c r="F575" i="5" s="1"/>
  <c r="F576" i="5"/>
  <c r="D613" i="5"/>
  <c r="F614" i="5"/>
  <c r="D633" i="5"/>
  <c r="F634" i="5"/>
  <c r="F637" i="5"/>
  <c r="F638" i="5"/>
  <c r="F646" i="5"/>
  <c r="F674" i="5"/>
  <c r="E673" i="5"/>
  <c r="E672" i="5" s="1"/>
  <c r="E659" i="5" s="1"/>
  <c r="D417" i="5"/>
  <c r="D426" i="5"/>
  <c r="F454" i="5"/>
  <c r="D457" i="5"/>
  <c r="D488" i="5"/>
  <c r="F491" i="5"/>
  <c r="D501" i="5"/>
  <c r="E505" i="5"/>
  <c r="E504" i="5" s="1"/>
  <c r="E499" i="5" s="1"/>
  <c r="E498" i="5" s="1"/>
  <c r="E497" i="5" s="1"/>
  <c r="D521" i="5"/>
  <c r="D526" i="5"/>
  <c r="F568" i="5"/>
  <c r="F577" i="5"/>
  <c r="D591" i="5"/>
  <c r="F592" i="5"/>
  <c r="E602" i="5"/>
  <c r="D621" i="5"/>
  <c r="F622" i="5"/>
  <c r="F647" i="5"/>
  <c r="D656" i="5"/>
  <c r="F657" i="5"/>
  <c r="F660" i="5"/>
  <c r="F696" i="5"/>
  <c r="E695" i="5"/>
  <c r="E690" i="5" s="1"/>
  <c r="E689" i="5" s="1"/>
  <c r="E688" i="5" s="1"/>
  <c r="F679" i="5"/>
  <c r="F693" i="5"/>
  <c r="D699" i="5"/>
  <c r="F700" i="5"/>
  <c r="F711" i="5"/>
  <c r="D734" i="5"/>
  <c r="F759" i="5"/>
  <c r="E761" i="5"/>
  <c r="F770" i="5"/>
  <c r="E769" i="5"/>
  <c r="E765" i="5" s="1"/>
  <c r="E764" i="5" s="1"/>
  <c r="F775" i="5"/>
  <c r="D774" i="5"/>
  <c r="F791" i="5"/>
  <c r="D790" i="5"/>
  <c r="F800" i="5"/>
  <c r="F873" i="5"/>
  <c r="D887" i="5"/>
  <c r="E939" i="5"/>
  <c r="F939" i="5" s="1"/>
  <c r="F940" i="5"/>
  <c r="D715" i="5"/>
  <c r="F716" i="5"/>
  <c r="E757" i="5"/>
  <c r="F799" i="5"/>
  <c r="D805" i="5"/>
  <c r="F813" i="5"/>
  <c r="E812" i="5"/>
  <c r="E811" i="5" s="1"/>
  <c r="E810" i="5" s="1"/>
  <c r="E809" i="5" s="1"/>
  <c r="F818" i="5"/>
  <c r="D817" i="5"/>
  <c r="F830" i="5"/>
  <c r="D829" i="5"/>
  <c r="F842" i="5"/>
  <c r="D841" i="5"/>
  <c r="F841" i="5" s="1"/>
  <c r="E851" i="5"/>
  <c r="E850" i="5" s="1"/>
  <c r="F852" i="5"/>
  <c r="D861" i="5"/>
  <c r="F862" i="5"/>
  <c r="F882" i="5"/>
  <c r="D881" i="5"/>
  <c r="D685" i="5"/>
  <c r="F686" i="5"/>
  <c r="D721" i="5"/>
  <c r="F722" i="5"/>
  <c r="E733" i="5"/>
  <c r="E732" i="5" s="1"/>
  <c r="D739" i="5"/>
  <c r="F740" i="5"/>
  <c r="D749" i="5"/>
  <c r="F749" i="5" s="1"/>
  <c r="F750" i="5"/>
  <c r="F769" i="5"/>
  <c r="F783" i="5"/>
  <c r="D782" i="5"/>
  <c r="F797" i="5"/>
  <c r="D796" i="5"/>
  <c r="E831" i="5"/>
  <c r="E830" i="5" s="1"/>
  <c r="E829" i="5" s="1"/>
  <c r="E828" i="5" s="1"/>
  <c r="E827" i="5" s="1"/>
  <c r="F837" i="5"/>
  <c r="F883" i="5"/>
  <c r="D677" i="5"/>
  <c r="F677" i="5" s="1"/>
  <c r="F678" i="5"/>
  <c r="D691" i="5"/>
  <c r="F691" i="5" s="1"/>
  <c r="F692" i="5"/>
  <c r="D702" i="5"/>
  <c r="F702" i="5" s="1"/>
  <c r="D709" i="5"/>
  <c r="F709" i="5" s="1"/>
  <c r="F710" i="5"/>
  <c r="D727" i="5"/>
  <c r="F728" i="5"/>
  <c r="D742" i="5"/>
  <c r="F742" i="5" s="1"/>
  <c r="F743" i="5"/>
  <c r="D757" i="5"/>
  <c r="F757" i="5" s="1"/>
  <c r="F758" i="5"/>
  <c r="F761" i="5"/>
  <c r="F767" i="5"/>
  <c r="D766" i="5"/>
  <c r="F766" i="5" s="1"/>
  <c r="D777" i="5"/>
  <c r="F786" i="5"/>
  <c r="F807" i="5"/>
  <c r="E806" i="5"/>
  <c r="E805" i="5" s="1"/>
  <c r="E804" i="5" s="1"/>
  <c r="D811" i="5"/>
  <c r="F821" i="5"/>
  <c r="D836" i="5"/>
  <c r="F843" i="5"/>
  <c r="D848" i="5"/>
  <c r="D867" i="5"/>
  <c r="F868" i="5"/>
  <c r="F872" i="5"/>
  <c r="E883" i="5"/>
  <c r="E878" i="5" s="1"/>
  <c r="F884" i="5"/>
  <c r="F923" i="5"/>
  <c r="F802" i="5"/>
  <c r="F823" i="5"/>
  <c r="F833" i="5"/>
  <c r="F839" i="5"/>
  <c r="F875" i="5"/>
  <c r="E889" i="5"/>
  <c r="D893" i="5"/>
  <c r="E897" i="5"/>
  <c r="E905" i="5"/>
  <c r="D922" i="5"/>
  <c r="D931" i="5"/>
  <c r="F942" i="5"/>
  <c r="F947" i="5"/>
  <c r="D950" i="5"/>
  <c r="D962" i="5"/>
  <c r="D979" i="5"/>
  <c r="D989" i="5"/>
  <c r="F1022" i="5"/>
  <c r="E1021" i="5"/>
  <c r="E1020" i="5" s="1"/>
  <c r="D983" i="5"/>
  <c r="F984" i="5"/>
  <c r="D1014" i="5"/>
  <c r="F1041" i="5"/>
  <c r="D1040" i="5"/>
  <c r="F1118" i="5"/>
  <c r="D1117" i="5"/>
  <c r="F851" i="5"/>
  <c r="F910" i="5"/>
  <c r="F911" i="5"/>
  <c r="F956" i="5"/>
  <c r="D995" i="5"/>
  <c r="F996" i="5"/>
  <c r="D1005" i="5"/>
  <c r="F1006" i="5"/>
  <c r="F1075" i="5"/>
  <c r="F1112" i="5"/>
  <c r="D1111" i="5"/>
  <c r="F874" i="5"/>
  <c r="D916" i="5"/>
  <c r="E923" i="5"/>
  <c r="E922" i="5" s="1"/>
  <c r="E921" i="5" s="1"/>
  <c r="E920" i="5" s="1"/>
  <c r="E919" i="5" s="1"/>
  <c r="F941" i="5"/>
  <c r="D944" i="5"/>
  <c r="F944" i="5" s="1"/>
  <c r="E951" i="5"/>
  <c r="E950" i="5" s="1"/>
  <c r="E949" i="5" s="1"/>
  <c r="D967" i="5"/>
  <c r="D973" i="5"/>
  <c r="F1028" i="5"/>
  <c r="E1027" i="5"/>
  <c r="E1026" i="5" s="1"/>
  <c r="E1025" i="5" s="1"/>
  <c r="F997" i="5"/>
  <c r="F1016" i="5"/>
  <c r="E1015" i="5"/>
  <c r="E1014" i="5" s="1"/>
  <c r="E1009" i="5" s="1"/>
  <c r="E1003" i="5" s="1"/>
  <c r="E1002" i="5" s="1"/>
  <c r="E1001" i="5" s="1"/>
  <c r="E1000" i="5" s="1"/>
  <c r="D1020" i="5"/>
  <c r="F1027" i="5"/>
  <c r="D1026" i="5"/>
  <c r="F1035" i="5"/>
  <c r="D1034" i="5"/>
  <c r="F1061" i="5"/>
  <c r="D1060" i="5"/>
  <c r="F1104" i="5"/>
  <c r="F1065" i="5"/>
  <c r="F1012" i="5"/>
  <c r="F1036" i="5"/>
  <c r="F1042" i="5"/>
  <c r="F1062" i="5"/>
  <c r="F1113" i="5"/>
  <c r="F1119" i="5"/>
  <c r="E1137" i="5"/>
  <c r="D1044" i="5"/>
  <c r="E1045" i="5"/>
  <c r="E1044" i="5" s="1"/>
  <c r="E1038" i="5" s="1"/>
  <c r="E1032" i="5" s="1"/>
  <c r="E1031" i="5" s="1"/>
  <c r="E1030" i="5" s="1"/>
  <c r="D1050" i="5"/>
  <c r="E1051" i="5"/>
  <c r="E1050" i="5" s="1"/>
  <c r="E1049" i="5" s="1"/>
  <c r="D1056" i="5"/>
  <c r="D1064" i="5"/>
  <c r="F1064" i="5" s="1"/>
  <c r="E1065" i="5"/>
  <c r="E1064" i="5" s="1"/>
  <c r="D1074" i="5"/>
  <c r="E1075" i="5"/>
  <c r="E1074" i="5" s="1"/>
  <c r="E1073" i="5" s="1"/>
  <c r="E1072" i="5" s="1"/>
  <c r="E1071" i="5" s="1"/>
  <c r="E1070" i="5" s="1"/>
  <c r="E1069" i="5" s="1"/>
  <c r="D1080" i="5"/>
  <c r="D1086" i="5"/>
  <c r="E1087" i="5"/>
  <c r="E1086" i="5" s="1"/>
  <c r="E1085" i="5" s="1"/>
  <c r="E1084" i="5" s="1"/>
  <c r="E1083" i="5" s="1"/>
  <c r="D1096" i="5"/>
  <c r="E1097" i="5"/>
  <c r="E1096" i="5" s="1"/>
  <c r="E1095" i="5" s="1"/>
  <c r="E1094" i="5" s="1"/>
  <c r="E1093" i="5" s="1"/>
  <c r="E1092" i="5" s="1"/>
  <c r="E1091" i="5" s="1"/>
  <c r="D1103" i="5"/>
  <c r="D1102" i="5" s="1"/>
  <c r="F1102" i="5" s="1"/>
  <c r="E334" i="5" l="1"/>
  <c r="F299" i="5"/>
  <c r="D972" i="5"/>
  <c r="F972" i="5" s="1"/>
  <c r="F973" i="5"/>
  <c r="D1055" i="5"/>
  <c r="F1056" i="5"/>
  <c r="F1044" i="5"/>
  <c r="F1097" i="5"/>
  <c r="F1020" i="5"/>
  <c r="D1073" i="5"/>
  <c r="F1074" i="5"/>
  <c r="E1134" i="5"/>
  <c r="F1051" i="5"/>
  <c r="F1060" i="5"/>
  <c r="D1059" i="5"/>
  <c r="F1059" i="5" s="1"/>
  <c r="F1021" i="5"/>
  <c r="F1111" i="5"/>
  <c r="D1110" i="5"/>
  <c r="D1004" i="5"/>
  <c r="F1005" i="5"/>
  <c r="F1014" i="5"/>
  <c r="D1009" i="5"/>
  <c r="F1009" i="5" s="1"/>
  <c r="E904" i="5"/>
  <c r="F905" i="5"/>
  <c r="D810" i="5"/>
  <c r="F810" i="5" s="1"/>
  <c r="F811" i="5"/>
  <c r="D816" i="5"/>
  <c r="F817" i="5"/>
  <c r="D804" i="5"/>
  <c r="F804" i="5" s="1"/>
  <c r="F805" i="5"/>
  <c r="F699" i="5"/>
  <c r="D695" i="5"/>
  <c r="D612" i="5"/>
  <c r="F613" i="5"/>
  <c r="D1085" i="5"/>
  <c r="F1086" i="5"/>
  <c r="D1049" i="5"/>
  <c r="F1049" i="5" s="1"/>
  <c r="F1050" i="5"/>
  <c r="D1025" i="5"/>
  <c r="F1025" i="5" s="1"/>
  <c r="F1026" i="5"/>
  <c r="F916" i="5"/>
  <c r="D915" i="5"/>
  <c r="F1087" i="5"/>
  <c r="F1015" i="5"/>
  <c r="D978" i="5"/>
  <c r="F979" i="5"/>
  <c r="E896" i="5"/>
  <c r="F896" i="5" s="1"/>
  <c r="F897" i="5"/>
  <c r="F812" i="5"/>
  <c r="F777" i="5"/>
  <c r="D795" i="5"/>
  <c r="F796" i="5"/>
  <c r="D765" i="5"/>
  <c r="F721" i="5"/>
  <c r="F861" i="5"/>
  <c r="D860" i="5"/>
  <c r="F860" i="5" s="1"/>
  <c r="F806" i="5"/>
  <c r="D714" i="5"/>
  <c r="F714" i="5" s="1"/>
  <c r="F715" i="5"/>
  <c r="D789" i="5"/>
  <c r="F789" i="5" s="1"/>
  <c r="F790" i="5"/>
  <c r="D733" i="5"/>
  <c r="F734" i="5"/>
  <c r="F595" i="5"/>
  <c r="D500" i="5"/>
  <c r="F501" i="5"/>
  <c r="F594" i="5"/>
  <c r="D394" i="5"/>
  <c r="F395" i="5"/>
  <c r="D364" i="5"/>
  <c r="F365" i="5"/>
  <c r="F422" i="5"/>
  <c r="D421" i="5"/>
  <c r="F673" i="5"/>
  <c r="D650" i="5"/>
  <c r="F651" i="5"/>
  <c r="D581" i="5"/>
  <c r="F582" i="5"/>
  <c r="F551" i="5"/>
  <c r="D550" i="5"/>
  <c r="F516" i="5"/>
  <c r="D515" i="5"/>
  <c r="E435" i="5"/>
  <c r="F435" i="5" s="1"/>
  <c r="F436" i="5"/>
  <c r="F396" i="5"/>
  <c r="D240" i="5"/>
  <c r="F241" i="5"/>
  <c r="F384" i="5"/>
  <c r="F308" i="5"/>
  <c r="F284" i="5"/>
  <c r="F63" i="5"/>
  <c r="E62" i="5"/>
  <c r="E109" i="5"/>
  <c r="D994" i="5"/>
  <c r="F995" i="5"/>
  <c r="F1040" i="5"/>
  <c r="D1039" i="5"/>
  <c r="E1019" i="5"/>
  <c r="E1018" i="5" s="1"/>
  <c r="F962" i="5"/>
  <c r="D961" i="5"/>
  <c r="D930" i="5"/>
  <c r="F931" i="5"/>
  <c r="D892" i="5"/>
  <c r="F893" i="5"/>
  <c r="F867" i="5"/>
  <c r="D866" i="5"/>
  <c r="F836" i="5"/>
  <c r="D835" i="5"/>
  <c r="F835" i="5" s="1"/>
  <c r="D726" i="5"/>
  <c r="F727" i="5"/>
  <c r="D738" i="5"/>
  <c r="F738" i="5" s="1"/>
  <c r="F739" i="5"/>
  <c r="F881" i="5"/>
  <c r="D880" i="5"/>
  <c r="F829" i="5"/>
  <c r="F526" i="5"/>
  <c r="D525" i="5"/>
  <c r="F525" i="5" s="1"/>
  <c r="D425" i="5"/>
  <c r="F426" i="5"/>
  <c r="D632" i="5"/>
  <c r="F633" i="5"/>
  <c r="D388" i="5"/>
  <c r="F389" i="5"/>
  <c r="D602" i="5"/>
  <c r="F602" i="5" s="1"/>
  <c r="F607" i="5"/>
  <c r="E544" i="5"/>
  <c r="F545" i="5"/>
  <c r="F504" i="5"/>
  <c r="F452" i="5"/>
  <c r="D431" i="5"/>
  <c r="F432" i="5"/>
  <c r="F473" i="5"/>
  <c r="D472" i="5"/>
  <c r="F210" i="5"/>
  <c r="F360" i="5"/>
  <c r="D250" i="5"/>
  <c r="F251" i="5"/>
  <c r="D234" i="5"/>
  <c r="F235" i="5"/>
  <c r="E630" i="5"/>
  <c r="E629" i="5" s="1"/>
  <c r="E586" i="5" s="1"/>
  <c r="E585" i="5" s="1"/>
  <c r="E470" i="5"/>
  <c r="F378" i="5"/>
  <c r="D377" i="5"/>
  <c r="D279" i="5"/>
  <c r="F279" i="5" s="1"/>
  <c r="F280" i="5"/>
  <c r="D222" i="5"/>
  <c r="F177" i="5"/>
  <c r="D176" i="5"/>
  <c r="G44" i="5"/>
  <c r="F44" i="5"/>
  <c r="E18" i="5"/>
  <c r="I113" i="5"/>
  <c r="E174" i="5"/>
  <c r="E173" i="5" s="1"/>
  <c r="E172" i="5" s="1"/>
  <c r="F1045" i="5"/>
  <c r="F1034" i="5"/>
  <c r="D1033" i="5"/>
  <c r="F1033" i="5" s="1"/>
  <c r="D966" i="5"/>
  <c r="F967" i="5"/>
  <c r="D982" i="5"/>
  <c r="F983" i="5"/>
  <c r="F922" i="5"/>
  <c r="D921" i="5"/>
  <c r="D847" i="5"/>
  <c r="D781" i="5"/>
  <c r="F781" i="5" s="1"/>
  <c r="F782" i="5"/>
  <c r="E731" i="5"/>
  <c r="E730" i="5" s="1"/>
  <c r="D681" i="5"/>
  <c r="F685" i="5"/>
  <c r="E849" i="5"/>
  <c r="F850" i="5"/>
  <c r="E938" i="5"/>
  <c r="E937" i="5" s="1"/>
  <c r="E936" i="5" s="1"/>
  <c r="E935" i="5" s="1"/>
  <c r="E926" i="5" s="1"/>
  <c r="F831" i="5"/>
  <c r="D773" i="5"/>
  <c r="F773" i="5" s="1"/>
  <c r="F774" i="5"/>
  <c r="D655" i="5"/>
  <c r="F655" i="5" s="1"/>
  <c r="F656" i="5"/>
  <c r="F621" i="5"/>
  <c r="D616" i="5"/>
  <c r="F616" i="5" s="1"/>
  <c r="D590" i="5"/>
  <c r="F591" i="5"/>
  <c r="D520" i="5"/>
  <c r="F521" i="5"/>
  <c r="F488" i="5"/>
  <c r="D487" i="5"/>
  <c r="F417" i="5"/>
  <c r="D416" i="5"/>
  <c r="D483" i="5"/>
  <c r="F484" i="5"/>
  <c r="D358" i="5"/>
  <c r="F359" i="5"/>
  <c r="D664" i="5"/>
  <c r="F664" i="5" s="1"/>
  <c r="F665" i="5"/>
  <c r="D598" i="5"/>
  <c r="F598" i="5" s="1"/>
  <c r="F599" i="5"/>
  <c r="D540" i="5"/>
  <c r="F541" i="5"/>
  <c r="E443" i="5"/>
  <c r="F444" i="5"/>
  <c r="D322" i="5"/>
  <c r="F323" i="5"/>
  <c r="F505" i="5"/>
  <c r="D271" i="5"/>
  <c r="F272" i="5"/>
  <c r="D258" i="5"/>
  <c r="F258" i="5" s="1"/>
  <c r="F259" i="5"/>
  <c r="F527" i="5"/>
  <c r="F350" i="5"/>
  <c r="D349" i="5"/>
  <c r="D17" i="5"/>
  <c r="F18" i="5"/>
  <c r="D1079" i="5"/>
  <c r="F1080" i="5"/>
  <c r="D1095" i="5"/>
  <c r="F1096" i="5"/>
  <c r="F1117" i="5"/>
  <c r="D1116" i="5"/>
  <c r="F950" i="5"/>
  <c r="D949" i="5"/>
  <c r="E888" i="5"/>
  <c r="F889" i="5"/>
  <c r="F989" i="5"/>
  <c r="D988" i="5"/>
  <c r="F988" i="5" s="1"/>
  <c r="F951" i="5"/>
  <c r="F457" i="5"/>
  <c r="D456" i="5"/>
  <c r="F456" i="5" s="1"/>
  <c r="D382" i="5"/>
  <c r="F382" i="5" s="1"/>
  <c r="F383" i="5"/>
  <c r="D340" i="5"/>
  <c r="F341" i="5"/>
  <c r="F672" i="5"/>
  <c r="F565" i="5"/>
  <c r="D564" i="5"/>
  <c r="F564" i="5" s="1"/>
  <c r="F532" i="5"/>
  <c r="D531" i="5"/>
  <c r="F465" i="5"/>
  <c r="D464" i="5"/>
  <c r="F464" i="5" s="1"/>
  <c r="D439" i="5"/>
  <c r="F439" i="5" s="1"/>
  <c r="F440" i="5"/>
  <c r="F403" i="5"/>
  <c r="D402" i="5"/>
  <c r="D109" i="5"/>
  <c r="F110" i="5"/>
  <c r="D205" i="5"/>
  <c r="F206" i="5"/>
  <c r="F209" i="5"/>
  <c r="E414" i="5"/>
  <c r="E413" i="5" s="1"/>
  <c r="E400" i="5" s="1"/>
  <c r="E399" i="5" s="1"/>
  <c r="F369" i="5"/>
  <c r="D368" i="5"/>
  <c r="F368" i="5" s="1"/>
  <c r="F307" i="5"/>
  <c r="F201" i="5"/>
  <c r="D200" i="5"/>
  <c r="F200" i="5" s="1"/>
  <c r="F113" i="5"/>
  <c r="H113" i="5"/>
  <c r="H23" i="5"/>
  <c r="E269" i="5"/>
  <c r="E268" i="5" s="1"/>
  <c r="E246" i="5" s="1"/>
  <c r="F132" i="1"/>
  <c r="D204" i="5" l="1"/>
  <c r="F204" i="5" s="1"/>
  <c r="F205" i="5"/>
  <c r="F1116" i="5"/>
  <c r="D1115" i="5"/>
  <c r="F1115" i="5" s="1"/>
  <c r="D15" i="5"/>
  <c r="D270" i="5"/>
  <c r="F271" i="5"/>
  <c r="F416" i="5"/>
  <c r="F982" i="5"/>
  <c r="D971" i="5"/>
  <c r="D530" i="5"/>
  <c r="F530" i="5" s="1"/>
  <c r="F531" i="5"/>
  <c r="D659" i="5"/>
  <c r="F659" i="5" s="1"/>
  <c r="F1079" i="5"/>
  <c r="D1078" i="5"/>
  <c r="F1078" i="5" s="1"/>
  <c r="F520" i="5"/>
  <c r="D519" i="5"/>
  <c r="F519" i="5" s="1"/>
  <c r="D920" i="5"/>
  <c r="F921" i="5"/>
  <c r="F222" i="5"/>
  <c r="D221" i="5"/>
  <c r="D108" i="5"/>
  <c r="F109" i="5"/>
  <c r="F949" i="5"/>
  <c r="D348" i="5"/>
  <c r="F348" i="5" s="1"/>
  <c r="F349" i="5"/>
  <c r="D486" i="5"/>
  <c r="F486" i="5" s="1"/>
  <c r="F487" i="5"/>
  <c r="F966" i="5"/>
  <c r="D965" i="5"/>
  <c r="F965" i="5" s="1"/>
  <c r="E171" i="5"/>
  <c r="I172" i="5"/>
  <c r="F472" i="5"/>
  <c r="D443" i="5"/>
  <c r="F443" i="5" s="1"/>
  <c r="F544" i="5"/>
  <c r="E538" i="5"/>
  <c r="E537" i="5" s="1"/>
  <c r="E496" i="5" s="1"/>
  <c r="E495" i="5" s="1"/>
  <c r="E494" i="5" s="1"/>
  <c r="F388" i="5"/>
  <c r="D387" i="5"/>
  <c r="F387" i="5" s="1"/>
  <c r="F425" i="5"/>
  <c r="D828" i="5"/>
  <c r="F892" i="5"/>
  <c r="D645" i="5"/>
  <c r="F645" i="5" s="1"/>
  <c r="F650" i="5"/>
  <c r="F978" i="5"/>
  <c r="D977" i="5"/>
  <c r="F977" i="5" s="1"/>
  <c r="D815" i="5"/>
  <c r="F816" i="5"/>
  <c r="F402" i="5"/>
  <c r="D401" i="5"/>
  <c r="D321" i="5"/>
  <c r="F322" i="5"/>
  <c r="F540" i="5"/>
  <c r="D539" i="5"/>
  <c r="F483" i="5"/>
  <c r="D482" i="5"/>
  <c r="D589" i="5"/>
  <c r="F590" i="5"/>
  <c r="F681" i="5"/>
  <c r="D676" i="5"/>
  <c r="F676" i="5" s="1"/>
  <c r="D175" i="5"/>
  <c r="F176" i="5"/>
  <c r="F250" i="5"/>
  <c r="D249" i="5"/>
  <c r="F880" i="5"/>
  <c r="D879" i="5"/>
  <c r="F866" i="5"/>
  <c r="D865" i="5"/>
  <c r="D993" i="5"/>
  <c r="F993" i="5" s="1"/>
  <c r="F994" i="5"/>
  <c r="D239" i="5"/>
  <c r="F239" i="5" s="1"/>
  <c r="F240" i="5"/>
  <c r="D514" i="5"/>
  <c r="F514" i="5" s="1"/>
  <c r="F515" i="5"/>
  <c r="F364" i="5"/>
  <c r="D363" i="5"/>
  <c r="F363" i="5" s="1"/>
  <c r="F733" i="5"/>
  <c r="D794" i="5"/>
  <c r="F795" i="5"/>
  <c r="E999" i="5"/>
  <c r="D611" i="5"/>
  <c r="F611" i="5" s="1"/>
  <c r="F612" i="5"/>
  <c r="E903" i="5"/>
  <c r="E902" i="5" s="1"/>
  <c r="F904" i="5"/>
  <c r="F1004" i="5"/>
  <c r="D1003" i="5"/>
  <c r="D1019" i="5"/>
  <c r="F1055" i="5"/>
  <c r="D1054" i="5"/>
  <c r="F1054" i="5" s="1"/>
  <c r="F340" i="5"/>
  <c r="D339" i="5"/>
  <c r="E17" i="5"/>
  <c r="G18" i="5"/>
  <c r="D376" i="5"/>
  <c r="F377" i="5"/>
  <c r="D631" i="5"/>
  <c r="F632" i="5"/>
  <c r="D725" i="5"/>
  <c r="F726" i="5"/>
  <c r="F930" i="5"/>
  <c r="D929" i="5"/>
  <c r="F1039" i="5"/>
  <c r="D1038" i="5"/>
  <c r="E108" i="5"/>
  <c r="H108" i="5" s="1"/>
  <c r="H152" i="5"/>
  <c r="D580" i="5"/>
  <c r="F581" i="5"/>
  <c r="F421" i="5"/>
  <c r="D420" i="5"/>
  <c r="F420" i="5" s="1"/>
  <c r="F500" i="5"/>
  <c r="D499" i="5"/>
  <c r="D772" i="5"/>
  <c r="F772" i="5" s="1"/>
  <c r="F695" i="5"/>
  <c r="D690" i="5"/>
  <c r="F1110" i="5"/>
  <c r="D1109" i="5"/>
  <c r="F1095" i="5"/>
  <c r="D1094" i="5"/>
  <c r="E887" i="5"/>
  <c r="F888" i="5"/>
  <c r="F358" i="5"/>
  <c r="D357" i="5"/>
  <c r="E848" i="5"/>
  <c r="F849" i="5"/>
  <c r="D233" i="5"/>
  <c r="F234" i="5"/>
  <c r="F431" i="5"/>
  <c r="D429" i="5"/>
  <c r="D960" i="5"/>
  <c r="F960" i="5" s="1"/>
  <c r="F961" i="5"/>
  <c r="F62" i="5"/>
  <c r="E61" i="5"/>
  <c r="F550" i="5"/>
  <c r="D549" i="5"/>
  <c r="F549" i="5" s="1"/>
  <c r="F394" i="5"/>
  <c r="D393" i="5"/>
  <c r="D764" i="5"/>
  <c r="F764" i="5" s="1"/>
  <c r="F765" i="5"/>
  <c r="D914" i="5"/>
  <c r="F915" i="5"/>
  <c r="F1085" i="5"/>
  <c r="D1084" i="5"/>
  <c r="F1073" i="5"/>
  <c r="E88" i="1"/>
  <c r="D88" i="1"/>
  <c r="F914" i="5" l="1"/>
  <c r="D903" i="5"/>
  <c r="F357" i="5"/>
  <c r="D356" i="5"/>
  <c r="D689" i="5"/>
  <c r="F690" i="5"/>
  <c r="F725" i="5"/>
  <c r="D720" i="5"/>
  <c r="F339" i="5"/>
  <c r="D338" i="5"/>
  <c r="D1018" i="5"/>
  <c r="F1018" i="5" s="1"/>
  <c r="F1019" i="5"/>
  <c r="D1072" i="5"/>
  <c r="F393" i="5"/>
  <c r="D392" i="5"/>
  <c r="F392" i="5" s="1"/>
  <c r="G61" i="5"/>
  <c r="F61" i="5"/>
  <c r="D428" i="5"/>
  <c r="F429" i="5"/>
  <c r="G429" i="5"/>
  <c r="D1108" i="5"/>
  <c r="F1109" i="5"/>
  <c r="F929" i="5"/>
  <c r="D928" i="5"/>
  <c r="F1003" i="5"/>
  <c r="D1002" i="5"/>
  <c r="F794" i="5"/>
  <c r="D793" i="5"/>
  <c r="F793" i="5" s="1"/>
  <c r="F321" i="5"/>
  <c r="D320" i="5"/>
  <c r="F815" i="5"/>
  <c r="D809" i="5"/>
  <c r="F809" i="5" s="1"/>
  <c r="F108" i="5"/>
  <c r="F920" i="5"/>
  <c r="D919" i="5"/>
  <c r="F919" i="5" s="1"/>
  <c r="F971" i="5"/>
  <c r="D970" i="5"/>
  <c r="F970" i="5" s="1"/>
  <c r="E847" i="5"/>
  <c r="F848" i="5"/>
  <c r="E871" i="5"/>
  <c r="E870" i="5" s="1"/>
  <c r="E857" i="5" s="1"/>
  <c r="E856" i="5" s="1"/>
  <c r="E855" i="5" s="1"/>
  <c r="F887" i="5"/>
  <c r="F499" i="5"/>
  <c r="D498" i="5"/>
  <c r="F631" i="5"/>
  <c r="D630" i="5"/>
  <c r="G17" i="5"/>
  <c r="E15" i="5"/>
  <c r="F879" i="5"/>
  <c r="D878" i="5"/>
  <c r="F539" i="5"/>
  <c r="D538" i="5"/>
  <c r="F401" i="5"/>
  <c r="D938" i="5"/>
  <c r="D220" i="5"/>
  <c r="F221" i="5"/>
  <c r="F270" i="5"/>
  <c r="D269" i="5"/>
  <c r="F1084" i="5"/>
  <c r="D1083" i="5"/>
  <c r="F1083" i="5" s="1"/>
  <c r="F1094" i="5"/>
  <c r="D1093" i="5"/>
  <c r="D574" i="5"/>
  <c r="F580" i="5"/>
  <c r="D1032" i="5"/>
  <c r="F1038" i="5"/>
  <c r="D732" i="5"/>
  <c r="F175" i="5"/>
  <c r="D174" i="5"/>
  <c r="F589" i="5"/>
  <c r="D588" i="5"/>
  <c r="D1147" i="5"/>
  <c r="D1146" i="5" s="1"/>
  <c r="D1145" i="5" s="1"/>
  <c r="D1144" i="5" s="1"/>
  <c r="F15" i="5"/>
  <c r="H15" i="5"/>
  <c r="F233" i="5"/>
  <c r="D232" i="5"/>
  <c r="F232" i="5" s="1"/>
  <c r="F376" i="5"/>
  <c r="D375" i="5"/>
  <c r="F865" i="5"/>
  <c r="D859" i="5"/>
  <c r="F249" i="5"/>
  <c r="D248" i="5"/>
  <c r="F482" i="5"/>
  <c r="D481" i="5"/>
  <c r="D827" i="5"/>
  <c r="F828" i="5"/>
  <c r="F17" i="5"/>
  <c r="H17" i="5" s="1"/>
  <c r="F269" i="5" l="1"/>
  <c r="D268" i="5"/>
  <c r="F268" i="5" s="1"/>
  <c r="F938" i="5"/>
  <c r="D937" i="5"/>
  <c r="F428" i="5"/>
  <c r="D424" i="5"/>
  <c r="D902" i="5"/>
  <c r="F902" i="5" s="1"/>
  <c r="F903" i="5"/>
  <c r="D1031" i="5"/>
  <c r="F1032" i="5"/>
  <c r="F878" i="5"/>
  <c r="D871" i="5"/>
  <c r="F1108" i="5"/>
  <c r="D1107" i="5"/>
  <c r="F1107" i="5" s="1"/>
  <c r="F1072" i="5"/>
  <c r="D1071" i="5"/>
  <c r="F375" i="5"/>
  <c r="D374" i="5"/>
  <c r="F928" i="5"/>
  <c r="D927" i="5"/>
  <c r="D719" i="5"/>
  <c r="F719" i="5" s="1"/>
  <c r="F720" i="5"/>
  <c r="F356" i="5"/>
  <c r="D355" i="5"/>
  <c r="F481" i="5"/>
  <c r="D480" i="5"/>
  <c r="F859" i="5"/>
  <c r="D858" i="5"/>
  <c r="F858" i="5" s="1"/>
  <c r="F1093" i="5"/>
  <c r="D1092" i="5"/>
  <c r="E826" i="5"/>
  <c r="E825" i="5" s="1"/>
  <c r="E170" i="5" s="1"/>
  <c r="F847" i="5"/>
  <c r="F320" i="5"/>
  <c r="D319" i="5"/>
  <c r="D1001" i="5"/>
  <c r="F1002" i="5"/>
  <c r="F338" i="5"/>
  <c r="D337" i="5"/>
  <c r="F174" i="5"/>
  <c r="D173" i="5"/>
  <c r="D629" i="5"/>
  <c r="F629" i="5" s="1"/>
  <c r="F630" i="5"/>
  <c r="F689" i="5"/>
  <c r="D688" i="5"/>
  <c r="F688" i="5" s="1"/>
  <c r="D247" i="5"/>
  <c r="F248" i="5"/>
  <c r="F827" i="5"/>
  <c r="D826" i="5"/>
  <c r="D587" i="5"/>
  <c r="F588" i="5"/>
  <c r="D731" i="5"/>
  <c r="F732" i="5"/>
  <c r="D573" i="5"/>
  <c r="F574" i="5"/>
  <c r="D219" i="5"/>
  <c r="F219" i="5" s="1"/>
  <c r="F220" i="5"/>
  <c r="F538" i="5"/>
  <c r="D537" i="5"/>
  <c r="F537" i="5" s="1"/>
  <c r="E1147" i="5"/>
  <c r="E1146" i="5" s="1"/>
  <c r="E1145" i="5" s="1"/>
  <c r="E1144" i="5" s="1"/>
  <c r="H1132" i="5"/>
  <c r="G15" i="5"/>
  <c r="F498" i="5"/>
  <c r="D497" i="5"/>
  <c r="F630" i="1"/>
  <c r="E629" i="1"/>
  <c r="E628" i="1" s="1"/>
  <c r="E627" i="1" s="1"/>
  <c r="D629" i="1"/>
  <c r="D628" i="1" s="1"/>
  <c r="D186" i="1"/>
  <c r="F628" i="1" l="1"/>
  <c r="D336" i="5"/>
  <c r="F337" i="5"/>
  <c r="D496" i="5"/>
  <c r="F497" i="5"/>
  <c r="F173" i="5"/>
  <c r="D172" i="5"/>
  <c r="D354" i="5"/>
  <c r="F354" i="5" s="1"/>
  <c r="F355" i="5"/>
  <c r="F927" i="5"/>
  <c r="F1071" i="5"/>
  <c r="D1070" i="5"/>
  <c r="F871" i="5"/>
  <c r="D870" i="5"/>
  <c r="D936" i="5"/>
  <c r="F937" i="5"/>
  <c r="D318" i="5"/>
  <c r="F318" i="5" s="1"/>
  <c r="F319" i="5"/>
  <c r="F424" i="5"/>
  <c r="D415" i="5"/>
  <c r="F826" i="5"/>
  <c r="D825" i="5"/>
  <c r="F825" i="5" s="1"/>
  <c r="F731" i="5"/>
  <c r="D730" i="5"/>
  <c r="F730" i="5" s="1"/>
  <c r="D1000" i="5"/>
  <c r="F1001" i="5"/>
  <c r="E168" i="5"/>
  <c r="F374" i="5"/>
  <c r="D373" i="5"/>
  <c r="F373" i="5" s="1"/>
  <c r="D1091" i="5"/>
  <c r="F1091" i="5" s="1"/>
  <c r="F1092" i="5"/>
  <c r="D479" i="5"/>
  <c r="F480" i="5"/>
  <c r="F573" i="5"/>
  <c r="D572" i="5"/>
  <c r="F572" i="5" s="1"/>
  <c r="D586" i="5"/>
  <c r="F587" i="5"/>
  <c r="D246" i="5"/>
  <c r="F246" i="5" s="1"/>
  <c r="F247" i="5"/>
  <c r="D1030" i="5"/>
  <c r="F1030" i="5" s="1"/>
  <c r="F1031" i="5"/>
  <c r="F629" i="1"/>
  <c r="D627" i="1"/>
  <c r="E1151" i="5" l="1"/>
  <c r="H1133" i="5"/>
  <c r="J170" i="5"/>
  <c r="H168" i="5"/>
  <c r="G161" i="5"/>
  <c r="E1123" i="5"/>
  <c r="D1069" i="5"/>
  <c r="F1069" i="5" s="1"/>
  <c r="F1070" i="5"/>
  <c r="F415" i="5"/>
  <c r="D414" i="5"/>
  <c r="F586" i="5"/>
  <c r="D585" i="5"/>
  <c r="F585" i="5" s="1"/>
  <c r="F936" i="5"/>
  <c r="D935" i="5"/>
  <c r="F496" i="5"/>
  <c r="D495" i="5"/>
  <c r="D857" i="5"/>
  <c r="F870" i="5"/>
  <c r="F172" i="5"/>
  <c r="D171" i="5"/>
  <c r="F479" i="5"/>
  <c r="D471" i="5"/>
  <c r="D999" i="5"/>
  <c r="F999" i="5" s="1"/>
  <c r="F1000" i="5"/>
  <c r="D335" i="5"/>
  <c r="F336" i="5"/>
  <c r="F627" i="1"/>
  <c r="E86" i="1"/>
  <c r="E85" i="1" s="1"/>
  <c r="D85" i="1"/>
  <c r="F471" i="5" l="1"/>
  <c r="D470" i="5"/>
  <c r="F470" i="5" s="1"/>
  <c r="F935" i="5"/>
  <c r="D926" i="5"/>
  <c r="F926" i="5" s="1"/>
  <c r="F414" i="5"/>
  <c r="D413" i="5"/>
  <c r="F335" i="5"/>
  <c r="D334" i="5"/>
  <c r="F334" i="5" s="1"/>
  <c r="F857" i="5"/>
  <c r="D856" i="5"/>
  <c r="K1138" i="5"/>
  <c r="K1139" i="5" s="1"/>
  <c r="H1131" i="5"/>
  <c r="I1131" i="5" s="1"/>
  <c r="H1135" i="5"/>
  <c r="F171" i="5"/>
  <c r="F495" i="5"/>
  <c r="D494" i="5"/>
  <c r="F494" i="5" s="1"/>
  <c r="E1150" i="5"/>
  <c r="E1149" i="5" s="1"/>
  <c r="E1148" i="5" s="1"/>
  <c r="E1143" i="5"/>
  <c r="E1133" i="5" s="1"/>
  <c r="E1131" i="5" s="1"/>
  <c r="F856" i="5" l="1"/>
  <c r="D855" i="5"/>
  <c r="F855" i="5" s="1"/>
  <c r="F413" i="5"/>
  <c r="D400" i="5"/>
  <c r="D429" i="1"/>
  <c r="D487" i="1"/>
  <c r="D425" i="1"/>
  <c r="F400" i="5" l="1"/>
  <c r="D399" i="5"/>
  <c r="E935" i="1"/>
  <c r="F432" i="1"/>
  <c r="F399" i="5" l="1"/>
  <c r="D170" i="5"/>
  <c r="D97" i="1"/>
  <c r="D94" i="1" s="1"/>
  <c r="E97" i="1"/>
  <c r="E94" i="1" s="1"/>
  <c r="E41" i="1"/>
  <c r="F170" i="5" l="1"/>
  <c r="D168" i="5"/>
  <c r="G170" i="5"/>
  <c r="D1151" i="5" l="1"/>
  <c r="I168" i="5"/>
  <c r="F168" i="5"/>
  <c r="I170" i="5"/>
  <c r="G159" i="5"/>
  <c r="D1123" i="5"/>
  <c r="D1133" i="5" s="1"/>
  <c r="G168" i="5"/>
  <c r="E131" i="1"/>
  <c r="D131" i="1"/>
  <c r="F1133" i="5" l="1"/>
  <c r="D1131" i="5"/>
  <c r="F1131" i="5" s="1"/>
  <c r="D1143" i="5"/>
  <c r="F1143" i="5" s="1"/>
  <c r="D1150" i="5"/>
  <c r="D1149" i="5" s="1"/>
  <c r="D1148" i="5" s="1"/>
  <c r="F1026" i="1"/>
  <c r="E1025" i="1"/>
  <c r="D1025" i="1"/>
  <c r="D1024" i="1" s="1"/>
  <c r="F1025" i="1" l="1"/>
  <c r="E1024" i="1"/>
  <c r="E1023" i="1" s="1"/>
  <c r="E1022" i="1" s="1"/>
  <c r="E1021" i="1" s="1"/>
  <c r="E1020" i="1" s="1"/>
  <c r="D1023" i="1"/>
  <c r="F137" i="1"/>
  <c r="F135" i="1"/>
  <c r="F114" i="1"/>
  <c r="E154" i="1"/>
  <c r="E84" i="1"/>
  <c r="D91" i="1"/>
  <c r="D84" i="1" s="1"/>
  <c r="F1024" i="1" l="1"/>
  <c r="F1023" i="1"/>
  <c r="D1022" i="1"/>
  <c r="D108" i="1"/>
  <c r="F1022" i="1" l="1"/>
  <c r="F794" i="1"/>
  <c r="E793" i="1"/>
  <c r="E792" i="1" s="1"/>
  <c r="E791" i="1" s="1"/>
  <c r="D793" i="1"/>
  <c r="F765" i="1"/>
  <c r="E764" i="1"/>
  <c r="E763" i="1" s="1"/>
  <c r="D764" i="1"/>
  <c r="D763" i="1" s="1"/>
  <c r="E745" i="1"/>
  <c r="E744" i="1" s="1"/>
  <c r="D745" i="1"/>
  <c r="D744" i="1" s="1"/>
  <c r="F746" i="1"/>
  <c r="D743" i="1"/>
  <c r="F764" i="1" l="1"/>
  <c r="F793" i="1"/>
  <c r="F763" i="1"/>
  <c r="D792" i="1"/>
  <c r="F745" i="1"/>
  <c r="F744" i="1"/>
  <c r="F705" i="1"/>
  <c r="F703" i="1"/>
  <c r="E702" i="1"/>
  <c r="D702" i="1"/>
  <c r="D602" i="1"/>
  <c r="E513" i="1"/>
  <c r="D513" i="1"/>
  <c r="F514" i="1"/>
  <c r="F515" i="1"/>
  <c r="F512" i="1"/>
  <c r="E511" i="1"/>
  <c r="D511" i="1"/>
  <c r="F465" i="1"/>
  <c r="E464" i="1"/>
  <c r="E463" i="1" s="1"/>
  <c r="E462" i="1" s="1"/>
  <c r="E213" i="1"/>
  <c r="D213" i="1"/>
  <c r="F214" i="1"/>
  <c r="F702" i="1" l="1"/>
  <c r="F792" i="1"/>
  <c r="D791" i="1"/>
  <c r="F791" i="1" s="1"/>
  <c r="E510" i="1"/>
  <c r="D510" i="1"/>
  <c r="F511" i="1"/>
  <c r="F513" i="1"/>
  <c r="D464" i="1"/>
  <c r="F140" i="1"/>
  <c r="E139" i="1"/>
  <c r="D139" i="1"/>
  <c r="D75" i="1"/>
  <c r="E45" i="1"/>
  <c r="D39" i="1"/>
  <c r="F510" i="1" l="1"/>
  <c r="D463" i="1"/>
  <c r="F464" i="1"/>
  <c r="F139" i="1"/>
  <c r="F201" i="1"/>
  <c r="E200" i="1"/>
  <c r="D200" i="1"/>
  <c r="D199" i="1" s="1"/>
  <c r="D198" i="1" s="1"/>
  <c r="D197" i="1" s="1"/>
  <c r="E1107" i="1"/>
  <c r="E1106" i="1" s="1"/>
  <c r="E1105" i="1" s="1"/>
  <c r="E1104" i="1" s="1"/>
  <c r="D1107" i="1"/>
  <c r="D1106" i="1" s="1"/>
  <c r="D1105" i="1" s="1"/>
  <c r="D1104" i="1" s="1"/>
  <c r="F1108" i="1"/>
  <c r="F463" i="1" l="1"/>
  <c r="D462" i="1"/>
  <c r="F462" i="1" s="1"/>
  <c r="F200" i="1"/>
  <c r="E199" i="1"/>
  <c r="E198" i="1" s="1"/>
  <c r="E197" i="1" s="1"/>
  <c r="F1107" i="1"/>
  <c r="F1104" i="1"/>
  <c r="F1106" i="1"/>
  <c r="F599" i="1"/>
  <c r="F603" i="1"/>
  <c r="F608" i="1"/>
  <c r="F612" i="1"/>
  <c r="F617" i="1"/>
  <c r="F622" i="1"/>
  <c r="F626" i="1"/>
  <c r="F637" i="1"/>
  <c r="F641" i="1"/>
  <c r="F642" i="1"/>
  <c r="F197" i="1" l="1"/>
  <c r="F199" i="1"/>
  <c r="E835" i="1" l="1"/>
  <c r="F143" i="1" l="1"/>
  <c r="E142" i="1"/>
  <c r="E138" i="1" s="1"/>
  <c r="D142" i="1"/>
  <c r="D138" i="1" s="1"/>
  <c r="F142" i="1" l="1"/>
  <c r="F696" i="1"/>
  <c r="E695" i="1"/>
  <c r="E694" i="1" s="1"/>
  <c r="E693" i="1" s="1"/>
  <c r="D695" i="1"/>
  <c r="D694" i="1" s="1"/>
  <c r="F215" i="1"/>
  <c r="F694" i="1" l="1"/>
  <c r="D693" i="1"/>
  <c r="F693" i="1" s="1"/>
  <c r="F695" i="1"/>
  <c r="E238" i="1"/>
  <c r="D238" i="1"/>
  <c r="F238" i="1" l="1"/>
  <c r="F210" i="1"/>
  <c r="E209" i="1"/>
  <c r="E208" i="1" s="1"/>
  <c r="D209" i="1"/>
  <c r="F209" i="1" l="1"/>
  <c r="D208" i="1"/>
  <c r="D207" i="1" s="1"/>
  <c r="E207" i="1"/>
  <c r="E919" i="1"/>
  <c r="E918" i="1" s="1"/>
  <c r="D919" i="1"/>
  <c r="D918" i="1" s="1"/>
  <c r="D917" i="1" s="1"/>
  <c r="D916" i="1" s="1"/>
  <c r="F927" i="1"/>
  <c r="E926" i="1"/>
  <c r="E925" i="1" s="1"/>
  <c r="E924" i="1" s="1"/>
  <c r="E923" i="1" s="1"/>
  <c r="E922" i="1" s="1"/>
  <c r="E921" i="1" s="1"/>
  <c r="D926" i="1"/>
  <c r="F790" i="1"/>
  <c r="E789" i="1"/>
  <c r="E788" i="1" s="1"/>
  <c r="E787" i="1" s="1"/>
  <c r="F926" i="1" l="1"/>
  <c r="F208" i="1"/>
  <c r="F919" i="1"/>
  <c r="F207" i="1"/>
  <c r="E917" i="1"/>
  <c r="F918" i="1"/>
  <c r="D925" i="1"/>
  <c r="D924" i="1" s="1"/>
  <c r="F924" i="1" s="1"/>
  <c r="D789" i="1"/>
  <c r="D788" i="1" s="1"/>
  <c r="F788" i="1" s="1"/>
  <c r="D923" i="1" l="1"/>
  <c r="D922" i="1" s="1"/>
  <c r="E916" i="1"/>
  <c r="F916" i="1" s="1"/>
  <c r="F917" i="1"/>
  <c r="D787" i="1"/>
  <c r="F787" i="1" s="1"/>
  <c r="F925" i="1"/>
  <c r="F789" i="1"/>
  <c r="F923" i="1" l="1"/>
  <c r="F922" i="1"/>
  <c r="D921" i="1"/>
  <c r="F921" i="1" l="1"/>
  <c r="F104" i="1"/>
  <c r="E79" i="1" l="1"/>
  <c r="E977" i="1" l="1"/>
  <c r="E976" i="1" s="1"/>
  <c r="E975" i="1" s="1"/>
  <c r="E974" i="1" s="1"/>
  <c r="E982" i="1"/>
  <c r="E981" i="1" s="1"/>
  <c r="E980" i="1" s="1"/>
  <c r="E979" i="1" s="1"/>
  <c r="F994" i="1"/>
  <c r="F993" i="1"/>
  <c r="E992" i="1"/>
  <c r="E991" i="1" s="1"/>
  <c r="E990" i="1" s="1"/>
  <c r="D992" i="1"/>
  <c r="F989" i="1"/>
  <c r="F988" i="1"/>
  <c r="E987" i="1"/>
  <c r="E986" i="1" s="1"/>
  <c r="E985" i="1" s="1"/>
  <c r="D987" i="1"/>
  <c r="D986" i="1" s="1"/>
  <c r="F983" i="1"/>
  <c r="D982" i="1"/>
  <c r="F978" i="1"/>
  <c r="D977" i="1"/>
  <c r="F848" i="1"/>
  <c r="F847" i="1"/>
  <c r="E846" i="1"/>
  <c r="E845" i="1" s="1"/>
  <c r="E844" i="1" s="1"/>
  <c r="E843" i="1" s="1"/>
  <c r="D846" i="1"/>
  <c r="D845" i="1" s="1"/>
  <c r="D844" i="1" s="1"/>
  <c r="E984" i="1" l="1"/>
  <c r="E973" i="1" s="1"/>
  <c r="E972" i="1" s="1"/>
  <c r="F982" i="1"/>
  <c r="F977" i="1"/>
  <c r="D976" i="1"/>
  <c r="D975" i="1" s="1"/>
  <c r="D974" i="1" s="1"/>
  <c r="F992" i="1"/>
  <c r="F986" i="1"/>
  <c r="F987" i="1"/>
  <c r="F975" i="1"/>
  <c r="D981" i="1"/>
  <c r="D985" i="1"/>
  <c r="D991" i="1"/>
  <c r="F846" i="1"/>
  <c r="F844" i="1"/>
  <c r="D843" i="1"/>
  <c r="F845" i="1"/>
  <c r="D1009" i="1"/>
  <c r="E1009" i="1"/>
  <c r="F976" i="1" l="1"/>
  <c r="F985" i="1"/>
  <c r="D990" i="1"/>
  <c r="F990" i="1" s="1"/>
  <c r="F991" i="1"/>
  <c r="D980" i="1"/>
  <c r="F981" i="1"/>
  <c r="F974" i="1"/>
  <c r="F843" i="1"/>
  <c r="F980" i="1" l="1"/>
  <c r="D979" i="1"/>
  <c r="D984" i="1"/>
  <c r="F984" i="1" l="1"/>
  <c r="D973" i="1"/>
  <c r="F979" i="1"/>
  <c r="E75" i="1"/>
  <c r="E74" i="1" s="1"/>
  <c r="F973" i="1" l="1"/>
  <c r="D972" i="1"/>
  <c r="F972" i="1" s="1"/>
  <c r="F31" i="1"/>
  <c r="E409" i="1"/>
  <c r="E408" i="1" s="1"/>
  <c r="E407" i="1" s="1"/>
  <c r="F317" i="1"/>
  <c r="E316" i="1"/>
  <c r="F233" i="1"/>
  <c r="E232" i="1"/>
  <c r="E231" i="1" s="1"/>
  <c r="D232" i="1"/>
  <c r="F232" i="1" l="1"/>
  <c r="E20" i="1"/>
  <c r="F20" i="1" s="1"/>
  <c r="D316" i="1"/>
  <c r="D231" i="1"/>
  <c r="F231" i="1" s="1"/>
  <c r="F316" i="1" l="1"/>
  <c r="D62" i="1"/>
  <c r="E40" i="1"/>
  <c r="F1010" i="1" l="1"/>
  <c r="F871" i="1"/>
  <c r="E870" i="1"/>
  <c r="E869" i="1" s="1"/>
  <c r="E868" i="1" s="1"/>
  <c r="E867" i="1" s="1"/>
  <c r="E861" i="1" s="1"/>
  <c r="D870" i="1"/>
  <c r="F414" i="1"/>
  <c r="E413" i="1"/>
  <c r="E412" i="1" s="1"/>
  <c r="E411" i="1" s="1"/>
  <c r="E406" i="1" s="1"/>
  <c r="E405" i="1" s="1"/>
  <c r="E404" i="1" s="1"/>
  <c r="E403" i="1" s="1"/>
  <c r="E327" i="1"/>
  <c r="D327" i="1"/>
  <c r="F328" i="1"/>
  <c r="F240" i="1"/>
  <c r="E239" i="1"/>
  <c r="E237" i="1" s="1"/>
  <c r="D239" i="1"/>
  <c r="D237" i="1" s="1"/>
  <c r="D236" i="1" s="1"/>
  <c r="E236" i="1" l="1"/>
  <c r="E235" i="1" s="1"/>
  <c r="E234" i="1" s="1"/>
  <c r="F870" i="1"/>
  <c r="D869" i="1"/>
  <c r="D868" i="1" s="1"/>
  <c r="D413" i="1"/>
  <c r="F327" i="1"/>
  <c r="F237" i="1"/>
  <c r="F239" i="1"/>
  <c r="F868" i="1" l="1"/>
  <c r="D867" i="1"/>
  <c r="F869" i="1"/>
  <c r="D412" i="1"/>
  <c r="F413" i="1"/>
  <c r="D861" i="1" l="1"/>
  <c r="F867" i="1"/>
  <c r="F412" i="1"/>
  <c r="D411" i="1"/>
  <c r="F411" i="1" s="1"/>
  <c r="F236" i="1"/>
  <c r="D235" i="1"/>
  <c r="D234" i="1" l="1"/>
  <c r="F234" i="1" s="1"/>
  <c r="F235" i="1"/>
  <c r="D74" i="1" l="1"/>
  <c r="E68" i="1"/>
  <c r="E34" i="1"/>
  <c r="F34" i="1" s="1"/>
  <c r="E33" i="1"/>
  <c r="E901" i="1" l="1"/>
  <c r="D901" i="1"/>
  <c r="F903" i="1"/>
  <c r="E730" i="1" l="1"/>
  <c r="D730" i="1"/>
  <c r="D99" i="1"/>
  <c r="E99" i="1"/>
  <c r="D681" i="1" l="1"/>
  <c r="D524" i="1"/>
  <c r="E108" i="1" l="1"/>
  <c r="E106" i="1"/>
  <c r="E105" i="1" l="1"/>
  <c r="F731" i="1"/>
  <c r="F730" i="1"/>
  <c r="E729" i="1"/>
  <c r="E728" i="1" s="1"/>
  <c r="E727" i="1" s="1"/>
  <c r="D729" i="1"/>
  <c r="F720" i="1"/>
  <c r="E719" i="1"/>
  <c r="E718" i="1" s="1"/>
  <c r="D719" i="1"/>
  <c r="F710" i="1"/>
  <c r="E709" i="1"/>
  <c r="E708" i="1" s="1"/>
  <c r="E707" i="1" s="1"/>
  <c r="E706" i="1" s="1"/>
  <c r="E704" i="1" s="1"/>
  <c r="E701" i="1" s="1"/>
  <c r="D709" i="1"/>
  <c r="D708" i="1" s="1"/>
  <c r="F719" i="1" l="1"/>
  <c r="F729" i="1"/>
  <c r="D728" i="1"/>
  <c r="D727" i="1" s="1"/>
  <c r="D718" i="1"/>
  <c r="D717" i="1" s="1"/>
  <c r="D716" i="1" s="1"/>
  <c r="E717" i="1"/>
  <c r="E716" i="1" s="1"/>
  <c r="F708" i="1"/>
  <c r="D707" i="1"/>
  <c r="D706" i="1" s="1"/>
  <c r="D704" i="1" s="1"/>
  <c r="F709" i="1"/>
  <c r="F704" i="1" l="1"/>
  <c r="D701" i="1"/>
  <c r="F727" i="1"/>
  <c r="F728" i="1"/>
  <c r="F717" i="1"/>
  <c r="F718" i="1"/>
  <c r="F716" i="1"/>
  <c r="F706" i="1"/>
  <c r="F707" i="1"/>
  <c r="D935" i="1"/>
  <c r="F701" i="1" l="1"/>
  <c r="F935" i="1"/>
  <c r="E147" i="1" l="1"/>
  <c r="D147" i="1"/>
  <c r="E145" i="1"/>
  <c r="D145" i="1"/>
  <c r="F786" i="1" l="1"/>
  <c r="E785" i="1"/>
  <c r="E784" i="1" s="1"/>
  <c r="E783" i="1" s="1"/>
  <c r="D785" i="1"/>
  <c r="E757" i="1"/>
  <c r="F785" i="1" l="1"/>
  <c r="D784" i="1"/>
  <c r="D783" i="1" s="1"/>
  <c r="F783" i="1" s="1"/>
  <c r="F784" i="1" l="1"/>
  <c r="E78" i="1" l="1"/>
  <c r="F1060" i="1" l="1"/>
  <c r="E1059" i="1"/>
  <c r="E1058" i="1" s="1"/>
  <c r="E1057" i="1" s="1"/>
  <c r="E1056" i="1" s="1"/>
  <c r="D1059" i="1"/>
  <c r="D1058" i="1" s="1"/>
  <c r="F1058" i="1" l="1"/>
  <c r="F1059" i="1"/>
  <c r="D1057" i="1"/>
  <c r="F660" i="1"/>
  <c r="E659" i="1"/>
  <c r="E658" i="1" s="1"/>
  <c r="E657" i="1" s="1"/>
  <c r="E656" i="1" s="1"/>
  <c r="D659" i="1"/>
  <c r="D658" i="1" s="1"/>
  <c r="F1057" i="1" l="1"/>
  <c r="D1056" i="1"/>
  <c r="F1056" i="1" s="1"/>
  <c r="F658" i="1"/>
  <c r="D657" i="1"/>
  <c r="F659" i="1"/>
  <c r="F657" i="1" l="1"/>
  <c r="F656" i="1"/>
  <c r="E549" i="1"/>
  <c r="D549" i="1"/>
  <c r="F1039" i="1" l="1"/>
  <c r="E1038" i="1"/>
  <c r="E1037" i="1" s="1"/>
  <c r="E1036" i="1" s="1"/>
  <c r="E1035" i="1" s="1"/>
  <c r="D1038" i="1"/>
  <c r="F961" i="1"/>
  <c r="F960" i="1"/>
  <c r="E959" i="1"/>
  <c r="E958" i="1" s="1"/>
  <c r="E957" i="1" s="1"/>
  <c r="F888" i="1"/>
  <c r="E887" i="1"/>
  <c r="E886" i="1" s="1"/>
  <c r="E885" i="1" s="1"/>
  <c r="D887" i="1"/>
  <c r="E877" i="1"/>
  <c r="D877" i="1"/>
  <c r="F879" i="1"/>
  <c r="F509" i="1"/>
  <c r="E508" i="1"/>
  <c r="E507" i="1" s="1"/>
  <c r="E506" i="1" s="1"/>
  <c r="D508" i="1"/>
  <c r="E287" i="1"/>
  <c r="E286" i="1" s="1"/>
  <c r="E285" i="1" s="1"/>
  <c r="D287" i="1"/>
  <c r="F288" i="1"/>
  <c r="F1038" i="1" l="1"/>
  <c r="F508" i="1"/>
  <c r="D959" i="1"/>
  <c r="F959" i="1" s="1"/>
  <c r="D1037" i="1"/>
  <c r="F1037" i="1" s="1"/>
  <c r="F887" i="1"/>
  <c r="D886" i="1"/>
  <c r="D885" i="1" s="1"/>
  <c r="F885" i="1" s="1"/>
  <c r="D507" i="1"/>
  <c r="D506" i="1" s="1"/>
  <c r="F287" i="1"/>
  <c r="D286" i="1"/>
  <c r="D958" i="1" l="1"/>
  <c r="D957" i="1" s="1"/>
  <c r="F957" i="1" s="1"/>
  <c r="F507" i="1"/>
  <c r="F506" i="1"/>
  <c r="D1036" i="1"/>
  <c r="D1035" i="1" s="1"/>
  <c r="F1035" i="1" s="1"/>
  <c r="F886" i="1"/>
  <c r="F286" i="1"/>
  <c r="D285" i="1"/>
  <c r="E124" i="1"/>
  <c r="F958" i="1" l="1"/>
  <c r="F1036" i="1"/>
  <c r="F285" i="1"/>
  <c r="F1045" i="1" l="1"/>
  <c r="E1044" i="1"/>
  <c r="E1043" i="1" s="1"/>
  <c r="D1044" i="1"/>
  <c r="F686" i="1"/>
  <c r="E685" i="1"/>
  <c r="D685" i="1"/>
  <c r="D684" i="1" s="1"/>
  <c r="F1044" i="1" l="1"/>
  <c r="D1043" i="1"/>
  <c r="D1042" i="1" s="1"/>
  <c r="D1041" i="1" s="1"/>
  <c r="E1042" i="1"/>
  <c r="E1041" i="1" s="1"/>
  <c r="F685" i="1"/>
  <c r="E684" i="1"/>
  <c r="F684" i="1" s="1"/>
  <c r="E970" i="1"/>
  <c r="D970" i="1"/>
  <c r="F971" i="1"/>
  <c r="E954" i="1"/>
  <c r="D954" i="1"/>
  <c r="F956" i="1"/>
  <c r="F866" i="1"/>
  <c r="E865" i="1"/>
  <c r="E864" i="1" s="1"/>
  <c r="E863" i="1" s="1"/>
  <c r="E862" i="1" s="1"/>
  <c r="D865" i="1"/>
  <c r="F842" i="1"/>
  <c r="E841" i="1"/>
  <c r="E840" i="1" s="1"/>
  <c r="E839" i="1" s="1"/>
  <c r="E838" i="1" s="1"/>
  <c r="E837" i="1" s="1"/>
  <c r="D841" i="1"/>
  <c r="D835" i="1"/>
  <c r="F770" i="1"/>
  <c r="E769" i="1"/>
  <c r="E768" i="1" s="1"/>
  <c r="D769" i="1"/>
  <c r="F572" i="1"/>
  <c r="E571" i="1"/>
  <c r="E570" i="1" s="1"/>
  <c r="E569" i="1" s="1"/>
  <c r="E568" i="1" s="1"/>
  <c r="D560" i="1"/>
  <c r="F550" i="1"/>
  <c r="E524" i="1"/>
  <c r="F526" i="1"/>
  <c r="F355" i="1"/>
  <c r="E354" i="1"/>
  <c r="E353" i="1" s="1"/>
  <c r="E352" i="1" s="1"/>
  <c r="E351" i="1" s="1"/>
  <c r="E350" i="1" s="1"/>
  <c r="D354" i="1"/>
  <c r="F1043" i="1" l="1"/>
  <c r="F1042" i="1"/>
  <c r="E567" i="1"/>
  <c r="E566" i="1" s="1"/>
  <c r="F841" i="1"/>
  <c r="F865" i="1"/>
  <c r="D864" i="1"/>
  <c r="F864" i="1" s="1"/>
  <c r="F769" i="1"/>
  <c r="D840" i="1"/>
  <c r="F840" i="1" s="1"/>
  <c r="D768" i="1"/>
  <c r="F768" i="1" s="1"/>
  <c r="F354" i="1"/>
  <c r="D353" i="1"/>
  <c r="F353" i="1" l="1"/>
  <c r="D863" i="1"/>
  <c r="D862" i="1" s="1"/>
  <c r="D860" i="1" s="1"/>
  <c r="D839" i="1"/>
  <c r="D838" i="1" s="1"/>
  <c r="D837" i="1" s="1"/>
  <c r="F573" i="1"/>
  <c r="D571" i="1"/>
  <c r="F571" i="1" s="1"/>
  <c r="D352" i="1"/>
  <c r="D351" i="1" s="1"/>
  <c r="D350" i="1" l="1"/>
  <c r="F350" i="1" s="1"/>
  <c r="F351" i="1"/>
  <c r="F352" i="1"/>
  <c r="D570" i="1"/>
  <c r="F570" i="1" s="1"/>
  <c r="F839" i="1"/>
  <c r="F863" i="1"/>
  <c r="F862" i="1"/>
  <c r="F838" i="1"/>
  <c r="F837" i="1"/>
  <c r="D569" i="1" l="1"/>
  <c r="D568" i="1" s="1"/>
  <c r="F569" i="1" l="1"/>
  <c r="D567" i="1"/>
  <c r="F568" i="1"/>
  <c r="F567" i="1" l="1"/>
  <c r="D566" i="1"/>
  <c r="F566" i="1" s="1"/>
  <c r="E195" i="1" l="1"/>
  <c r="E194" i="1" s="1"/>
  <c r="E193" i="1" s="1"/>
  <c r="E192" i="1" s="1"/>
  <c r="D195" i="1"/>
  <c r="F196" i="1"/>
  <c r="F195" i="1" l="1"/>
  <c r="D194" i="1"/>
  <c r="D193" i="1" s="1"/>
  <c r="D120" i="1"/>
  <c r="D33" i="1"/>
  <c r="F33" i="1" s="1"/>
  <c r="F193" i="1" l="1"/>
  <c r="D192" i="1"/>
  <c r="F192" i="1" s="1"/>
  <c r="F194" i="1"/>
  <c r="E258" i="1" l="1"/>
  <c r="E262" i="1" l="1"/>
  <c r="E261" i="1" s="1"/>
  <c r="E260" i="1" s="1"/>
  <c r="F816" i="1" l="1"/>
  <c r="E815" i="1"/>
  <c r="E814" i="1" s="1"/>
  <c r="E813" i="1" s="1"/>
  <c r="E812" i="1" s="1"/>
  <c r="D815" i="1"/>
  <c r="E799" i="1"/>
  <c r="E798" i="1" s="1"/>
  <c r="E797" i="1" s="1"/>
  <c r="E796" i="1" s="1"/>
  <c r="F800" i="1"/>
  <c r="D799" i="1"/>
  <c r="D798" i="1" s="1"/>
  <c r="F682" i="1"/>
  <c r="E681" i="1"/>
  <c r="E680" i="1" s="1"/>
  <c r="F581" i="1"/>
  <c r="E580" i="1"/>
  <c r="E579" i="1" s="1"/>
  <c r="E578" i="1" s="1"/>
  <c r="E577" i="1" s="1"/>
  <c r="E311" i="1"/>
  <c r="D311" i="1"/>
  <c r="F313" i="1"/>
  <c r="F815" i="1" l="1"/>
  <c r="D814" i="1"/>
  <c r="F681" i="1"/>
  <c r="F798" i="1"/>
  <c r="D797" i="1"/>
  <c r="D680" i="1"/>
  <c r="D679" i="1" s="1"/>
  <c r="F799" i="1"/>
  <c r="E679" i="1"/>
  <c r="D580" i="1"/>
  <c r="E153" i="1"/>
  <c r="D153" i="1"/>
  <c r="F814" i="1" l="1"/>
  <c r="D813" i="1"/>
  <c r="F797" i="1"/>
  <c r="D796" i="1"/>
  <c r="F679" i="1"/>
  <c r="F680" i="1"/>
  <c r="F580" i="1"/>
  <c r="D579" i="1"/>
  <c r="E152" i="1"/>
  <c r="D152" i="1"/>
  <c r="D812" i="1" l="1"/>
  <c r="F812" i="1" s="1"/>
  <c r="F813" i="1"/>
  <c r="F796" i="1"/>
  <c r="D578" i="1"/>
  <c r="D577" i="1" s="1"/>
  <c r="F579" i="1"/>
  <c r="D650" i="1"/>
  <c r="D649" i="1" s="1"/>
  <c r="F578" i="1" l="1"/>
  <c r="D648" i="1"/>
  <c r="E120" i="1"/>
  <c r="E1049" i="1" l="1"/>
  <c r="E1048" i="1" s="1"/>
  <c r="E1047" i="1" s="1"/>
  <c r="E1046" i="1" s="1"/>
  <c r="D1049" i="1"/>
  <c r="D1048" i="1" s="1"/>
  <c r="D1047" i="1" s="1"/>
  <c r="F1050" i="1"/>
  <c r="F826" i="1"/>
  <c r="E825" i="1"/>
  <c r="E824" i="1" s="1"/>
  <c r="E823" i="1" s="1"/>
  <c r="E822" i="1" s="1"/>
  <c r="D809" i="1"/>
  <c r="D808" i="1" s="1"/>
  <c r="E809" i="1"/>
  <c r="F146" i="1"/>
  <c r="E128" i="1"/>
  <c r="E126" i="1"/>
  <c r="D126" i="1"/>
  <c r="D124" i="1"/>
  <c r="D825" i="1" l="1"/>
  <c r="F825" i="1" s="1"/>
  <c r="F810" i="1"/>
  <c r="F1049" i="1"/>
  <c r="F809" i="1"/>
  <c r="F1047" i="1"/>
  <c r="D1046" i="1"/>
  <c r="E808" i="1"/>
  <c r="E807" i="1" s="1"/>
  <c r="E806" i="1" s="1"/>
  <c r="F1048" i="1"/>
  <c r="D807" i="1"/>
  <c r="F145" i="1"/>
  <c r="D128" i="1"/>
  <c r="F128" i="1" s="1"/>
  <c r="F821" i="1"/>
  <c r="E820" i="1"/>
  <c r="E819" i="1" s="1"/>
  <c r="E818" i="1" s="1"/>
  <c r="E817" i="1" s="1"/>
  <c r="E811" i="1" s="1"/>
  <c r="D820" i="1"/>
  <c r="D819" i="1" s="1"/>
  <c r="F805" i="1"/>
  <c r="E804" i="1"/>
  <c r="E803" i="1" s="1"/>
  <c r="E802" i="1" s="1"/>
  <c r="E801" i="1" s="1"/>
  <c r="E795" i="1" s="1"/>
  <c r="D804" i="1"/>
  <c r="F669" i="1"/>
  <c r="E668" i="1"/>
  <c r="E667" i="1" s="1"/>
  <c r="E666" i="1" s="1"/>
  <c r="E621" i="1"/>
  <c r="E620" i="1" s="1"/>
  <c r="E619" i="1" s="1"/>
  <c r="D621" i="1"/>
  <c r="E607" i="1"/>
  <c r="E606" i="1" s="1"/>
  <c r="E605" i="1" s="1"/>
  <c r="D607" i="1"/>
  <c r="F312" i="1"/>
  <c r="E310" i="1"/>
  <c r="E309" i="1" s="1"/>
  <c r="D310" i="1"/>
  <c r="D309" i="1" s="1"/>
  <c r="D620" i="1" l="1"/>
  <c r="F620" i="1" s="1"/>
  <c r="F621" i="1"/>
  <c r="D606" i="1"/>
  <c r="F606" i="1" s="1"/>
  <c r="F607" i="1"/>
  <c r="D824" i="1"/>
  <c r="F824" i="1" s="1"/>
  <c r="D668" i="1"/>
  <c r="D667" i="1" s="1"/>
  <c r="F667" i="1" s="1"/>
  <c r="F1046" i="1"/>
  <c r="F808" i="1"/>
  <c r="F807" i="1"/>
  <c r="D806" i="1"/>
  <c r="F819" i="1"/>
  <c r="D818" i="1"/>
  <c r="D817" i="1" s="1"/>
  <c r="F820" i="1"/>
  <c r="F309" i="1"/>
  <c r="F804" i="1"/>
  <c r="D803" i="1"/>
  <c r="F803" i="1" s="1"/>
  <c r="D619" i="1"/>
  <c r="F619" i="1" s="1"/>
  <c r="F311" i="1"/>
  <c r="F310" i="1"/>
  <c r="D605" i="1" l="1"/>
  <c r="F605" i="1" s="1"/>
  <c r="D823" i="1"/>
  <c r="D822" i="1" s="1"/>
  <c r="D811" i="1" s="1"/>
  <c r="D666" i="1"/>
  <c r="F666" i="1" s="1"/>
  <c r="F668" i="1"/>
  <c r="F806" i="1"/>
  <c r="F818" i="1"/>
  <c r="D802" i="1"/>
  <c r="D801" i="1" s="1"/>
  <c r="D795" i="1" s="1"/>
  <c r="F823" i="1" l="1"/>
  <c r="F802" i="1"/>
  <c r="F822" i="1"/>
  <c r="F811" i="1"/>
  <c r="F817" i="1"/>
  <c r="F801" i="1"/>
  <c r="F795" i="1"/>
  <c r="E39" i="1"/>
  <c r="F884" i="1" l="1"/>
  <c r="E883" i="1"/>
  <c r="D883" i="1"/>
  <c r="D882" i="1" s="1"/>
  <c r="E470" i="1"/>
  <c r="E469" i="1" s="1"/>
  <c r="E468" i="1" s="1"/>
  <c r="E467" i="1" s="1"/>
  <c r="E466" i="1" s="1"/>
  <c r="F471" i="1"/>
  <c r="D470" i="1"/>
  <c r="F453" i="1"/>
  <c r="E452" i="1"/>
  <c r="E451" i="1" s="1"/>
  <c r="E450" i="1" s="1"/>
  <c r="D452" i="1"/>
  <c r="D451" i="1" s="1"/>
  <c r="F883" i="1" l="1"/>
  <c r="F470" i="1"/>
  <c r="D881" i="1"/>
  <c r="D880" i="1" s="1"/>
  <c r="E882" i="1"/>
  <c r="E881" i="1" s="1"/>
  <c r="E880" i="1" s="1"/>
  <c r="D469" i="1"/>
  <c r="D468" i="1" s="1"/>
  <c r="D467" i="1" s="1"/>
  <c r="D466" i="1" s="1"/>
  <c r="F452" i="1"/>
  <c r="F451" i="1"/>
  <c r="D450" i="1"/>
  <c r="F882" i="1" l="1"/>
  <c r="F880" i="1"/>
  <c r="F881" i="1"/>
  <c r="F469" i="1"/>
  <c r="F450" i="1"/>
  <c r="F468" i="1" l="1"/>
  <c r="E640" i="1"/>
  <c r="D640" i="1"/>
  <c r="F640" i="1" s="1"/>
  <c r="F467" i="1" l="1"/>
  <c r="F466" i="1"/>
  <c r="F920" i="1"/>
  <c r="E204" i="1"/>
  <c r="E203" i="1" s="1"/>
  <c r="E202" i="1" s="1"/>
  <c r="E1091" i="1" l="1"/>
  <c r="E1090" i="1" s="1"/>
  <c r="E1089" i="1" s="1"/>
  <c r="E1088" i="1" s="1"/>
  <c r="E1087" i="1" s="1"/>
  <c r="E1086" i="1" s="1"/>
  <c r="E1085" i="1" s="1"/>
  <c r="F1092" i="1" l="1"/>
  <c r="D1091" i="1"/>
  <c r="D1090" i="1" s="1"/>
  <c r="D1089" i="1" s="1"/>
  <c r="E268" i="1"/>
  <c r="E267" i="1" s="1"/>
  <c r="E266" i="1" s="1"/>
  <c r="E265" i="1" s="1"/>
  <c r="E264" i="1" s="1"/>
  <c r="E291" i="1"/>
  <c r="E290" i="1" s="1"/>
  <c r="E953" i="1"/>
  <c r="E952" i="1" s="1"/>
  <c r="E951" i="1" s="1"/>
  <c r="F1065" i="1"/>
  <c r="E1064" i="1"/>
  <c r="E1063" i="1" s="1"/>
  <c r="E1062" i="1" s="1"/>
  <c r="E1061" i="1" s="1"/>
  <c r="D1064" i="1"/>
  <c r="E1122" i="1"/>
  <c r="E1121" i="1" s="1"/>
  <c r="E1120" i="1" s="1"/>
  <c r="E1119" i="1" s="1"/>
  <c r="E1118" i="1" s="1"/>
  <c r="E1117" i="1" s="1"/>
  <c r="D1122" i="1"/>
  <c r="D1121" i="1" s="1"/>
  <c r="D1120" i="1" s="1"/>
  <c r="D1119" i="1" s="1"/>
  <c r="D1118" i="1" s="1"/>
  <c r="D1117" i="1" s="1"/>
  <c r="E1115" i="1"/>
  <c r="E1114" i="1" s="1"/>
  <c r="E1113" i="1" s="1"/>
  <c r="E1112" i="1" s="1"/>
  <c r="E1111" i="1" s="1"/>
  <c r="E1110" i="1" s="1"/>
  <c r="E1109" i="1" s="1"/>
  <c r="D1115" i="1"/>
  <c r="D1114" i="1" s="1"/>
  <c r="D1113" i="1" s="1"/>
  <c r="D1112" i="1" s="1"/>
  <c r="D1111" i="1" s="1"/>
  <c r="D1110" i="1" s="1"/>
  <c r="D1109" i="1" s="1"/>
  <c r="E1101" i="1"/>
  <c r="E1100" i="1" s="1"/>
  <c r="E1099" i="1" s="1"/>
  <c r="E1098" i="1" s="1"/>
  <c r="D1101" i="1"/>
  <c r="D1100" i="1" s="1"/>
  <c r="D1099" i="1" s="1"/>
  <c r="D1098" i="1" s="1"/>
  <c r="E1078" i="1"/>
  <c r="E1077" i="1" s="1"/>
  <c r="E1076" i="1" s="1"/>
  <c r="E1075" i="1" s="1"/>
  <c r="E1083" i="1"/>
  <c r="E1082" i="1" s="1"/>
  <c r="E1081" i="1" s="1"/>
  <c r="E1080" i="1" s="1"/>
  <c r="D1078" i="1"/>
  <c r="D1077" i="1" s="1"/>
  <c r="D1076" i="1" s="1"/>
  <c r="D1075" i="1" s="1"/>
  <c r="D1083" i="1"/>
  <c r="D1082" i="1" s="1"/>
  <c r="D1081" i="1" s="1"/>
  <c r="D1080" i="1" s="1"/>
  <c r="E1030" i="1"/>
  <c r="E1029" i="1" s="1"/>
  <c r="E1028" i="1" s="1"/>
  <c r="D1030" i="1"/>
  <c r="D1029" i="1" s="1"/>
  <c r="D1028" i="1" s="1"/>
  <c r="D1027" i="1" s="1"/>
  <c r="D1021" i="1" s="1"/>
  <c r="F1031" i="1"/>
  <c r="F1019" i="1"/>
  <c r="E1018" i="1"/>
  <c r="E1017" i="1" s="1"/>
  <c r="E1016" i="1" s="1"/>
  <c r="D1018" i="1"/>
  <c r="E1014" i="1"/>
  <c r="E1013" i="1" s="1"/>
  <c r="E1012" i="1" s="1"/>
  <c r="E1054" i="1"/>
  <c r="E1069" i="1"/>
  <c r="E1068" i="1" s="1"/>
  <c r="E1067" i="1" s="1"/>
  <c r="E1066" i="1" s="1"/>
  <c r="D1069" i="1"/>
  <c r="D1068" i="1" s="1"/>
  <c r="D1067" i="1" s="1"/>
  <c r="D1066" i="1" s="1"/>
  <c r="D1014" i="1"/>
  <c r="F1015" i="1"/>
  <c r="D1054" i="1"/>
  <c r="D1053" i="1" s="1"/>
  <c r="F1055" i="1"/>
  <c r="F836" i="1"/>
  <c r="E834" i="1"/>
  <c r="E833" i="1" s="1"/>
  <c r="E832" i="1" s="1"/>
  <c r="E831" i="1" s="1"/>
  <c r="D834" i="1"/>
  <c r="D833" i="1" s="1"/>
  <c r="E999" i="1"/>
  <c r="E998" i="1" s="1"/>
  <c r="E997" i="1" s="1"/>
  <c r="E996" i="1" s="1"/>
  <c r="E995" i="1" s="1"/>
  <c r="D999" i="1"/>
  <c r="D998" i="1" s="1"/>
  <c r="D997" i="1" s="1"/>
  <c r="D996" i="1" s="1"/>
  <c r="D995" i="1" s="1"/>
  <c r="D953" i="1"/>
  <c r="D952" i="1" s="1"/>
  <c r="D951" i="1" s="1"/>
  <c r="E965" i="1"/>
  <c r="E964" i="1" s="1"/>
  <c r="E963" i="1" s="1"/>
  <c r="E962" i="1" s="1"/>
  <c r="D965" i="1"/>
  <c r="D964" i="1" s="1"/>
  <c r="D963" i="1" s="1"/>
  <c r="D962" i="1" s="1"/>
  <c r="E969" i="1"/>
  <c r="E968" i="1" s="1"/>
  <c r="E967" i="1" s="1"/>
  <c r="D969" i="1"/>
  <c r="D968" i="1" s="1"/>
  <c r="D967" i="1" s="1"/>
  <c r="E944" i="1"/>
  <c r="E943" i="1" s="1"/>
  <c r="E942" i="1" s="1"/>
  <c r="E941" i="1" s="1"/>
  <c r="E949" i="1"/>
  <c r="E948" i="1" s="1"/>
  <c r="E947" i="1" s="1"/>
  <c r="E946" i="1" s="1"/>
  <c r="D949" i="1"/>
  <c r="D948" i="1" s="1"/>
  <c r="D947" i="1" s="1"/>
  <c r="D946" i="1" s="1"/>
  <c r="D944" i="1"/>
  <c r="D943" i="1" s="1"/>
  <c r="D942" i="1" s="1"/>
  <c r="D941" i="1" s="1"/>
  <c r="E934" i="1"/>
  <c r="E933" i="1" s="1"/>
  <c r="E932" i="1" s="1"/>
  <c r="E931" i="1" s="1"/>
  <c r="E930" i="1" s="1"/>
  <c r="E929" i="1" s="1"/>
  <c r="D934" i="1"/>
  <c r="D933" i="1" s="1"/>
  <c r="D932" i="1" s="1"/>
  <c r="D931" i="1" s="1"/>
  <c r="D930" i="1" s="1"/>
  <c r="D929" i="1" s="1"/>
  <c r="E914" i="1"/>
  <c r="E913" i="1" s="1"/>
  <c r="E912" i="1" s="1"/>
  <c r="E911" i="1" s="1"/>
  <c r="D914" i="1"/>
  <c r="D913" i="1" s="1"/>
  <c r="D912" i="1" s="1"/>
  <c r="D911" i="1" s="1"/>
  <c r="E909" i="1"/>
  <c r="E908" i="1" s="1"/>
  <c r="E907" i="1" s="1"/>
  <c r="E906" i="1" s="1"/>
  <c r="E905" i="1" s="1"/>
  <c r="E904" i="1" s="1"/>
  <c r="D909" i="1"/>
  <c r="D908" i="1" s="1"/>
  <c r="D907" i="1" s="1"/>
  <c r="D906" i="1" s="1"/>
  <c r="D905" i="1" s="1"/>
  <c r="D904" i="1" s="1"/>
  <c r="E900" i="1"/>
  <c r="E899" i="1" s="1"/>
  <c r="E898" i="1" s="1"/>
  <c r="D900" i="1"/>
  <c r="D899" i="1" s="1"/>
  <c r="D898" i="1" s="1"/>
  <c r="E896" i="1"/>
  <c r="E895" i="1" s="1"/>
  <c r="E894" i="1" s="1"/>
  <c r="D896" i="1"/>
  <c r="D895" i="1" s="1"/>
  <c r="D894" i="1" s="1"/>
  <c r="E892" i="1"/>
  <c r="E891" i="1" s="1"/>
  <c r="E890" i="1" s="1"/>
  <c r="E889" i="1" s="1"/>
  <c r="D892" i="1"/>
  <c r="D891" i="1" s="1"/>
  <c r="D890" i="1" s="1"/>
  <c r="D889" i="1" s="1"/>
  <c r="D876" i="1"/>
  <c r="D875" i="1" s="1"/>
  <c r="D874" i="1" s="1"/>
  <c r="E1097" i="1" l="1"/>
  <c r="E1096" i="1" s="1"/>
  <c r="E1095" i="1" s="1"/>
  <c r="E1094" i="1" s="1"/>
  <c r="E1093" i="1" s="1"/>
  <c r="D1097" i="1"/>
  <c r="D1096" i="1" s="1"/>
  <c r="D1095" i="1" s="1"/>
  <c r="D1094" i="1" s="1"/>
  <c r="D1093" i="1" s="1"/>
  <c r="E830" i="1"/>
  <c r="E829" i="1" s="1"/>
  <c r="E1011" i="1"/>
  <c r="E1008" i="1" s="1"/>
  <c r="E1007" i="1" s="1"/>
  <c r="E1006" i="1" s="1"/>
  <c r="E1005" i="1" s="1"/>
  <c r="E876" i="1"/>
  <c r="E875" i="1" s="1"/>
  <c r="E874" i="1" s="1"/>
  <c r="E873" i="1" s="1"/>
  <c r="E872" i="1" s="1"/>
  <c r="D873" i="1"/>
  <c r="D872" i="1" s="1"/>
  <c r="F1064" i="1"/>
  <c r="E940" i="1"/>
  <c r="E939" i="1" s="1"/>
  <c r="E938" i="1" s="1"/>
  <c r="D1063" i="1"/>
  <c r="D1062" i="1" s="1"/>
  <c r="F1062" i="1" s="1"/>
  <c r="E1074" i="1"/>
  <c r="E1073" i="1" s="1"/>
  <c r="E1072" i="1" s="1"/>
  <c r="E1071" i="1" s="1"/>
  <c r="F1014" i="1"/>
  <c r="F1091" i="1"/>
  <c r="F835" i="1"/>
  <c r="D940" i="1"/>
  <c r="D939" i="1" s="1"/>
  <c r="F1054" i="1"/>
  <c r="D1074" i="1"/>
  <c r="D1073" i="1" s="1"/>
  <c r="D1072" i="1" s="1"/>
  <c r="D1071" i="1" s="1"/>
  <c r="F1018" i="1"/>
  <c r="F1089" i="1"/>
  <c r="D1088" i="1"/>
  <c r="D1087" i="1" s="1"/>
  <c r="F1090" i="1"/>
  <c r="E1027" i="1"/>
  <c r="F1028" i="1"/>
  <c r="F1030" i="1"/>
  <c r="F1029" i="1"/>
  <c r="D1017" i="1"/>
  <c r="D1016" i="1" s="1"/>
  <c r="D1013" i="1"/>
  <c r="D1012" i="1" s="1"/>
  <c r="F1012" i="1" s="1"/>
  <c r="E1053" i="1"/>
  <c r="E1052" i="1" s="1"/>
  <c r="E1051" i="1" s="1"/>
  <c r="E1040" i="1" s="1"/>
  <c r="E1034" i="1" s="1"/>
  <c r="D1052" i="1"/>
  <c r="D832" i="1"/>
  <c r="D831" i="1" s="1"/>
  <c r="D830" i="1" s="1"/>
  <c r="F833" i="1"/>
  <c r="F834" i="1"/>
  <c r="E854" i="1"/>
  <c r="E853" i="1" s="1"/>
  <c r="E852" i="1" s="1"/>
  <c r="E851" i="1" s="1"/>
  <c r="E850" i="1" s="1"/>
  <c r="E849" i="1" s="1"/>
  <c r="D854" i="1"/>
  <c r="D853" i="1" s="1"/>
  <c r="D852" i="1" s="1"/>
  <c r="D851" i="1" s="1"/>
  <c r="D850" i="1" s="1"/>
  <c r="D849" i="1" s="1"/>
  <c r="D742" i="1"/>
  <c r="D741" i="1" s="1"/>
  <c r="D740" i="1" s="1"/>
  <c r="D757" i="1"/>
  <c r="D756" i="1" s="1"/>
  <c r="D755" i="1" s="1"/>
  <c r="D761" i="1"/>
  <c r="D760" i="1" s="1"/>
  <c r="D759" i="1" s="1"/>
  <c r="F778" i="1"/>
  <c r="E777" i="1"/>
  <c r="E776" i="1" s="1"/>
  <c r="E775" i="1" s="1"/>
  <c r="D777" i="1"/>
  <c r="F782" i="1"/>
  <c r="E781" i="1"/>
  <c r="E780" i="1" s="1"/>
  <c r="E779" i="1" s="1"/>
  <c r="D781" i="1"/>
  <c r="E772" i="1"/>
  <c r="E771" i="1" s="1"/>
  <c r="E767" i="1" s="1"/>
  <c r="E766" i="1" s="1"/>
  <c r="D772" i="1"/>
  <c r="D771" i="1" s="1"/>
  <c r="E761" i="1"/>
  <c r="E760" i="1" s="1"/>
  <c r="E759" i="1" s="1"/>
  <c r="E756" i="1"/>
  <c r="E755" i="1" s="1"/>
  <c r="E753" i="1"/>
  <c r="E752" i="1" s="1"/>
  <c r="E751" i="1" s="1"/>
  <c r="D753" i="1"/>
  <c r="D752" i="1" s="1"/>
  <c r="D751" i="1" s="1"/>
  <c r="E749" i="1"/>
  <c r="E748" i="1" s="1"/>
  <c r="E747" i="1" s="1"/>
  <c r="D749" i="1"/>
  <c r="D748" i="1" s="1"/>
  <c r="D747" i="1" s="1"/>
  <c r="E742" i="1"/>
  <c r="E741" i="1" s="1"/>
  <c r="E740" i="1" s="1"/>
  <c r="E738" i="1"/>
  <c r="E737" i="1" s="1"/>
  <c r="E736" i="1" s="1"/>
  <c r="D738" i="1"/>
  <c r="D737" i="1" s="1"/>
  <c r="D736" i="1" s="1"/>
  <c r="D714" i="1"/>
  <c r="D713" i="1" s="1"/>
  <c r="D712" i="1" s="1"/>
  <c r="D711" i="1" s="1"/>
  <c r="F665" i="1"/>
  <c r="E664" i="1"/>
  <c r="E663" i="1" s="1"/>
  <c r="E662" i="1" s="1"/>
  <c r="D664" i="1"/>
  <c r="E639" i="1"/>
  <c r="E638" i="1" s="1"/>
  <c r="D639" i="1"/>
  <c r="E598" i="1"/>
  <c r="E597" i="1" s="1"/>
  <c r="E596" i="1" s="1"/>
  <c r="D598" i="1"/>
  <c r="E564" i="1"/>
  <c r="F565" i="1"/>
  <c r="D564" i="1"/>
  <c r="D563" i="1" s="1"/>
  <c r="E602" i="1"/>
  <c r="E601" i="1" s="1"/>
  <c r="E600" i="1" s="1"/>
  <c r="E725" i="1"/>
  <c r="E724" i="1" s="1"/>
  <c r="E723" i="1" s="1"/>
  <c r="D725" i="1"/>
  <c r="D724" i="1" s="1"/>
  <c r="D723" i="1" s="1"/>
  <c r="D722" i="1" s="1"/>
  <c r="E714" i="1"/>
  <c r="E713" i="1" s="1"/>
  <c r="E712" i="1" s="1"/>
  <c r="E711" i="1" s="1"/>
  <c r="E699" i="1"/>
  <c r="E698" i="1" s="1"/>
  <c r="D699" i="1"/>
  <c r="D698" i="1" s="1"/>
  <c r="E688" i="1"/>
  <c r="E687" i="1" s="1"/>
  <c r="E683" i="1" s="1"/>
  <c r="E678" i="1" s="1"/>
  <c r="D688" i="1"/>
  <c r="D687" i="1" s="1"/>
  <c r="E676" i="1"/>
  <c r="E675" i="1" s="1"/>
  <c r="E674" i="1" s="1"/>
  <c r="D676" i="1"/>
  <c r="D675" i="1" s="1"/>
  <c r="D674" i="1" s="1"/>
  <c r="E672" i="1"/>
  <c r="E671" i="1" s="1"/>
  <c r="E670" i="1" s="1"/>
  <c r="D672" i="1"/>
  <c r="D671" i="1" s="1"/>
  <c r="D670" i="1" s="1"/>
  <c r="E654" i="1"/>
  <c r="E653" i="1" s="1"/>
  <c r="E652" i="1" s="1"/>
  <c r="D654" i="1"/>
  <c r="D653" i="1" s="1"/>
  <c r="D652" i="1" s="1"/>
  <c r="D647" i="1" s="1"/>
  <c r="E645" i="1"/>
  <c r="E644" i="1" s="1"/>
  <c r="E643" i="1" s="1"/>
  <c r="D645" i="1"/>
  <c r="D644" i="1" s="1"/>
  <c r="D643" i="1" s="1"/>
  <c r="E636" i="1"/>
  <c r="E635" i="1" s="1"/>
  <c r="E634" i="1" s="1"/>
  <c r="D636" i="1"/>
  <c r="E625" i="1"/>
  <c r="E624" i="1" s="1"/>
  <c r="E623" i="1" s="1"/>
  <c r="E618" i="1" s="1"/>
  <c r="D625" i="1"/>
  <c r="E616" i="1"/>
  <c r="E615" i="1" s="1"/>
  <c r="E614" i="1" s="1"/>
  <c r="E613" i="1" s="1"/>
  <c r="D616" i="1"/>
  <c r="E611" i="1"/>
  <c r="E610" i="1" s="1"/>
  <c r="E609" i="1" s="1"/>
  <c r="E604" i="1" s="1"/>
  <c r="D611" i="1"/>
  <c r="E594" i="1"/>
  <c r="E593" i="1" s="1"/>
  <c r="E592" i="1" s="1"/>
  <c r="D594" i="1"/>
  <c r="D593" i="1" s="1"/>
  <c r="D592" i="1" s="1"/>
  <c r="E585" i="1"/>
  <c r="E584" i="1" s="1"/>
  <c r="E583" i="1" s="1"/>
  <c r="E582" i="1" s="1"/>
  <c r="D585" i="1"/>
  <c r="D584" i="1" s="1"/>
  <c r="D583" i="1" s="1"/>
  <c r="D582" i="1" s="1"/>
  <c r="E560" i="1"/>
  <c r="E559" i="1" s="1"/>
  <c r="E558" i="1" s="1"/>
  <c r="D559" i="1"/>
  <c r="D558" i="1" s="1"/>
  <c r="E556" i="1"/>
  <c r="E555" i="1" s="1"/>
  <c r="E554" i="1" s="1"/>
  <c r="D556" i="1"/>
  <c r="D555" i="1" s="1"/>
  <c r="D554" i="1" s="1"/>
  <c r="E548" i="1"/>
  <c r="E547" i="1" s="1"/>
  <c r="E546" i="1" s="1"/>
  <c r="D548" i="1"/>
  <c r="D547" i="1" s="1"/>
  <c r="D546" i="1" s="1"/>
  <c r="E544" i="1"/>
  <c r="E543" i="1" s="1"/>
  <c r="E542" i="1" s="1"/>
  <c r="E541" i="1" s="1"/>
  <c r="D544" i="1"/>
  <c r="D543" i="1" s="1"/>
  <c r="D542" i="1" s="1"/>
  <c r="D541" i="1" s="1"/>
  <c r="E537" i="1"/>
  <c r="E536" i="1" s="1"/>
  <c r="E535" i="1" s="1"/>
  <c r="E534" i="1" s="1"/>
  <c r="E533" i="1" s="1"/>
  <c r="E532" i="1" s="1"/>
  <c r="D537" i="1"/>
  <c r="D536" i="1" s="1"/>
  <c r="D535" i="1" s="1"/>
  <c r="D534" i="1" s="1"/>
  <c r="D533" i="1" s="1"/>
  <c r="D532" i="1" s="1"/>
  <c r="E530" i="1"/>
  <c r="E529" i="1" s="1"/>
  <c r="E528" i="1" s="1"/>
  <c r="E527" i="1" s="1"/>
  <c r="D530" i="1"/>
  <c r="D529" i="1" s="1"/>
  <c r="D528" i="1" s="1"/>
  <c r="D527" i="1" s="1"/>
  <c r="E523" i="1"/>
  <c r="E522" i="1" s="1"/>
  <c r="E521" i="1" s="1"/>
  <c r="D523" i="1"/>
  <c r="D522" i="1" s="1"/>
  <c r="D521" i="1" s="1"/>
  <c r="E519" i="1"/>
  <c r="E518" i="1" s="1"/>
  <c r="E517" i="1" s="1"/>
  <c r="E516" i="1" s="1"/>
  <c r="D519" i="1"/>
  <c r="D518" i="1" s="1"/>
  <c r="D517" i="1" s="1"/>
  <c r="D516" i="1" s="1"/>
  <c r="E504" i="1"/>
  <c r="E503" i="1" s="1"/>
  <c r="E502" i="1" s="1"/>
  <c r="E501" i="1" s="1"/>
  <c r="D504" i="1"/>
  <c r="D503" i="1" s="1"/>
  <c r="D502" i="1" s="1"/>
  <c r="D501" i="1" s="1"/>
  <c r="E735" i="1" l="1"/>
  <c r="E774" i="1"/>
  <c r="D697" i="1"/>
  <c r="D692" i="1" s="1"/>
  <c r="D691" i="1" s="1"/>
  <c r="D690" i="1" s="1"/>
  <c r="E697" i="1"/>
  <c r="E692" i="1" s="1"/>
  <c r="E691" i="1" s="1"/>
  <c r="E690" i="1" s="1"/>
  <c r="F639" i="1"/>
  <c r="D624" i="1"/>
  <c r="F625" i="1"/>
  <c r="D615" i="1"/>
  <c r="F616" i="1"/>
  <c r="D635" i="1"/>
  <c r="F636" i="1"/>
  <c r="D610" i="1"/>
  <c r="F611" i="1"/>
  <c r="F643" i="1"/>
  <c r="D601" i="1"/>
  <c r="F602" i="1"/>
  <c r="D597" i="1"/>
  <c r="F597" i="1" s="1"/>
  <c r="F598" i="1"/>
  <c r="E563" i="1"/>
  <c r="E562" i="1" s="1"/>
  <c r="E553" i="1" s="1"/>
  <c r="E552" i="1" s="1"/>
  <c r="E551" i="1" s="1"/>
  <c r="D938" i="1"/>
  <c r="D937" i="1" s="1"/>
  <c r="D928" i="1" s="1"/>
  <c r="E722" i="1"/>
  <c r="E721" i="1" s="1"/>
  <c r="E1033" i="1"/>
  <c r="E1032" i="1" s="1"/>
  <c r="D735" i="1"/>
  <c r="D721" i="1"/>
  <c r="E828" i="1"/>
  <c r="E827" i="1" s="1"/>
  <c r="D1061" i="1"/>
  <c r="F1061" i="1" s="1"/>
  <c r="D683" i="1"/>
  <c r="D678" i="1" s="1"/>
  <c r="D859" i="1"/>
  <c r="E860" i="1"/>
  <c r="E859" i="1" s="1"/>
  <c r="E858" i="1" s="1"/>
  <c r="F861" i="1"/>
  <c r="D767" i="1"/>
  <c r="D766" i="1" s="1"/>
  <c r="E576" i="1"/>
  <c r="E575" i="1" s="1"/>
  <c r="E574" i="1" s="1"/>
  <c r="F1063" i="1"/>
  <c r="E633" i="1"/>
  <c r="F1017" i="1"/>
  <c r="E661" i="1"/>
  <c r="F777" i="1"/>
  <c r="E1004" i="1"/>
  <c r="E1003" i="1" s="1"/>
  <c r="E1002" i="1" s="1"/>
  <c r="E1001" i="1" s="1"/>
  <c r="D1086" i="1"/>
  <c r="F1087" i="1"/>
  <c r="F781" i="1"/>
  <c r="F1053" i="1"/>
  <c r="F1027" i="1"/>
  <c r="E540" i="1"/>
  <c r="E539" i="1" s="1"/>
  <c r="E591" i="1"/>
  <c r="E590" i="1" s="1"/>
  <c r="E937" i="1"/>
  <c r="E928" i="1" s="1"/>
  <c r="E500" i="1"/>
  <c r="E499" i="1" s="1"/>
  <c r="F1013" i="1"/>
  <c r="D540" i="1"/>
  <c r="D539" i="1" s="1"/>
  <c r="F1088" i="1"/>
  <c r="F664" i="1"/>
  <c r="F1016" i="1"/>
  <c r="D1011" i="1"/>
  <c r="F1052" i="1"/>
  <c r="D1051" i="1"/>
  <c r="D1040" i="1" s="1"/>
  <c r="D500" i="1"/>
  <c r="D499" i="1" s="1"/>
  <c r="F832" i="1"/>
  <c r="D776" i="1"/>
  <c r="F776" i="1" s="1"/>
  <c r="D780" i="1"/>
  <c r="F780" i="1" s="1"/>
  <c r="D663" i="1"/>
  <c r="D662" i="1" s="1"/>
  <c r="D661" i="1" s="1"/>
  <c r="D638" i="1"/>
  <c r="F638" i="1" s="1"/>
  <c r="F564" i="1"/>
  <c r="D562" i="1"/>
  <c r="E494" i="1"/>
  <c r="E493" i="1" s="1"/>
  <c r="E492" i="1" s="1"/>
  <c r="F495" i="1"/>
  <c r="D494" i="1"/>
  <c r="D493" i="1" s="1"/>
  <c r="D492" i="1" s="1"/>
  <c r="D491" i="1" s="1"/>
  <c r="D490" i="1" s="1"/>
  <c r="E479" i="1"/>
  <c r="E478" i="1" s="1"/>
  <c r="E477" i="1" s="1"/>
  <c r="E476" i="1" s="1"/>
  <c r="E475" i="1" s="1"/>
  <c r="E474" i="1" s="1"/>
  <c r="D479" i="1"/>
  <c r="D478" i="1" s="1"/>
  <c r="D477" i="1" s="1"/>
  <c r="D476" i="1" s="1"/>
  <c r="D475" i="1" s="1"/>
  <c r="D474" i="1" s="1"/>
  <c r="D486" i="1"/>
  <c r="D485" i="1" s="1"/>
  <c r="D484" i="1" s="1"/>
  <c r="D483" i="1" s="1"/>
  <c r="D482" i="1" s="1"/>
  <c r="D481" i="1" s="1"/>
  <c r="E486" i="1"/>
  <c r="E485" i="1" s="1"/>
  <c r="E484" i="1" s="1"/>
  <c r="E483" i="1" s="1"/>
  <c r="E482" i="1" s="1"/>
  <c r="E481" i="1" s="1"/>
  <c r="E460" i="1"/>
  <c r="E459" i="1" s="1"/>
  <c r="E458" i="1" s="1"/>
  <c r="D460" i="1"/>
  <c r="D459" i="1" s="1"/>
  <c r="D458" i="1" s="1"/>
  <c r="E456" i="1"/>
  <c r="E455" i="1" s="1"/>
  <c r="E454" i="1" s="1"/>
  <c r="D456" i="1"/>
  <c r="D455" i="1" s="1"/>
  <c r="D454" i="1" s="1"/>
  <c r="E448" i="1"/>
  <c r="E447" i="1" s="1"/>
  <c r="E446" i="1" s="1"/>
  <c r="D448" i="1"/>
  <c r="D447" i="1" s="1"/>
  <c r="D446" i="1" s="1"/>
  <c r="E443" i="1"/>
  <c r="E442" i="1" s="1"/>
  <c r="E441" i="1" s="1"/>
  <c r="D443" i="1"/>
  <c r="D442" i="1" s="1"/>
  <c r="D441" i="1" s="1"/>
  <c r="F436" i="1"/>
  <c r="E435" i="1"/>
  <c r="E434" i="1" s="1"/>
  <c r="E433" i="1" s="1"/>
  <c r="D435" i="1"/>
  <c r="E439" i="1"/>
  <c r="E438" i="1" s="1"/>
  <c r="E437" i="1" s="1"/>
  <c r="D439" i="1"/>
  <c r="D438" i="1" s="1"/>
  <c r="D437" i="1" s="1"/>
  <c r="F429" i="1"/>
  <c r="E428" i="1"/>
  <c r="E427" i="1" s="1"/>
  <c r="E424" i="1"/>
  <c r="E423" i="1" s="1"/>
  <c r="E422" i="1" s="1"/>
  <c r="E420" i="1"/>
  <c r="E419" i="1" s="1"/>
  <c r="E418" i="1" s="1"/>
  <c r="D420" i="1"/>
  <c r="D419" i="1" s="1"/>
  <c r="D418" i="1" s="1"/>
  <c r="D409" i="1"/>
  <c r="D408" i="1" s="1"/>
  <c r="D407" i="1" s="1"/>
  <c r="F400" i="1"/>
  <c r="E399" i="1"/>
  <c r="E398" i="1" s="1"/>
  <c r="E397" i="1" s="1"/>
  <c r="E396" i="1" s="1"/>
  <c r="E395" i="1" s="1"/>
  <c r="E394" i="1" s="1"/>
  <c r="D399" i="1"/>
  <c r="E392" i="1"/>
  <c r="E391" i="1" s="1"/>
  <c r="E390" i="1" s="1"/>
  <c r="E389" i="1" s="1"/>
  <c r="F393" i="1"/>
  <c r="D392" i="1"/>
  <c r="F388" i="1"/>
  <c r="E387" i="1"/>
  <c r="E386" i="1" s="1"/>
  <c r="E385" i="1" s="1"/>
  <c r="E384" i="1" s="1"/>
  <c r="D387" i="1"/>
  <c r="D382" i="1"/>
  <c r="D381" i="1" s="1"/>
  <c r="D380" i="1" s="1"/>
  <c r="D379" i="1" s="1"/>
  <c r="E382" i="1"/>
  <c r="E381" i="1" s="1"/>
  <c r="E380" i="1" s="1"/>
  <c r="E379" i="1" s="1"/>
  <c r="E373" i="1"/>
  <c r="E372" i="1" s="1"/>
  <c r="E371" i="1" s="1"/>
  <c r="E370" i="1" s="1"/>
  <c r="D373" i="1"/>
  <c r="D372" i="1" s="1"/>
  <c r="D371" i="1" s="1"/>
  <c r="D370" i="1" s="1"/>
  <c r="D348" i="1"/>
  <c r="D347" i="1" s="1"/>
  <c r="D346" i="1" s="1"/>
  <c r="E363" i="1"/>
  <c r="E362" i="1" s="1"/>
  <c r="E361" i="1" s="1"/>
  <c r="E360" i="1" s="1"/>
  <c r="D363" i="1"/>
  <c r="D362" i="1" s="1"/>
  <c r="D361" i="1" s="1"/>
  <c r="D360" i="1" s="1"/>
  <c r="E368" i="1"/>
  <c r="E367" i="1" s="1"/>
  <c r="E366" i="1" s="1"/>
  <c r="E365" i="1" s="1"/>
  <c r="D368" i="1"/>
  <c r="D367" i="1" s="1"/>
  <c r="D366" i="1" s="1"/>
  <c r="D365" i="1" s="1"/>
  <c r="E348" i="1"/>
  <c r="E347" i="1" s="1"/>
  <c r="E346" i="1" s="1"/>
  <c r="E344" i="1"/>
  <c r="E343" i="1" s="1"/>
  <c r="E342" i="1" s="1"/>
  <c r="D344" i="1"/>
  <c r="D343" i="1" s="1"/>
  <c r="D342" i="1" s="1"/>
  <c r="E334" i="1"/>
  <c r="E333" i="1" s="1"/>
  <c r="D334" i="1"/>
  <c r="D333" i="1" s="1"/>
  <c r="E329" i="1"/>
  <c r="E326" i="1" s="1"/>
  <c r="D329" i="1"/>
  <c r="D326" i="1" s="1"/>
  <c r="E307" i="1"/>
  <c r="E306" i="1" s="1"/>
  <c r="D307" i="1"/>
  <c r="D306" i="1" s="1"/>
  <c r="E318" i="1"/>
  <c r="E315" i="1" s="1"/>
  <c r="D318" i="1"/>
  <c r="D315" i="1" s="1"/>
  <c r="E304" i="1"/>
  <c r="E303" i="1" s="1"/>
  <c r="E302" i="1" s="1"/>
  <c r="D304" i="1"/>
  <c r="D303" i="1" s="1"/>
  <c r="D302" i="1" s="1"/>
  <c r="E299" i="1"/>
  <c r="E298" i="1" s="1"/>
  <c r="E297" i="1" s="1"/>
  <c r="E296" i="1" s="1"/>
  <c r="D299" i="1"/>
  <c r="D298" i="1" s="1"/>
  <c r="D297" i="1" s="1"/>
  <c r="D296" i="1" s="1"/>
  <c r="E294" i="1"/>
  <c r="D291" i="1"/>
  <c r="D290" i="1" s="1"/>
  <c r="D294" i="1"/>
  <c r="D293" i="1" s="1"/>
  <c r="F284" i="1"/>
  <c r="E283" i="1"/>
  <c r="E282" i="1" s="1"/>
  <c r="E281" i="1" s="1"/>
  <c r="D283" i="1"/>
  <c r="D282" i="1" s="1"/>
  <c r="D281" i="1" s="1"/>
  <c r="E279" i="1"/>
  <c r="E278" i="1" s="1"/>
  <c r="E277" i="1" s="1"/>
  <c r="E275" i="1"/>
  <c r="E274" i="1" s="1"/>
  <c r="E273" i="1" s="1"/>
  <c r="D275" i="1"/>
  <c r="D274" i="1" s="1"/>
  <c r="D273" i="1" s="1"/>
  <c r="D279" i="1"/>
  <c r="D278" i="1" s="1"/>
  <c r="D277" i="1" s="1"/>
  <c r="E246" i="1"/>
  <c r="E245" i="1" s="1"/>
  <c r="E244" i="1" s="1"/>
  <c r="E243" i="1" s="1"/>
  <c r="E242" i="1" s="1"/>
  <c r="E241" i="1" s="1"/>
  <c r="D246" i="1"/>
  <c r="D245" i="1" s="1"/>
  <c r="D244" i="1" s="1"/>
  <c r="E254" i="1"/>
  <c r="E253" i="1" s="1"/>
  <c r="E252" i="1" s="1"/>
  <c r="D254" i="1"/>
  <c r="D253" i="1" s="1"/>
  <c r="D252" i="1" s="1"/>
  <c r="E257" i="1"/>
  <c r="E256" i="1" s="1"/>
  <c r="D258" i="1"/>
  <c r="D257" i="1" s="1"/>
  <c r="D256" i="1" s="1"/>
  <c r="D262" i="1"/>
  <c r="D261" i="1" s="1"/>
  <c r="D260" i="1" s="1"/>
  <c r="D268" i="1"/>
  <c r="D267" i="1" s="1"/>
  <c r="D266" i="1" s="1"/>
  <c r="D265" i="1" s="1"/>
  <c r="D264" i="1" s="1"/>
  <c r="E229" i="1"/>
  <c r="E228" i="1" s="1"/>
  <c r="D229" i="1"/>
  <c r="D228" i="1" s="1"/>
  <c r="E226" i="1"/>
  <c r="E225" i="1" s="1"/>
  <c r="D226" i="1"/>
  <c r="D225" i="1" s="1"/>
  <c r="E219" i="1"/>
  <c r="E218" i="1" s="1"/>
  <c r="E217" i="1" s="1"/>
  <c r="D219" i="1"/>
  <c r="D218" i="1" s="1"/>
  <c r="D217" i="1" s="1"/>
  <c r="E212" i="1"/>
  <c r="E211" i="1" s="1"/>
  <c r="E206" i="1" s="1"/>
  <c r="D212" i="1"/>
  <c r="D211" i="1" s="1"/>
  <c r="D206" i="1" s="1"/>
  <c r="D204" i="1"/>
  <c r="D203" i="1" s="1"/>
  <c r="D202" i="1" s="1"/>
  <c r="E190" i="1"/>
  <c r="E189" i="1" s="1"/>
  <c r="D190" i="1"/>
  <c r="D189" i="1" s="1"/>
  <c r="E185" i="1"/>
  <c r="E184" i="1" s="1"/>
  <c r="D185" i="1"/>
  <c r="D184" i="1" s="1"/>
  <c r="E180" i="1"/>
  <c r="E179" i="1" s="1"/>
  <c r="E178" i="1" s="1"/>
  <c r="D180" i="1"/>
  <c r="D179" i="1" s="1"/>
  <c r="D178" i="1" s="1"/>
  <c r="E431" i="1" l="1"/>
  <c r="E430" i="1" s="1"/>
  <c r="E426" i="1" s="1"/>
  <c r="E417" i="1" s="1"/>
  <c r="E589" i="1"/>
  <c r="E734" i="1"/>
  <c r="D596" i="1"/>
  <c r="F596" i="1" s="1"/>
  <c r="D445" i="1"/>
  <c r="E445" i="1"/>
  <c r="D609" i="1"/>
  <c r="F610" i="1"/>
  <c r="D614" i="1"/>
  <c r="F615" i="1"/>
  <c r="D634" i="1"/>
  <c r="F634" i="1" s="1"/>
  <c r="F635" i="1"/>
  <c r="D623" i="1"/>
  <c r="F624" i="1"/>
  <c r="D600" i="1"/>
  <c r="F600" i="1" s="1"/>
  <c r="F601" i="1"/>
  <c r="F562" i="1"/>
  <c r="D858" i="1"/>
  <c r="D857" i="1" s="1"/>
  <c r="D1034" i="1"/>
  <c r="E301" i="1"/>
  <c r="E224" i="1"/>
  <c r="E223" i="1" s="1"/>
  <c r="E222" i="1" s="1"/>
  <c r="E221" i="1" s="1"/>
  <c r="D224" i="1"/>
  <c r="D223" i="1" s="1"/>
  <c r="D222" i="1" s="1"/>
  <c r="D221" i="1" s="1"/>
  <c r="E293" i="1"/>
  <c r="E289" i="1" s="1"/>
  <c r="F1009" i="1"/>
  <c r="D1008" i="1"/>
  <c r="D406" i="1"/>
  <c r="D405" i="1" s="1"/>
  <c r="D404" i="1" s="1"/>
  <c r="D403" i="1" s="1"/>
  <c r="E473" i="1"/>
  <c r="F1041" i="1"/>
  <c r="D473" i="1"/>
  <c r="E272" i="1"/>
  <c r="D272" i="1"/>
  <c r="E857" i="1"/>
  <c r="F860" i="1"/>
  <c r="E498" i="1"/>
  <c r="E497" i="1" s="1"/>
  <c r="F577" i="1"/>
  <c r="D576" i="1"/>
  <c r="D575" i="1" s="1"/>
  <c r="D574" i="1" s="1"/>
  <c r="F651" i="1"/>
  <c r="E650" i="1"/>
  <c r="D301" i="1"/>
  <c r="F387" i="1"/>
  <c r="D1085" i="1"/>
  <c r="F1085" i="1" s="1"/>
  <c r="F1086" i="1"/>
  <c r="F435" i="1"/>
  <c r="E341" i="1"/>
  <c r="E340" i="1" s="1"/>
  <c r="E339" i="1" s="1"/>
  <c r="E338" i="1" s="1"/>
  <c r="E337" i="1" s="1"/>
  <c r="F663" i="1"/>
  <c r="E490" i="1"/>
  <c r="E489" i="1" s="1"/>
  <c r="E488" i="1" s="1"/>
  <c r="E491" i="1"/>
  <c r="F491" i="1" s="1"/>
  <c r="D428" i="1"/>
  <c r="F428" i="1" s="1"/>
  <c r="F1011" i="1"/>
  <c r="D183" i="1"/>
  <c r="D177" i="1" s="1"/>
  <c r="D176" i="1" s="1"/>
  <c r="F281" i="1"/>
  <c r="F399" i="1"/>
  <c r="F1051" i="1"/>
  <c r="E378" i="1"/>
  <c r="E377" i="1" s="1"/>
  <c r="E376" i="1" s="1"/>
  <c r="E375" i="1" s="1"/>
  <c r="D829" i="1"/>
  <c r="D828" i="1" s="1"/>
  <c r="D827" i="1" s="1"/>
  <c r="F831" i="1"/>
  <c r="D553" i="1"/>
  <c r="D552" i="1" s="1"/>
  <c r="D551" i="1" s="1"/>
  <c r="D498" i="1" s="1"/>
  <c r="D775" i="1"/>
  <c r="F775" i="1" s="1"/>
  <c r="D779" i="1"/>
  <c r="F662" i="1"/>
  <c r="F563" i="1"/>
  <c r="F494" i="1"/>
  <c r="F492" i="1"/>
  <c r="F493" i="1"/>
  <c r="D434" i="1"/>
  <c r="D433" i="1" s="1"/>
  <c r="D341" i="1"/>
  <c r="D340" i="1" s="1"/>
  <c r="D339" i="1" s="1"/>
  <c r="D338" i="1" s="1"/>
  <c r="D337" i="1" s="1"/>
  <c r="E325" i="1"/>
  <c r="E324" i="1" s="1"/>
  <c r="E323" i="1" s="1"/>
  <c r="E322" i="1" s="1"/>
  <c r="E321" i="1" s="1"/>
  <c r="E320" i="1" s="1"/>
  <c r="D386" i="1"/>
  <c r="D385" i="1" s="1"/>
  <c r="D398" i="1"/>
  <c r="D397" i="1" s="1"/>
  <c r="D396" i="1" s="1"/>
  <c r="F392" i="1"/>
  <c r="D391" i="1"/>
  <c r="E359" i="1"/>
  <c r="E358" i="1" s="1"/>
  <c r="E357" i="1" s="1"/>
  <c r="E356" i="1" s="1"/>
  <c r="D325" i="1"/>
  <c r="D324" i="1" s="1"/>
  <c r="D323" i="1" s="1"/>
  <c r="D322" i="1" s="1"/>
  <c r="D321" i="1" s="1"/>
  <c r="D320" i="1" s="1"/>
  <c r="E251" i="1"/>
  <c r="E250" i="1" s="1"/>
  <c r="E249" i="1" s="1"/>
  <c r="F283" i="1"/>
  <c r="D359" i="1"/>
  <c r="D358" i="1" s="1"/>
  <c r="D357" i="1" s="1"/>
  <c r="D356" i="1" s="1"/>
  <c r="D314" i="1"/>
  <c r="E314" i="1"/>
  <c r="D289" i="1"/>
  <c r="F282" i="1"/>
  <c r="E183" i="1"/>
  <c r="E177" i="1" s="1"/>
  <c r="E176" i="1" s="1"/>
  <c r="F247" i="1"/>
  <c r="F245" i="1"/>
  <c r="F246" i="1"/>
  <c r="D251" i="1"/>
  <c r="D250" i="1" s="1"/>
  <c r="D249" i="1" s="1"/>
  <c r="E150" i="1"/>
  <c r="E416" i="1" l="1"/>
  <c r="F433" i="1"/>
  <c r="D431" i="1"/>
  <c r="D774" i="1"/>
  <c r="D734" i="1" s="1"/>
  <c r="D633" i="1"/>
  <c r="F633" i="1" s="1"/>
  <c r="D591" i="1"/>
  <c r="D618" i="1"/>
  <c r="F623" i="1"/>
  <c r="D613" i="1"/>
  <c r="F613" i="1" s="1"/>
  <c r="F614" i="1"/>
  <c r="D604" i="1"/>
  <c r="F604" i="1" s="1"/>
  <c r="F609" i="1"/>
  <c r="E733" i="1"/>
  <c r="E732" i="1" s="1"/>
  <c r="F1008" i="1"/>
  <c r="D1007" i="1"/>
  <c r="E472" i="1"/>
  <c r="F779" i="1"/>
  <c r="D175" i="1"/>
  <c r="D174" i="1" s="1"/>
  <c r="E175" i="1"/>
  <c r="E174" i="1" s="1"/>
  <c r="D497" i="1"/>
  <c r="E649" i="1"/>
  <c r="F650" i="1"/>
  <c r="F131" i="1"/>
  <c r="D427" i="1"/>
  <c r="E336" i="1"/>
  <c r="F434" i="1"/>
  <c r="E271" i="1"/>
  <c r="E270" i="1" s="1"/>
  <c r="E248" i="1" s="1"/>
  <c r="D271" i="1"/>
  <c r="D270" i="1" s="1"/>
  <c r="D248" i="1" s="1"/>
  <c r="F1040" i="1"/>
  <c r="F830" i="1"/>
  <c r="F829" i="1"/>
  <c r="F386" i="1"/>
  <c r="F398" i="1"/>
  <c r="F397" i="1"/>
  <c r="D489" i="1"/>
  <c r="F490" i="1"/>
  <c r="F396" i="1"/>
  <c r="D395" i="1"/>
  <c r="D394" i="1" s="1"/>
  <c r="F385" i="1"/>
  <c r="D384" i="1"/>
  <c r="D390" i="1"/>
  <c r="F391" i="1"/>
  <c r="F244" i="1"/>
  <c r="D243" i="1"/>
  <c r="D242" i="1" s="1"/>
  <c r="D632" i="1" l="1"/>
  <c r="D631" i="1" s="1"/>
  <c r="F618" i="1"/>
  <c r="D590" i="1"/>
  <c r="D589" i="1" s="1"/>
  <c r="D430" i="1"/>
  <c r="F431" i="1"/>
  <c r="D1006" i="1"/>
  <c r="D1005" i="1" s="1"/>
  <c r="F1007" i="1"/>
  <c r="E173" i="1"/>
  <c r="F176" i="1"/>
  <c r="F427" i="1"/>
  <c r="E648" i="1"/>
  <c r="E647" i="1" s="1"/>
  <c r="F649" i="1"/>
  <c r="F130" i="1"/>
  <c r="E415" i="1"/>
  <c r="E402" i="1" s="1"/>
  <c r="E401" i="1" s="1"/>
  <c r="D733" i="1"/>
  <c r="F1034" i="1"/>
  <c r="D1033" i="1"/>
  <c r="F774" i="1"/>
  <c r="D488" i="1"/>
  <c r="F489" i="1"/>
  <c r="F384" i="1"/>
  <c r="F390" i="1"/>
  <c r="D389" i="1"/>
  <c r="F389" i="1" s="1"/>
  <c r="D241" i="1"/>
  <c r="D173" i="1" s="1"/>
  <c r="F242" i="1"/>
  <c r="F243" i="1"/>
  <c r="D77" i="1"/>
  <c r="F430" i="1" l="1"/>
  <c r="D426" i="1"/>
  <c r="F426" i="1" s="1"/>
  <c r="D588" i="1"/>
  <c r="D587" i="1" s="1"/>
  <c r="F1006" i="1"/>
  <c r="F648" i="1"/>
  <c r="D732" i="1"/>
  <c r="F241" i="1"/>
  <c r="F173" i="1"/>
  <c r="D1032" i="1"/>
  <c r="F1033" i="1"/>
  <c r="F488" i="1"/>
  <c r="D472" i="1"/>
  <c r="F472" i="1" s="1"/>
  <c r="D378" i="1"/>
  <c r="D377" i="1" s="1"/>
  <c r="D376" i="1" s="1"/>
  <c r="D375" i="1" s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3" i="1"/>
  <c r="F1102" i="1"/>
  <c r="F1101" i="1"/>
  <c r="F1100" i="1"/>
  <c r="F1099" i="1"/>
  <c r="F1098" i="1"/>
  <c r="F1097" i="1"/>
  <c r="F1096" i="1"/>
  <c r="F1095" i="1"/>
  <c r="F1094" i="1"/>
  <c r="F1093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00" i="1"/>
  <c r="F999" i="1"/>
  <c r="F998" i="1"/>
  <c r="F997" i="1"/>
  <c r="F996" i="1"/>
  <c r="F995" i="1"/>
  <c r="F970" i="1"/>
  <c r="F969" i="1"/>
  <c r="F968" i="1"/>
  <c r="F967" i="1"/>
  <c r="F966" i="1"/>
  <c r="F965" i="1"/>
  <c r="F964" i="1"/>
  <c r="F963" i="1"/>
  <c r="F962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4" i="1"/>
  <c r="F933" i="1"/>
  <c r="F932" i="1"/>
  <c r="F931" i="1"/>
  <c r="F930" i="1"/>
  <c r="F929" i="1"/>
  <c r="F928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78" i="1"/>
  <c r="F877" i="1"/>
  <c r="F876" i="1"/>
  <c r="F875" i="1"/>
  <c r="F874" i="1"/>
  <c r="F873" i="1"/>
  <c r="F872" i="1"/>
  <c r="F859" i="1"/>
  <c r="F858" i="1"/>
  <c r="F857" i="1"/>
  <c r="F856" i="1"/>
  <c r="F855" i="1"/>
  <c r="F854" i="1"/>
  <c r="F853" i="1"/>
  <c r="F852" i="1"/>
  <c r="F851" i="1"/>
  <c r="F850" i="1"/>
  <c r="F849" i="1"/>
  <c r="F828" i="1"/>
  <c r="F827" i="1"/>
  <c r="F773" i="1"/>
  <c r="F772" i="1"/>
  <c r="F771" i="1"/>
  <c r="F767" i="1"/>
  <c r="F766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3" i="1"/>
  <c r="F742" i="1"/>
  <c r="F741" i="1"/>
  <c r="F740" i="1"/>
  <c r="F739" i="1"/>
  <c r="F738" i="1"/>
  <c r="F737" i="1"/>
  <c r="F736" i="1"/>
  <c r="F735" i="1"/>
  <c r="F734" i="1"/>
  <c r="F726" i="1"/>
  <c r="F725" i="1"/>
  <c r="F724" i="1"/>
  <c r="F723" i="1"/>
  <c r="F722" i="1"/>
  <c r="F721" i="1"/>
  <c r="F715" i="1"/>
  <c r="F714" i="1"/>
  <c r="F713" i="1"/>
  <c r="F712" i="1"/>
  <c r="F711" i="1"/>
  <c r="F700" i="1"/>
  <c r="F699" i="1"/>
  <c r="F698" i="1"/>
  <c r="F697" i="1"/>
  <c r="F692" i="1"/>
  <c r="F691" i="1"/>
  <c r="F690" i="1"/>
  <c r="F689" i="1"/>
  <c r="F688" i="1"/>
  <c r="F687" i="1"/>
  <c r="F683" i="1"/>
  <c r="F678" i="1"/>
  <c r="F677" i="1"/>
  <c r="F676" i="1"/>
  <c r="F675" i="1"/>
  <c r="F674" i="1"/>
  <c r="F673" i="1"/>
  <c r="F672" i="1"/>
  <c r="F671" i="1"/>
  <c r="F670" i="1"/>
  <c r="F661" i="1"/>
  <c r="F655" i="1"/>
  <c r="F654" i="1"/>
  <c r="F653" i="1"/>
  <c r="F652" i="1"/>
  <c r="F646" i="1"/>
  <c r="F645" i="1"/>
  <c r="F644" i="1"/>
  <c r="F595" i="1"/>
  <c r="F594" i="1"/>
  <c r="F593" i="1"/>
  <c r="F592" i="1"/>
  <c r="F591" i="1"/>
  <c r="F590" i="1"/>
  <c r="F589" i="1"/>
  <c r="F586" i="1"/>
  <c r="F585" i="1"/>
  <c r="F584" i="1"/>
  <c r="F583" i="1"/>
  <c r="F582" i="1"/>
  <c r="F576" i="1"/>
  <c r="F575" i="1"/>
  <c r="F574" i="1"/>
  <c r="F561" i="1"/>
  <c r="F560" i="1"/>
  <c r="F559" i="1"/>
  <c r="F558" i="1"/>
  <c r="F557" i="1"/>
  <c r="F556" i="1"/>
  <c r="F555" i="1"/>
  <c r="F554" i="1"/>
  <c r="F553" i="1"/>
  <c r="F552" i="1"/>
  <c r="F551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05" i="1"/>
  <c r="F504" i="1"/>
  <c r="F503" i="1"/>
  <c r="F502" i="1"/>
  <c r="F501" i="1"/>
  <c r="F500" i="1"/>
  <c r="F499" i="1"/>
  <c r="F498" i="1"/>
  <c r="F497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61" i="1"/>
  <c r="F460" i="1"/>
  <c r="F459" i="1"/>
  <c r="F458" i="1"/>
  <c r="F457" i="1"/>
  <c r="F456" i="1"/>
  <c r="F455" i="1"/>
  <c r="F454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21" i="1"/>
  <c r="F420" i="1"/>
  <c r="F419" i="1"/>
  <c r="F418" i="1"/>
  <c r="F410" i="1"/>
  <c r="F409" i="1"/>
  <c r="F408" i="1"/>
  <c r="F407" i="1"/>
  <c r="F406" i="1"/>
  <c r="F405" i="1"/>
  <c r="F404" i="1"/>
  <c r="F403" i="1"/>
  <c r="F383" i="1"/>
  <c r="F382" i="1"/>
  <c r="F381" i="1"/>
  <c r="F380" i="1"/>
  <c r="F379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6" i="1"/>
  <c r="F325" i="1"/>
  <c r="F324" i="1"/>
  <c r="F323" i="1"/>
  <c r="F322" i="1"/>
  <c r="F321" i="1"/>
  <c r="F320" i="1"/>
  <c r="F308" i="1"/>
  <c r="F307" i="1"/>
  <c r="F306" i="1"/>
  <c r="F319" i="1"/>
  <c r="F318" i="1"/>
  <c r="F315" i="1"/>
  <c r="F314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3" i="1"/>
  <c r="F212" i="1"/>
  <c r="F211" i="1"/>
  <c r="F206" i="1"/>
  <c r="F205" i="1"/>
  <c r="F204" i="1"/>
  <c r="F203" i="1"/>
  <c r="F20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5" i="1"/>
  <c r="F174" i="1"/>
  <c r="D1020" i="1" l="1"/>
  <c r="F1020" i="1" s="1"/>
  <c r="F1021" i="1"/>
  <c r="F1032" i="1"/>
  <c r="D1004" i="1"/>
  <c r="F1005" i="1"/>
  <c r="E632" i="1"/>
  <c r="F647" i="1"/>
  <c r="F733" i="1"/>
  <c r="F732" i="1"/>
  <c r="D496" i="1"/>
  <c r="F375" i="1"/>
  <c r="D336" i="1"/>
  <c r="F336" i="1" s="1"/>
  <c r="F376" i="1"/>
  <c r="F377" i="1"/>
  <c r="F378" i="1"/>
  <c r="F395" i="1"/>
  <c r="F394" i="1"/>
  <c r="E631" i="1" l="1"/>
  <c r="F631" i="1" s="1"/>
  <c r="F632" i="1"/>
  <c r="F1004" i="1"/>
  <c r="D1003" i="1"/>
  <c r="E588" i="1"/>
  <c r="F119" i="1"/>
  <c r="E118" i="1"/>
  <c r="D118" i="1"/>
  <c r="E71" i="1"/>
  <c r="F117" i="1"/>
  <c r="E116" i="1"/>
  <c r="D116" i="1"/>
  <c r="E70" i="1"/>
  <c r="F70" i="1" s="1"/>
  <c r="D1002" i="1" l="1"/>
  <c r="D1001" i="1" s="1"/>
  <c r="F1003" i="1"/>
  <c r="E587" i="1"/>
  <c r="F588" i="1"/>
  <c r="F116" i="1"/>
  <c r="F118" i="1"/>
  <c r="F151" i="1"/>
  <c r="E149" i="1"/>
  <c r="D150" i="1"/>
  <c r="F150" i="1" s="1"/>
  <c r="F149" i="1" s="1"/>
  <c r="F121" i="1"/>
  <c r="D73" i="1"/>
  <c r="F1001" i="1" l="1"/>
  <c r="F1002" i="1"/>
  <c r="E73" i="1"/>
  <c r="E496" i="1"/>
  <c r="E172" i="1" s="1"/>
  <c r="F587" i="1"/>
  <c r="D149" i="1"/>
  <c r="F120" i="1"/>
  <c r="E170" i="1" l="1"/>
  <c r="F496" i="1"/>
  <c r="F67" i="1"/>
  <c r="E66" i="1"/>
  <c r="F66" i="1" s="1"/>
  <c r="E1155" i="1" l="1"/>
  <c r="F148" i="1"/>
  <c r="F147" i="1" l="1"/>
  <c r="F29" i="1"/>
  <c r="F138" i="1" l="1"/>
  <c r="D19" i="1"/>
  <c r="E56" i="1"/>
  <c r="D113" i="1"/>
  <c r="E122" i="1"/>
  <c r="E115" i="1" s="1"/>
  <c r="D122" i="1"/>
  <c r="D115" i="1" s="1"/>
  <c r="D136" i="1"/>
  <c r="E134" i="1"/>
  <c r="D134" i="1"/>
  <c r="D156" i="1"/>
  <c r="E156" i="1"/>
  <c r="E82" i="1"/>
  <c r="E81" i="1" s="1"/>
  <c r="F81" i="1" s="1"/>
  <c r="E64" i="1"/>
  <c r="E63" i="1" s="1"/>
  <c r="E50" i="1"/>
  <c r="F115" i="1" l="1"/>
  <c r="F122" i="1"/>
  <c r="D133" i="1"/>
  <c r="E62" i="1"/>
  <c r="F62" i="1" s="1"/>
  <c r="E49" i="1"/>
  <c r="E19" i="1" l="1"/>
  <c r="F19" i="1" s="1"/>
  <c r="F49" i="1"/>
  <c r="D44" i="1"/>
  <c r="D18" i="1" l="1"/>
  <c r="E44" i="1" l="1"/>
  <c r="F44" i="1" l="1"/>
  <c r="E18" i="1"/>
  <c r="F18" i="1" s="1"/>
  <c r="E136" i="1" l="1"/>
  <c r="E133" i="1" l="1"/>
  <c r="D112" i="1"/>
  <c r="D111" i="1" l="1"/>
  <c r="D110" i="1" s="1"/>
  <c r="F1149" i="1"/>
  <c r="F1148" i="1"/>
  <c r="F1143" i="1"/>
  <c r="E1142" i="1"/>
  <c r="F1141" i="1"/>
  <c r="E1140" i="1"/>
  <c r="F1138" i="1"/>
  <c r="E1137" i="1"/>
  <c r="F134" i="1"/>
  <c r="F136" i="1"/>
  <c r="F133" i="1"/>
  <c r="E113" i="1"/>
  <c r="F113" i="1" s="1"/>
  <c r="D105" i="1"/>
  <c r="F28" i="1"/>
  <c r="F27" i="1"/>
  <c r="F26" i="1"/>
  <c r="D61" i="1" l="1"/>
  <c r="E77" i="1"/>
  <c r="F77" i="1" s="1"/>
  <c r="E112" i="1"/>
  <c r="F1137" i="1"/>
  <c r="F1142" i="1"/>
  <c r="E1139" i="1"/>
  <c r="F1140" i="1"/>
  <c r="E1136" i="1" l="1"/>
  <c r="F1139" i="1"/>
  <c r="F112" i="1"/>
  <c r="E111" i="1"/>
  <c r="E110" i="1" s="1"/>
  <c r="E61" i="1"/>
  <c r="D17" i="1"/>
  <c r="F1136" i="1"/>
  <c r="E17" i="1" l="1"/>
  <c r="F61" i="1"/>
  <c r="F110" i="1"/>
  <c r="D15" i="1"/>
  <c r="D1151" i="1" s="1"/>
  <c r="F111" i="1"/>
  <c r="F17" i="1" l="1"/>
  <c r="D1150" i="1"/>
  <c r="D1149" i="1" s="1"/>
  <c r="D1148" i="1" s="1"/>
  <c r="E15" i="1"/>
  <c r="F15" i="1" l="1"/>
  <c r="E1125" i="1"/>
  <c r="E1151" i="1"/>
  <c r="E1150" i="1" s="1"/>
  <c r="E1149" i="1" s="1"/>
  <c r="E1148" i="1" s="1"/>
  <c r="E1154" i="1" l="1"/>
  <c r="E1153" i="1" s="1"/>
  <c r="E1152" i="1" s="1"/>
  <c r="E1147" i="1" l="1"/>
  <c r="E1133" i="1" l="1"/>
  <c r="E1146" i="1"/>
  <c r="D424" i="1"/>
  <c r="F424" i="1" s="1"/>
  <c r="F425" i="1"/>
  <c r="D423" i="1" l="1"/>
  <c r="F423" i="1" l="1"/>
  <c r="D422" i="1"/>
  <c r="D417" i="1" s="1"/>
  <c r="D416" i="1" l="1"/>
  <c r="D415" i="1" s="1"/>
  <c r="F417" i="1"/>
  <c r="F422" i="1"/>
  <c r="F416" i="1" l="1"/>
  <c r="D402" i="1"/>
  <c r="F415" i="1"/>
  <c r="D401" i="1" l="1"/>
  <c r="D172" i="1" s="1"/>
  <c r="F402" i="1"/>
  <c r="F401" i="1" l="1"/>
  <c r="D170" i="1" l="1"/>
  <c r="D1155" i="1" s="1"/>
  <c r="F172" i="1"/>
  <c r="D1147" i="1" l="1"/>
  <c r="D1125" i="1"/>
  <c r="F170" i="1"/>
  <c r="F1147" i="1" l="1"/>
  <c r="D1146" i="1"/>
  <c r="F1146" i="1" s="1"/>
  <c r="F1135" i="1"/>
  <c r="D1154" i="1"/>
  <c r="D1153" i="1" s="1"/>
  <c r="D1152" i="1" s="1"/>
  <c r="D1133" i="1" s="1"/>
</calcChain>
</file>

<file path=xl/sharedStrings.xml><?xml version="1.0" encoding="utf-8"?>
<sst xmlns="http://schemas.openxmlformats.org/spreadsheetml/2006/main" count="6775" uniqueCount="1599">
  <si>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</si>
  <si>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</si>
  <si>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</si>
  <si>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</si>
  <si>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</si>
  <si>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Пенсионное обеспечение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</si>
  <si>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</si>
  <si>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</si>
  <si>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</si>
  <si>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физической культуры и спорта</t>
  </si>
  <si>
    <t>Строительство плоскостных сооружений</t>
  </si>
  <si>
    <t>Иные расходы, направленные на решение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</si>
  <si>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</si>
  <si>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</si>
  <si>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</si>
  <si>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450</t>
  </si>
  <si>
    <t>3. Источники финансирования дефицитов бюджетов</t>
  </si>
  <si>
    <t xml:space="preserve">Код источника финансирования дефицита бюджета по бюджетной классификации
</t>
  </si>
  <si>
    <t>Источники финансирования дефицитов бюджетов - всего</t>
  </si>
  <si>
    <t>500</t>
  </si>
  <si>
    <t>Кредиты кредитных организаций в валюте Российской Федерации</t>
  </si>
  <si>
    <t>000 01 02 000000 0000 000</t>
  </si>
  <si>
    <t>Получение  кредитов от кредитных организаций   в валюте Российской Федерации</t>
  </si>
  <si>
    <t>000 01 02 000000 0000 700</t>
  </si>
  <si>
    <t>Бюджетные кредиты от других бюджетов бюджетной системы Российской Федерации</t>
  </si>
  <si>
    <t>000 01 03 000000 0000 000</t>
  </si>
  <si>
    <t>Получение  кредитов от других бюджетов бюджетной системы Российской Федерации  в валюте Российской Федерации</t>
  </si>
  <si>
    <t>000 01 03 010000 0000 700</t>
  </si>
  <si>
    <t>Погашение бюджетных  кредитов, полученных от других бюджетов бюджетной системы Российской Федерации   в валюте Российской Федерации</t>
  </si>
  <si>
    <t>000 01 03 010000 0000 800</t>
  </si>
  <si>
    <t>Источники внешнего финансирования дефицита бюджетов</t>
  </si>
  <si>
    <t>620</t>
  </si>
  <si>
    <t>-</t>
  </si>
  <si>
    <t>Изменение остатков средств на счетах по учету средств бюджетов</t>
  </si>
  <si>
    <t>700</t>
  </si>
  <si>
    <t>000 01 05 000000 0000 000</t>
  </si>
  <si>
    <t>Увеличение остатков средств бюджетов</t>
  </si>
  <si>
    <t>000 01 05 000000 0000 500</t>
  </si>
  <si>
    <t>Увеличение прочих остатков средств бюджетов</t>
  </si>
  <si>
    <t>000 01 05 020000 0000 500</t>
  </si>
  <si>
    <t>Увеличение прочих остатков денежных средств бюджетов поселений</t>
  </si>
  <si>
    <t>000 01 05 020100 0000 510</t>
  </si>
  <si>
    <t>Уменьшение  остатков средств бюджетов</t>
  </si>
  <si>
    <t>000 01 05 000000 0000 600</t>
  </si>
  <si>
    <t>Уменьшение прочих остатков средств бюджетов</t>
  </si>
  <si>
    <t>000 01 05 020000 0000 610</t>
  </si>
  <si>
    <t>Уменьшение прочих остатков денежных средств бюджетов</t>
  </si>
  <si>
    <t>000 01 05 020100 0000 610</t>
  </si>
  <si>
    <t>Главный бухгалтер</t>
  </si>
  <si>
    <t>О.А. Иванова</t>
  </si>
  <si>
    <t>Исполнитель  Колесова М.А.  Тел.64-190</t>
  </si>
  <si>
    <t>по выписке</t>
  </si>
  <si>
    <t>по факту</t>
  </si>
  <si>
    <t>ПРОВЕРКА</t>
  </si>
  <si>
    <t>ДОХОДЫ</t>
  </si>
  <si>
    <t>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</si>
  <si>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</si>
  <si>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водовода</t>
  </si>
  <si>
    <t>Строительство сетей водоотведения</t>
  </si>
  <si>
    <t>Выплаты ветеранам Великой Отечественной войны в связи с юбилейными днями рождения, начиная с 90-летия</t>
  </si>
  <si>
    <t>месяц, квартал, год</t>
  </si>
  <si>
    <t>Уплата сборов, штрафов и пени</t>
  </si>
  <si>
    <t xml:space="preserve"> 000 1 00 00000 00 0000 000</t>
  </si>
  <si>
    <t>Субсидии бюджетным учреждениям на иные цели</t>
  </si>
  <si>
    <t>Мероприятия в сфере молодежной политики</t>
  </si>
  <si>
    <t>ОТЧЕТ ОБ ИСПОЛНЕНИИ БЮДЖЕТА</t>
  </si>
  <si>
    <t>коды</t>
  </si>
  <si>
    <t>0503117</t>
  </si>
  <si>
    <t xml:space="preserve">Дата   </t>
  </si>
  <si>
    <t>Наименование финансового органа</t>
  </si>
  <si>
    <t xml:space="preserve">Комитет финансов администрации муниципального образования "Выборгский район" Ленинградской области </t>
  </si>
  <si>
    <t xml:space="preserve">по ОКПО   </t>
  </si>
  <si>
    <t>75092623</t>
  </si>
  <si>
    <t>Глава по БК</t>
  </si>
  <si>
    <t>Наименование публично-правового образования</t>
  </si>
  <si>
    <t>муниципальное образование "Рощинское городское поселение" Выборгского района Ленинградской области</t>
  </si>
  <si>
    <t xml:space="preserve">по ОКТМО  </t>
  </si>
  <si>
    <t>Периодичность</t>
  </si>
  <si>
    <t>Единица измерения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</si>
  <si>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</si>
  <si>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</si>
  <si>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</si>
  <si>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</si>
  <si>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</si>
  <si>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</si>
  <si>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</si>
  <si>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</si>
  <si>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</si>
  <si>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</si>
  <si>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</si>
  <si>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</si>
  <si>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</si>
  <si>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</si>
  <si>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</si>
  <si>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</si>
  <si>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</si>
  <si>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</si>
  <si>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</si>
  <si>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 xml:space="preserve"> 000 1 01 00000 00 0000 000</t>
  </si>
  <si>
    <t>000 1 01 02010 01 0000 110</t>
  </si>
  <si>
    <t>Земельный налог</t>
  </si>
  <si>
    <t>Невыясненные поступления</t>
  </si>
  <si>
    <t>Невыясненные поступления, зачисляемые в бюджеты поселений</t>
  </si>
  <si>
    <t>Прочие неналоговые доходы</t>
  </si>
  <si>
    <t>Субсидии бюджетам на обеспечение жильем молодых семей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</si>
  <si>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</si>
  <si>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</si>
  <si>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</si>
  <si>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Утвержденные 
бюджетные 
назначения</t>
  </si>
  <si>
    <t>Расходы бюджета - всего</t>
  </si>
  <si>
    <t>200</t>
  </si>
  <si>
    <t>Выполнение отдельных функций органами местного самоуправления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</si>
  <si>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</si>
  <si>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</si>
  <si>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</si>
  <si>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сфере административных правоотношений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</si>
  <si>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</si>
  <si>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</si>
  <si>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</si>
  <si>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Центральный аппарат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</si>
  <si>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</si>
  <si>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</si>
  <si>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</si>
  <si>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</si>
  <si>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</si>
  <si>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</si>
  <si>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Публикация нормативно-правовых актов и другой официальной информации</t>
  </si>
  <si>
    <t>Формирование земельных участков для индивидуального жилищного строительства в соответствии с областным законом от 14.10.2008 года № 105-ОЗ</t>
  </si>
  <si>
    <t>Создание и содержание электронных адресных планов муниципальных образований</t>
  </si>
  <si>
    <t>Обслуживание и сопровождение сайтов и блогов</t>
  </si>
  <si>
    <t>Социальное обеспечение и иные выплаты населению</t>
  </si>
  <si>
    <t>Иные выплаты населению</t>
  </si>
  <si>
    <t>Выплата лицам, удостоенным звания "Почетный житель муниципального образования "Рощинское городское поселение" Выборгского района Ленинградской области"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</si>
  <si>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</si>
  <si>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</si>
  <si>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на водных объектах</t>
  </si>
  <si>
    <t>Обеспечение пожарной безопасности</t>
  </si>
  <si>
    <t>Обеспечение первичных мер пожарной безопасности в границах населенных пунктов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</si>
  <si>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</si>
  <si>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Мероприятия, связанные с обеспечением национальной безопасности и правоохранительной деятельности</t>
  </si>
  <si>
    <t>Дорожное хозяйство (дорожные фонды)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</si>
  <si>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</si>
  <si>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</si>
  <si>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</si>
  <si>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</si>
  <si>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экономики</t>
  </si>
  <si>
    <t>Создание условий для развития малого и среднего предпринимательства</t>
  </si>
  <si>
    <t>Жилищное хозяйство</t>
  </si>
  <si>
    <t>Приобретение объектов недвижимого имущества (жилых помещений) в муниципальную собственность</t>
  </si>
  <si>
    <t>Коммунальное хозяйство</t>
  </si>
  <si>
    <t>Строительство газопровода</t>
  </si>
  <si>
    <t>Благоустройство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</si>
  <si>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</si>
  <si>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</si>
  <si>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</si>
  <si>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</si>
  <si>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</si>
  <si>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Строительство контейнерных площадок</t>
  </si>
  <si>
    <t>Уплата иных платежей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</si>
  <si>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</si>
  <si>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Оформление, содержание, обслуживание и ремонт объектов муниципального имущества</t>
  </si>
  <si>
    <t>Источники внутреннего финансирования дефицитов бюджетов из них: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</si>
  <si>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</si>
  <si>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</si>
  <si>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</si>
  <si>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</si>
  <si>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организаций</t>
  </si>
  <si>
    <t xml:space="preserve"> 944,  953</t>
  </si>
  <si>
    <t>Прочие субсидии бюджетам городских поселений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</si>
  <si>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</si>
  <si>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Развитие туризма</t>
  </si>
  <si>
    <t>Содержание объектов коммунального хозяйства</t>
  </si>
  <si>
    <t>Культура</t>
  </si>
  <si>
    <t>000 01 02 000013 0000 710</t>
  </si>
  <si>
    <t>Получение  кредитов от кредитных организаций бюджетами городских поселений  в валюте Российской Федерации</t>
  </si>
  <si>
    <t>000 01 03 010013 0000 710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</si>
  <si>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</si>
  <si>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000 01 03 010013 0000 810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</si>
  <si>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</si>
  <si>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000 01 05 020113 0000 610</t>
  </si>
  <si>
    <t>Уменьшение прочих остатков денежных средств бюджетов городских поселений</t>
  </si>
  <si>
    <t>Мероприятия по капитальному ремонту и ремонту автомобильных дорог общего пользования местного значения</t>
  </si>
  <si>
    <t>Прочие неналоговые доходы бюджетов городских поселений</t>
  </si>
  <si>
    <t>000 1 01 02010 01 1000 110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</si>
  <si>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</si>
  <si>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</si>
  <si>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</si>
  <si>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</si>
  <si>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</si>
  <si>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</si>
  <si>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</si>
  <si>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</si>
  <si>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</si>
  <si>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</si>
  <si>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</si>
  <si>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</si>
  <si>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</si>
  <si>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</si>
  <si>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</si>
  <si>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</si>
  <si>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</si>
  <si>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</si>
  <si>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 поселений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</si>
  <si>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</si>
  <si>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</si>
  <si>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</si>
  <si>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</si>
  <si>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 городских  поселений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</si>
  <si>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</si>
  <si>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</si>
  <si>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</si>
  <si>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</si>
  <si>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</si>
  <si>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</si>
  <si>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  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</si>
  <si>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</si>
  <si>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</si>
  <si>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</si>
  <si>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</si>
  <si>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</si>
  <si>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</si>
  <si>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</si>
  <si>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</si>
  <si>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</si>
  <si>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</si>
  <si>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</si>
  <si>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000 10102020010000110</t>
  </si>
  <si>
    <t>000 10102030012100110</t>
  </si>
  <si>
    <t>000 10300000000000000</t>
  </si>
  <si>
    <t>НАЛОГОВЫЕ  И НЕНАЛОГОВЫЕ ДОХОДЫ</t>
  </si>
  <si>
    <t>Основное мероприятие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</si>
  <si>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"Обеспечение национальной безопасности и правоохранительной деятельности"</t>
  </si>
  <si>
    <t>Основное мероприятие "Обеспечение безопасности дорожного движения"</t>
  </si>
  <si>
    <t>Основное мероприятие "Содержание и ремонт автомобильных дорог"</t>
  </si>
  <si>
    <t>Основное мероприятие "Создание условий для устойчивого функционирования и развития малого и среднего предпринимательства"</t>
  </si>
  <si>
    <t>Основное мероприятие "Развитие внутреннего и въездного туризма"</t>
  </si>
  <si>
    <t>Муниципальная программа "Обеспечение качественным жильем граждан на территории муниципального образования "Рощинское городское поселение" Выборгского района  Ленинградской области"</t>
  </si>
  <si>
    <t>Основное мероприятие "Приобретение жилых помещений в муниципальную собственность для обеспечения жильем граждан"</t>
  </si>
  <si>
    <t>Мероприятия по переселению граждан из аварийного жилищного фонда</t>
  </si>
  <si>
    <t>Основное мероприятие "Оказание поддержки молодым семьям в приобретении (строительстве) жилья"</t>
  </si>
  <si>
    <t>Основное мероприятие "Содержание и ремонт жилищного фонда"</t>
  </si>
  <si>
    <t>Основное мероприятие "Реализация мероприятий по повышению надежности и энергетической эффективности в системах водоснабжения и водоотведения"</t>
  </si>
  <si>
    <t>Основное мероприятие "Содержание объектов газификации"</t>
  </si>
  <si>
    <t>Основное мероприятие "Благоустройство"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</si>
  <si>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</si>
  <si>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Основное мероприятие "Библиотечное, библиографическое и информационное обслуживание пользователей библиотеки"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</si>
  <si>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</si>
  <si>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Основное мероприятие "Доведение официальной информации до населения"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</si>
  <si>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</si>
  <si>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Земельный налог с организаций, обладающих земельным участком, расположенным в границах городских поселений  (пени по соответствующему платежу)</t>
  </si>
  <si>
    <t>000 10102030013000110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</si>
  <si>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</si>
  <si>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000 01 05 020113 0000 510</t>
  </si>
  <si>
    <t>Увеличение прочих остатков денежных средств бюджетов городских  поселений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</si>
  <si>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</si>
  <si>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</si>
  <si>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</si>
  <si>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</si>
  <si>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</si>
  <si>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00010102030011000110</t>
  </si>
  <si>
    <t>000 10302230010000110</t>
  </si>
  <si>
    <t>000 10302240010000110</t>
  </si>
  <si>
    <t>000 10600000000000000</t>
  </si>
  <si>
    <t>000 10601000000000110</t>
  </si>
  <si>
    <t>000 10601030130000110</t>
  </si>
  <si>
    <t>000 10601030131000110</t>
  </si>
  <si>
    <t>000 10606033130000110</t>
  </si>
  <si>
    <t>000 10606033131000110</t>
  </si>
  <si>
    <t>000 10606033132100110</t>
  </si>
  <si>
    <t>000 10606033133000110</t>
  </si>
  <si>
    <t>000 10606033134000110</t>
  </si>
  <si>
    <t>000 10606040000000110</t>
  </si>
  <si>
    <t>000 10606043130000110</t>
  </si>
  <si>
    <t>000 10606043131000110</t>
  </si>
  <si>
    <t>000 10606043132100110</t>
  </si>
  <si>
    <t>000 10606043134000110</t>
  </si>
  <si>
    <t>000 11100000000000000</t>
  </si>
  <si>
    <t>000 11105000000000120</t>
  </si>
  <si>
    <t>000 11105010000000120</t>
  </si>
  <si>
    <t>000 11105013130000120</t>
  </si>
  <si>
    <t>000 11105030000000000</t>
  </si>
  <si>
    <t>000  11105075130000120</t>
  </si>
  <si>
    <t>000 11400000000000000</t>
  </si>
  <si>
    <t>000 11402000000000000</t>
  </si>
  <si>
    <t>000 11402050130000410</t>
  </si>
  <si>
    <t>000 11406000000000430</t>
  </si>
  <si>
    <t>000 11406010000000430</t>
  </si>
  <si>
    <t>000 11406013130000430</t>
  </si>
  <si>
    <t>000 11600000000000000</t>
  </si>
  <si>
    <t>000 11651000020000140</t>
  </si>
  <si>
    <t>000 11651040020000140</t>
  </si>
  <si>
    <t>000 11700000000000000</t>
  </si>
  <si>
    <t>000 11705000000000180</t>
  </si>
  <si>
    <t xml:space="preserve"> 000 11701000000000180</t>
  </si>
  <si>
    <t>000 11705050130000180</t>
  </si>
  <si>
    <t>000 10302250010000 110</t>
  </si>
  <si>
    <t>000 10102030010000000</t>
  </si>
  <si>
    <t>Основное мероприятие "Реализация мероприятий по подготовке объектов теплоснабжения к отопительному сезону"</t>
  </si>
  <si>
    <t>000 10606000000000110</t>
  </si>
  <si>
    <t>000 10606030000000110</t>
  </si>
  <si>
    <t>000 1 01 02020 01 0000 110</t>
  </si>
  <si>
    <t>000 10102030010000110</t>
  </si>
  <si>
    <t>000 11105035130000120</t>
  </si>
  <si>
    <t xml:space="preserve"> 000 11701050130000180</t>
  </si>
  <si>
    <t>000 10500000000000000</t>
  </si>
  <si>
    <t>Налоги на совокупный доход</t>
  </si>
  <si>
    <t>000 11300000000000000</t>
  </si>
  <si>
    <t>000 11302995130000130</t>
  </si>
  <si>
    <t xml:space="preserve">Доходы от компенсации затрат государства
</t>
  </si>
  <si>
    <t xml:space="preserve">ДОХОДЫ ОТ ОКАЗАНИЯ ПЛАТНЫХ УСЛУГ (РАБОТ) И КОМПЕНСАЦИИ ЗАТРАТ ГОСУДАРСТВА
</t>
  </si>
  <si>
    <t xml:space="preserve">Прочие доходы от компенсации затрат бюджетов городских поселений
</t>
  </si>
  <si>
    <t>000  11109045130000120</t>
  </si>
  <si>
    <t>000 2 02 02008 13 0000 151</t>
  </si>
  <si>
    <t>Субсидии бюджетам городских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</si>
  <si>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</si>
  <si>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</si>
  <si>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Расходы, осуществляемые органами местного самоуправления в целях софинансирования субсидий и иных межбюджетных трансфертов из федерального бюджета</t>
  </si>
  <si>
    <t xml:space="preserve">БЕЗВОЗМЕЗДНЫЕ ПОСТУПЛЕНИЯ </t>
  </si>
  <si>
    <t>Расходы, осуществляемые органами местного самоуправления за счет субсидий, субвенций и иных межбюджетных трансфертов из федерального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</si>
  <si>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</si>
  <si>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мероприятий по переселению граждан из аварийного жилищного фонда</t>
  </si>
  <si>
    <t>Основное мероприятие "Оказание поддержки  гражданам, пострадавшим в результате пожара"</t>
  </si>
  <si>
    <t>Строительство теплотрасс</t>
  </si>
  <si>
    <t>000 20000000000000 000</t>
  </si>
  <si>
    <t>000 20200000000000 000</t>
  </si>
  <si>
    <t>000 2 07 05000 13 0000 180</t>
  </si>
  <si>
    <t xml:space="preserve">Прочие безвозвозмездные поступления в бюджеты городских поселений
</t>
  </si>
  <si>
    <t>Строительство внутридомовых сетей газоснабжения</t>
  </si>
  <si>
    <t>000 11302000000000130</t>
  </si>
  <si>
    <t xml:space="preserve">                          2. Расходы бюджета</t>
  </si>
  <si>
    <t>Форма 0503117  с.2</t>
  </si>
  <si>
    <t>Код строки</t>
  </si>
  <si>
    <t>Код расхода по бюджетной классификации</t>
  </si>
  <si>
    <t>Утвержденные бюджетные назначения</t>
  </si>
  <si>
    <t>x</t>
  </si>
  <si>
    <t>администрация муниципального образования "Рощинское городское поселение" Выборгского района Ленинградской области</t>
  </si>
  <si>
    <t xml:space="preserve">944 0000 0000000000 000 </t>
  </si>
  <si>
    <t>ОБЩЕГОСУДАРСТВЕННЫЕ ВОПРОСЫ</t>
  </si>
  <si>
    <t xml:space="preserve">944 0100 0000000000 000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</si>
  <si>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</si>
  <si>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944 0104 0000000000 000 </t>
  </si>
  <si>
    <t>Непрограммные расходы органов власти МО "Рощинское городское поселение"</t>
  </si>
  <si>
    <t xml:space="preserve">944 0104 9000000000 000 </t>
  </si>
  <si>
    <t xml:space="preserve">944 0104 9010000000 000 </t>
  </si>
  <si>
    <t xml:space="preserve">944 0104 9010010000 000 </t>
  </si>
  <si>
    <t xml:space="preserve">944 0104 9010010020 000 </t>
  </si>
  <si>
    <t xml:space="preserve">944 0104 9010010020 100 </t>
  </si>
  <si>
    <t xml:space="preserve">944 0104 9010010020 120 </t>
  </si>
  <si>
    <t xml:space="preserve">944 0104 9010010020 121 </t>
  </si>
  <si>
    <t xml:space="preserve">944 0104 9010010020 129 </t>
  </si>
  <si>
    <t xml:space="preserve">944 0104 9010010040 000 </t>
  </si>
  <si>
    <t xml:space="preserve">944 0104 9010010040 100 </t>
  </si>
  <si>
    <t xml:space="preserve">944 0104 9010010040 120 </t>
  </si>
  <si>
    <t xml:space="preserve">944 0104 9010010040 121 </t>
  </si>
  <si>
    <t>Иные выплаты персоналу государственных (муниципальных) органов, за исключением фонда оплаты труда</t>
  </si>
  <si>
    <t xml:space="preserve">944 0104 9010010040 122 </t>
  </si>
  <si>
    <t xml:space="preserve">944 0104 9010010040 129 </t>
  </si>
  <si>
    <t xml:space="preserve">944 0104 9010010040 200 </t>
  </si>
  <si>
    <t>Иные закупки товаров, работ и услуг для государственных (муниципальных) нужд</t>
  </si>
  <si>
    <t xml:space="preserve">944 0104 9010010040 240 </t>
  </si>
  <si>
    <t xml:space="preserve">944 0104 9010010040 244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</si>
  <si>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</si>
  <si>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944 0104 9010060000 000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</si>
  <si>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</si>
  <si>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944 0104 9010065160 000 </t>
  </si>
  <si>
    <t xml:space="preserve">944 0104 9010065160 500 </t>
  </si>
  <si>
    <t xml:space="preserve">944 0104 9010065160 540 </t>
  </si>
  <si>
    <t xml:space="preserve">944 0104 9010090000 000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</si>
  <si>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</si>
  <si>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944 0106 0000000000 000 </t>
  </si>
  <si>
    <t xml:space="preserve">944 0106 9000000000 000 </t>
  </si>
  <si>
    <t xml:space="preserve">944 0106 9010000000 000 </t>
  </si>
  <si>
    <t xml:space="preserve">944 0106 9010060000 000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</si>
  <si>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</si>
  <si>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944 0106 9010065010 000 </t>
  </si>
  <si>
    <t xml:space="preserve">944 0106 9010065010 500 </t>
  </si>
  <si>
    <t xml:space="preserve">944 0106 9010065010 540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</si>
  <si>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</si>
  <si>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944 0106 9010065150 000 </t>
  </si>
  <si>
    <t xml:space="preserve">944 0106 9010065150 500 </t>
  </si>
  <si>
    <t xml:space="preserve">944 0106 9010065150 540 </t>
  </si>
  <si>
    <t xml:space="preserve">944 0113 0000000000 000 </t>
  </si>
  <si>
    <t xml:space="preserve">944 0113 0100000000 000 </t>
  </si>
  <si>
    <t xml:space="preserve">944 0113 0100100000 000 </t>
  </si>
  <si>
    <t xml:space="preserve">944 0113 0100120000 000 </t>
  </si>
  <si>
    <t xml:space="preserve">944 0113 0100120210 000 </t>
  </si>
  <si>
    <t xml:space="preserve">944 0113 0100120210 200 </t>
  </si>
  <si>
    <t xml:space="preserve">944 0113 0100120210 240 </t>
  </si>
  <si>
    <t xml:space="preserve">944 0113 0100120210 244 </t>
  </si>
  <si>
    <t xml:space="preserve">944 0113 0100120600 000 </t>
  </si>
  <si>
    <t xml:space="preserve">944 0113 0100120600 200 </t>
  </si>
  <si>
    <t xml:space="preserve">944 0113 0100120600 240 </t>
  </si>
  <si>
    <t xml:space="preserve">944 0113 0100120600 244 </t>
  </si>
  <si>
    <t xml:space="preserve">944 0113 0100120620 000 </t>
  </si>
  <si>
    <t xml:space="preserve">944 0113 0100120620 200 </t>
  </si>
  <si>
    <t xml:space="preserve">944 0113 0100120620 240 </t>
  </si>
  <si>
    <t xml:space="preserve">944 0113 0100120620 244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</si>
  <si>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согласия"</t>
  </si>
  <si>
    <t xml:space="preserve">944 0113 0100200000 000 </t>
  </si>
  <si>
    <t xml:space="preserve">944 0113 0100220000 000 </t>
  </si>
  <si>
    <t xml:space="preserve">944 0113 0100220820 000 </t>
  </si>
  <si>
    <t xml:space="preserve">944 0113 0100220820 200 </t>
  </si>
  <si>
    <t xml:space="preserve">944 0113 0100220820 240 </t>
  </si>
  <si>
    <t xml:space="preserve">944 0113 0100220820 244 </t>
  </si>
  <si>
    <t xml:space="preserve">944 0113 9000000000 000 </t>
  </si>
  <si>
    <t xml:space="preserve">944 0113 9010000000 000 </t>
  </si>
  <si>
    <t xml:space="preserve">944 0113 9010020000 000 </t>
  </si>
  <si>
    <t>Мероприятия по землеустройству и землепользованию</t>
  </si>
  <si>
    <t xml:space="preserve">944 0113 9010021050 000 </t>
  </si>
  <si>
    <t xml:space="preserve">944 0113 9010021050 200 </t>
  </si>
  <si>
    <t xml:space="preserve">944 0113 9010021050 240 </t>
  </si>
  <si>
    <t xml:space="preserve">944 0113 9010021050 244 </t>
  </si>
  <si>
    <t xml:space="preserve">944 0113 9010060000 000 </t>
  </si>
  <si>
    <t xml:space="preserve">944 0113 9010065020 000 </t>
  </si>
  <si>
    <t xml:space="preserve">944 0113 9010065020 500 </t>
  </si>
  <si>
    <t xml:space="preserve">944 0113 9010065020 540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</si>
  <si>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</si>
  <si>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944 0113 9010065560 000 </t>
  </si>
  <si>
    <t xml:space="preserve">944 0113 9010065560 500 </t>
  </si>
  <si>
    <t xml:space="preserve">944 0113 9010065560 540 </t>
  </si>
  <si>
    <t xml:space="preserve">944 0113 9010070000 000 </t>
  </si>
  <si>
    <t xml:space="preserve">944 0113 9010071340 000 </t>
  </si>
  <si>
    <t xml:space="preserve">944 0113 9010071340 200 </t>
  </si>
  <si>
    <t xml:space="preserve">944 0113 9010071340 240 </t>
  </si>
  <si>
    <t xml:space="preserve">944 0113 9010071340 244 </t>
  </si>
  <si>
    <t xml:space="preserve">944 0113 9010090000 000 </t>
  </si>
  <si>
    <t xml:space="preserve">944 0113 9010097030 000 </t>
  </si>
  <si>
    <t xml:space="preserve">944 0113 9010097030 800 </t>
  </si>
  <si>
    <t xml:space="preserve">944 0113 9010097030 830 </t>
  </si>
  <si>
    <t xml:space="preserve">944 0113 9010097030 831 </t>
  </si>
  <si>
    <t xml:space="preserve">944 0113 9010097080 000 </t>
  </si>
  <si>
    <t xml:space="preserve">944 0113 9010097080 300 </t>
  </si>
  <si>
    <t xml:space="preserve">944 0113 9010097080 360 </t>
  </si>
  <si>
    <t>НАЦИОНАЛЬНАЯ ОБОРОНА</t>
  </si>
  <si>
    <t xml:space="preserve">944 0200 0000000000 000 </t>
  </si>
  <si>
    <t xml:space="preserve">944 0203 0000000000 000 </t>
  </si>
  <si>
    <t xml:space="preserve">944 0203 9000000000 000 </t>
  </si>
  <si>
    <t xml:space="preserve">944 0203 9010000000 000 </t>
  </si>
  <si>
    <t xml:space="preserve">944 0203 9010050000 000 </t>
  </si>
  <si>
    <t xml:space="preserve">944 0203 9010051180 000 </t>
  </si>
  <si>
    <t xml:space="preserve">944 0203 9010051180 100 </t>
  </si>
  <si>
    <t xml:space="preserve">944 0203 9010051180 120 </t>
  </si>
  <si>
    <t xml:space="preserve">944 0203 9010051180 121 </t>
  </si>
  <si>
    <t xml:space="preserve">944 0203 9010051180 122 </t>
  </si>
  <si>
    <t xml:space="preserve">944 0203 9010051180 129 </t>
  </si>
  <si>
    <t xml:space="preserve">944 0203 9010051180 200 </t>
  </si>
  <si>
    <t xml:space="preserve">944 0203 9010051180 240 </t>
  </si>
  <si>
    <t xml:space="preserve">944 0203 9010051180 244 </t>
  </si>
  <si>
    <t>НАЦИОНАЛЬНАЯ БЕЗОПАСНОСТЬ И ПРАВООХРАНИТЕЛЬНАЯ ДЕЯТЕЛЬНОСТЬ</t>
  </si>
  <si>
    <t xml:space="preserve">944 0300 0000000000 000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</si>
  <si>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</si>
  <si>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944 0309 0000000000 000 </t>
  </si>
  <si>
    <t>Муниципальная программа "Безопасность муниципального образования "Рощинское городское поселение" Выборгского района Ленинградской области"</t>
  </si>
  <si>
    <t xml:space="preserve">944 0309 0200000000 000 </t>
  </si>
  <si>
    <t xml:space="preserve">944 0309 0220000000 000 </t>
  </si>
  <si>
    <t xml:space="preserve">944 0309 0220200000 000 </t>
  </si>
  <si>
    <t xml:space="preserve">944 0309 0220220000 000 </t>
  </si>
  <si>
    <t xml:space="preserve">944 0309 0220220330 000 </t>
  </si>
  <si>
    <t xml:space="preserve">944 0309 0220220330 200 </t>
  </si>
  <si>
    <t xml:space="preserve">944 0309 0220220330 240 </t>
  </si>
  <si>
    <t xml:space="preserve">944 0309 0220220330 244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</si>
  <si>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</si>
  <si>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944 0309 0220220340 000 </t>
  </si>
  <si>
    <t xml:space="preserve">944 0309 0220220340 200 </t>
  </si>
  <si>
    <t xml:space="preserve">944 0309 0220220340 240 </t>
  </si>
  <si>
    <t xml:space="preserve">944 0309 0220220340 244 </t>
  </si>
  <si>
    <t xml:space="preserve">944 0310 0000000000 000 </t>
  </si>
  <si>
    <t xml:space="preserve">944 0310 0200000000 000 </t>
  </si>
  <si>
    <t xml:space="preserve">944 0310 0220000000 000 </t>
  </si>
  <si>
    <t xml:space="preserve">944 0310 0220200000 000 </t>
  </si>
  <si>
    <t xml:space="preserve">944 0310 0220220000 000 </t>
  </si>
  <si>
    <t xml:space="preserve">944 0310 0220220360 000 </t>
  </si>
  <si>
    <t xml:space="preserve">944 0310 0220220360 200 </t>
  </si>
  <si>
    <t xml:space="preserve">944 0310 0220220360 240 </t>
  </si>
  <si>
    <t xml:space="preserve">944 0310 0220220360 244 </t>
  </si>
  <si>
    <t xml:space="preserve">944 0310 0220270000 000 </t>
  </si>
  <si>
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</si>
  <si>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944 0310 0220270880 000 </t>
  </si>
  <si>
    <t xml:space="preserve">944 0310 0220270880 200 </t>
  </si>
  <si>
    <t xml:space="preserve">944 0310 0220270880 240 </t>
  </si>
  <si>
    <t xml:space="preserve">944 0310 0220270880 244 </t>
  </si>
  <si>
    <t xml:space="preserve">944 0310 02202S0000 000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</si>
  <si>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</si>
  <si>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02202S0880 000 </t>
  </si>
  <si>
    <t xml:space="preserve">944 0310 02202S0880 200 </t>
  </si>
  <si>
    <t xml:space="preserve">944 0310 02202S0880 240 </t>
  </si>
  <si>
    <t xml:space="preserve">944 0310 02202S0880 244 </t>
  </si>
  <si>
    <t xml:space="preserve">944 0314 0000000000 000 </t>
  </si>
  <si>
    <t xml:space="preserve">944 0314 0200000000 000 </t>
  </si>
  <si>
    <t xml:space="preserve">944 0314 0210000000 000 </t>
  </si>
  <si>
    <t xml:space="preserve">944 0314 0210100000 000 </t>
  </si>
  <si>
    <t xml:space="preserve">944 0314 0210120000 000 </t>
  </si>
  <si>
    <t xml:space="preserve">944 0314 0210120370 000 </t>
  </si>
  <si>
    <t xml:space="preserve">944 0314 0210120370 200 </t>
  </si>
  <si>
    <t xml:space="preserve">944 0314 0210120370 240 </t>
  </si>
  <si>
    <t xml:space="preserve">944 0314 0210120370 244 </t>
  </si>
  <si>
    <t>НАЦИОНАЛЬНАЯ ЭКОНОМИКА</t>
  </si>
  <si>
    <t xml:space="preserve">944 0400 0000000000 000 </t>
  </si>
  <si>
    <t xml:space="preserve">944 0409 0000000000 000 </t>
  </si>
  <si>
    <t xml:space="preserve">944 0409 0200000000 000 </t>
  </si>
  <si>
    <t xml:space="preserve">944 0409 0230000000 000 </t>
  </si>
  <si>
    <t xml:space="preserve">944 0409 0230300000 000 </t>
  </si>
  <si>
    <t xml:space="preserve">944 0409 0230320000 000 </t>
  </si>
  <si>
    <t xml:space="preserve">944 0409 0230320420 000 </t>
  </si>
  <si>
    <t xml:space="preserve">944 0409 0230320420 200 </t>
  </si>
  <si>
    <t xml:space="preserve">944 0409 0230320420 240 </t>
  </si>
  <si>
    <t xml:space="preserve">944 0409 0230320420 244 </t>
  </si>
  <si>
    <t xml:space="preserve">944 0409 0400000000 000 </t>
  </si>
  <si>
    <t xml:space="preserve">944 0409 0400100000 000 </t>
  </si>
  <si>
    <t xml:space="preserve">944 0409 0400120000 000 </t>
  </si>
  <si>
    <t xml:space="preserve">944 0409 0400120420 000 </t>
  </si>
  <si>
    <t xml:space="preserve">944 0409 0400120420 200 </t>
  </si>
  <si>
    <t xml:space="preserve">944 0409 0400120420 240 </t>
  </si>
  <si>
    <t xml:space="preserve">944 0409 0400120420 244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</si>
  <si>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</si>
  <si>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944 0409 0400120570 000 </t>
  </si>
  <si>
    <t xml:space="preserve">944 0409 0400120570 200 </t>
  </si>
  <si>
    <t xml:space="preserve">944 0409 0400120570 240 </t>
  </si>
  <si>
    <t xml:space="preserve">944 0409 0400120570 244 </t>
  </si>
  <si>
    <t xml:space="preserve">944 0409 0400174200 000 </t>
  </si>
  <si>
    <t xml:space="preserve">944 0409 0400174200 200 </t>
  </si>
  <si>
    <t xml:space="preserve">944 0409 0400174200 240 </t>
  </si>
  <si>
    <t xml:space="preserve">944 0409 0400174200 244 </t>
  </si>
  <si>
    <t xml:space="preserve">944 0409 0400174390 000 </t>
  </si>
  <si>
    <t xml:space="preserve">944 0409 0400174390 200 </t>
  </si>
  <si>
    <t xml:space="preserve">944 0409 0400174390 240 </t>
  </si>
  <si>
    <t xml:space="preserve">944 0409 0400174390 244 </t>
  </si>
  <si>
    <t xml:space="preserve">944 0409 04001S0000 000 </t>
  </si>
  <si>
    <t xml:space="preserve">944 0409 04001S0140 000 </t>
  </si>
  <si>
    <t xml:space="preserve">944 0409 04001S0140 200 </t>
  </si>
  <si>
    <t xml:space="preserve">944 0409 04001S0140 240 </t>
  </si>
  <si>
    <t xml:space="preserve">944 0409 04001S0140 244 </t>
  </si>
  <si>
    <t xml:space="preserve">944 0409 04001S4200 000 </t>
  </si>
  <si>
    <t xml:space="preserve">944 0409 04001S4200 200 </t>
  </si>
  <si>
    <t xml:space="preserve">944 0409 04001S4200 240 </t>
  </si>
  <si>
    <t xml:space="preserve">944 0409 04001S4200 244 </t>
  </si>
  <si>
    <t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</si>
  <si>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944 0409 04001S4390 000 </t>
  </si>
  <si>
    <t xml:space="preserve">944 0409 04001S4390 200 </t>
  </si>
  <si>
    <t xml:space="preserve">944 0409 04001S4390 240 </t>
  </si>
  <si>
    <t xml:space="preserve">944 0409 04001S4390 244 </t>
  </si>
  <si>
    <t xml:space="preserve">944 0412 0000000000 000 </t>
  </si>
  <si>
    <t>Муниципальная программа "Стимулирование экономической активности в муниципальном образовании "Рощинское городское поселение" Выборгского района Ленинградской области"</t>
  </si>
  <si>
    <t xml:space="preserve">944 0412 0300000000 000 </t>
  </si>
  <si>
    <t xml:space="preserve">944 0412 0310000000 000 </t>
  </si>
  <si>
    <t xml:space="preserve">944 0412 0310100000 000 </t>
  </si>
  <si>
    <t xml:space="preserve">944 0412 0310120000 000 </t>
  </si>
  <si>
    <t xml:space="preserve">944 0412 0310120390 000 </t>
  </si>
  <si>
    <t xml:space="preserve">944 0412 0310120390 200 </t>
  </si>
  <si>
    <t xml:space="preserve">944 0412 0310120390 240 </t>
  </si>
  <si>
    <t xml:space="preserve">944 0412 0310120390 244 </t>
  </si>
  <si>
    <t xml:space="preserve">944 0412 0320000000 000 </t>
  </si>
  <si>
    <t xml:space="preserve">944 0412 0320200000 000 </t>
  </si>
  <si>
    <t xml:space="preserve">944 0412 0320220000 000 </t>
  </si>
  <si>
    <t xml:space="preserve">944 0412 0320220400 000 </t>
  </si>
  <si>
    <t xml:space="preserve">944 0412 0320220400 200 </t>
  </si>
  <si>
    <t xml:space="preserve">944 0412 0320220400 240 </t>
  </si>
  <si>
    <t xml:space="preserve">944 0412 0320220400 244 </t>
  </si>
  <si>
    <t>ЖИЛИЩНО-КОММУНАЛЬНОЕ ХОЗЯЙСТВО</t>
  </si>
  <si>
    <t xml:space="preserve">944 0500 0000000000 000 </t>
  </si>
  <si>
    <t xml:space="preserve">944 0501 0000000000 000 </t>
  </si>
  <si>
    <t xml:space="preserve">944 0501 0500000000 000 </t>
  </si>
  <si>
    <t xml:space="preserve">944 0501 0510000000 000 </t>
  </si>
  <si>
    <t xml:space="preserve">944 0501 0510100000 000 </t>
  </si>
  <si>
    <t xml:space="preserve">944 0501 0510120000 000 </t>
  </si>
  <si>
    <t xml:space="preserve">944 0501 0510120310 000 </t>
  </si>
  <si>
    <t xml:space="preserve">944 0501 0510120310 200 </t>
  </si>
  <si>
    <t xml:space="preserve">944 0501 0510120310 240 </t>
  </si>
  <si>
    <t xml:space="preserve">944 0501 0510120310 244 </t>
  </si>
  <si>
    <t xml:space="preserve">944 0501 0510170000 000 </t>
  </si>
  <si>
    <t xml:space="preserve">944 0501 0510170770 000 </t>
  </si>
  <si>
    <t xml:space="preserve">944 0501 0510170770 400 </t>
  </si>
  <si>
    <t xml:space="preserve">944 0501 0510170770 410 </t>
  </si>
  <si>
    <t xml:space="preserve">944 0501 0510170770 412 </t>
  </si>
  <si>
    <t xml:space="preserve">944 0501 0510180000 000 </t>
  </si>
  <si>
    <t xml:space="preserve">944 0501 0510186150 000 </t>
  </si>
  <si>
    <t xml:space="preserve">944 0501 0510186150 400 </t>
  </si>
  <si>
    <t xml:space="preserve">944 0501 0510186150 410 </t>
  </si>
  <si>
    <t xml:space="preserve">944 0501 0510186150 412 </t>
  </si>
  <si>
    <t xml:space="preserve">944 0501 05101S0000 000 </t>
  </si>
  <si>
    <t xml:space="preserve">944 0501 05101S0770 000 </t>
  </si>
  <si>
    <t xml:space="preserve">944 0501 05101S0770 400 </t>
  </si>
  <si>
    <t xml:space="preserve">944 0501 05101S0770 410 </t>
  </si>
  <si>
    <t xml:space="preserve">944 0501 05101S0770 412 </t>
  </si>
  <si>
    <t>Подпрограмма  "Жилье для молодежи  в МО "Рощинское городское поселение" на 2015-2018 годы"</t>
  </si>
  <si>
    <t xml:space="preserve">944 0501 0520000000 000 </t>
  </si>
  <si>
    <t xml:space="preserve">944 0501 0520200000 000 </t>
  </si>
  <si>
    <t xml:space="preserve">944 0501 0520220000 000 </t>
  </si>
  <si>
    <t xml:space="preserve">944 0501 0520220290 000 </t>
  </si>
  <si>
    <t xml:space="preserve">944 0501 0520220290 200 </t>
  </si>
  <si>
    <t xml:space="preserve">944 0501 0520220290 240 </t>
  </si>
  <si>
    <t xml:space="preserve">944 0501 0520220290 244 </t>
  </si>
  <si>
    <t xml:space="preserve">944 0501 0530000000 000 </t>
  </si>
  <si>
    <t xml:space="preserve">944 0501 0530300000 000 </t>
  </si>
  <si>
    <t xml:space="preserve">944 0501 0530370000 000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</si>
  <si>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</si>
  <si>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944 0501 0530370800 000 </t>
  </si>
  <si>
    <t xml:space="preserve">944 0501 0530370800 400 </t>
  </si>
  <si>
    <t xml:space="preserve">944 0501 0530370800 410 </t>
  </si>
  <si>
    <t xml:space="preserve">944 0501 0530370800 412 </t>
  </si>
  <si>
    <t xml:space="preserve">944 0501 05303S0000 000 </t>
  </si>
  <si>
    <t xml:space="preserve">944 0501 05303S0800 000 </t>
  </si>
  <si>
    <t xml:space="preserve">944 0501 05303S0800 400 </t>
  </si>
  <si>
    <t xml:space="preserve">944 0501 05303S0800 410 </t>
  </si>
  <si>
    <t xml:space="preserve">944 0501 0540000000 000 </t>
  </si>
  <si>
    <t xml:space="preserve">944 0501 0540400000 000 </t>
  </si>
  <si>
    <t xml:space="preserve">944 0501 0540420000 000 </t>
  </si>
  <si>
    <t xml:space="preserve">944 0501 0540420310 000 </t>
  </si>
  <si>
    <t xml:space="preserve">944 0501 0540420310 200 </t>
  </si>
  <si>
    <t xml:space="preserve">944 0501 0540420310 240 </t>
  </si>
  <si>
    <t xml:space="preserve">944 0501 0540420310 244 </t>
  </si>
  <si>
    <t xml:space="preserve">944 0501 0540420440 000 </t>
  </si>
  <si>
    <t xml:space="preserve">944 0501 0540420440 200 </t>
  </si>
  <si>
    <t xml:space="preserve">944 0501 0540420440 240 </t>
  </si>
  <si>
    <t xml:space="preserve">944 0501 0540420440 244 </t>
  </si>
  <si>
    <t xml:space="preserve">944 0501 0600000000 000 </t>
  </si>
  <si>
    <t xml:space="preserve">944 0501 0630000000 000 </t>
  </si>
  <si>
    <t xml:space="preserve">944 0501 0630300000 000 </t>
  </si>
  <si>
    <t>Бюджетные инвестиции в объекты строительства собственности муниципальных образований</t>
  </si>
  <si>
    <t xml:space="preserve">944 0501 0630380000 000 </t>
  </si>
  <si>
    <t xml:space="preserve">944 0501 0630386200 000 </t>
  </si>
  <si>
    <t xml:space="preserve">944 0501 0630386200 400 </t>
  </si>
  <si>
    <t xml:space="preserve">944 0501 0630386200 410 </t>
  </si>
  <si>
    <t xml:space="preserve">944 0501 0630386200 414 </t>
  </si>
  <si>
    <t xml:space="preserve">944 0502 0000000000 000 </t>
  </si>
  <si>
    <t xml:space="preserve">944 0502 0600000000 000 </t>
  </si>
  <si>
    <t xml:space="preserve">944 0502 0610000000 000 </t>
  </si>
  <si>
    <t xml:space="preserve">944 0502 0610100000 000 </t>
  </si>
  <si>
    <t xml:space="preserve">944 0502 0610120000 000 </t>
  </si>
  <si>
    <t xml:space="preserve">944 0502 0610120310 000 </t>
  </si>
  <si>
    <t xml:space="preserve">944 0502 0610120310 200 </t>
  </si>
  <si>
    <t xml:space="preserve">944 0502 0610120310 240 </t>
  </si>
  <si>
    <t xml:space="preserve">944 0502 0610120310 244 </t>
  </si>
  <si>
    <t xml:space="preserve">944 0502 0610120470 000 </t>
  </si>
  <si>
    <t xml:space="preserve">944 0502 0610120470 200 </t>
  </si>
  <si>
    <t xml:space="preserve">944 0502 0610120470 240 </t>
  </si>
  <si>
    <t xml:space="preserve">944 0502 0610120470 244 </t>
  </si>
  <si>
    <t xml:space="preserve">944 0502 0610170000 000 </t>
  </si>
  <si>
    <t>Мероприятия по повышению надежности и энергетической эффективности в системах теплоснабжения</t>
  </si>
  <si>
    <t xml:space="preserve">944 0502 0610170180 000 </t>
  </si>
  <si>
    <t xml:space="preserve">944 0502 0610170180 200 </t>
  </si>
  <si>
    <t xml:space="preserve">944 0502 0610170180 240 </t>
  </si>
  <si>
    <t xml:space="preserve">944 0502 0610170180 244 </t>
  </si>
  <si>
    <t xml:space="preserve">944 0502 0610180000 000 </t>
  </si>
  <si>
    <t xml:space="preserve">944 0502 0610186040 000 </t>
  </si>
  <si>
    <t xml:space="preserve">944 0502 0610186040 400 </t>
  </si>
  <si>
    <t xml:space="preserve">944 0502 0610186040 410 </t>
  </si>
  <si>
    <t xml:space="preserve">944 0502 0610186040 414 </t>
  </si>
  <si>
    <t xml:space="preserve">944 0502 06101S0000 000 </t>
  </si>
  <si>
    <t>Софинансирование мероприятий по повышению надежности и энергетической эффективности в системах теплоснабжения</t>
  </si>
  <si>
    <t xml:space="preserve">944 0502 06101S0180 000 </t>
  </si>
  <si>
    <t xml:space="preserve">944 0502 06101S0180 200 </t>
  </si>
  <si>
    <t xml:space="preserve">944 0502 06101S0180 240 </t>
  </si>
  <si>
    <t xml:space="preserve">944 0502 06101S0180 244 </t>
  </si>
  <si>
    <t xml:space="preserve">944 0502 0620000000 000 </t>
  </si>
  <si>
    <t xml:space="preserve">944 0502 0620200000 000 </t>
  </si>
  <si>
    <t xml:space="preserve">944 0502 0620220000 000 </t>
  </si>
  <si>
    <t xml:space="preserve">944 0502 0620220310 000 </t>
  </si>
  <si>
    <t xml:space="preserve">944 0502 0620220310 200 </t>
  </si>
  <si>
    <t xml:space="preserve">944 0502 0620220310 240 </t>
  </si>
  <si>
    <t xml:space="preserve">944 0502 0620220310 244 </t>
  </si>
  <si>
    <t xml:space="preserve">944 0502 0620220470 000 </t>
  </si>
  <si>
    <t xml:space="preserve">944 0502 0620220470 200 </t>
  </si>
  <si>
    <t xml:space="preserve">944 0502 0620220470 240 </t>
  </si>
  <si>
    <t xml:space="preserve">944 0502 0620220470 244 </t>
  </si>
  <si>
    <t xml:space="preserve">944 0502 0620270000 000 </t>
  </si>
  <si>
    <t>Мероприятия, направленные на безаварийную работу объектов водоснабжения и водоотведения</t>
  </si>
  <si>
    <t xml:space="preserve">944 0502 0620270260 000 </t>
  </si>
  <si>
    <t xml:space="preserve">944 0502 0620270260 200 </t>
  </si>
  <si>
    <t xml:space="preserve">944 0502 0620270260 240 </t>
  </si>
  <si>
    <t>Закупка товаров, работ, услуг в целях капитального ремонта государственного (муниципального) имущества</t>
  </si>
  <si>
    <t xml:space="preserve">944 0502 0620270260 243 </t>
  </si>
  <si>
    <t xml:space="preserve">944 0502 0620280000 000 </t>
  </si>
  <si>
    <t xml:space="preserve">944 0502 0620286090 400 </t>
  </si>
  <si>
    <t xml:space="preserve">944 0502 0620286090 410 </t>
  </si>
  <si>
    <t xml:space="preserve">944 0502 0620286090 414 </t>
  </si>
  <si>
    <t xml:space="preserve">944 0502 0620286330 000 </t>
  </si>
  <si>
    <t xml:space="preserve">944 0502 0620286330 400 </t>
  </si>
  <si>
    <t xml:space="preserve">944 0502 0620286330 410 </t>
  </si>
  <si>
    <t xml:space="preserve">944 0502 0620286330 414 </t>
  </si>
  <si>
    <t xml:space="preserve">944 0502 06202S0000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</si>
  <si>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</si>
  <si>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944 0502 06202S0260 000 </t>
  </si>
  <si>
    <t xml:space="preserve">944 0502 06202S0260 200 </t>
  </si>
  <si>
    <t xml:space="preserve">944 0502 06202S0260 240 </t>
  </si>
  <si>
    <t xml:space="preserve">944 0502 06202S0260 243 </t>
  </si>
  <si>
    <t xml:space="preserve">944 0502 0630000000 000 </t>
  </si>
  <si>
    <t xml:space="preserve">944 0502 0630300000 000 </t>
  </si>
  <si>
    <t xml:space="preserve">944 0502 0630320000 000 </t>
  </si>
  <si>
    <t>Содержание объектов  коммунального хозяйства</t>
  </si>
  <si>
    <t xml:space="preserve">944 0502 0630320470 000 </t>
  </si>
  <si>
    <t xml:space="preserve">944 0502 0630320470 200 </t>
  </si>
  <si>
    <t xml:space="preserve">944 0502 0630320470 240 </t>
  </si>
  <si>
    <t xml:space="preserve">944 0502 0630320470 244 </t>
  </si>
  <si>
    <t xml:space="preserve">944 0502 0630380000 000 </t>
  </si>
  <si>
    <t xml:space="preserve">944 0502 0630386050 000 </t>
  </si>
  <si>
    <t xml:space="preserve">944 0502 0630386050 400 </t>
  </si>
  <si>
    <t xml:space="preserve">944 0502 0630386050 410 </t>
  </si>
  <si>
    <t xml:space="preserve">944 0502 0630386050 414 </t>
  </si>
  <si>
    <t xml:space="preserve">944 0502 9000000000 000 </t>
  </si>
  <si>
    <t xml:space="preserve">944 0502 9010000000 000 </t>
  </si>
  <si>
    <t xml:space="preserve">944 0502 9010060000 000 </t>
  </si>
  <si>
    <t>Межбюджетные трансферты на осуществление полномочий по организации ритуальных услуг</t>
  </si>
  <si>
    <t xml:space="preserve">944 0502 9010065170 000 </t>
  </si>
  <si>
    <t xml:space="preserve">944 0502 9010065170 500 </t>
  </si>
  <si>
    <t xml:space="preserve">944 0502 9010065170 540 </t>
  </si>
  <si>
    <t xml:space="preserve">944 0503 0000000000 000 </t>
  </si>
  <si>
    <t xml:space="preserve">944 0503 0700000000 000 </t>
  </si>
  <si>
    <t xml:space="preserve">944 0503 0700100000 000 </t>
  </si>
  <si>
    <t xml:space="preserve">944 0503 0700120000 000 </t>
  </si>
  <si>
    <t xml:space="preserve">944 0503 0700120310 000 </t>
  </si>
  <si>
    <t xml:space="preserve">944 0503 0700120310 200 </t>
  </si>
  <si>
    <t xml:space="preserve">944 0503 0700120310 240 </t>
  </si>
  <si>
    <t xml:space="preserve">944 0503 0700120310 244 </t>
  </si>
  <si>
    <t xml:space="preserve">944 0503 0700120480 000 </t>
  </si>
  <si>
    <t xml:space="preserve">944 0503 0700120480 200 </t>
  </si>
  <si>
    <t xml:space="preserve">944 0503 0700120480 240 </t>
  </si>
  <si>
    <t xml:space="preserve">944 0503 0700120480 244 </t>
  </si>
  <si>
    <t xml:space="preserve">944 0503 0700120490 000 </t>
  </si>
  <si>
    <t xml:space="preserve">944 0503 0700120490 200 </t>
  </si>
  <si>
    <t xml:space="preserve">944 0503 0700120490 240 </t>
  </si>
  <si>
    <t xml:space="preserve">944 0503 0700120490 244 </t>
  </si>
  <si>
    <t xml:space="preserve">944 0503 0700120500 000 </t>
  </si>
  <si>
    <t xml:space="preserve">944 0503 0700120500 200 </t>
  </si>
  <si>
    <t xml:space="preserve">944 0503 0700120500 240 </t>
  </si>
  <si>
    <t xml:space="preserve">944 0503 0700120500 244 </t>
  </si>
  <si>
    <t xml:space="preserve">944 0503 0700120510 000 </t>
  </si>
  <si>
    <t xml:space="preserve">944 0503 0700120510 200 </t>
  </si>
  <si>
    <t xml:space="preserve">944 0503 0700120510 240 </t>
  </si>
  <si>
    <t xml:space="preserve">944 0503 0700120510 244 </t>
  </si>
  <si>
    <t xml:space="preserve">944 0503 0700120520 000 </t>
  </si>
  <si>
    <t xml:space="preserve">944 0503 0700120520 200 </t>
  </si>
  <si>
    <t xml:space="preserve">944 0503 0700120520 240 </t>
  </si>
  <si>
    <t xml:space="preserve">944 0503 0700120520 244 </t>
  </si>
  <si>
    <t xml:space="preserve">944 0503 0700180000 000 </t>
  </si>
  <si>
    <t xml:space="preserve">944 0503 0700186130 000 </t>
  </si>
  <si>
    <t xml:space="preserve">944 0503 0700186130 400 </t>
  </si>
  <si>
    <t xml:space="preserve">944 0503 0700186130 410 </t>
  </si>
  <si>
    <t xml:space="preserve">944 0503 0700186130 414 </t>
  </si>
  <si>
    <t>ОБРАЗОВАНИЕ</t>
  </si>
  <si>
    <t xml:space="preserve">944 0700 0000000000 000 </t>
  </si>
  <si>
    <t xml:space="preserve">944 0707 0000000000 000 </t>
  </si>
  <si>
    <t xml:space="preserve">944 0707 9000000000 000 </t>
  </si>
  <si>
    <t xml:space="preserve">944 0707 9010000000 000 </t>
  </si>
  <si>
    <t xml:space="preserve">944 0707 9010020000 000 </t>
  </si>
  <si>
    <t xml:space="preserve">944 0707 9010020530 000 </t>
  </si>
  <si>
    <t xml:space="preserve">944 0707 9010020530 100 </t>
  </si>
  <si>
    <t>Расходы на выплаты персоналу казенных учреждений</t>
  </si>
  <si>
    <t xml:space="preserve">944 0707 9010020530 110 </t>
  </si>
  <si>
    <t>Фонд оплаты труда казенных учреждений и взносы по обязательному социальному страхованию</t>
  </si>
  <si>
    <t xml:space="preserve">944 0707 9010020530 111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</si>
  <si>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</si>
  <si>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944 0707 9010020530 119 </t>
  </si>
  <si>
    <t>КУЛЬТУРА, КИНЕМАТОГРАФИЯ</t>
  </si>
  <si>
    <t xml:space="preserve">944 0800 0000000000 000 </t>
  </si>
  <si>
    <t xml:space="preserve">944 0801 0000000000 000 </t>
  </si>
  <si>
    <t>Муниципальная программа "Развитие культуры, физической культуры и спорта в муниципальном образовании "Рощинское городское поселение" Выборгского района Ленинградской области"</t>
  </si>
  <si>
    <t xml:space="preserve">944 0801 0800000000 000 </t>
  </si>
  <si>
    <t xml:space="preserve">944 0801 0820000000 000 </t>
  </si>
  <si>
    <t xml:space="preserve">944 0801 0820200000 000 </t>
  </si>
  <si>
    <t xml:space="preserve">944 0801 0820210000 000 </t>
  </si>
  <si>
    <t xml:space="preserve">944 0801 0820210060 000 </t>
  </si>
  <si>
    <t xml:space="preserve">944 0801 0820210060 600 </t>
  </si>
  <si>
    <t xml:space="preserve">944 0801 0820210060 610 </t>
  </si>
  <si>
    <t xml:space="preserve">944 0801 0820210060 611 </t>
  </si>
  <si>
    <t xml:space="preserve">944 0801 0820270000 000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</si>
  <si>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</si>
  <si>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944 0801 0820270360 000 </t>
  </si>
  <si>
    <t xml:space="preserve">944 0801 0820270360 600 </t>
  </si>
  <si>
    <t xml:space="preserve">944 0801 0820270360 610 </t>
  </si>
  <si>
    <t xml:space="preserve">944 0801 0820270360 612 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</si>
  <si>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</si>
  <si>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944 0801 0820272020 000 </t>
  </si>
  <si>
    <t xml:space="preserve">944 0801 0820272020 600 </t>
  </si>
  <si>
    <t xml:space="preserve">944 0801 0820272020 610 </t>
  </si>
  <si>
    <t xml:space="preserve">944 0801 0820272020 612 </t>
  </si>
  <si>
    <t xml:space="preserve">944 0801 08202S0000 000 </t>
  </si>
  <si>
    <t xml:space="preserve">944 0801 08202S0360 000 </t>
  </si>
  <si>
    <t xml:space="preserve">944 0801 08202S0360 600 </t>
  </si>
  <si>
    <t xml:space="preserve">944 0801 08202S0360 610 </t>
  </si>
  <si>
    <t xml:space="preserve">944 0801 0830000000 000 </t>
  </si>
  <si>
    <t xml:space="preserve">944 0801 0830300000 000 </t>
  </si>
  <si>
    <t xml:space="preserve">944 0801 0830310000 000 </t>
  </si>
  <si>
    <t xml:space="preserve">944 0801 0830310060 000 </t>
  </si>
  <si>
    <t xml:space="preserve">944 0801 0830310060 600 </t>
  </si>
  <si>
    <t xml:space="preserve">944 0801 0830310060 610 </t>
  </si>
  <si>
    <t xml:space="preserve">944 0801 0830310060 611 </t>
  </si>
  <si>
    <t xml:space="preserve">944 0801 0830370000 000 </t>
  </si>
  <si>
    <t xml:space="preserve">944 0801 0830370360 000 </t>
  </si>
  <si>
    <t xml:space="preserve">944 0801 0830370360 600 </t>
  </si>
  <si>
    <t xml:space="preserve">944 0801 0830370360 610 </t>
  </si>
  <si>
    <t xml:space="preserve">944 0801 0830370360 612 </t>
  </si>
  <si>
    <t xml:space="preserve">944 0801 08303S0000 000 </t>
  </si>
  <si>
    <t xml:space="preserve">944 0801 08303S0360 000 </t>
  </si>
  <si>
    <t xml:space="preserve">944 0801 08303S0360 600 </t>
  </si>
  <si>
    <t xml:space="preserve">944 0801 08303S0360 610 </t>
  </si>
  <si>
    <t xml:space="preserve">944 0801 9000000000 000 </t>
  </si>
  <si>
    <t xml:space="preserve">944 0801 9010000000 000 </t>
  </si>
  <si>
    <t xml:space="preserve">944 0801 9010020000 000 </t>
  </si>
  <si>
    <t>Проведение праздничных мероприятий</t>
  </si>
  <si>
    <t xml:space="preserve">944 0801 9010020240 000 </t>
  </si>
  <si>
    <t xml:space="preserve">944 0801 9010020240 200 </t>
  </si>
  <si>
    <t xml:space="preserve">944 0801 9010020240 240 </t>
  </si>
  <si>
    <t xml:space="preserve">944 0801 9010020240 244 </t>
  </si>
  <si>
    <t>СОЦИАЛЬНАЯ ПОЛИТИКА</t>
  </si>
  <si>
    <t xml:space="preserve">944 1000 0000000000 000 </t>
  </si>
  <si>
    <t xml:space="preserve">944 1001 0000000000 000 </t>
  </si>
  <si>
    <t xml:space="preserve">944 1001 9000000000 000 </t>
  </si>
  <si>
    <t xml:space="preserve">944 1001 9010000000 000 </t>
  </si>
  <si>
    <t xml:space="preserve">944 1003 0000000000 000 </t>
  </si>
  <si>
    <t xml:space="preserve">944 1003 0500000000 000 </t>
  </si>
  <si>
    <t xml:space="preserve">944 1003 0520000000 000 </t>
  </si>
  <si>
    <t xml:space="preserve">944 1003 0520200000 000 </t>
  </si>
  <si>
    <t xml:space="preserve">944 1003 0520250000 000 </t>
  </si>
  <si>
    <t xml:space="preserve">944 1003 0520250200 000 </t>
  </si>
  <si>
    <t xml:space="preserve">944 1003 0520250200 300 </t>
  </si>
  <si>
    <t xml:space="preserve">944 1003 0520250200 320 </t>
  </si>
  <si>
    <t xml:space="preserve">944 1003 0520250200 322 </t>
  </si>
  <si>
    <t xml:space="preserve">944 1003 0520270000 000 </t>
  </si>
  <si>
    <t>Осуществление социальных выплат по приобретению жилья для молодежи</t>
  </si>
  <si>
    <t xml:space="preserve">944 1003 0520270750 000 </t>
  </si>
  <si>
    <t xml:space="preserve">944 1003 0520270750 300 </t>
  </si>
  <si>
    <t xml:space="preserve">944 1003 0520270750 320 </t>
  </si>
  <si>
    <t xml:space="preserve">944 1003 0520270750 322 </t>
  </si>
  <si>
    <t xml:space="preserve">944 1003 05202L0000 000 </t>
  </si>
  <si>
    <t>Софинансирование мероприятий подпрограммы "Обеспечение жильем молодых семей" федеральной целевой программы "Жилище" на 2015-2020 годы</t>
  </si>
  <si>
    <t xml:space="preserve">944 1003 05202L0200 000 </t>
  </si>
  <si>
    <t xml:space="preserve">944 1003 05202L0200 300 </t>
  </si>
  <si>
    <t xml:space="preserve">944 1003 05202L0200 320 </t>
  </si>
  <si>
    <t xml:space="preserve">944 1003 05202L0200 322 </t>
  </si>
  <si>
    <t xml:space="preserve">944 1003 05202R0000 000 </t>
  </si>
  <si>
    <t xml:space="preserve">944 1003 05202R0200 000 </t>
  </si>
  <si>
    <t xml:space="preserve">944 1003 05202R0200 300 </t>
  </si>
  <si>
    <t xml:space="preserve">944 1003 05202R0200 320 </t>
  </si>
  <si>
    <t xml:space="preserve">944 1003 05202R0200 322 </t>
  </si>
  <si>
    <t xml:space="preserve">944 1003 05202S0000 000 </t>
  </si>
  <si>
    <t xml:space="preserve">944 1003 05202S0750 000 </t>
  </si>
  <si>
    <t xml:space="preserve">944 1003 05202S0750 300 </t>
  </si>
  <si>
    <t xml:space="preserve">944 1003 05202S0750 320 </t>
  </si>
  <si>
    <t xml:space="preserve">944 1003 05202S0750 322 </t>
  </si>
  <si>
    <t xml:space="preserve">944 1003 9000000000 000 </t>
  </si>
  <si>
    <t xml:space="preserve">944 1003 9010000000 000 </t>
  </si>
  <si>
    <t xml:space="preserve">944 1003 9010090000 000 </t>
  </si>
  <si>
    <t xml:space="preserve">944 1003 9010097110 000 </t>
  </si>
  <si>
    <t xml:space="preserve">944 1003 9010097110 300 </t>
  </si>
  <si>
    <t xml:space="preserve">944 1003 9010097110 360 </t>
  </si>
  <si>
    <t>ФИЗИЧЕСКАЯ КУЛЬТУРА И СПОРТ</t>
  </si>
  <si>
    <t xml:space="preserve">944 1100 0000000000 000 </t>
  </si>
  <si>
    <t>Спорт высших достижений</t>
  </si>
  <si>
    <t xml:space="preserve">944 1103 0000000000 000 </t>
  </si>
  <si>
    <t xml:space="preserve">944 1103 0800000000 000 </t>
  </si>
  <si>
    <t>Подпрограмма "Развитие физической культуры и спорта МО "Рощинское городское поселение" на 2015-2018 годы"</t>
  </si>
  <si>
    <t xml:space="preserve">944 1103 0810000000 000 </t>
  </si>
  <si>
    <t>Основное мероприятие "Строительство реконструкция и проектирование спортивных объектов"</t>
  </si>
  <si>
    <t xml:space="preserve">944 1103 0810200000 000 </t>
  </si>
  <si>
    <t xml:space="preserve">944 1103 0810270000 000 </t>
  </si>
  <si>
    <t>Мероприятия по строительству и реконструкции спортивных объектов</t>
  </si>
  <si>
    <t xml:space="preserve">944 1103 0810274050 000 </t>
  </si>
  <si>
    <t xml:space="preserve">944 1103 0810274050 400 </t>
  </si>
  <si>
    <t xml:space="preserve">944 1103 0810274050 410 </t>
  </si>
  <si>
    <t xml:space="preserve">944 1103 0810274050 414 </t>
  </si>
  <si>
    <t xml:space="preserve">944 1103 08102S0000 000 </t>
  </si>
  <si>
    <t>Софинансирование мероприятий по строительству и реконструкции спортивных объектов</t>
  </si>
  <si>
    <t xml:space="preserve">944 1103 08102S4050 000 </t>
  </si>
  <si>
    <t xml:space="preserve">944 1103 08102S4050 400 </t>
  </si>
  <si>
    <t xml:space="preserve">944 1103 08102S4050 410 </t>
  </si>
  <si>
    <t xml:space="preserve">944 1103 08102S4050 414 </t>
  </si>
  <si>
    <t xml:space="preserve">944 1105 0000000000 000 </t>
  </si>
  <si>
    <t xml:space="preserve">944 1105 0800000000 000 </t>
  </si>
  <si>
    <t xml:space="preserve">944 1105 0810000000 000 </t>
  </si>
  <si>
    <t xml:space="preserve">944 1105 0810100000 000 </t>
  </si>
  <si>
    <t xml:space="preserve">944 1105 0810120000 000 </t>
  </si>
  <si>
    <t xml:space="preserve">944 1105 0810120310 000 </t>
  </si>
  <si>
    <t xml:space="preserve">944 1105 0810120310 200 </t>
  </si>
  <si>
    <t xml:space="preserve">944 1105 0810120310 240 </t>
  </si>
  <si>
    <t xml:space="preserve">944 1105 0810120310 244 </t>
  </si>
  <si>
    <t xml:space="preserve">944 1105 0810180000 000 </t>
  </si>
  <si>
    <t xml:space="preserve">944 1105 0810186110 000 </t>
  </si>
  <si>
    <t xml:space="preserve">944 1105 0810186110 400 </t>
  </si>
  <si>
    <t xml:space="preserve">944 1105 0810186110 410 </t>
  </si>
  <si>
    <t xml:space="preserve">944 1105 0810186110 414 </t>
  </si>
  <si>
    <t>Совет депутатов муниципального образования "Рощинское городское поселение"</t>
  </si>
  <si>
    <t xml:space="preserve">953 0000 0000000000 000 </t>
  </si>
  <si>
    <t xml:space="preserve">953 0100 0000000000 000 </t>
  </si>
  <si>
    <t xml:space="preserve">953 0102 0000000000 000 </t>
  </si>
  <si>
    <t xml:space="preserve">953 0102 9000000000 000 </t>
  </si>
  <si>
    <t xml:space="preserve">953 0102 9010000000 000 </t>
  </si>
  <si>
    <t xml:space="preserve">953 0102 9010010000 000 </t>
  </si>
  <si>
    <t xml:space="preserve">953 0102 9010010010 000 </t>
  </si>
  <si>
    <t xml:space="preserve">953 0102 9010010010 100 </t>
  </si>
  <si>
    <t xml:space="preserve">953 0102 9010010010 120 </t>
  </si>
  <si>
    <t xml:space="preserve">953 0102 9010010010 121 </t>
  </si>
  <si>
    <t xml:space="preserve">953 0102 9010010010 129 </t>
  </si>
  <si>
    <t xml:space="preserve">953 0103 0000000000 000 </t>
  </si>
  <si>
    <t xml:space="preserve">953 0103 9000000000 000 </t>
  </si>
  <si>
    <t xml:space="preserve">953 0103 9010000000 000 </t>
  </si>
  <si>
    <t xml:space="preserve">953 0103 9010010000 000 </t>
  </si>
  <si>
    <t xml:space="preserve">953 0103 9010010040 000 </t>
  </si>
  <si>
    <t xml:space="preserve">953 0103 9010010040 200 </t>
  </si>
  <si>
    <t xml:space="preserve">953 0103 9010010040 240 </t>
  </si>
  <si>
    <t xml:space="preserve">953 0103 9010010040 244 </t>
  </si>
  <si>
    <t xml:space="preserve">953 0106 0000000000 000 </t>
  </si>
  <si>
    <t xml:space="preserve">953 0106 9000000000 000 </t>
  </si>
  <si>
    <t xml:space="preserve">953 0106 9010000000 000 </t>
  </si>
  <si>
    <t xml:space="preserve">953 0106 9010060000 000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</si>
  <si>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</si>
  <si>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953 0106 9010065280 000 </t>
  </si>
  <si>
    <t xml:space="preserve">953 0106 9010065280 500 </t>
  </si>
  <si>
    <t xml:space="preserve">953 0106 9010065280 540 </t>
  </si>
  <si>
    <t>Результат исполнения бюджета (дефицит / профицит)</t>
  </si>
  <si>
    <t xml:space="preserve">x                    </t>
  </si>
  <si>
    <t>НАЛОГОВЫЕ ДОХОДЫ</t>
  </si>
  <si>
    <t>НЕНАЛОГОВЫЕ ДОХОДЫ</t>
  </si>
  <si>
    <t xml:space="preserve">  000 20202008000000 151</t>
  </si>
  <si>
    <t xml:space="preserve">  000 2 02 02051000000 151</t>
  </si>
  <si>
    <t xml:space="preserve">  000 2 0202051130000 151</t>
  </si>
  <si>
    <t>Прочие субсидии бюджетам сельских поселений</t>
  </si>
  <si>
    <t xml:space="preserve">944 0104 9010097150 853 </t>
  </si>
  <si>
    <t xml:space="preserve">944 0104 9010097150 850 </t>
  </si>
  <si>
    <t xml:space="preserve">944 0104 9010097150 800 </t>
  </si>
  <si>
    <t xml:space="preserve">944 0104 9010097150 000 </t>
  </si>
  <si>
    <t xml:space="preserve">944 0111 0000000000 000 </t>
  </si>
  <si>
    <t xml:space="preserve">944 0111 9000000000 000 </t>
  </si>
  <si>
    <t xml:space="preserve">944 0111 9010000000 000 </t>
  </si>
  <si>
    <t xml:space="preserve">944 0111 9010090000 000 </t>
  </si>
  <si>
    <t xml:space="preserve">944 0111 9010097010 000 </t>
  </si>
  <si>
    <t xml:space="preserve">944 0111 9010097010 800 </t>
  </si>
  <si>
    <t xml:space="preserve">944 0111 9010097010 870 </t>
  </si>
  <si>
    <t xml:space="preserve">944 0113 9010020310 000 </t>
  </si>
  <si>
    <t xml:space="preserve">944 0113 9010020310 200 </t>
  </si>
  <si>
    <t xml:space="preserve">944 0113 9010020310 240 </t>
  </si>
  <si>
    <t xml:space="preserve">944 0113 9010020310 244 </t>
  </si>
  <si>
    <t xml:space="preserve">944 0314 0210170430 244 </t>
  </si>
  <si>
    <t xml:space="preserve">944 0314 0210170430 200 </t>
  </si>
  <si>
    <t xml:space="preserve">944 0314 0210170430 240 </t>
  </si>
  <si>
    <t xml:space="preserve">944 0314 0210170000 000 </t>
  </si>
  <si>
    <t xml:space="preserve">944 0314 0210170430 000 </t>
  </si>
  <si>
    <t xml:space="preserve">944 0314 02101S0000 000 </t>
  </si>
  <si>
    <t xml:space="preserve">944 0314 02101S0430 244 </t>
  </si>
  <si>
    <t xml:space="preserve">944 0314 02101S0430 240 </t>
  </si>
  <si>
    <t xml:space="preserve">944 0314 02101S0430 200 </t>
  </si>
  <si>
    <t xml:space="preserve">944 0314 02101S0430 000 </t>
  </si>
  <si>
    <t xml:space="preserve">944 0314 9010071340 244 </t>
  </si>
  <si>
    <t xml:space="preserve">944 0314 9010071340 240 </t>
  </si>
  <si>
    <t xml:space="preserve">944 0314 9010071340 200 </t>
  </si>
  <si>
    <t xml:space="preserve">944 0314 9010071340 000 </t>
  </si>
  <si>
    <t xml:space="preserve">944 0314 9010070000 000 </t>
  </si>
  <si>
    <t xml:space="preserve">944 0314 9000000000 000 </t>
  </si>
  <si>
    <t xml:space="preserve">944 0314 9010000000 000 </t>
  </si>
  <si>
    <t xml:space="preserve">944 0409 0400120910 000 </t>
  </si>
  <si>
    <t xml:space="preserve">944 0409 0400120910 200 </t>
  </si>
  <si>
    <t xml:space="preserve">944 0409 0400120910 240 </t>
  </si>
  <si>
    <t xml:space="preserve">944 0409 0400120910 244 </t>
  </si>
  <si>
    <t xml:space="preserve">944 0409 0400170880 244 </t>
  </si>
  <si>
    <t xml:space="preserve">944 0409 0400170880 240 </t>
  </si>
  <si>
    <t xml:space="preserve">944 0409 0400170880 200 </t>
  </si>
  <si>
    <t xml:space="preserve">944 0409 0400170880 000 </t>
  </si>
  <si>
    <t>944 0412 0550586310 414</t>
  </si>
  <si>
    <t>944 0412 0550586310 410</t>
  </si>
  <si>
    <t>944 0412 0550586310 400</t>
  </si>
  <si>
    <t>944 0412 0550586310 000</t>
  </si>
  <si>
    <t>944 0412 0550500000 000</t>
  </si>
  <si>
    <t>944 0412 0550000000 000</t>
  </si>
  <si>
    <t>944 0412 0500000000 000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</si>
  <si>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"Рощинское городское поселение" Выборгского района Ленинградской области" </t>
  </si>
  <si>
    <t xml:space="preserve">Подпрограмма "Газификация МО "Рощинское городское поселение" </t>
  </si>
  <si>
    <t xml:space="preserve">Подпрограмма "Энергетика МО "Рощинское городское поселение" </t>
  </si>
  <si>
    <t xml:space="preserve">944 0501 0540420450 000 </t>
  </si>
  <si>
    <t xml:space="preserve">944 0501 0540420450 200 </t>
  </si>
  <si>
    <t xml:space="preserve">944 0501 0540420450 240 </t>
  </si>
  <si>
    <t xml:space="preserve">944 0501 0540420450 244 </t>
  </si>
  <si>
    <t xml:space="preserve">944 0502 0610120460 000 </t>
  </si>
  <si>
    <t xml:space="preserve">944 0502 0610120460 200 </t>
  </si>
  <si>
    <t xml:space="preserve">944 0502 0610120460 240 </t>
  </si>
  <si>
    <t xml:space="preserve">944 0502 0610120460 244 </t>
  </si>
  <si>
    <t xml:space="preserve">944 0502 0620220460 000 </t>
  </si>
  <si>
    <t xml:space="preserve">944 0502 0620220460 200 </t>
  </si>
  <si>
    <t xml:space="preserve">944 0502 0620220460 240 </t>
  </si>
  <si>
    <t xml:space="preserve">944 0502 0620220460 244 </t>
  </si>
  <si>
    <t xml:space="preserve">944 0502 0620286060 000 </t>
  </si>
  <si>
    <t xml:space="preserve">944 0502 0620286060 400 </t>
  </si>
  <si>
    <t xml:space="preserve">944 0502 0620286060 410 </t>
  </si>
  <si>
    <t xml:space="preserve">944 0502 0620286060 414 </t>
  </si>
  <si>
    <t xml:space="preserve">944 0502 06202860690 000 </t>
  </si>
  <si>
    <t xml:space="preserve">944 0503 07001S0000 000 </t>
  </si>
  <si>
    <t xml:space="preserve">944 0503 07001S4310 244 </t>
  </si>
  <si>
    <t xml:space="preserve">944 0801 08202S0360 611 </t>
  </si>
  <si>
    <t xml:space="preserve">944 0707 0800000000 000 </t>
  </si>
  <si>
    <t xml:space="preserve">944 0707 0840410060 611 </t>
  </si>
  <si>
    <t xml:space="preserve">944 0707 0840410060 610 </t>
  </si>
  <si>
    <t xml:space="preserve">944 0707 0840410060 600 </t>
  </si>
  <si>
    <t xml:space="preserve">944 0707 0840410060 000 </t>
  </si>
  <si>
    <t xml:space="preserve">944 0707 0840410000 000 </t>
  </si>
  <si>
    <t xml:space="preserve">944 0707 0840400000 000 </t>
  </si>
  <si>
    <t xml:space="preserve">944 0707 0840000000 000 </t>
  </si>
  <si>
    <t xml:space="preserve">944 1101 0810120310 244 </t>
  </si>
  <si>
    <t xml:space="preserve">944 1101 0810120310 240 </t>
  </si>
  <si>
    <t xml:space="preserve">944 1101 0810120310 200 </t>
  </si>
  <si>
    <t xml:space="preserve">944 1101 0810120310 000 </t>
  </si>
  <si>
    <t xml:space="preserve">944 1101 0810120000 000 </t>
  </si>
  <si>
    <t xml:space="preserve">944 1101 0810100000 000 </t>
  </si>
  <si>
    <t xml:space="preserve">944 1101 0810000000 000 </t>
  </si>
  <si>
    <t xml:space="preserve">944 1101 0800000000 000 </t>
  </si>
  <si>
    <t xml:space="preserve">944 1101 0000000000 000 </t>
  </si>
  <si>
    <t xml:space="preserve">944 1101 0810120550 240 </t>
  </si>
  <si>
    <t xml:space="preserve">944 1101 0810120550 244 </t>
  </si>
  <si>
    <t xml:space="preserve">944 1101 0810120550 200 </t>
  </si>
  <si>
    <t xml:space="preserve">944 1101 0810120550 000 </t>
  </si>
  <si>
    <t xml:space="preserve">944 1101 0810180000 000 </t>
  </si>
  <si>
    <t xml:space="preserve">944 1101 0810186110 000 </t>
  </si>
  <si>
    <t xml:space="preserve">944 1101 0810186110 400 </t>
  </si>
  <si>
    <t xml:space="preserve">944 1101 0810186110 410 </t>
  </si>
  <si>
    <t xml:space="preserve">944 1101 0810186110 414 </t>
  </si>
  <si>
    <t xml:space="preserve">944 1103 08102R1540 414 </t>
  </si>
  <si>
    <t xml:space="preserve">944 1103 08102R1540 410 </t>
  </si>
  <si>
    <t xml:space="preserve">944 1103 08102R1540 400 </t>
  </si>
  <si>
    <t xml:space="preserve">944 1103 08102R1540 000 </t>
  </si>
  <si>
    <t xml:space="preserve">944 1103 08102R0000 000 </t>
  </si>
  <si>
    <t xml:space="preserve">944 1301 9010097020 730 </t>
  </si>
  <si>
    <t xml:space="preserve">944 1301 9010097020 700 </t>
  </si>
  <si>
    <t xml:space="preserve">944 1301 9010097020 000 </t>
  </si>
  <si>
    <t xml:space="preserve">944 1301 9010090000 000 </t>
  </si>
  <si>
    <t xml:space="preserve">944 1301 9010000000 000 </t>
  </si>
  <si>
    <t xml:space="preserve">944 1301 9000000000 000 </t>
  </si>
  <si>
    <t xml:space="preserve">944 1301 0000000000 000 </t>
  </si>
  <si>
    <t>Резервные фонды</t>
  </si>
  <si>
    <t>Резервные фонды местных администраций</t>
  </si>
  <si>
    <t>Резервные средства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</si>
  <si>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"Рощинское городское поселение" </t>
  </si>
  <si>
    <t>Подпрограмма "Обеспечение правопорядка и профилактика правонарушений в МО  "Рощинское городское поселение"</t>
  </si>
  <si>
    <t>Софинансирование мероприятий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</si>
  <si>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Муниципальная программа "Развитие автомобильных дорог местного значения в муниципальном образовании "Рощинское городское поселение" Выборгского района Ленинградской области" </t>
  </si>
  <si>
    <t>Содержание  автомобильных дорог</t>
  </si>
  <si>
    <t>944 0412 0550580000 000</t>
  </si>
  <si>
    <t xml:space="preserve">Подпрограмма   «Развитие инженерной, транспортной и социальной инфраструктуры в районах массовой жилой застройки  в МО «Рощинское городское поселение» 
</t>
  </si>
  <si>
    <t>Подпрограмма "Оказание поддержки гражданам, пострадавшим в результате пожара муниципального жилищного фонда в МО "Рощинское городское поселение"</t>
  </si>
  <si>
    <t xml:space="preserve">Подпрограмма "Развитие жилищного хозяйства в МО "Рощинское городское поселение" </t>
  </si>
  <si>
    <t>Содержание муниципального жилищного фонда</t>
  </si>
  <si>
    <t>Ремонт объектов коммунального хозяйства</t>
  </si>
  <si>
    <t xml:space="preserve">Подпрограмма "Водоснабжение и водоотведение МО "Рощинское городское поселение" </t>
  </si>
  <si>
    <t>Строительство очистных сооружений</t>
  </si>
  <si>
    <t>Муниципальная программа "Благоустройство муниципального образования "Рощинское городское поселение" Выборгского района Ленинградской области"</t>
  </si>
  <si>
    <t xml:space="preserve">Софинансирование мероприятий на реализацию областного закона от 14.12.2012г. № 95-оз «О содействии развитию части территорий муниципальных образований Ленинградской области иных форм местного самоуправления» </t>
  </si>
  <si>
    <t xml:space="preserve">Подпрограмма  "Жилье для молодежи  в МО "Рощинское городское поселение" </t>
  </si>
  <si>
    <t>Физическая культура</t>
  </si>
  <si>
    <t>Мероприятия в области физкультуры и спорта</t>
  </si>
  <si>
    <t>Подпрограмма "Развитие физической культуры и спорта МО "Рощинское городское поселение"</t>
  </si>
  <si>
    <t xml:space="preserve">944 1300 0000000000 000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</si>
  <si>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</si>
  <si>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</si>
  <si>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</si>
  <si>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</si>
  <si>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 xml:space="preserve">Обслуживание муниципального  долга </t>
  </si>
  <si>
    <t>Мероприятия по подготовке и проведению чемпионата мира по футболу в 2018 году в Российской Федерации</t>
  </si>
  <si>
    <t xml:space="preserve">Подпрограмма "Развитие физической культуры и спорта МО "Рощинское городское поселение" </t>
  </si>
  <si>
    <t xml:space="preserve">Основное мероприятие 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
</t>
  </si>
  <si>
    <t xml:space="preserve">944 0502 0620220460 243 </t>
  </si>
  <si>
    <t xml:space="preserve">944 0503 07001S0880 000 </t>
  </si>
  <si>
    <t xml:space="preserve">944 0503 07001S4310 000 </t>
  </si>
  <si>
    <t xml:space="preserve">944 0503 07001S4310 200 </t>
  </si>
  <si>
    <t xml:space="preserve">944 0503 07001S4310 240 </t>
  </si>
  <si>
    <t>000 20220000000000 151</t>
  </si>
  <si>
    <t xml:space="preserve">944 0409 04001S0880 244 </t>
  </si>
  <si>
    <t xml:space="preserve">944 0409 04001S0880 240 </t>
  </si>
  <si>
    <t xml:space="preserve">944 0409 04001S0880 200 </t>
  </si>
  <si>
    <t xml:space="preserve">944 0409 04001S0880 000 </t>
  </si>
  <si>
    <t xml:space="preserve">944 0409 0400200000 000 </t>
  </si>
  <si>
    <t xml:space="preserve">944 0409 0400280000 000 </t>
  </si>
  <si>
    <t xml:space="preserve">944 0409 0400286380 000 </t>
  </si>
  <si>
    <t xml:space="preserve">944 0409 0400286380 400 </t>
  </si>
  <si>
    <t xml:space="preserve">944 0409 0400286380 410 </t>
  </si>
  <si>
    <t xml:space="preserve">944 0409 0400286380 414 </t>
  </si>
  <si>
    <t>Основное мероприятие "Строительство автомобильных дорог"</t>
  </si>
  <si>
    <t>Строительство автомобильных дорог общего пользования</t>
  </si>
  <si>
    <t xml:space="preserve">944 0801 0820220240 244 </t>
  </si>
  <si>
    <t xml:space="preserve">944 0801 0820220240 240 </t>
  </si>
  <si>
    <t xml:space="preserve">944 0801 0820220240 200 </t>
  </si>
  <si>
    <t xml:space="preserve">944 0801 0820220240 000 </t>
  </si>
  <si>
    <t xml:space="preserve">944 0801 0820220000 000 </t>
  </si>
  <si>
    <t xml:space="preserve">Проведение праздничных мероприятий </t>
  </si>
  <si>
    <t xml:space="preserve">944 0104 9010097050 000 </t>
  </si>
  <si>
    <t xml:space="preserve">944 0104 9010097050 800 </t>
  </si>
  <si>
    <t>944 0104 9010097050 850</t>
  </si>
  <si>
    <t xml:space="preserve">Уплата прочих налогов, сборов </t>
  </si>
  <si>
    <t xml:space="preserve">944 0113 9010097150 000 </t>
  </si>
  <si>
    <t>Уплата взносов и иных платежей</t>
  </si>
  <si>
    <t xml:space="preserve">944 0113 9010097150 800 </t>
  </si>
  <si>
    <t xml:space="preserve">944 0113 9010097150 850 </t>
  </si>
  <si>
    <t xml:space="preserve">944 0113 9010097150 853 </t>
  </si>
  <si>
    <t xml:space="preserve"> 000 1 01 02000 01 0000 110</t>
  </si>
  <si>
    <t>000 10302260010000 110</t>
  </si>
  <si>
    <t>000 11105070000000120</t>
  </si>
  <si>
    <t>000 11109040000000120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</si>
  <si>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</si>
  <si>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Иные межбюджетные трансферты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</si>
  <si>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</si>
  <si>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,</t>
  </si>
  <si>
    <t xml:space="preserve">944 0113 9010097050 852 </t>
  </si>
  <si>
    <t xml:space="preserve">944 0113 9010097050 850 </t>
  </si>
  <si>
    <t xml:space="preserve">944 0113 9010097050 800 </t>
  </si>
  <si>
    <t xml:space="preserve">944 0113 9010097050 000 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</si>
  <si>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</si>
  <si>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944 0502 0610170160 000 </t>
  </si>
  <si>
    <t xml:space="preserve">944 0502 0610170160 200 </t>
  </si>
  <si>
    <t xml:space="preserve">944 0502 0610170160 240 </t>
  </si>
  <si>
    <t xml:space="preserve">944 0502 0610170160 243 </t>
  </si>
  <si>
    <t xml:space="preserve">944 0502 06101S0160 243 </t>
  </si>
  <si>
    <t xml:space="preserve">944 0502 06101S0160 240 </t>
  </si>
  <si>
    <t xml:space="preserve">944 0502 06101S0160 200 </t>
  </si>
  <si>
    <t xml:space="preserve">944 0502 06101S0160 000 </t>
  </si>
  <si>
    <t xml:space="preserve">944 0502 0620286230 414 </t>
  </si>
  <si>
    <t xml:space="preserve">944 0502 0620286230 410 </t>
  </si>
  <si>
    <t xml:space="preserve">944 0502 0620286230 400 </t>
  </si>
  <si>
    <t xml:space="preserve">944 0502 0620286230 000 </t>
  </si>
  <si>
    <t>Строительство и реконструкция канализационного коллектора</t>
  </si>
  <si>
    <t xml:space="preserve">944 0503 0700200000 000 </t>
  </si>
  <si>
    <t xml:space="preserve">944 0503 0700300000 000 </t>
  </si>
  <si>
    <t>Основное мероприятие "Мероприятия по благоустройству общественных территорий"</t>
  </si>
  <si>
    <t>Дотации бюджетам бюджетной системы Российской Федерации</t>
  </si>
  <si>
    <t>Субсидии бюджетам субъектов Российской Федерации и муниципальных образований (межбюджетные субсидии)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</si>
  <si>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</si>
  <si>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Субвенции бюджетам бюджетной системы Российской Федерации</t>
  </si>
  <si>
    <t>Мероприятия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</si>
  <si>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Содержание и ремонт автомобильных дорог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</si>
  <si>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</si>
  <si>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</si>
  <si>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000 20245154000000 151</t>
  </si>
  <si>
    <t>000 20245154130000 151</t>
  </si>
  <si>
    <t xml:space="preserve">944 0503 07003L0000 000 </t>
  </si>
  <si>
    <t xml:space="preserve">944 0503 07003L555F 000 </t>
  </si>
  <si>
    <t xml:space="preserve">944 0503 07003L555F 200 </t>
  </si>
  <si>
    <t xml:space="preserve">944 0503 07003L555F 240 </t>
  </si>
  <si>
    <t>944 0503 07003L555F 244</t>
  </si>
  <si>
    <t xml:space="preserve">944 0503 07003R0000 000 </t>
  </si>
  <si>
    <t xml:space="preserve">944 0503 07003R555F 000 </t>
  </si>
  <si>
    <t xml:space="preserve">944 0503 07003R555F 200 </t>
  </si>
  <si>
    <t xml:space="preserve">944 0503 07003R555F 240 </t>
  </si>
  <si>
    <t xml:space="preserve">944 0503 07003R555F 244 </t>
  </si>
  <si>
    <t xml:space="preserve">944 1103 0810250000 000 </t>
  </si>
  <si>
    <t xml:space="preserve">944 1103 0810251540 000 </t>
  </si>
  <si>
    <t xml:space="preserve">944 1103 0810251540 400 </t>
  </si>
  <si>
    <t xml:space="preserve">944 1103 0810251540 410 </t>
  </si>
  <si>
    <t xml:space="preserve">944 1103 0810251540 414 </t>
  </si>
  <si>
    <t>Расходы, осуществляемые органами местного самоуправления за счет субсидий, субвенций и иных межбюджетных трансфертов из  областного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</si>
  <si>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</si>
  <si>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Софинансирование мероприятий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</si>
  <si>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Расходы, осуществляемые органами местного самоуправления за счет субсидий, субвенций и иных межбюджетных трансфертов из  федерального бюджета</t>
  </si>
  <si>
    <t>Иные межбюджетные трансферты на реализацию мероприятий по подготовке и проведению чемпионата мира по футболу в 2018 году в Российской Федерации</t>
  </si>
  <si>
    <t>000 10302000010000110</t>
  </si>
  <si>
    <t xml:space="preserve">944 0502 0620270250 000 </t>
  </si>
  <si>
    <t xml:space="preserve">944 0502 0620270250 400 </t>
  </si>
  <si>
    <t xml:space="preserve">Мероприятия по строительству и реконструкции объектов водоснабжения, водоотведения и очистки сточных вод
</t>
  </si>
  <si>
    <t xml:space="preserve">944 0502 0620270250 410 </t>
  </si>
  <si>
    <t xml:space="preserve">944 0502 0620270250 414 </t>
  </si>
  <si>
    <t>000 2 18 00000 00 0000 000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</si>
  <si>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</si>
  <si>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</si>
  <si>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944 0113 9010097050 853 </t>
  </si>
  <si>
    <t xml:space="preserve">944 0501 0630320000 000 </t>
  </si>
  <si>
    <t xml:space="preserve">944 0501 0630320450 000 </t>
  </si>
  <si>
    <t xml:space="preserve">944 0501 0630320450 200 </t>
  </si>
  <si>
    <t xml:space="preserve">944 0501 0630320450 240 </t>
  </si>
  <si>
    <t xml:space="preserve">944 0501 0630320450 244 </t>
  </si>
  <si>
    <t xml:space="preserve">Подпрограмма  "Газификация МО   "Рощинское городское поселение"   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</si>
  <si>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</si>
  <si>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муниципальном  образовании  "Рощинское городское поселение" Выборгского района  Ленинградской области" </t>
  </si>
  <si>
    <t xml:space="preserve">944 0502 06202S0250 000 </t>
  </si>
  <si>
    <t xml:space="preserve">944 0502 06202S0250 400 </t>
  </si>
  <si>
    <t xml:space="preserve">944 0502 06202S0250 410 </t>
  </si>
  <si>
    <t>944 0502 06202S0250 414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</si>
  <si>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</si>
  <si>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 xml:space="preserve">944 0503 0700220000 000 </t>
  </si>
  <si>
    <t xml:space="preserve">944 0503 0700220520 000 </t>
  </si>
  <si>
    <t xml:space="preserve">944 0503 0700220520 200 </t>
  </si>
  <si>
    <t xml:space="preserve">944 0503 0700220520 240 </t>
  </si>
  <si>
    <t xml:space="preserve">944 0503 0700220520 244 </t>
  </si>
  <si>
    <t xml:space="preserve">944 0503 0700320000 000 </t>
  </si>
  <si>
    <t xml:space="preserve">944 0503 0700320520 000 </t>
  </si>
  <si>
    <t xml:space="preserve">944 0503 0700320520 200 </t>
  </si>
  <si>
    <t xml:space="preserve">944 0503 0700320520 240 </t>
  </si>
  <si>
    <t xml:space="preserve">944 0503 0700320520 244 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</si>
  <si>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</si>
  <si>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</si>
  <si>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Основное мероприятие "Организация и проведение мероприятий в сфере молодежной политики"</t>
  </si>
  <si>
    <t xml:space="preserve">Подпрограмма "Организация культурного досуга и отдыха населения МО "Рощинское городское поселение" </t>
  </si>
  <si>
    <t xml:space="preserve">Подпрограмма "Библиотечное обслуживание населения МО "Рощинское городское поселение" </t>
  </si>
  <si>
    <t xml:space="preserve">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</si>
  <si>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</si>
  <si>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>Межбюджетные трансферты, передаваемые бюджетам городских поселений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</si>
  <si>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 xml:space="preserve">Подпрограмма "Повышение безопасности дорожного движения в МО "Рощинское городское поселение" </t>
  </si>
  <si>
    <t xml:space="preserve">Подпрограмма "Развитие малого, среднего предпринимательства и потребительского рынка МО "Рощинское городское поселение" </t>
  </si>
  <si>
    <t>Подпрограмма "Переселение граждан из аварийного жилищного фонда в МО "Рощинское городское поселение"</t>
  </si>
  <si>
    <t xml:space="preserve"> В.Г.Савинов</t>
  </si>
  <si>
    <t>___________________________</t>
  </si>
  <si>
    <t xml:space="preserve">944 0104 9010020000 000 </t>
  </si>
  <si>
    <t>944 0104 9010020280 244</t>
  </si>
  <si>
    <t xml:space="preserve">944 0104 9010020280 240 </t>
  </si>
  <si>
    <t xml:space="preserve">944 0104 9010020280 200 </t>
  </si>
  <si>
    <t xml:space="preserve">944 0104 9010020280 000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</si>
  <si>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</si>
  <si>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944 0104 9010097050 853 </t>
  </si>
  <si>
    <t xml:space="preserve">944 0309 9010060000 000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</si>
  <si>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</si>
  <si>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передв на 412</t>
  </si>
  <si>
    <r>
      <t xml:space="preserve">944 0501 0510186150 </t>
    </r>
    <r>
      <rPr>
        <sz val="8"/>
        <color rgb="FFFF0000"/>
        <rFont val="Arial Cyr"/>
        <charset val="204"/>
      </rPr>
      <t xml:space="preserve">414 </t>
    </r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</si>
  <si>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</si>
  <si>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 xml:space="preserve">944 0501 0560000000 000 </t>
  </si>
  <si>
    <t xml:space="preserve">944 0501 0560600000 000 </t>
  </si>
  <si>
    <t>Основное мероприятие "Обеспечение жильем граждан на основе принципов ипотечного кредитования"</t>
  </si>
  <si>
    <t xml:space="preserve">944 0501 0560620000 000 </t>
  </si>
  <si>
    <t xml:space="preserve">944 0501 0560620560 000 </t>
  </si>
  <si>
    <t>Поддержка граждан, нуждающихся в улучшении жилищных условий</t>
  </si>
  <si>
    <t xml:space="preserve">944 0501 0560620560 300 </t>
  </si>
  <si>
    <t xml:space="preserve">944 0501 0560620560 320 </t>
  </si>
  <si>
    <t xml:space="preserve">944 0501 0560620560 322 </t>
  </si>
  <si>
    <t>Субсидии гражданам на приобретение жилья</t>
  </si>
  <si>
    <t xml:space="preserve">944 0503 0700186130 200 </t>
  </si>
  <si>
    <t xml:space="preserve">944 0503 0700186130 244 </t>
  </si>
  <si>
    <t xml:space="preserve">944 0707 0840500000 000 </t>
  </si>
  <si>
    <t>Основное мероприятие    "Организация временного трудоустройства несовершеннолетних граждан в возрасте от 14 до 18 лет"</t>
  </si>
  <si>
    <t>Обеспечение деятельности 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</si>
  <si>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 субсидий</t>
  </si>
  <si>
    <t xml:space="preserve">Субсидии бюджетным учреждениям </t>
  </si>
  <si>
    <t xml:space="preserve">944 0707 0840510000 000 </t>
  </si>
  <si>
    <t xml:space="preserve">944 0707 0840510060 000 </t>
  </si>
  <si>
    <t xml:space="preserve">944 0707 0840510060 600 </t>
  </si>
  <si>
    <t xml:space="preserve">944 0707 0840510060 610 </t>
  </si>
  <si>
    <t xml:space="preserve">944 0801 0810000000 000 </t>
  </si>
  <si>
    <t xml:space="preserve">944 0801 0810100000 000 </t>
  </si>
  <si>
    <t xml:space="preserve">944 0801 0810110000 000 </t>
  </si>
  <si>
    <t xml:space="preserve">944 0801 0810110060 000 </t>
  </si>
  <si>
    <t xml:space="preserve">944 0801 0810110060 600 </t>
  </si>
  <si>
    <t xml:space="preserve">944 0801 0810110060 610 </t>
  </si>
  <si>
    <t xml:space="preserve">944 0801 0810110060 611 </t>
  </si>
  <si>
    <t>змен. С 321 на 322</t>
  </si>
  <si>
    <t xml:space="preserve">944 1003 05202L0200 321 </t>
  </si>
  <si>
    <t>изм. С 321 на 322</t>
  </si>
  <si>
    <t xml:space="preserve">944 0502 06202S0260 400 </t>
  </si>
  <si>
    <t xml:space="preserve">944 0502 06202S0260 410 </t>
  </si>
  <si>
    <t xml:space="preserve">944 1001 9010090000 000 </t>
  </si>
  <si>
    <t xml:space="preserve">944 1001 9010097090 000 </t>
  </si>
  <si>
    <t xml:space="preserve">944 1103 0810220310 000 </t>
  </si>
  <si>
    <t xml:space="preserve">944 1103 0810220310 200 </t>
  </si>
  <si>
    <t xml:space="preserve">944 1103 0810220310 240 </t>
  </si>
  <si>
    <t xml:space="preserve">944 1103 0810220310 244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</si>
  <si>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</si>
  <si>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944 0113 9010021120 244 </t>
  </si>
  <si>
    <t xml:space="preserve">944 0113 9010021120 240 </t>
  </si>
  <si>
    <t xml:space="preserve">944 0113 9010021120 200 </t>
  </si>
  <si>
    <t xml:space="preserve">944 0113 9010021120 000 </t>
  </si>
  <si>
    <t>Разработка программ комплексного развития поселения</t>
  </si>
  <si>
    <t>Закупка товаров, работ и услуг для обеспечения государственных (муниципальных) нужд</t>
  </si>
  <si>
    <t xml:space="preserve">944 0309 9010065570 540 </t>
  </si>
  <si>
    <t xml:space="preserve">944 0309 9010065570 500 </t>
  </si>
  <si>
    <t xml:space="preserve">944 0309 9010065570 000 </t>
  </si>
  <si>
    <t xml:space="preserve">944 0501 0510120450 244 </t>
  </si>
  <si>
    <t xml:space="preserve">944 0501 0510120450 240 </t>
  </si>
  <si>
    <t xml:space="preserve">944 0501 0510120450 200 </t>
  </si>
  <si>
    <t xml:space="preserve">944 0501 0510120450 000 </t>
  </si>
  <si>
    <r>
      <t xml:space="preserve">944 0501 05303S0800 </t>
    </r>
    <r>
      <rPr>
        <sz val="8"/>
        <rFont val="Arial Cyr"/>
        <charset val="204"/>
      </rPr>
      <t>414</t>
    </r>
  </si>
  <si>
    <r>
      <t>944 0502 06202S0</t>
    </r>
    <r>
      <rPr>
        <sz val="8"/>
        <rFont val="Arial Cyr"/>
        <charset val="204"/>
      </rPr>
      <t>26</t>
    </r>
    <r>
      <rPr>
        <sz val="8"/>
        <rFont val="Arial Cyr"/>
      </rPr>
      <t>0 414</t>
    </r>
  </si>
  <si>
    <t xml:space="preserve">944 0503 07001S0880 244 </t>
  </si>
  <si>
    <t>944 0503 07001S0880 240</t>
  </si>
  <si>
    <t xml:space="preserve">944 0503 07001S0880 200 </t>
  </si>
  <si>
    <t xml:space="preserve">944 0707 0840510060 611 </t>
  </si>
  <si>
    <t xml:space="preserve">944 0801 0820210060 612 </t>
  </si>
  <si>
    <t xml:space="preserve">944 0801 0820220540 244 </t>
  </si>
  <si>
    <t xml:space="preserve">944 0801 0820220540 240 </t>
  </si>
  <si>
    <t xml:space="preserve">944 0801 0820220540 200 </t>
  </si>
  <si>
    <t xml:space="preserve">944 0801 0820220540 000 </t>
  </si>
  <si>
    <t>Мероприятия в сфере культуры</t>
  </si>
  <si>
    <t xml:space="preserve">944 1003 05202L4970 000 </t>
  </si>
  <si>
    <t xml:space="preserve">944 1003 05202L4970 300 </t>
  </si>
  <si>
    <t xml:space="preserve">944 1003 05202L4970 320 </t>
  </si>
  <si>
    <t xml:space="preserve">944 1003 05202L4970 322 </t>
  </si>
  <si>
    <t>Реализация мероприятийпо обеспечению жильем молодых семей</t>
  </si>
  <si>
    <t xml:space="preserve">944 1103 0810100000 000 </t>
  </si>
  <si>
    <t xml:space="preserve">944 1103 0810120310 000 </t>
  </si>
  <si>
    <t xml:space="preserve">944 1103 0810120310 200 </t>
  </si>
  <si>
    <t xml:space="preserve">944 1103 0810120310 240 </t>
  </si>
  <si>
    <t xml:space="preserve">944 1103 0810120310 244 </t>
  </si>
  <si>
    <t>000 20225497130000 151</t>
  </si>
  <si>
    <t>000 20225497000000 151</t>
  </si>
  <si>
    <t>Субсидии бюджетам  субъектов Российской Федерации на реализацию мероприятия по обеспечению жильем молодых семей</t>
  </si>
  <si>
    <t>Субсидии бюджетам городских поселений на реализацию мероприятия по обеспечению жильем молодых семей</t>
  </si>
  <si>
    <t>Прочая закупка товаров, работ и услуг</t>
  </si>
  <si>
    <t xml:space="preserve">944 1001 9010097090 321 </t>
  </si>
  <si>
    <t xml:space="preserve">944 1001 9010097090 300 </t>
  </si>
  <si>
    <t>Пособия, компенсации и иные социальные выплаты гражданам, кроме публичных нормативных обязательств</t>
  </si>
  <si>
    <t>Основное мероприятие "Формирование современной городской среды"</t>
  </si>
  <si>
    <t>посмотреть структ. 202250000</t>
  </si>
  <si>
    <t xml:space="preserve">944 0502 0620270     000 </t>
  </si>
  <si>
    <t xml:space="preserve">944 0502 0620272120 000 </t>
  </si>
  <si>
    <t xml:space="preserve">944 0502 0620272120 200 </t>
  </si>
  <si>
    <t xml:space="preserve">944 0502 0620272120 240 </t>
  </si>
  <si>
    <t xml:space="preserve">944 0502 0620272120 243 </t>
  </si>
  <si>
    <t xml:space="preserve">944 1103 0810280000 000 </t>
  </si>
  <si>
    <t xml:space="preserve">944 1103 0810286110 000 </t>
  </si>
  <si>
    <t>000 2024516000 0000 151</t>
  </si>
  <si>
    <t>000 2024516013 0000 151</t>
  </si>
  <si>
    <t xml:space="preserve">944 0309 9000000000 000 </t>
  </si>
  <si>
    <t xml:space="preserve">944 0309 9010000000 000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</si>
  <si>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</si>
  <si>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Строительство плоскостных сооружений </t>
  </si>
  <si>
    <t xml:space="preserve">944 1103 0810286110 400 </t>
  </si>
  <si>
    <t xml:space="preserve">944 1103 0810286110 410 </t>
  </si>
  <si>
    <t xml:space="preserve">944 1103 0810286110 414 </t>
  </si>
  <si>
    <t>Иные межбюджетные трансферты за счет резервного фонда Правительства Ленинградской области</t>
  </si>
  <si>
    <t>000 2 07 00000 00 0000 180</t>
  </si>
  <si>
    <t xml:space="preserve">944 0503 07001S4660 244 </t>
  </si>
  <si>
    <t xml:space="preserve">944 0503 07001S4660 240 </t>
  </si>
  <si>
    <t xml:space="preserve">944 0503 07001S4660 200 </t>
  </si>
  <si>
    <t xml:space="preserve">944 0503 07001S4660 000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</si>
  <si>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</si>
  <si>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</si>
  <si>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г. № 105-03</t>
  </si>
  <si>
    <t>000 11109000000000120</t>
  </si>
  <si>
    <t xml:space="preserve">944 1001 9010097090 320 </t>
  </si>
  <si>
    <t>000 10503000010000110</t>
  </si>
  <si>
    <t>000 10503010010000110</t>
  </si>
  <si>
    <t>Проведение праздничных и иных мероприятий</t>
  </si>
  <si>
    <t xml:space="preserve">944 0113 9010020240 000 </t>
  </si>
  <si>
    <t xml:space="preserve">944 0113 9010020240 200 </t>
  </si>
  <si>
    <t xml:space="preserve">944 0113 9010020240 240 </t>
  </si>
  <si>
    <t xml:space="preserve">944 0113 9010020240 244 </t>
  </si>
  <si>
    <t xml:space="preserve">944 0502 0630370200 414 </t>
  </si>
  <si>
    <t xml:space="preserve">944 0502 0630370200 410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</si>
  <si>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
</t>
  </si>
  <si>
    <t xml:space="preserve">944 0502 06303S0200 410 </t>
  </si>
  <si>
    <t xml:space="preserve">944 0502 06303S0200 400 </t>
  </si>
  <si>
    <t xml:space="preserve">944 0502 06303S0200 000 </t>
  </si>
  <si>
    <t xml:space="preserve">944 0502 06303S0000 000 </t>
  </si>
  <si>
    <t xml:space="preserve">944 0502 0630370000 000 </t>
  </si>
  <si>
    <t xml:space="preserve">944 0502 0630370200 000 </t>
  </si>
  <si>
    <t xml:space="preserve">944 0502 0630370200 400 </t>
  </si>
  <si>
    <t xml:space="preserve">944 0502 9010097050 853 </t>
  </si>
  <si>
    <t xml:space="preserve">944 0502 9010097050 850 </t>
  </si>
  <si>
    <t xml:space="preserve">944 0502 9010097050 800 </t>
  </si>
  <si>
    <t xml:space="preserve">944 0502 9010090000 000 </t>
  </si>
  <si>
    <t xml:space="preserve">944 0502 9010097050 000 </t>
  </si>
  <si>
    <t xml:space="preserve">944 1103 0810220000 000 </t>
  </si>
  <si>
    <t>000 11633050130000140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</si>
  <si>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</si>
  <si>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</si>
  <si>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</si>
  <si>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944 0801 08202S0360 612 </t>
  </si>
  <si>
    <t>Муниципальная программа "Общество и власть в муниципальном образовании "Рощинское городское поселение" Выборгского района Ленинградской области"</t>
  </si>
  <si>
    <t>000 2 07 05030 13 0000 180</t>
  </si>
  <si>
    <t xml:space="preserve">944 0107 0000000000 000 </t>
  </si>
  <si>
    <t xml:space="preserve">944 0107 9010000000 000 </t>
  </si>
  <si>
    <t xml:space="preserve">944 0107 9000000000 000 </t>
  </si>
  <si>
    <t xml:space="preserve">944 0203 9010051180 112 </t>
  </si>
  <si>
    <t xml:space="preserve">944 0203 9010051180 110 </t>
  </si>
  <si>
    <t xml:space="preserve">944 0409 0230320910 244 </t>
  </si>
  <si>
    <t xml:space="preserve">944 0409 0230320910 240 </t>
  </si>
  <si>
    <t xml:space="preserve">944 0409 0230320910 200 </t>
  </si>
  <si>
    <t xml:space="preserve">944 0409 0230320910 000 </t>
  </si>
  <si>
    <t xml:space="preserve">944 0502 06303S0200 414 </t>
  </si>
  <si>
    <t xml:space="preserve">944 0801 0810120550 244 </t>
  </si>
  <si>
    <t xml:space="preserve">944 0801 0810120550 240 </t>
  </si>
  <si>
    <t xml:space="preserve">944 0801 0810120550 200 </t>
  </si>
  <si>
    <t xml:space="preserve">944 0801 0810120550 000 </t>
  </si>
  <si>
    <t xml:space="preserve">944 0801 0810120000 000 </t>
  </si>
  <si>
    <t xml:space="preserve">944 1101 0810110000 000 </t>
  </si>
  <si>
    <t xml:space="preserve">944 1101 0810110060 000 </t>
  </si>
  <si>
    <t xml:space="preserve">944 1101 0810110060 600 </t>
  </si>
  <si>
    <t xml:space="preserve">944 1101 0810110060 610 </t>
  </si>
  <si>
    <t xml:space="preserve">944 1101 0810110060 611 </t>
  </si>
  <si>
    <t>Расходы на выплаты персоналу государственныхказенных учреждений</t>
  </si>
  <si>
    <t>Обеспечение проведения выборов и референдумов</t>
  </si>
  <si>
    <t>Иные выплаты персоналу учреждений, за исключением фонда оплаты труда</t>
  </si>
  <si>
    <t>000 20210000000000 150</t>
  </si>
  <si>
    <t>000 20215001000000 150</t>
  </si>
  <si>
    <t>000 20215001130000 150</t>
  </si>
  <si>
    <t>000 20220000000000 150</t>
  </si>
  <si>
    <t>000 20220216000000 150</t>
  </si>
  <si>
    <t>000 20220216130000 150</t>
  </si>
  <si>
    <t>000 20229999000000 150</t>
  </si>
  <si>
    <t>000 20229999130000 150</t>
  </si>
  <si>
    <t>000 20230000000000 150</t>
  </si>
  <si>
    <t>000 20230024000000150</t>
  </si>
  <si>
    <t>000 20230024130000150</t>
  </si>
  <si>
    <t>000 20235118000000150</t>
  </si>
  <si>
    <t>000 20235118130000150</t>
  </si>
  <si>
    <t>Ремонт автомобильных дорог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</si>
  <si>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</si>
  <si>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</si>
  <si>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 xml:space="preserve">Подпрограмма "Развитие внутреннего и въездного туризма МО "Рощинское городское поселение" </t>
  </si>
  <si>
    <t>Ремонт муниципального жилищного фонда</t>
  </si>
  <si>
    <t>Мероприятия по борьбе с борщевиком Сосновского</t>
  </si>
  <si>
    <t xml:space="preserve">Молодежная политика </t>
  </si>
  <si>
    <t>Подпрограмма "Развитие молодежной политики МО "Рощинское городское поселение"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</si>
  <si>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</si>
  <si>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Мероприятия по предоставлению социальных выплат и дополнительных социальных выплат молодым гражданам (молодым семьям) на жилье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</si>
  <si>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</si>
  <si>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</si>
  <si>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944 0106 9010065280 000 </t>
  </si>
  <si>
    <t xml:space="preserve">944 0106 9010065280 500 </t>
  </si>
  <si>
    <t xml:space="preserve">944 0106 9010065280 540 </t>
  </si>
  <si>
    <r>
      <t xml:space="preserve">944 0501 0560620560 </t>
    </r>
    <r>
      <rPr>
        <sz val="8"/>
        <color theme="1"/>
        <rFont val="Arial Cyr"/>
        <charset val="204"/>
      </rPr>
      <t xml:space="preserve">321 </t>
    </r>
  </si>
  <si>
    <t xml:space="preserve">944 0503 070F255550 244 </t>
  </si>
  <si>
    <t xml:space="preserve">944 0503 070F255550 240 </t>
  </si>
  <si>
    <t xml:space="preserve">944 0503 070F255550 200 </t>
  </si>
  <si>
    <t xml:space="preserve">944 0503 070F255550 000 </t>
  </si>
  <si>
    <t>00010102050011000110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</si>
  <si>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</si>
  <si>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</si>
  <si>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физических лиц с суммм прибыли контролируемой иностранной компании, полученной физическими лицами, признаваемыми контролирующими лицами этой компании (пени 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</si>
  <si>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</si>
  <si>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</si>
  <si>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</si>
  <si>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</si>
  <si>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</si>
  <si>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</si>
  <si>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</si>
  <si>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</si>
  <si>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</si>
  <si>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</si>
  <si>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</si>
  <si>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</si>
  <si>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</si>
  <si>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</si>
  <si>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</si>
  <si>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</si>
  <si>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000 113 02990000000130</t>
  </si>
  <si>
    <t>000 10102050010000110</t>
  </si>
  <si>
    <t>Исполнение судебных актов Российской Федерации и мировых соглашений по возмещению причиненного вреда</t>
  </si>
  <si>
    <t>000 10503010011000110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</si>
  <si>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</si>
  <si>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944 0503 070F200000 000 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</si>
  <si>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</si>
  <si>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</si>
  <si>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944 0113 9010097150 831 </t>
  </si>
  <si>
    <t xml:space="preserve">944 0113 9010097150 830 </t>
  </si>
  <si>
    <t>_____________________________</t>
  </si>
  <si>
    <t xml:space="preserve">944 0707 08405S4330 000 </t>
  </si>
  <si>
    <t xml:space="preserve">944 0707 08405S0000 000 </t>
  </si>
  <si>
    <t xml:space="preserve"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движения,содействию трудовой адаптации и занятости молодежи </t>
  </si>
  <si>
    <t xml:space="preserve">944 0707 08405S4330 600 </t>
  </si>
  <si>
    <t xml:space="preserve">944 0707 08405S4330 610 </t>
  </si>
  <si>
    <t xml:space="preserve">944 0707 08405S4330 612 </t>
  </si>
  <si>
    <t xml:space="preserve">944 1003 0560000000 000 </t>
  </si>
  <si>
    <t xml:space="preserve">944 1003 0560600000 000 </t>
  </si>
  <si>
    <t xml:space="preserve">944 1003 0560620560 000 </t>
  </si>
  <si>
    <t xml:space="preserve">944 1003 0560620000 000 </t>
  </si>
  <si>
    <t xml:space="preserve">944 1003 0560620560 300 </t>
  </si>
  <si>
    <t xml:space="preserve">944 1003 0560620560 320 </t>
  </si>
  <si>
    <t xml:space="preserve">944 1003 0560620560 322 </t>
  </si>
  <si>
    <t>000 11402053130000410</t>
  </si>
  <si>
    <t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</t>
  </si>
  <si>
    <t>000 20220077000000 150</t>
  </si>
  <si>
    <t>000 20220077130000 150</t>
  </si>
  <si>
    <t>000 20225555000000 150</t>
  </si>
  <si>
    <t>000 20225555130000 150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</si>
  <si>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</si>
  <si>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</si>
  <si>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 xml:space="preserve">944 0107 9010020320 800 </t>
  </si>
  <si>
    <t xml:space="preserve">944 0107 9010020320 880 </t>
  </si>
  <si>
    <t>Специальные расходы</t>
  </si>
  <si>
    <t xml:space="preserve">944 0503 07001S4770 000 </t>
  </si>
  <si>
    <t xml:space="preserve">944 0503 07001S4770 200 </t>
  </si>
  <si>
    <t xml:space="preserve">944 0503 07001S4770 240 </t>
  </si>
  <si>
    <t xml:space="preserve">944 0503 07001S4770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</si>
  <si>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</si>
  <si>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944 0801 08303S0360 612</t>
  </si>
  <si>
    <t>000 11690000000000140</t>
  </si>
  <si>
    <t>000 11690050130000140</t>
  </si>
  <si>
    <t xml:space="preserve">944 0107 9010020000 000 </t>
  </si>
  <si>
    <t xml:space="preserve">944 0104 9010097030 000 </t>
  </si>
  <si>
    <t xml:space="preserve">944 0104 9010097030 800 </t>
  </si>
  <si>
    <t xml:space="preserve">944 0104 9010097030 831 </t>
  </si>
  <si>
    <t>944 0104 9010097030 830</t>
  </si>
  <si>
    <t xml:space="preserve">944 0107 9010020320 000 </t>
  </si>
  <si>
    <t>Мероприятие по подготовке и проведению выборов</t>
  </si>
  <si>
    <t xml:space="preserve">944 0104 9010097050 852 </t>
  </si>
  <si>
    <t xml:space="preserve">944 0502 0630320460 000 </t>
  </si>
  <si>
    <t xml:space="preserve">944 0502 0630320460 200 </t>
  </si>
  <si>
    <t xml:space="preserve">944 0502 0630320460 240 </t>
  </si>
  <si>
    <t xml:space="preserve">944 0502 0630320460 244 </t>
  </si>
  <si>
    <t>000 20249999000000 150</t>
  </si>
  <si>
    <t>000 20249999130000 150</t>
  </si>
  <si>
    <t>Уплата прочих налогов, сборов</t>
  </si>
  <si>
    <t>000 20240000000000 150</t>
  </si>
  <si>
    <t>Субсидии бюджетам городских поселений на реализацию программ формирования современной городской среды</t>
  </si>
  <si>
    <t>000 20229999100000 150</t>
  </si>
  <si>
    <t>000 2 18 00000 00 0000 150</t>
  </si>
  <si>
    <t>000 2 18 60010 13 0000 150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</si>
  <si>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назначений, прошлых лет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</si>
  <si>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</si>
  <si>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</si>
  <si>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</si>
  <si>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953 0102 9010055502 121 </t>
  </si>
  <si>
    <t xml:space="preserve">953 0102 9010055502 120 </t>
  </si>
  <si>
    <t xml:space="preserve">953 0102 9010055502 100 </t>
  </si>
  <si>
    <t xml:space="preserve">953 0102 9010055502 000 </t>
  </si>
  <si>
    <t xml:space="preserve">944 0104 9010055502 000 </t>
  </si>
  <si>
    <t xml:space="preserve">944 0104 9010055502 100 </t>
  </si>
  <si>
    <t xml:space="preserve">944 0104 9010055502 120 </t>
  </si>
  <si>
    <t xml:space="preserve">944 0104 9010055502 121 </t>
  </si>
  <si>
    <t>000 20245550130000 150</t>
  </si>
  <si>
    <t>000 20245550000000 150</t>
  </si>
  <si>
    <t>Межбюджетные трансферты,передаваемые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</si>
  <si>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</si>
  <si>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953 0102 9010050000 000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</si>
  <si>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</si>
  <si>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>Глава администрации</t>
  </si>
  <si>
    <t xml:space="preserve">944 0104 9010050000 000 </t>
  </si>
  <si>
    <t>944 0104 9010097050 851</t>
  </si>
  <si>
    <t xml:space="preserve">944 0409 04001S4660 200 </t>
  </si>
  <si>
    <t xml:space="preserve">944 0409 04001S4660 000 </t>
  </si>
  <si>
    <t xml:space="preserve">944 0409 04001S4660 240 </t>
  </si>
  <si>
    <t xml:space="preserve">944 0409 04001S4660 244 </t>
  </si>
  <si>
    <t xml:space="preserve">944 0501 0510120450 800 </t>
  </si>
  <si>
    <t xml:space="preserve">944 0501 0510120450 830 </t>
  </si>
  <si>
    <t xml:space="preserve">944 0501 0510120450 831 </t>
  </si>
  <si>
    <t xml:space="preserve">944 0501 0510120450 850 </t>
  </si>
  <si>
    <t xml:space="preserve">944 0501 0510120450 851 </t>
  </si>
  <si>
    <t>944 0501 0510120450 853</t>
  </si>
  <si>
    <t xml:space="preserve">944 0502 0630320470 800 </t>
  </si>
  <si>
    <t xml:space="preserve">944 0502 0630320470 850 </t>
  </si>
  <si>
    <t xml:space="preserve">944 0502 0630320470 851 </t>
  </si>
  <si>
    <t xml:space="preserve">944 0503 0700120480 800 </t>
  </si>
  <si>
    <t xml:space="preserve">944 0503 0700120480 850 </t>
  </si>
  <si>
    <t xml:space="preserve">944 0503 0700120480 851 </t>
  </si>
  <si>
    <t xml:space="preserve">944 0503 0700120520 800 </t>
  </si>
  <si>
    <t xml:space="preserve">944 0503 0700120520 850 </t>
  </si>
  <si>
    <t xml:space="preserve">944 0503 0700120520 851 </t>
  </si>
  <si>
    <t xml:space="preserve">944 0503 07001S4840 244 </t>
  </si>
  <si>
    <t xml:space="preserve">944 0503 07001S4840 240 </t>
  </si>
  <si>
    <t xml:space="preserve">944 0503 07001S4840 200 </t>
  </si>
  <si>
    <t xml:space="preserve">944 0503 07001S4840 000 </t>
  </si>
  <si>
    <t>Уплата налога на имущество организаций и земельного налога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</si>
  <si>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</si>
  <si>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</si>
  <si>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</si>
  <si>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000 11607090000000140</t>
  </si>
  <si>
    <t>000 11607090130000140</t>
  </si>
  <si>
    <t>на н.г 6 938 698,83</t>
  </si>
  <si>
    <t xml:space="preserve">944 1102 0810200000 000 </t>
  </si>
  <si>
    <t xml:space="preserve">944 1102 08102S0000 000 </t>
  </si>
  <si>
    <t xml:space="preserve">944 1102 08102S4050 000 </t>
  </si>
  <si>
    <t xml:space="preserve">944 1102 08102S4050 400 </t>
  </si>
  <si>
    <t xml:space="preserve">944 1102 08102S4050 410 </t>
  </si>
  <si>
    <t xml:space="preserve">944 1102 08102S4050 414 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</si>
  <si>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</si>
  <si>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</si>
  <si>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Массовый спорт</t>
  </si>
  <si>
    <t xml:space="preserve">944 1102 0000000000 000 </t>
  </si>
  <si>
    <t>Основное мероприятие "Строительство, реконструкция и проектирование строительных объектов"</t>
  </si>
  <si>
    <t>Мероприятия по строительству, проектированию и реконструкции плоскостных спортивных сооружений и стадионов</t>
  </si>
  <si>
    <t>Единый сельскохозяйственный налог (пени по соответствующему платежу)</t>
  </si>
  <si>
    <t>000 10503010012100110</t>
  </si>
  <si>
    <t>000 11610123010131140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</si>
  <si>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</si>
  <si>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</si>
  <si>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квартал</t>
  </si>
  <si>
    <t>944 0409 0400120910 850</t>
  </si>
  <si>
    <t>944 0409 0400120910 851</t>
  </si>
  <si>
    <t xml:space="preserve">944 0409 0400120910 800 </t>
  </si>
  <si>
    <t xml:space="preserve">944 0503 07002S0000 000 </t>
  </si>
  <si>
    <t xml:space="preserve">944 0503 07002S4750 000 </t>
  </si>
  <si>
    <t xml:space="preserve">944 0503 07002S4750 200 </t>
  </si>
  <si>
    <t xml:space="preserve">944 0503 07002S4750 240 </t>
  </si>
  <si>
    <t xml:space="preserve">944 0503 07002S4750 244 </t>
  </si>
  <si>
    <t>Мероприятия по благоустройству дворовых территорий муниципальных образований Ленинградской области</t>
  </si>
  <si>
    <t>000 11607000010000140</t>
  </si>
  <si>
    <t>000 11610000000000140</t>
  </si>
  <si>
    <t>000 11601000010000140</t>
  </si>
  <si>
    <t>000 11601070010000140</t>
  </si>
  <si>
    <t>000 11601074010000140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</si>
  <si>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</si>
  <si>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</si>
  <si>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</si>
  <si>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000 2 19 60010 13 0000 150</t>
  </si>
  <si>
    <t>944 0502 06101S4730 414</t>
  </si>
  <si>
    <t>944 0502 06101S4730 410</t>
  </si>
  <si>
    <t>944 0502 06101S4730 400</t>
  </si>
  <si>
    <t xml:space="preserve">944 0502 06101S4730 000 </t>
  </si>
  <si>
    <t>000 11602000020000140</t>
  </si>
  <si>
    <t>000 11602020020000140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</si>
  <si>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</si>
  <si>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об административных правонарушениях, за нарушение муниципальных правовых актов</t>
  </si>
  <si>
    <t>Софинансирование мероприятия на капитальное строительство (реконструкцию) объектов теплоэнергетики, включая проектно-изыскательские работы</t>
  </si>
  <si>
    <t>07 июля 2020 года</t>
  </si>
  <si>
    <t>на 01 августа 2020 г.</t>
  </si>
  <si>
    <t>01 |08|2020</t>
  </si>
  <si>
    <t>000 20216001000000 150</t>
  </si>
  <si>
    <t>000 20216001130000 150</t>
  </si>
  <si>
    <t>на 01 ноября 2020 г.</t>
  </si>
  <si>
    <t>01 |11|2020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</si>
  <si>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</si>
  <si>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</si>
  <si>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000 11610060000000140</t>
  </si>
  <si>
    <t>Платежи в целях возмещения убытков, причиненных уклонением от заключения муниципального контракта</t>
  </si>
  <si>
    <t>Получение кредитов от кредитных организаций бюджетами гордских поселений в валюте Российской Федерации</t>
  </si>
  <si>
    <t>х</t>
  </si>
  <si>
    <t>из них:</t>
  </si>
  <si>
    <t xml:space="preserve">Изменение остатков средств </t>
  </si>
  <si>
    <t>000 01 00 000000 0000 000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</si>
</sst>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_ ;[Red]\-0.00\ "/>
    <numFmt numFmtId="166" formatCode="?"/>
    <numFmt numFmtId="167" formatCode="#,##0.00_р_."/>
    <numFmt numFmtId="168" formatCode="#,##0.00_ ;[Red]\-#,##0.00\ "/>
    <numFmt numFmtId="169" formatCode="0.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u/>
      <sz val="8"/>
      <name val="Arial"/>
      <family val="2"/>
      <charset val="204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  <charset val="204"/>
    </font>
    <font>
      <i/>
      <sz val="9"/>
      <name val="Calibri"/>
      <family val="2"/>
    </font>
    <font>
      <i/>
      <sz val="1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  <charset val="204"/>
    </font>
    <font>
      <sz val="10"/>
      <name val="Calibri"/>
      <family val="2"/>
    </font>
    <font>
      <b/>
      <i/>
      <sz val="9"/>
      <name val="Calibri"/>
      <family val="2"/>
    </font>
    <font>
      <sz val="10"/>
      <name val="Arial"/>
      <family val="2"/>
      <charset val="204"/>
    </font>
    <font>
      <b/>
      <i/>
      <sz val="11"/>
      <name val="Calibri"/>
      <family val="2"/>
      <scheme val="minor"/>
    </font>
    <font>
      <sz val="8"/>
      <color rgb="FF7030A0"/>
      <name val="Arial"/>
      <family val="2"/>
      <charset val="204"/>
    </font>
    <font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8"/>
      <color rgb="FF7030A0"/>
      <name val="Arial"/>
      <family val="2"/>
      <charset val="204"/>
    </font>
    <font>
      <sz val="10"/>
      <color rgb="FF7030A0"/>
      <name val="Calibri"/>
      <family val="2"/>
    </font>
    <font>
      <b/>
      <sz val="9"/>
      <color theme="1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 Cyr"/>
    </font>
    <font>
      <b/>
      <sz val="8"/>
      <color rgb="FFFF000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 Cyr"/>
    </font>
    <font>
      <sz val="8"/>
      <color rgb="FFFF0000"/>
      <name val="Arial Cyr"/>
      <charset val="204"/>
    </font>
    <font>
      <sz val="11"/>
      <color rgb="FFFFC000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 Cyr"/>
    </font>
    <font>
      <b/>
      <sz val="9"/>
      <color theme="8" tint="-0.249977111117893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23" fillId="0" borderId="0"/>
    <xf numFmtId="0" fontId="51" fillId="0" borderId="40">
      <alignment horizontal="left" wrapText="1" indent="2"/>
    </xf>
    <xf numFmtId="49" fontId="51" fillId="0" borderId="41">
      <alignment horizontal="center" shrinkToFit="1"/>
    </xf>
    <xf numFmtId="49" fontId="51" fillId="0" borderId="42">
      <alignment horizontal="center"/>
    </xf>
    <xf numFmtId="0" fontId="53" fillId="0" borderId="0"/>
  </cellStyleXfs>
  <cellXfs count="530">
    <xf numFmtId="0" fontId="0" fillId="0" borderId="0" xfId="0"/>
    <xf numFmtId="0" fontId="9" fillId="0" borderId="0" xfId="0" applyFont="1" applyBorder="1"/>
    <xf numFmtId="0" fontId="0" fillId="0" borderId="0" xfId="0" applyBorder="1"/>
    <xf numFmtId="0" fontId="9" fillId="2" borderId="0" xfId="0" applyFont="1" applyFill="1" applyBorder="1"/>
    <xf numFmtId="0" fontId="0" fillId="2" borderId="0" xfId="0" applyFill="1"/>
    <xf numFmtId="0" fontId="10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4" fontId="13" fillId="2" borderId="0" xfId="0" applyNumberFormat="1" applyFont="1" applyFill="1" applyAlignment="1"/>
    <xf numFmtId="4" fontId="13" fillId="2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164" fontId="10" fillId="2" borderId="0" xfId="1" applyFont="1" applyFill="1" applyBorder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/>
    <xf numFmtId="0" fontId="1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22" fillId="2" borderId="0" xfId="0" applyFont="1" applyFill="1" applyBorder="1"/>
    <xf numFmtId="0" fontId="12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20" fillId="2" borderId="6" xfId="0" applyNumberFormat="1" applyFont="1" applyFill="1" applyBorder="1" applyAlignment="1">
      <alignment horizontal="left" vertical="center"/>
    </xf>
    <xf numFmtId="165" fontId="12" fillId="4" borderId="0" xfId="0" applyNumberFormat="1" applyFont="1" applyFill="1" applyBorder="1"/>
    <xf numFmtId="0" fontId="12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/>
    <xf numFmtId="2" fontId="12" fillId="4" borderId="0" xfId="0" applyNumberFormat="1" applyFont="1" applyFill="1" applyBorder="1"/>
    <xf numFmtId="0" fontId="10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/>
    <xf numFmtId="0" fontId="18" fillId="4" borderId="0" xfId="0" applyFont="1" applyFill="1" applyBorder="1"/>
    <xf numFmtId="0" fontId="18" fillId="4" borderId="0" xfId="0" applyFont="1" applyFill="1"/>
    <xf numFmtId="40" fontId="5" fillId="2" borderId="1" xfId="0" applyNumberFormat="1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>
      <alignment horizontal="right" vertical="center"/>
    </xf>
    <xf numFmtId="168" fontId="10" fillId="2" borderId="0" xfId="0" applyNumberFormat="1" applyFont="1" applyFill="1" applyBorder="1"/>
    <xf numFmtId="0" fontId="9" fillId="3" borderId="1" xfId="0" applyFont="1" applyFill="1" applyBorder="1" applyAlignment="1"/>
    <xf numFmtId="164" fontId="3" fillId="3" borderId="1" xfId="0" applyNumberFormat="1" applyFont="1" applyFill="1" applyBorder="1" applyAlignment="1"/>
    <xf numFmtId="49" fontId="2" fillId="2" borderId="6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26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/>
    <xf numFmtId="165" fontId="13" fillId="2" borderId="0" xfId="0" applyNumberFormat="1" applyFont="1" applyFill="1" applyAlignment="1">
      <alignment horizontal="right"/>
    </xf>
    <xf numFmtId="165" fontId="1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2" fillId="2" borderId="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right"/>
    </xf>
    <xf numFmtId="165" fontId="0" fillId="2" borderId="0" xfId="0" applyNumberForma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left"/>
    </xf>
    <xf numFmtId="2" fontId="12" fillId="2" borderId="3" xfId="0" applyNumberFormat="1" applyFont="1" applyFill="1" applyBorder="1" applyAlignment="1">
      <alignment horizontal="left"/>
    </xf>
    <xf numFmtId="2" fontId="22" fillId="2" borderId="3" xfId="0" applyNumberFormat="1" applyFont="1" applyFill="1" applyBorder="1" applyAlignment="1">
      <alignment horizontal="left"/>
    </xf>
    <xf numFmtId="2" fontId="15" fillId="2" borderId="3" xfId="0" applyNumberFormat="1" applyFont="1" applyFill="1" applyBorder="1" applyAlignment="1">
      <alignment horizontal="left"/>
    </xf>
    <xf numFmtId="2" fontId="26" fillId="2" borderId="3" xfId="0" applyNumberFormat="1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horizontal="left"/>
    </xf>
    <xf numFmtId="168" fontId="22" fillId="2" borderId="0" xfId="0" applyNumberFormat="1" applyFont="1" applyFill="1" applyBorder="1"/>
    <xf numFmtId="4" fontId="26" fillId="2" borderId="0" xfId="0" applyNumberFormat="1" applyFont="1" applyFill="1" applyBorder="1"/>
    <xf numFmtId="0" fontId="5" fillId="2" borderId="5" xfId="0" applyFont="1" applyFill="1" applyBorder="1" applyAlignment="1">
      <alignment vertical="center"/>
    </xf>
    <xf numFmtId="0" fontId="35" fillId="0" borderId="0" xfId="0" applyFont="1"/>
    <xf numFmtId="0" fontId="0" fillId="0" borderId="0" xfId="0" applyFont="1"/>
    <xf numFmtId="0" fontId="12" fillId="5" borderId="0" xfId="0" applyFont="1" applyFill="1" applyBorder="1"/>
    <xf numFmtId="0" fontId="19" fillId="5" borderId="0" xfId="0" applyFont="1" applyFill="1" applyBorder="1"/>
    <xf numFmtId="0" fontId="19" fillId="5" borderId="0" xfId="0" applyFont="1" applyFill="1"/>
    <xf numFmtId="0" fontId="10" fillId="5" borderId="0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49" fontId="11" fillId="2" borderId="1" xfId="0" applyNumberFormat="1" applyFont="1" applyFill="1" applyBorder="1" applyAlignment="1">
      <alignment horizontal="center"/>
    </xf>
    <xf numFmtId="2" fontId="36" fillId="2" borderId="3" xfId="0" applyNumberFormat="1" applyFont="1" applyFill="1" applyBorder="1" applyAlignment="1">
      <alignment horizontal="left"/>
    </xf>
    <xf numFmtId="4" fontId="36" fillId="2" borderId="0" xfId="0" applyNumberFormat="1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5" fillId="3" borderId="0" xfId="0" applyFont="1" applyFill="1"/>
    <xf numFmtId="0" fontId="0" fillId="3" borderId="0" xfId="0" applyFill="1"/>
    <xf numFmtId="4" fontId="34" fillId="2" borderId="1" xfId="0" applyNumberFormat="1" applyFont="1" applyFill="1" applyBorder="1" applyAlignment="1" applyProtection="1">
      <alignment horizontal="right"/>
    </xf>
    <xf numFmtId="4" fontId="34" fillId="2" borderId="31" xfId="0" applyNumberFormat="1" applyFont="1" applyFill="1" applyBorder="1" applyAlignment="1" applyProtection="1">
      <alignment horizontal="right"/>
    </xf>
    <xf numFmtId="4" fontId="32" fillId="2" borderId="1" xfId="0" applyNumberFormat="1" applyFont="1" applyFill="1" applyBorder="1" applyAlignment="1" applyProtection="1">
      <alignment horizontal="right"/>
    </xf>
    <xf numFmtId="4" fontId="32" fillId="2" borderId="31" xfId="0" applyNumberFormat="1" applyFont="1" applyFill="1" applyBorder="1" applyAlignment="1" applyProtection="1">
      <alignment horizontal="right"/>
    </xf>
    <xf numFmtId="49" fontId="5" fillId="2" borderId="30" xfId="0" applyNumberFormat="1" applyFont="1" applyFill="1" applyBorder="1" applyAlignment="1" applyProtection="1">
      <alignment horizontal="left" wrapText="1"/>
    </xf>
    <xf numFmtId="49" fontId="34" fillId="2" borderId="6" xfId="0" applyNumberFormat="1" applyFont="1" applyFill="1" applyBorder="1" applyAlignment="1" applyProtection="1">
      <alignment horizontal="center" wrapText="1"/>
    </xf>
    <xf numFmtId="0" fontId="35" fillId="2" borderId="0" xfId="0" applyFont="1" applyFill="1"/>
    <xf numFmtId="49" fontId="2" fillId="2" borderId="30" xfId="0" applyNumberFormat="1" applyFont="1" applyFill="1" applyBorder="1" applyAlignment="1" applyProtection="1">
      <alignment horizontal="left" wrapText="1"/>
    </xf>
    <xf numFmtId="49" fontId="32" fillId="2" borderId="6" xfId="0" applyNumberFormat="1" applyFont="1" applyFill="1" applyBorder="1" applyAlignment="1" applyProtection="1">
      <alignment horizontal="center" wrapText="1"/>
    </xf>
    <xf numFmtId="4" fontId="32" fillId="2" borderId="2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2" fillId="2" borderId="1" xfId="0" applyFont="1" applyFill="1" applyBorder="1" applyAlignment="1">
      <alignment vertical="center" wrapText="1"/>
    </xf>
    <xf numFmtId="49" fontId="5" fillId="2" borderId="1" xfId="3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6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67" fontId="20" fillId="2" borderId="2" xfId="0" applyNumberFormat="1" applyFont="1" applyFill="1" applyBorder="1" applyAlignment="1">
      <alignment horizontal="left" vertical="center"/>
    </xf>
    <xf numFmtId="167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/>
    </xf>
    <xf numFmtId="167" fontId="14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34" fillId="2" borderId="2" xfId="0" applyNumberFormat="1" applyFont="1" applyFill="1" applyBorder="1" applyAlignment="1" applyProtection="1">
      <alignment horizontal="left"/>
    </xf>
    <xf numFmtId="49" fontId="6" fillId="2" borderId="2" xfId="0" applyNumberFormat="1" applyFont="1" applyFill="1" applyBorder="1" applyAlignment="1" applyProtection="1">
      <alignment horizontal="left"/>
    </xf>
    <xf numFmtId="49" fontId="32" fillId="2" borderId="2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1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>
      <alignment vertical="center"/>
    </xf>
    <xf numFmtId="4" fontId="0" fillId="0" borderId="0" xfId="0" applyNumberFormat="1"/>
    <xf numFmtId="0" fontId="35" fillId="4" borderId="0" xfId="0" applyFont="1" applyFill="1"/>
    <xf numFmtId="43" fontId="9" fillId="2" borderId="0" xfId="0" applyNumberFormat="1" applyFont="1" applyFill="1" applyBorder="1"/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 applyProtection="1">
      <alignment horizontal="left" wrapText="1"/>
    </xf>
    <xf numFmtId="166" fontId="2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vertical="top" wrapText="1"/>
    </xf>
    <xf numFmtId="49" fontId="2" fillId="2" borderId="30" xfId="0" applyNumberFormat="1" applyFont="1" applyFill="1" applyBorder="1" applyAlignment="1" applyProtection="1">
      <alignment horizontal="left" vertical="top" wrapText="1"/>
    </xf>
    <xf numFmtId="49" fontId="32" fillId="2" borderId="1" xfId="0" applyNumberFormat="1" applyFont="1" applyFill="1" applyBorder="1" applyAlignment="1" applyProtection="1">
      <alignment horizontal="center" wrapText="1"/>
    </xf>
    <xf numFmtId="0" fontId="23" fillId="2" borderId="11" xfId="0" applyFont="1" applyFill="1" applyBorder="1" applyAlignment="1" applyProtection="1"/>
    <xf numFmtId="0" fontId="33" fillId="2" borderId="32" xfId="0" applyFont="1" applyFill="1" applyBorder="1" applyAlignment="1" applyProtection="1"/>
    <xf numFmtId="0" fontId="33" fillId="2" borderId="32" xfId="0" applyFont="1" applyFill="1" applyBorder="1" applyAlignment="1" applyProtection="1">
      <alignment horizontal="left"/>
    </xf>
    <xf numFmtId="49" fontId="2" fillId="2" borderId="36" xfId="0" applyNumberFormat="1" applyFont="1" applyFill="1" applyBorder="1" applyAlignment="1" applyProtection="1">
      <alignment horizontal="left" wrapText="1"/>
    </xf>
    <xf numFmtId="49" fontId="32" fillId="2" borderId="33" xfId="0" applyNumberFormat="1" applyFont="1" applyFill="1" applyBorder="1" applyAlignment="1" applyProtection="1">
      <alignment horizontal="center" wrapText="1"/>
    </xf>
    <xf numFmtId="49" fontId="32" fillId="2" borderId="34" xfId="0" applyNumberFormat="1" applyFont="1" applyFill="1" applyBorder="1" applyAlignment="1" applyProtection="1">
      <alignment horizontal="left"/>
    </xf>
    <xf numFmtId="0" fontId="33" fillId="2" borderId="32" xfId="0" applyFont="1" applyFill="1" applyBorder="1" applyAlignment="1" applyProtection="1">
      <alignment horizontal="right"/>
    </xf>
    <xf numFmtId="4" fontId="32" fillId="2" borderId="35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2" fontId="26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left"/>
    </xf>
    <xf numFmtId="165" fontId="0" fillId="2" borderId="0" xfId="0" applyNumberFormat="1" applyFill="1" applyBorder="1"/>
    <xf numFmtId="0" fontId="5" fillId="2" borderId="0" xfId="0" applyFont="1" applyFill="1" applyBorder="1" applyAlignment="1">
      <alignment vertical="center"/>
    </xf>
    <xf numFmtId="0" fontId="33" fillId="2" borderId="38" xfId="0" applyFont="1" applyFill="1" applyBorder="1" applyAlignment="1" applyProtection="1"/>
    <xf numFmtId="4" fontId="32" fillId="2" borderId="34" xfId="0" applyNumberFormat="1" applyFont="1" applyFill="1" applyBorder="1" applyAlignment="1" applyProtection="1">
      <alignment horizontal="right"/>
    </xf>
    <xf numFmtId="4" fontId="32" fillId="2" borderId="36" xfId="0" applyNumberFormat="1" applyFont="1" applyFill="1" applyBorder="1" applyAlignment="1" applyProtection="1">
      <alignment horizontal="right"/>
    </xf>
    <xf numFmtId="0" fontId="0" fillId="7" borderId="0" xfId="0" applyFill="1"/>
    <xf numFmtId="0" fontId="35" fillId="7" borderId="0" xfId="0" applyFont="1" applyFill="1"/>
    <xf numFmtId="0" fontId="45" fillId="2" borderId="0" xfId="0" applyFont="1" applyFill="1"/>
    <xf numFmtId="0" fontId="0" fillId="8" borderId="0" xfId="0" applyFill="1"/>
    <xf numFmtId="0" fontId="35" fillId="8" borderId="0" xfId="0" applyFont="1" applyFill="1"/>
    <xf numFmtId="0" fontId="0" fillId="9" borderId="0" xfId="0" applyFill="1"/>
    <xf numFmtId="49" fontId="38" fillId="2" borderId="30" xfId="0" applyNumberFormat="1" applyFont="1" applyFill="1" applyBorder="1" applyAlignment="1" applyProtection="1">
      <alignment horizontal="left" wrapText="1"/>
    </xf>
    <xf numFmtId="0" fontId="47" fillId="0" borderId="0" xfId="0" applyFont="1"/>
    <xf numFmtId="0" fontId="11" fillId="2" borderId="2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7" fillId="3" borderId="0" xfId="0" applyFont="1" applyFill="1"/>
    <xf numFmtId="0" fontId="35" fillId="10" borderId="0" xfId="0" applyFont="1" applyFill="1"/>
    <xf numFmtId="0" fontId="0" fillId="10" borderId="0" xfId="0" applyFill="1"/>
    <xf numFmtId="0" fontId="2" fillId="2" borderId="0" xfId="0" applyFont="1" applyFill="1" applyAlignment="1">
      <alignment horizontal="left" wrapText="1"/>
    </xf>
    <xf numFmtId="49" fontId="39" fillId="2" borderId="6" xfId="0" applyNumberFormat="1" applyFont="1" applyFill="1" applyBorder="1" applyAlignment="1" applyProtection="1">
      <alignment horizontal="center" wrapText="1"/>
    </xf>
    <xf numFmtId="40" fontId="5" fillId="2" borderId="1" xfId="0" applyNumberFormat="1" applyFont="1" applyFill="1" applyBorder="1" applyAlignment="1">
      <alignment vertical="center"/>
    </xf>
    <xf numFmtId="40" fontId="2" fillId="2" borderId="1" xfId="0" applyNumberFormat="1" applyFont="1" applyFill="1" applyBorder="1" applyAlignment="1">
      <alignment vertical="center"/>
    </xf>
    <xf numFmtId="40" fontId="14" fillId="2" borderId="1" xfId="0" applyNumberFormat="1" applyFont="1" applyFill="1" applyBorder="1" applyAlignment="1">
      <alignment vertical="center"/>
    </xf>
    <xf numFmtId="40" fontId="20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0" fontId="2" fillId="2" borderId="7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4" fontId="38" fillId="2" borderId="2" xfId="0" applyNumberFormat="1" applyFont="1" applyFill="1" applyBorder="1" applyAlignment="1">
      <alignment vertical="center"/>
    </xf>
    <xf numFmtId="40" fontId="5" fillId="2" borderId="7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 applyProtection="1">
      <alignment horizontal="left" wrapText="1"/>
    </xf>
    <xf numFmtId="49" fontId="32" fillId="3" borderId="6" xfId="0" applyNumberFormat="1" applyFont="1" applyFill="1" applyBorder="1" applyAlignment="1" applyProtection="1">
      <alignment horizontal="center" wrapText="1"/>
    </xf>
    <xf numFmtId="0" fontId="36" fillId="3" borderId="0" xfId="0" applyFont="1" applyFill="1" applyBorder="1"/>
    <xf numFmtId="0" fontId="37" fillId="3" borderId="0" xfId="0" applyFont="1" applyFill="1" applyBorder="1"/>
    <xf numFmtId="168" fontId="26" fillId="2" borderId="0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>
      <alignment horizontal="left" vertical="center"/>
    </xf>
    <xf numFmtId="4" fontId="48" fillId="2" borderId="1" xfId="0" applyNumberFormat="1" applyFont="1" applyFill="1" applyBorder="1" applyAlignment="1" applyProtection="1">
      <alignment horizontal="right"/>
    </xf>
    <xf numFmtId="4" fontId="48" fillId="2" borderId="2" xfId="0" applyNumberFormat="1" applyFont="1" applyFill="1" applyBorder="1" applyAlignment="1" applyProtection="1">
      <alignment horizontal="right"/>
    </xf>
    <xf numFmtId="4" fontId="48" fillId="2" borderId="31" xfId="0" applyNumberFormat="1" applyFont="1" applyFill="1" applyBorder="1" applyAlignment="1" applyProtection="1">
      <alignment horizontal="right"/>
    </xf>
    <xf numFmtId="4" fontId="35" fillId="2" borderId="0" xfId="0" applyNumberFormat="1" applyFont="1" applyFill="1"/>
    <xf numFmtId="0" fontId="47" fillId="2" borderId="0" xfId="0" applyFont="1" applyFill="1"/>
    <xf numFmtId="49" fontId="39" fillId="2" borderId="2" xfId="0" applyNumberFormat="1" applyFont="1" applyFill="1" applyBorder="1" applyAlignment="1" applyProtection="1">
      <alignment horizontal="left"/>
    </xf>
    <xf numFmtId="4" fontId="39" fillId="2" borderId="1" xfId="0" applyNumberFormat="1" applyFont="1" applyFill="1" applyBorder="1" applyAlignment="1" applyProtection="1">
      <alignment horizontal="right"/>
    </xf>
    <xf numFmtId="4" fontId="39" fillId="2" borderId="31" xfId="0" applyNumberFormat="1" applyFont="1" applyFill="1" applyBorder="1" applyAlignment="1" applyProtection="1">
      <alignment horizontal="right"/>
    </xf>
    <xf numFmtId="4" fontId="39" fillId="2" borderId="2" xfId="0" applyNumberFormat="1" applyFont="1" applyFill="1" applyBorder="1" applyAlignment="1" applyProtection="1">
      <alignment horizontal="right"/>
    </xf>
    <xf numFmtId="2" fontId="7" fillId="2" borderId="1" xfId="0" applyNumberFormat="1" applyFont="1" applyFill="1" applyBorder="1" applyAlignment="1">
      <alignment horizontal="left"/>
    </xf>
    <xf numFmtId="49" fontId="5" fillId="3" borderId="30" xfId="0" applyNumberFormat="1" applyFont="1" applyFill="1" applyBorder="1" applyAlignment="1" applyProtection="1">
      <alignment horizontal="left" wrapText="1"/>
    </xf>
    <xf numFmtId="49" fontId="34" fillId="3" borderId="6" xfId="0" applyNumberFormat="1" applyFont="1" applyFill="1" applyBorder="1" applyAlignment="1" applyProtection="1">
      <alignment horizontal="center" wrapText="1"/>
    </xf>
    <xf numFmtId="49" fontId="34" fillId="3" borderId="2" xfId="0" applyNumberFormat="1" applyFont="1" applyFill="1" applyBorder="1" applyAlignment="1" applyProtection="1">
      <alignment horizontal="left"/>
    </xf>
    <xf numFmtId="4" fontId="34" fillId="3" borderId="1" xfId="0" applyNumberFormat="1" applyFont="1" applyFill="1" applyBorder="1" applyAlignment="1" applyProtection="1">
      <alignment horizontal="right"/>
    </xf>
    <xf numFmtId="49" fontId="32" fillId="3" borderId="2" xfId="0" applyNumberFormat="1" applyFont="1" applyFill="1" applyBorder="1" applyAlignment="1" applyProtection="1">
      <alignment horizontal="left"/>
    </xf>
    <xf numFmtId="4" fontId="32" fillId="3" borderId="1" xfId="0" applyNumberFormat="1" applyFont="1" applyFill="1" applyBorder="1" applyAlignment="1" applyProtection="1">
      <alignment horizontal="right"/>
    </xf>
    <xf numFmtId="4" fontId="32" fillId="3" borderId="2" xfId="0" applyNumberFormat="1" applyFont="1" applyFill="1" applyBorder="1" applyAlignment="1" applyProtection="1">
      <alignment horizontal="right"/>
    </xf>
    <xf numFmtId="4" fontId="34" fillId="3" borderId="31" xfId="0" applyNumberFormat="1" applyFont="1" applyFill="1" applyBorder="1" applyAlignment="1" applyProtection="1">
      <alignment horizontal="right"/>
    </xf>
    <xf numFmtId="4" fontId="32" fillId="3" borderId="3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left"/>
    </xf>
    <xf numFmtId="49" fontId="33" fillId="2" borderId="0" xfId="0" applyNumberFormat="1" applyFont="1" applyFill="1" applyBorder="1" applyAlignment="1" applyProtection="1"/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3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horizontal="left" vertical="center" wrapText="1"/>
    </xf>
    <xf numFmtId="49" fontId="32" fillId="2" borderId="20" xfId="0" applyNumberFormat="1" applyFont="1" applyFill="1" applyBorder="1" applyAlignment="1" applyProtection="1">
      <alignment horizontal="center" vertical="center" wrapText="1"/>
    </xf>
    <xf numFmtId="49" fontId="32" fillId="2" borderId="21" xfId="0" applyNumberFormat="1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/>
    </xf>
    <xf numFmtId="0" fontId="32" fillId="2" borderId="23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left" vertical="center"/>
    </xf>
    <xf numFmtId="49" fontId="32" fillId="2" borderId="23" xfId="0" applyNumberFormat="1" applyFont="1" applyFill="1" applyBorder="1" applyAlignment="1" applyProtection="1">
      <alignment horizontal="center" vertical="center"/>
    </xf>
    <xf numFmtId="49" fontId="32" fillId="2" borderId="24" xfId="0" applyNumberFormat="1" applyFont="1" applyFill="1" applyBorder="1" applyAlignment="1" applyProtection="1">
      <alignment horizontal="center" vertical="center"/>
    </xf>
    <xf numFmtId="49" fontId="32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left" wrapText="1"/>
    </xf>
    <xf numFmtId="49" fontId="34" fillId="2" borderId="9" xfId="0" applyNumberFormat="1" applyFont="1" applyFill="1" applyBorder="1" applyAlignment="1" applyProtection="1">
      <alignment horizontal="center" wrapText="1"/>
    </xf>
    <xf numFmtId="49" fontId="34" fillId="2" borderId="20" xfId="0" applyNumberFormat="1" applyFont="1" applyFill="1" applyBorder="1" applyAlignment="1" applyProtection="1">
      <alignment horizontal="left"/>
    </xf>
    <xf numFmtId="4" fontId="34" fillId="2" borderId="7" xfId="0" applyNumberFormat="1" applyFont="1" applyFill="1" applyBorder="1" applyAlignment="1" applyProtection="1">
      <alignment horizontal="right"/>
    </xf>
    <xf numFmtId="4" fontId="34" fillId="2" borderId="21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/>
    <xf numFmtId="0" fontId="33" fillId="2" borderId="28" xfId="0" applyFont="1" applyFill="1" applyBorder="1" applyAlignment="1" applyProtection="1"/>
    <xf numFmtId="0" fontId="33" fillId="2" borderId="8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right"/>
    </xf>
    <xf numFmtId="0" fontId="33" fillId="2" borderId="4" xfId="0" applyFont="1" applyFill="1" applyBorder="1" applyAlignment="1" applyProtection="1"/>
    <xf numFmtId="0" fontId="33" fillId="2" borderId="29" xfId="0" applyFont="1" applyFill="1" applyBorder="1" applyAlignment="1" applyProtection="1"/>
    <xf numFmtId="4" fontId="34" fillId="2" borderId="2" xfId="0" applyNumberFormat="1" applyFont="1" applyFill="1" applyBorder="1" applyAlignment="1" applyProtection="1">
      <alignment horizontal="right"/>
    </xf>
    <xf numFmtId="49" fontId="42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center"/>
    </xf>
    <xf numFmtId="49" fontId="5" fillId="11" borderId="30" xfId="0" applyNumberFormat="1" applyFont="1" applyFill="1" applyBorder="1" applyAlignment="1" applyProtection="1">
      <alignment horizontal="left" wrapText="1"/>
    </xf>
    <xf numFmtId="49" fontId="34" fillId="11" borderId="6" xfId="0" applyNumberFormat="1" applyFont="1" applyFill="1" applyBorder="1" applyAlignment="1" applyProtection="1">
      <alignment horizontal="center" wrapText="1"/>
    </xf>
    <xf numFmtId="49" fontId="34" fillId="11" borderId="2" xfId="0" applyNumberFormat="1" applyFont="1" applyFill="1" applyBorder="1" applyAlignment="1" applyProtection="1">
      <alignment horizontal="left"/>
    </xf>
    <xf numFmtId="4" fontId="34" fillId="11" borderId="1" xfId="0" applyNumberFormat="1" applyFont="1" applyFill="1" applyBorder="1" applyAlignment="1" applyProtection="1">
      <alignment horizontal="right"/>
    </xf>
    <xf numFmtId="4" fontId="34" fillId="11" borderId="31" xfId="0" applyNumberFormat="1" applyFont="1" applyFill="1" applyBorder="1" applyAlignment="1" applyProtection="1">
      <alignment horizontal="right"/>
    </xf>
    <xf numFmtId="0" fontId="0" fillId="11" borderId="0" xfId="0" applyFill="1"/>
    <xf numFmtId="49" fontId="2" fillId="11" borderId="30" xfId="0" applyNumberFormat="1" applyFont="1" applyFill="1" applyBorder="1" applyAlignment="1" applyProtection="1">
      <alignment horizontal="left" wrapText="1"/>
    </xf>
    <xf numFmtId="49" fontId="32" fillId="11" borderId="6" xfId="0" applyNumberFormat="1" applyFont="1" applyFill="1" applyBorder="1" applyAlignment="1" applyProtection="1">
      <alignment horizontal="center" wrapText="1"/>
    </xf>
    <xf numFmtId="49" fontId="32" fillId="11" borderId="2" xfId="0" applyNumberFormat="1" applyFont="1" applyFill="1" applyBorder="1" applyAlignment="1" applyProtection="1">
      <alignment horizontal="left"/>
    </xf>
    <xf numFmtId="4" fontId="32" fillId="11" borderId="1" xfId="0" applyNumberFormat="1" applyFont="1" applyFill="1" applyBorder="1" applyAlignment="1" applyProtection="1">
      <alignment horizontal="right"/>
    </xf>
    <xf numFmtId="4" fontId="32" fillId="11" borderId="31" xfId="0" applyNumberFormat="1" applyFont="1" applyFill="1" applyBorder="1" applyAlignment="1" applyProtection="1">
      <alignment horizontal="right"/>
    </xf>
    <xf numFmtId="4" fontId="32" fillId="11" borderId="2" xfId="0" applyNumberFormat="1" applyFont="1" applyFill="1" applyBorder="1" applyAlignment="1" applyProtection="1">
      <alignment horizontal="right"/>
    </xf>
    <xf numFmtId="0" fontId="35" fillId="11" borderId="0" xfId="0" applyFont="1" applyFill="1"/>
    <xf numFmtId="49" fontId="5" fillId="11" borderId="30" xfId="0" applyNumberFormat="1" applyFont="1" applyFill="1" applyBorder="1" applyAlignment="1" applyProtection="1">
      <alignment horizontal="left" vertical="top" wrapText="1"/>
    </xf>
    <xf numFmtId="0" fontId="0" fillId="11" borderId="0" xfId="0" applyFont="1" applyFill="1"/>
    <xf numFmtId="49" fontId="6" fillId="11" borderId="2" xfId="0" applyNumberFormat="1" applyFont="1" applyFill="1" applyBorder="1" applyAlignment="1" applyProtection="1">
      <alignment horizontal="left"/>
    </xf>
    <xf numFmtId="49" fontId="5" fillId="12" borderId="30" xfId="0" applyNumberFormat="1" applyFont="1" applyFill="1" applyBorder="1" applyAlignment="1" applyProtection="1">
      <alignment horizontal="left" wrapText="1"/>
    </xf>
    <xf numFmtId="49" fontId="34" fillId="12" borderId="6" xfId="0" applyNumberFormat="1" applyFont="1" applyFill="1" applyBorder="1" applyAlignment="1" applyProtection="1">
      <alignment horizontal="center" wrapText="1"/>
    </xf>
    <xf numFmtId="49" fontId="34" fillId="12" borderId="2" xfId="0" applyNumberFormat="1" applyFont="1" applyFill="1" applyBorder="1" applyAlignment="1" applyProtection="1">
      <alignment horizontal="left"/>
    </xf>
    <xf numFmtId="4" fontId="34" fillId="12" borderId="1" xfId="0" applyNumberFormat="1" applyFont="1" applyFill="1" applyBorder="1" applyAlignment="1" applyProtection="1">
      <alignment horizontal="right"/>
    </xf>
    <xf numFmtId="4" fontId="34" fillId="12" borderId="31" xfId="0" applyNumberFormat="1" applyFont="1" applyFill="1" applyBorder="1" applyAlignment="1" applyProtection="1">
      <alignment horizontal="right"/>
    </xf>
    <xf numFmtId="0" fontId="35" fillId="12" borderId="0" xfId="0" applyFont="1" applyFill="1"/>
    <xf numFmtId="49" fontId="2" fillId="12" borderId="30" xfId="0" applyNumberFormat="1" applyFont="1" applyFill="1" applyBorder="1" applyAlignment="1" applyProtection="1">
      <alignment horizontal="left" wrapText="1"/>
    </xf>
    <xf numFmtId="49" fontId="32" fillId="12" borderId="6" xfId="0" applyNumberFormat="1" applyFont="1" applyFill="1" applyBorder="1" applyAlignment="1" applyProtection="1">
      <alignment horizontal="center" wrapText="1"/>
    </xf>
    <xf numFmtId="49" fontId="32" fillId="12" borderId="2" xfId="0" applyNumberFormat="1" applyFont="1" applyFill="1" applyBorder="1" applyAlignment="1" applyProtection="1">
      <alignment horizontal="left"/>
    </xf>
    <xf numFmtId="4" fontId="32" fillId="12" borderId="1" xfId="0" applyNumberFormat="1" applyFont="1" applyFill="1" applyBorder="1" applyAlignment="1" applyProtection="1">
      <alignment horizontal="right"/>
    </xf>
    <xf numFmtId="4" fontId="32" fillId="12" borderId="31" xfId="0" applyNumberFormat="1" applyFont="1" applyFill="1" applyBorder="1" applyAlignment="1" applyProtection="1">
      <alignment horizontal="right"/>
    </xf>
    <xf numFmtId="0" fontId="0" fillId="12" borderId="0" xfId="0" applyFill="1"/>
    <xf numFmtId="4" fontId="32" fillId="12" borderId="2" xfId="0" applyNumberFormat="1" applyFont="1" applyFill="1" applyBorder="1" applyAlignment="1" applyProtection="1">
      <alignment horizontal="right"/>
    </xf>
    <xf numFmtId="2" fontId="9" fillId="2" borderId="0" xfId="0" applyNumberFormat="1" applyFont="1" applyFill="1" applyBorder="1"/>
    <xf numFmtId="0" fontId="49" fillId="2" borderId="0" xfId="0" applyFont="1" applyFill="1" applyBorder="1" applyAlignment="1"/>
    <xf numFmtId="49" fontId="2" fillId="13" borderId="30" xfId="0" applyNumberFormat="1" applyFont="1" applyFill="1" applyBorder="1" applyAlignment="1" applyProtection="1">
      <alignment horizontal="left" wrapText="1"/>
    </xf>
    <xf numFmtId="49" fontId="32" fillId="13" borderId="6" xfId="0" applyNumberFormat="1" applyFont="1" applyFill="1" applyBorder="1" applyAlignment="1" applyProtection="1">
      <alignment horizontal="center" wrapText="1"/>
    </xf>
    <xf numFmtId="49" fontId="32" fillId="13" borderId="2" xfId="0" applyNumberFormat="1" applyFont="1" applyFill="1" applyBorder="1" applyAlignment="1" applyProtection="1">
      <alignment horizontal="left"/>
    </xf>
    <xf numFmtId="4" fontId="32" fillId="13" borderId="1" xfId="0" applyNumberFormat="1" applyFont="1" applyFill="1" applyBorder="1" applyAlignment="1" applyProtection="1">
      <alignment horizontal="right"/>
    </xf>
    <xf numFmtId="4" fontId="32" fillId="13" borderId="31" xfId="0" applyNumberFormat="1" applyFont="1" applyFill="1" applyBorder="1" applyAlignment="1" applyProtection="1">
      <alignment horizontal="right"/>
    </xf>
    <xf numFmtId="4" fontId="32" fillId="13" borderId="2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justify" vertical="center" wrapText="1"/>
    </xf>
    <xf numFmtId="49" fontId="14" fillId="13" borderId="6" xfId="0" applyNumberFormat="1" applyFont="1" applyFill="1" applyBorder="1" applyAlignment="1" applyProtection="1">
      <alignment horizontal="center" wrapText="1"/>
    </xf>
    <xf numFmtId="49" fontId="2" fillId="13" borderId="2" xfId="0" applyNumberFormat="1" applyFont="1" applyFill="1" applyBorder="1" applyAlignment="1" applyProtection="1">
      <alignment horizontal="left"/>
    </xf>
    <xf numFmtId="4" fontId="2" fillId="13" borderId="1" xfId="0" applyNumberFormat="1" applyFont="1" applyFill="1" applyBorder="1" applyAlignment="1" applyProtection="1">
      <alignment horizontal="right"/>
    </xf>
    <xf numFmtId="4" fontId="14" fillId="13" borderId="1" xfId="0" applyNumberFormat="1" applyFont="1" applyFill="1" applyBorder="1" applyAlignment="1" applyProtection="1">
      <alignment horizontal="right"/>
    </xf>
    <xf numFmtId="4" fontId="14" fillId="13" borderId="31" xfId="0" applyNumberFormat="1" applyFont="1" applyFill="1" applyBorder="1" applyAlignment="1" applyProtection="1">
      <alignment horizontal="right"/>
    </xf>
    <xf numFmtId="166" fontId="2" fillId="13" borderId="30" xfId="0" applyNumberFormat="1" applyFont="1" applyFill="1" applyBorder="1" applyAlignment="1" applyProtection="1">
      <alignment horizontal="left" wrapText="1"/>
    </xf>
    <xf numFmtId="49" fontId="5" fillId="13" borderId="30" xfId="0" applyNumberFormat="1" applyFont="1" applyFill="1" applyBorder="1" applyAlignment="1" applyProtection="1">
      <alignment horizontal="left" wrapText="1"/>
    </xf>
    <xf numFmtId="49" fontId="34" fillId="13" borderId="6" xfId="0" applyNumberFormat="1" applyFont="1" applyFill="1" applyBorder="1" applyAlignment="1" applyProtection="1">
      <alignment horizontal="center" wrapText="1"/>
    </xf>
    <xf numFmtId="49" fontId="34" fillId="13" borderId="2" xfId="0" applyNumberFormat="1" applyFont="1" applyFill="1" applyBorder="1" applyAlignment="1" applyProtection="1">
      <alignment horizontal="left"/>
    </xf>
    <xf numFmtId="4" fontId="34" fillId="13" borderId="1" xfId="0" applyNumberFormat="1" applyFont="1" applyFill="1" applyBorder="1" applyAlignment="1" applyProtection="1">
      <alignment horizontal="right"/>
    </xf>
    <xf numFmtId="4" fontId="34" fillId="13" borderId="31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0" fillId="13" borderId="0" xfId="0" applyFill="1"/>
    <xf numFmtId="0" fontId="2" fillId="13" borderId="1" xfId="0" applyFont="1" applyFill="1" applyBorder="1" applyAlignment="1">
      <alignment horizontal="left" vertical="center" wrapText="1"/>
    </xf>
    <xf numFmtId="49" fontId="38" fillId="13" borderId="30" xfId="0" applyNumberFormat="1" applyFont="1" applyFill="1" applyBorder="1" applyAlignment="1" applyProtection="1">
      <alignment horizontal="left" wrapText="1"/>
    </xf>
    <xf numFmtId="49" fontId="5" fillId="10" borderId="30" xfId="0" applyNumberFormat="1" applyFont="1" applyFill="1" applyBorder="1" applyAlignment="1" applyProtection="1">
      <alignment horizontal="left" wrapText="1"/>
    </xf>
    <xf numFmtId="49" fontId="34" fillId="10" borderId="6" xfId="0" applyNumberFormat="1" applyFont="1" applyFill="1" applyBorder="1" applyAlignment="1" applyProtection="1">
      <alignment horizontal="center" wrapText="1"/>
    </xf>
    <xf numFmtId="49" fontId="34" fillId="10" borderId="2" xfId="0" applyNumberFormat="1" applyFont="1" applyFill="1" applyBorder="1" applyAlignment="1" applyProtection="1">
      <alignment horizontal="left"/>
    </xf>
    <xf numFmtId="4" fontId="34" fillId="10" borderId="1" xfId="0" applyNumberFormat="1" applyFont="1" applyFill="1" applyBorder="1" applyAlignment="1" applyProtection="1">
      <alignment horizontal="right"/>
    </xf>
    <xf numFmtId="4" fontId="34" fillId="10" borderId="31" xfId="0" applyNumberFormat="1" applyFont="1" applyFill="1" applyBorder="1" applyAlignment="1" applyProtection="1">
      <alignment horizontal="right"/>
    </xf>
    <xf numFmtId="49" fontId="2" fillId="10" borderId="30" xfId="0" applyNumberFormat="1" applyFont="1" applyFill="1" applyBorder="1" applyAlignment="1" applyProtection="1">
      <alignment horizontal="left" wrapText="1"/>
    </xf>
    <xf numFmtId="49" fontId="32" fillId="10" borderId="6" xfId="0" applyNumberFormat="1" applyFont="1" applyFill="1" applyBorder="1" applyAlignment="1" applyProtection="1">
      <alignment horizontal="center" wrapText="1"/>
    </xf>
    <xf numFmtId="49" fontId="32" fillId="10" borderId="2" xfId="0" applyNumberFormat="1" applyFont="1" applyFill="1" applyBorder="1" applyAlignment="1" applyProtection="1">
      <alignment horizontal="left"/>
    </xf>
    <xf numFmtId="4" fontId="32" fillId="10" borderId="1" xfId="0" applyNumberFormat="1" applyFont="1" applyFill="1" applyBorder="1" applyAlignment="1" applyProtection="1">
      <alignment horizontal="right"/>
    </xf>
    <xf numFmtId="4" fontId="32" fillId="10" borderId="31" xfId="0" applyNumberFormat="1" applyFont="1" applyFill="1" applyBorder="1" applyAlignment="1" applyProtection="1">
      <alignment horizontal="right"/>
    </xf>
    <xf numFmtId="4" fontId="32" fillId="10" borderId="2" xfId="0" applyNumberFormat="1" applyFont="1" applyFill="1" applyBorder="1" applyAlignment="1" applyProtection="1">
      <alignment horizontal="right"/>
    </xf>
    <xf numFmtId="49" fontId="6" fillId="10" borderId="2" xfId="0" applyNumberFormat="1" applyFont="1" applyFill="1" applyBorder="1" applyAlignment="1" applyProtection="1">
      <alignment horizontal="left"/>
    </xf>
    <xf numFmtId="0" fontId="5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5" fillId="10" borderId="30" xfId="0" applyNumberFormat="1" applyFont="1" applyFill="1" applyBorder="1" applyAlignment="1" applyProtection="1">
      <alignment horizontal="left" vertical="top" wrapText="1"/>
    </xf>
    <xf numFmtId="0" fontId="2" fillId="10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40" fontId="2" fillId="3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49" fontId="40" fillId="13" borderId="30" xfId="0" applyNumberFormat="1" applyFont="1" applyFill="1" applyBorder="1" applyAlignment="1" applyProtection="1">
      <alignment horizontal="left" wrapText="1"/>
    </xf>
    <xf numFmtId="0" fontId="2" fillId="2" borderId="37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indent="1"/>
    </xf>
    <xf numFmtId="49" fontId="2" fillId="6" borderId="1" xfId="0" applyNumberFormat="1" applyFont="1" applyFill="1" applyBorder="1" applyAlignment="1" applyProtection="1">
      <alignment horizontal="left" wrapText="1"/>
    </xf>
    <xf numFmtId="0" fontId="51" fillId="0" borderId="40" xfId="4" applyNumberFormat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34" fillId="7" borderId="6" xfId="0" applyNumberFormat="1" applyFont="1" applyFill="1" applyBorder="1" applyAlignment="1" applyProtection="1">
      <alignment horizontal="center" wrapText="1"/>
    </xf>
    <xf numFmtId="49" fontId="34" fillId="7" borderId="2" xfId="0" applyNumberFormat="1" applyFont="1" applyFill="1" applyBorder="1" applyAlignment="1" applyProtection="1">
      <alignment horizontal="left"/>
    </xf>
    <xf numFmtId="49" fontId="32" fillId="7" borderId="6" xfId="0" applyNumberFormat="1" applyFont="1" applyFill="1" applyBorder="1" applyAlignment="1" applyProtection="1">
      <alignment horizontal="center" wrapText="1"/>
    </xf>
    <xf numFmtId="49" fontId="32" fillId="7" borderId="2" xfId="0" applyNumberFormat="1" applyFont="1" applyFill="1" applyBorder="1" applyAlignment="1" applyProtection="1">
      <alignment horizontal="left"/>
    </xf>
    <xf numFmtId="0" fontId="46" fillId="7" borderId="1" xfId="0" applyFont="1" applyFill="1" applyBorder="1" applyAlignment="1">
      <alignment vertical="center" wrapText="1"/>
    </xf>
    <xf numFmtId="4" fontId="34" fillId="7" borderId="1" xfId="0" applyNumberFormat="1" applyFont="1" applyFill="1" applyBorder="1" applyAlignment="1" applyProtection="1">
      <alignment horizontal="right"/>
    </xf>
    <xf numFmtId="4" fontId="34" fillId="7" borderId="31" xfId="0" applyNumberFormat="1" applyFont="1" applyFill="1" applyBorder="1" applyAlignment="1" applyProtection="1">
      <alignment horizontal="right"/>
    </xf>
    <xf numFmtId="4" fontId="32" fillId="7" borderId="1" xfId="0" applyNumberFormat="1" applyFont="1" applyFill="1" applyBorder="1" applyAlignment="1" applyProtection="1">
      <alignment horizontal="right"/>
    </xf>
    <xf numFmtId="4" fontId="32" fillId="7" borderId="31" xfId="0" applyNumberFormat="1" applyFont="1" applyFill="1" applyBorder="1" applyAlignment="1" applyProtection="1">
      <alignment horizontal="right"/>
    </xf>
    <xf numFmtId="49" fontId="2" fillId="7" borderId="30" xfId="0" applyNumberFormat="1" applyFont="1" applyFill="1" applyBorder="1" applyAlignment="1" applyProtection="1">
      <alignment horizontal="left" wrapText="1"/>
    </xf>
    <xf numFmtId="49" fontId="6" fillId="7" borderId="2" xfId="0" applyNumberFormat="1" applyFont="1" applyFill="1" applyBorder="1" applyAlignment="1" applyProtection="1">
      <alignment horizontal="left"/>
    </xf>
    <xf numFmtId="4" fontId="32" fillId="7" borderId="2" xfId="0" applyNumberFormat="1" applyFont="1" applyFill="1" applyBorder="1" applyAlignment="1" applyProtection="1">
      <alignment horizontal="right"/>
    </xf>
    <xf numFmtId="49" fontId="5" fillId="7" borderId="30" xfId="0" applyNumberFormat="1" applyFont="1" applyFill="1" applyBorder="1" applyAlignment="1" applyProtection="1">
      <alignment horizontal="left" wrapText="1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38" fillId="2" borderId="1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left" wrapText="1"/>
    </xf>
    <xf numFmtId="167" fontId="20" fillId="3" borderId="2" xfId="0" applyNumberFormat="1" applyFont="1" applyFill="1" applyBorder="1" applyAlignment="1">
      <alignment horizontal="left" vertical="center"/>
    </xf>
    <xf numFmtId="40" fontId="5" fillId="3" borderId="7" xfId="0" applyNumberFormat="1" applyFont="1" applyFill="1" applyBorder="1" applyAlignment="1">
      <alignment horizontal="right" vertical="center"/>
    </xf>
    <xf numFmtId="4" fontId="0" fillId="3" borderId="0" xfId="0" applyNumberFormat="1" applyFill="1"/>
    <xf numFmtId="49" fontId="34" fillId="14" borderId="6" xfId="0" applyNumberFormat="1" applyFont="1" applyFill="1" applyBorder="1" applyAlignment="1" applyProtection="1">
      <alignment horizontal="center" wrapText="1"/>
    </xf>
    <xf numFmtId="49" fontId="34" fillId="14" borderId="2" xfId="0" applyNumberFormat="1" applyFont="1" applyFill="1" applyBorder="1" applyAlignment="1" applyProtection="1">
      <alignment horizontal="left"/>
    </xf>
    <xf numFmtId="4" fontId="34" fillId="14" borderId="1" xfId="0" applyNumberFormat="1" applyFont="1" applyFill="1" applyBorder="1" applyAlignment="1" applyProtection="1">
      <alignment horizontal="right"/>
    </xf>
    <xf numFmtId="4" fontId="34" fillId="14" borderId="31" xfId="0" applyNumberFormat="1" applyFont="1" applyFill="1" applyBorder="1" applyAlignment="1" applyProtection="1">
      <alignment horizontal="right"/>
    </xf>
    <xf numFmtId="0" fontId="0" fillId="14" borderId="0" xfId="0" applyFill="1"/>
    <xf numFmtId="49" fontId="32" fillId="14" borderId="6" xfId="0" applyNumberFormat="1" applyFont="1" applyFill="1" applyBorder="1" applyAlignment="1" applyProtection="1">
      <alignment horizontal="center" wrapText="1"/>
    </xf>
    <xf numFmtId="49" fontId="32" fillId="14" borderId="2" xfId="0" applyNumberFormat="1" applyFont="1" applyFill="1" applyBorder="1" applyAlignment="1" applyProtection="1">
      <alignment horizontal="left"/>
    </xf>
    <xf numFmtId="4" fontId="32" fillId="14" borderId="1" xfId="0" applyNumberFormat="1" applyFont="1" applyFill="1" applyBorder="1" applyAlignment="1" applyProtection="1">
      <alignment horizontal="right"/>
    </xf>
    <xf numFmtId="4" fontId="32" fillId="14" borderId="31" xfId="0" applyNumberFormat="1" applyFont="1" applyFill="1" applyBorder="1" applyAlignment="1" applyProtection="1">
      <alignment horizontal="right"/>
    </xf>
    <xf numFmtId="49" fontId="2" fillId="14" borderId="30" xfId="0" applyNumberFormat="1" applyFont="1" applyFill="1" applyBorder="1" applyAlignment="1" applyProtection="1">
      <alignment horizontal="left" wrapText="1"/>
    </xf>
    <xf numFmtId="4" fontId="32" fillId="14" borderId="2" xfId="0" applyNumberFormat="1" applyFont="1" applyFill="1" applyBorder="1" applyAlignment="1" applyProtection="1">
      <alignment horizontal="right"/>
    </xf>
    <xf numFmtId="49" fontId="5" fillId="14" borderId="30" xfId="0" applyNumberFormat="1" applyFont="1" applyFill="1" applyBorder="1" applyAlignment="1" applyProtection="1">
      <alignment horizontal="left" wrapText="1"/>
    </xf>
    <xf numFmtId="49" fontId="5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left"/>
    </xf>
    <xf numFmtId="0" fontId="19" fillId="3" borderId="0" xfId="0" applyFont="1" applyFill="1" applyBorder="1"/>
    <xf numFmtId="0" fontId="19" fillId="3" borderId="0" xfId="0" applyFont="1" applyFill="1"/>
    <xf numFmtId="2" fontId="21" fillId="3" borderId="3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 vertical="center"/>
    </xf>
    <xf numFmtId="2" fontId="36" fillId="3" borderId="3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right" vertical="center"/>
    </xf>
    <xf numFmtId="165" fontId="20" fillId="2" borderId="1" xfId="0" applyNumberFormat="1" applyFont="1" applyFill="1" applyBorder="1" applyAlignment="1">
      <alignment horizontal="right" vertical="center"/>
    </xf>
    <xf numFmtId="40" fontId="25" fillId="2" borderId="1" xfId="0" applyNumberFormat="1" applyFont="1" applyFill="1" applyBorder="1" applyAlignment="1">
      <alignment vertical="center"/>
    </xf>
    <xf numFmtId="2" fontId="29" fillId="2" borderId="3" xfId="0" applyNumberFormat="1" applyFont="1" applyFill="1" applyBorder="1" applyAlignment="1">
      <alignment horizontal="left"/>
    </xf>
    <xf numFmtId="40" fontId="26" fillId="2" borderId="0" xfId="0" applyNumberFormat="1" applyFont="1" applyFill="1" applyBorder="1"/>
    <xf numFmtId="49" fontId="5" fillId="15" borderId="30" xfId="0" applyNumberFormat="1" applyFont="1" applyFill="1" applyBorder="1" applyAlignment="1" applyProtection="1">
      <alignment horizontal="left" wrapText="1"/>
    </xf>
    <xf numFmtId="49" fontId="34" fillId="15" borderId="6" xfId="0" applyNumberFormat="1" applyFont="1" applyFill="1" applyBorder="1" applyAlignment="1" applyProtection="1">
      <alignment horizontal="center" wrapText="1"/>
    </xf>
    <xf numFmtId="49" fontId="34" fillId="15" borderId="2" xfId="0" applyNumberFormat="1" applyFont="1" applyFill="1" applyBorder="1" applyAlignment="1" applyProtection="1">
      <alignment horizontal="left"/>
    </xf>
    <xf numFmtId="4" fontId="34" fillId="15" borderId="1" xfId="0" applyNumberFormat="1" applyFont="1" applyFill="1" applyBorder="1" applyAlignment="1" applyProtection="1">
      <alignment horizontal="right"/>
    </xf>
    <xf numFmtId="4" fontId="34" fillId="15" borderId="31" xfId="0" applyNumberFormat="1" applyFont="1" applyFill="1" applyBorder="1" applyAlignment="1" applyProtection="1">
      <alignment horizontal="right"/>
    </xf>
    <xf numFmtId="0" fontId="0" fillId="15" borderId="0" xfId="0" applyFill="1"/>
    <xf numFmtId="49" fontId="2" fillId="15" borderId="30" xfId="0" applyNumberFormat="1" applyFont="1" applyFill="1" applyBorder="1" applyAlignment="1" applyProtection="1">
      <alignment horizontal="left" wrapText="1"/>
    </xf>
    <xf numFmtId="49" fontId="32" fillId="15" borderId="6" xfId="0" applyNumberFormat="1" applyFont="1" applyFill="1" applyBorder="1" applyAlignment="1" applyProtection="1">
      <alignment horizontal="center" wrapText="1"/>
    </xf>
    <xf numFmtId="49" fontId="32" fillId="15" borderId="2" xfId="0" applyNumberFormat="1" applyFont="1" applyFill="1" applyBorder="1" applyAlignment="1" applyProtection="1">
      <alignment horizontal="left"/>
    </xf>
    <xf numFmtId="4" fontId="32" fillId="15" borderId="1" xfId="0" applyNumberFormat="1" applyFont="1" applyFill="1" applyBorder="1" applyAlignment="1" applyProtection="1">
      <alignment horizontal="right"/>
    </xf>
    <xf numFmtId="4" fontId="32" fillId="15" borderId="31" xfId="0" applyNumberFormat="1" applyFont="1" applyFill="1" applyBorder="1" applyAlignment="1" applyProtection="1">
      <alignment horizontal="right"/>
    </xf>
    <xf numFmtId="4" fontId="32" fillId="15" borderId="2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6" fontId="2" fillId="3" borderId="30" xfId="0" applyNumberFormat="1" applyFont="1" applyFill="1" applyBorder="1" applyAlignment="1" applyProtection="1">
      <alignment horizontal="left" wrapText="1"/>
    </xf>
    <xf numFmtId="49" fontId="40" fillId="3" borderId="30" xfId="0" applyNumberFormat="1" applyFont="1" applyFill="1" applyBorder="1" applyAlignment="1" applyProtection="1">
      <alignment horizontal="left" wrapText="1"/>
    </xf>
    <xf numFmtId="49" fontId="43" fillId="3" borderId="6" xfId="0" applyNumberFormat="1" applyFont="1" applyFill="1" applyBorder="1" applyAlignment="1" applyProtection="1">
      <alignment horizontal="center" wrapText="1"/>
    </xf>
    <xf numFmtId="49" fontId="43" fillId="3" borderId="2" xfId="0" applyNumberFormat="1" applyFont="1" applyFill="1" applyBorder="1" applyAlignment="1" applyProtection="1">
      <alignment horizontal="left"/>
    </xf>
    <xf numFmtId="4" fontId="43" fillId="3" borderId="1" xfId="0" applyNumberFormat="1" applyFont="1" applyFill="1" applyBorder="1" applyAlignment="1" applyProtection="1">
      <alignment horizontal="right"/>
    </xf>
    <xf numFmtId="4" fontId="43" fillId="3" borderId="31" xfId="0" applyNumberFormat="1" applyFont="1" applyFill="1" applyBorder="1" applyAlignment="1" applyProtection="1">
      <alignment horizontal="right"/>
    </xf>
    <xf numFmtId="49" fontId="38" fillId="3" borderId="30" xfId="0" applyNumberFormat="1" applyFont="1" applyFill="1" applyBorder="1" applyAlignment="1" applyProtection="1">
      <alignment horizontal="left" wrapText="1"/>
    </xf>
    <xf numFmtId="49" fontId="39" fillId="3" borderId="6" xfId="0" applyNumberFormat="1" applyFont="1" applyFill="1" applyBorder="1" applyAlignment="1" applyProtection="1">
      <alignment horizontal="center" wrapText="1"/>
    </xf>
    <xf numFmtId="49" fontId="39" fillId="3" borderId="2" xfId="0" applyNumberFormat="1" applyFont="1" applyFill="1" applyBorder="1" applyAlignment="1" applyProtection="1">
      <alignment horizontal="left"/>
    </xf>
    <xf numFmtId="4" fontId="39" fillId="3" borderId="1" xfId="0" applyNumberFormat="1" applyFont="1" applyFill="1" applyBorder="1" applyAlignment="1" applyProtection="1">
      <alignment horizontal="right"/>
    </xf>
    <xf numFmtId="4" fontId="39" fillId="3" borderId="31" xfId="0" applyNumberFormat="1" applyFont="1" applyFill="1" applyBorder="1" applyAlignment="1" applyProtection="1">
      <alignment horizontal="right"/>
    </xf>
    <xf numFmtId="4" fontId="39" fillId="3" borderId="2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5" fillId="3" borderId="3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49" fontId="2" fillId="16" borderId="30" xfId="0" applyNumberFormat="1" applyFont="1" applyFill="1" applyBorder="1" applyAlignment="1" applyProtection="1">
      <alignment horizontal="left" wrapText="1"/>
    </xf>
    <xf numFmtId="49" fontId="2" fillId="3" borderId="30" xfId="0" applyNumberFormat="1" applyFont="1" applyFill="1" applyBorder="1" applyAlignment="1" applyProtection="1">
      <alignment horizontal="left" vertical="top" wrapText="1"/>
    </xf>
    <xf numFmtId="4" fontId="35" fillId="0" borderId="0" xfId="0" applyNumberFormat="1" applyFont="1"/>
    <xf numFmtId="49" fontId="2" fillId="0" borderId="30" xfId="0" applyNumberFormat="1" applyFont="1" applyFill="1" applyBorder="1" applyAlignment="1" applyProtection="1">
      <alignment horizontal="left" wrapText="1"/>
    </xf>
    <xf numFmtId="0" fontId="35" fillId="15" borderId="0" xfId="0" applyFont="1" applyFill="1"/>
    <xf numFmtId="4" fontId="6" fillId="2" borderId="1" xfId="0" applyNumberFormat="1" applyFont="1" applyFill="1" applyBorder="1" applyAlignment="1" applyProtection="1">
      <alignment horizontal="right"/>
    </xf>
    <xf numFmtId="4" fontId="6" fillId="2" borderId="31" xfId="0" applyNumberFormat="1" applyFont="1" applyFill="1" applyBorder="1" applyAlignment="1" applyProtection="1">
      <alignment horizontal="right"/>
    </xf>
    <xf numFmtId="49" fontId="6" fillId="2" borderId="6" xfId="0" applyNumberFormat="1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>
      <alignment horizontal="left" vertical="center"/>
    </xf>
    <xf numFmtId="0" fontId="51" fillId="2" borderId="40" xfId="4" applyNumberFormat="1" applyFill="1" applyAlignment="1" applyProtection="1">
      <alignment horizontal="left" wrapText="1"/>
    </xf>
    <xf numFmtId="49" fontId="32" fillId="2" borderId="26" xfId="7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167" fontId="5" fillId="2" borderId="2" xfId="0" applyNumberFormat="1" applyFont="1" applyFill="1" applyBorder="1" applyAlignment="1">
      <alignment horizontal="left" vertical="top"/>
    </xf>
    <xf numFmtId="40" fontId="5" fillId="2" borderId="1" xfId="0" applyNumberFormat="1" applyFont="1" applyFill="1" applyBorder="1" applyAlignment="1">
      <alignment horizontal="right" vertical="top"/>
    </xf>
    <xf numFmtId="4" fontId="20" fillId="2" borderId="1" xfId="0" applyNumberFormat="1" applyFont="1" applyFill="1" applyBorder="1" applyAlignment="1">
      <alignment horizontal="right" vertical="top"/>
    </xf>
    <xf numFmtId="49" fontId="51" fillId="2" borderId="42" xfId="6" applyFill="1" applyAlignment="1" applyProtection="1">
      <alignment horizontal="left"/>
    </xf>
    <xf numFmtId="167" fontId="2" fillId="2" borderId="2" xfId="0" applyNumberFormat="1" applyFont="1" applyFill="1" applyBorder="1" applyAlignment="1">
      <alignment horizontal="left"/>
    </xf>
    <xf numFmtId="40" fontId="2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left"/>
    </xf>
    <xf numFmtId="166" fontId="32" fillId="2" borderId="26" xfId="3" applyNumberFormat="1" applyFont="1" applyFill="1" applyBorder="1" applyAlignment="1" applyProtection="1">
      <alignment horizontal="left" wrapText="1"/>
    </xf>
    <xf numFmtId="49" fontId="32" fillId="2" borderId="26" xfId="3" applyNumberFormat="1" applyFont="1" applyFill="1" applyBorder="1" applyAlignment="1" applyProtection="1">
      <alignment horizontal="left" wrapText="1"/>
    </xf>
    <xf numFmtId="0" fontId="52" fillId="2" borderId="40" xfId="4" applyNumberFormat="1" applyFont="1" applyFill="1" applyAlignment="1" applyProtection="1">
      <alignment horizontal="left" wrapText="1"/>
    </xf>
    <xf numFmtId="168" fontId="0" fillId="0" borderId="0" xfId="0" applyNumberFormat="1"/>
    <xf numFmtId="169" fontId="0" fillId="0" borderId="0" xfId="0" applyNumberFormat="1" applyAlignment="1">
      <alignment horizont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wrapText="1"/>
    </xf>
    <xf numFmtId="49" fontId="20" fillId="2" borderId="39" xfId="0" applyNumberFormat="1" applyFont="1" applyFill="1" applyBorder="1" applyAlignment="1">
      <alignment horizontal="left" vertical="center"/>
    </xf>
    <xf numFmtId="167" fontId="20" fillId="2" borderId="8" xfId="0" applyNumberFormat="1" applyFont="1" applyFill="1" applyBorder="1" applyAlignment="1">
      <alignment horizontal="left" vertical="center"/>
    </xf>
    <xf numFmtId="40" fontId="20" fillId="2" borderId="4" xfId="0" applyNumberFormat="1" applyFont="1" applyFill="1" applyBorder="1" applyAlignment="1">
      <alignment vertical="center"/>
    </xf>
    <xf numFmtId="165" fontId="20" fillId="2" borderId="4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/>
    <xf numFmtId="168" fontId="12" fillId="2" borderId="0" xfId="0" applyNumberFormat="1" applyFont="1" applyFill="1" applyBorder="1"/>
    <xf numFmtId="4" fontId="12" fillId="4" borderId="0" xfId="0" applyNumberFormat="1" applyFont="1" applyFill="1" applyBorder="1"/>
    <xf numFmtId="168" fontId="12" fillId="4" borderId="0" xfId="0" applyNumberFormat="1" applyFont="1" applyFill="1" applyBorder="1"/>
    <xf numFmtId="49" fontId="40" fillId="2" borderId="30" xfId="0" applyNumberFormat="1" applyFont="1" applyFill="1" applyBorder="1" applyAlignment="1" applyProtection="1">
      <alignment horizontal="left" wrapText="1"/>
    </xf>
    <xf numFmtId="49" fontId="43" fillId="2" borderId="6" xfId="0" applyNumberFormat="1" applyFont="1" applyFill="1" applyBorder="1" applyAlignment="1" applyProtection="1">
      <alignment horizontal="center" wrapText="1"/>
    </xf>
    <xf numFmtId="49" fontId="43" fillId="2" borderId="2" xfId="0" applyNumberFormat="1" applyFont="1" applyFill="1" applyBorder="1" applyAlignment="1" applyProtection="1">
      <alignment horizontal="left"/>
    </xf>
    <xf numFmtId="4" fontId="43" fillId="2" borderId="1" xfId="0" applyNumberFormat="1" applyFont="1" applyFill="1" applyBorder="1" applyAlignment="1" applyProtection="1">
      <alignment horizontal="right"/>
    </xf>
    <xf numFmtId="4" fontId="43" fillId="2" borderId="31" xfId="0" applyNumberFormat="1" applyFont="1" applyFill="1" applyBorder="1" applyAlignment="1" applyProtection="1">
      <alignment horizontal="right"/>
    </xf>
    <xf numFmtId="0" fontId="54" fillId="2" borderId="0" xfId="0" applyFont="1" applyFill="1"/>
    <xf numFmtId="0" fontId="54" fillId="0" borderId="0" xfId="0" applyFont="1"/>
    <xf numFmtId="49" fontId="38" fillId="2" borderId="1" xfId="0" applyNumberFormat="1" applyFont="1" applyFill="1" applyBorder="1" applyAlignment="1">
      <alignment horizontal="left" vertical="center" wrapText="1"/>
    </xf>
    <xf numFmtId="43" fontId="36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left"/>
    </xf>
    <xf numFmtId="49" fontId="32" fillId="3" borderId="26" xfId="3" applyNumberFormat="1" applyFont="1" applyFill="1" applyBorder="1" applyAlignment="1" applyProtection="1">
      <alignment horizontal="left" wrapText="1"/>
    </xf>
    <xf numFmtId="0" fontId="5" fillId="3" borderId="6" xfId="0" applyFont="1" applyFill="1" applyBorder="1" applyAlignment="1">
      <alignment horizontal="left" vertical="center"/>
    </xf>
    <xf numFmtId="167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2" fontId="22" fillId="3" borderId="3" xfId="0" applyNumberFormat="1" applyFont="1" applyFill="1" applyBorder="1" applyAlignment="1">
      <alignment horizontal="left"/>
    </xf>
    <xf numFmtId="0" fontId="22" fillId="3" borderId="0" xfId="0" applyFont="1" applyFill="1" applyBorder="1"/>
    <xf numFmtId="0" fontId="24" fillId="3" borderId="0" xfId="0" applyFont="1" applyFill="1" applyBorder="1"/>
    <xf numFmtId="0" fontId="24" fillId="3" borderId="0" xfId="0" applyFont="1" applyFill="1"/>
    <xf numFmtId="0" fontId="2" fillId="2" borderId="0" xfId="0" applyFont="1" applyFill="1" applyAlignment="1">
      <alignment horizontal="left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26" xfId="3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32" fillId="2" borderId="15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32" fillId="2" borderId="13" xfId="0" applyFont="1" applyFill="1" applyBorder="1" applyAlignment="1" applyProtection="1">
      <alignment horizontal="center" vertical="center" wrapText="1"/>
    </xf>
    <xf numFmtId="0" fontId="32" fillId="2" borderId="17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13" xfId="0" applyNumberFormat="1" applyFont="1" applyFill="1" applyBorder="1" applyAlignment="1" applyProtection="1">
      <alignment horizontal="center" vertical="center" wrapText="1"/>
    </xf>
    <xf numFmtId="49" fontId="32" fillId="2" borderId="17" xfId="0" applyNumberFormat="1" applyFont="1" applyFill="1" applyBorder="1" applyAlignment="1" applyProtection="1">
      <alignment horizontal="center" vertical="center" wrapText="1"/>
    </xf>
    <xf numFmtId="49" fontId="32" fillId="2" borderId="7" xfId="0" applyNumberFormat="1" applyFont="1" applyFill="1" applyBorder="1" applyAlignment="1" applyProtection="1">
      <alignment horizontal="center" vertical="center" wrapText="1"/>
    </xf>
    <xf numFmtId="49" fontId="3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wrapText="1"/>
    </xf>
    <xf numFmtId="4" fontId="8" fillId="2" borderId="0" xfId="0" applyNumberFormat="1" applyFont="1" applyFill="1" applyAlignment="1">
      <alignment horizontal="center"/>
    </xf>
    <xf numFmtId="49" fontId="32" fillId="2" borderId="13" xfId="0" applyNumberFormat="1" applyFont="1" applyFill="1" applyBorder="1" applyAlignment="1" applyProtection="1">
      <alignment horizontal="center" vertical="center"/>
    </xf>
    <xf numFmtId="49" fontId="32" fillId="2" borderId="17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</cellXfs>
  <cellStyles count="8">
    <cellStyle name="xl30" xfId="4"/>
    <cellStyle name="xl37" xfId="5"/>
    <cellStyle name="xl42" xfId="6"/>
    <cellStyle name="Обычный" xfId="0" builtinId="0"/>
    <cellStyle name="Обычный 2" xfId="2"/>
    <cellStyle name="Обычный 3" xfId="3"/>
    <cellStyle name="Обычный 4" xfId="7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1159</xdr:row>
      <xdr:rowOff>140946</xdr:rowOff>
    </xdr:from>
    <xdr:to>
      <xdr:col>5</xdr:col>
      <xdr:colOff>0</xdr:colOff>
      <xdr:row>1159</xdr:row>
      <xdr:rowOff>140946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581525" y="22700739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1159</xdr:row>
      <xdr:rowOff>140946</xdr:rowOff>
    </xdr:from>
    <xdr:to>
      <xdr:col>3</xdr:col>
      <xdr:colOff>0</xdr:colOff>
      <xdr:row>1159</xdr:row>
      <xdr:rowOff>140946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2809875" y="22700739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1159</xdr:row>
      <xdr:rowOff>148790</xdr:rowOff>
    </xdr:from>
    <xdr:to>
      <xdr:col>3</xdr:col>
      <xdr:colOff>0</xdr:colOff>
      <xdr:row>1159</xdr:row>
      <xdr:rowOff>148790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2809875" y="22701524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1159</xdr:row>
      <xdr:rowOff>148790</xdr:rowOff>
    </xdr:from>
    <xdr:to>
      <xdr:col>5</xdr:col>
      <xdr:colOff>0</xdr:colOff>
      <xdr:row>1159</xdr:row>
      <xdr:rowOff>148790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4581525" y="22701524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1971675</xdr:colOff>
      <xdr:row>1160</xdr:row>
      <xdr:rowOff>0</xdr:rowOff>
    </xdr:from>
    <xdr:to>
      <xdr:col>3</xdr:col>
      <xdr:colOff>0</xdr:colOff>
      <xdr:row>1160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1971675" y="227056950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1159</xdr:row>
      <xdr:rowOff>147670</xdr:rowOff>
    </xdr:from>
    <xdr:to>
      <xdr:col>5</xdr:col>
      <xdr:colOff>0</xdr:colOff>
      <xdr:row>1159</xdr:row>
      <xdr:rowOff>147670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4581525" y="22701412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1160</xdr:row>
      <xdr:rowOff>135232</xdr:rowOff>
    </xdr:from>
    <xdr:to>
      <xdr:col>5</xdr:col>
      <xdr:colOff>0</xdr:colOff>
      <xdr:row>1160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581525" y="227192182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1160</xdr:row>
      <xdr:rowOff>135232</xdr:rowOff>
    </xdr:from>
    <xdr:to>
      <xdr:col>3</xdr:col>
      <xdr:colOff>0</xdr:colOff>
      <xdr:row>1160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809875" y="227192182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1160</xdr:row>
      <xdr:rowOff>143076</xdr:rowOff>
    </xdr:from>
    <xdr:to>
      <xdr:col>3</xdr:col>
      <xdr:colOff>0</xdr:colOff>
      <xdr:row>1160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809875" y="22720002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1160</xdr:row>
      <xdr:rowOff>143076</xdr:rowOff>
    </xdr:from>
    <xdr:to>
      <xdr:col>5</xdr:col>
      <xdr:colOff>0</xdr:colOff>
      <xdr:row>1160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581525" y="22720002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1160</xdr:row>
      <xdr:rowOff>141956</xdr:rowOff>
    </xdr:from>
    <xdr:to>
      <xdr:col>5</xdr:col>
      <xdr:colOff>0</xdr:colOff>
      <xdr:row>1160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581525" y="22719890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106680</xdr:colOff>
      <xdr:row>1156</xdr:row>
      <xdr:rowOff>112881</xdr:rowOff>
    </xdr:from>
    <xdr:to>
      <xdr:col>4</xdr:col>
      <xdr:colOff>806553</xdr:colOff>
      <xdr:row>1157</xdr:row>
      <xdr:rowOff>28731</xdr:rowOff>
    </xdr:to>
    <xdr:sp macro="" textlink="">
      <xdr:nvSpPr>
        <xdr:cNvPr id="13" name="Текст 1"/>
        <xdr:cNvSpPr txBox="1">
          <a:spLocks noChangeArrowheads="1"/>
        </xdr:cNvSpPr>
      </xdr:nvSpPr>
      <xdr:spPr bwMode="auto">
        <a:xfrm>
          <a:off x="4688205" y="226445931"/>
          <a:ext cx="1719048" cy="201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1156</xdr:row>
      <xdr:rowOff>38100</xdr:rowOff>
    </xdr:from>
    <xdr:to>
      <xdr:col>3</xdr:col>
      <xdr:colOff>0</xdr:colOff>
      <xdr:row>1157</xdr:row>
      <xdr:rowOff>0</xdr:rowOff>
    </xdr:to>
    <xdr:sp macro="" textlink="">
      <xdr:nvSpPr>
        <xdr:cNvPr id="14" name="Текст 2"/>
        <xdr:cNvSpPr txBox="1">
          <a:spLocks noChangeArrowheads="1"/>
        </xdr:cNvSpPr>
      </xdr:nvSpPr>
      <xdr:spPr bwMode="auto">
        <a:xfrm>
          <a:off x="2809875" y="226371150"/>
          <a:ext cx="1771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15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16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1156</xdr:row>
      <xdr:rowOff>67161</xdr:rowOff>
    </xdr:from>
    <xdr:to>
      <xdr:col>3</xdr:col>
      <xdr:colOff>0</xdr:colOff>
      <xdr:row>1157</xdr:row>
      <xdr:rowOff>10460</xdr:rowOff>
    </xdr:to>
    <xdr:sp macro="" textlink="">
      <xdr:nvSpPr>
        <xdr:cNvPr id="17" name="Текст 2"/>
        <xdr:cNvSpPr txBox="1">
          <a:spLocks noChangeArrowheads="1"/>
        </xdr:cNvSpPr>
      </xdr:nvSpPr>
      <xdr:spPr bwMode="auto">
        <a:xfrm>
          <a:off x="2809875" y="226400211"/>
          <a:ext cx="1771650" cy="22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1153</xdr:row>
      <xdr:rowOff>51972</xdr:rowOff>
    </xdr:from>
    <xdr:to>
      <xdr:col>3</xdr:col>
      <xdr:colOff>0</xdr:colOff>
      <xdr:row>1154</xdr:row>
      <xdr:rowOff>143301</xdr:rowOff>
    </xdr:to>
    <xdr:sp macro="" textlink="">
      <xdr:nvSpPr>
        <xdr:cNvPr id="18" name="Текст 3"/>
        <xdr:cNvSpPr txBox="1">
          <a:spLocks noChangeArrowheads="1"/>
        </xdr:cNvSpPr>
      </xdr:nvSpPr>
      <xdr:spPr bwMode="auto">
        <a:xfrm>
          <a:off x="2809875" y="225832572"/>
          <a:ext cx="1771650" cy="1580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1153</xdr:row>
      <xdr:rowOff>51972</xdr:rowOff>
    </xdr:from>
    <xdr:to>
      <xdr:col>4</xdr:col>
      <xdr:colOff>767715</xdr:colOff>
      <xdr:row>1154</xdr:row>
      <xdr:rowOff>150901</xdr:rowOff>
    </xdr:to>
    <xdr:sp macro="" textlink="">
      <xdr:nvSpPr>
        <xdr:cNvPr id="19" name="Текст 4"/>
        <xdr:cNvSpPr txBox="1">
          <a:spLocks noChangeArrowheads="1"/>
        </xdr:cNvSpPr>
      </xdr:nvSpPr>
      <xdr:spPr bwMode="auto">
        <a:xfrm>
          <a:off x="4581525" y="225832572"/>
          <a:ext cx="1786890" cy="1656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</a:t>
          </a: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асшифровка подписи)</a:t>
          </a:r>
        </a:p>
      </xdr:txBody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20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21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155"/>
  <sheetViews>
    <sheetView showGridLines="0" tabSelected="1" view="pageBreakPreview" topLeftCell="A1103" zoomScaleNormal="118" zoomScaleSheetLayoutView="100" workbookViewId="0">
      <selection activeCell="J1152" sqref="J1152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5" style="86" customWidth="1"/>
    <col min="7" max="19" width="9.140625" style="3"/>
    <col min="20" max="29" width="9.140625" style="1"/>
    <col min="30" max="36" width="9.140625" style="2"/>
  </cols>
  <sheetData>
    <row r="1" spans="1:36" s="7" customFormat="1" x14ac:dyDescent="0.25">
      <c r="A1" s="11"/>
      <c r="B1" s="29"/>
      <c r="C1" s="30"/>
      <c r="D1" s="31"/>
      <c r="E1" s="31"/>
      <c r="F1" s="7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6"/>
      <c r="AG1" s="6"/>
      <c r="AH1" s="6"/>
      <c r="AI1" s="6"/>
      <c r="AJ1" s="6"/>
    </row>
    <row r="2" spans="1:36" s="7" customFormat="1" x14ac:dyDescent="0.25">
      <c r="A2" s="11"/>
      <c r="B2" s="523" t="s">
        <v>65</v>
      </c>
      <c r="C2" s="523"/>
      <c r="D2" s="523"/>
      <c r="E2" s="31"/>
      <c r="F2" s="265" t="s">
        <v>66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</row>
    <row r="3" spans="1:36" s="7" customFormat="1" x14ac:dyDescent="0.25">
      <c r="A3" s="11"/>
      <c r="B3" s="29"/>
      <c r="C3" s="30"/>
      <c r="D3" s="31"/>
      <c r="E3" s="32"/>
      <c r="F3" s="80" t="s">
        <v>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6"/>
      <c r="AG3" s="6"/>
      <c r="AH3" s="6"/>
      <c r="AI3" s="6"/>
      <c r="AJ3" s="6"/>
    </row>
    <row r="4" spans="1:36" s="7" customFormat="1" x14ac:dyDescent="0.25">
      <c r="A4" s="11"/>
      <c r="B4" s="524" t="s">
        <v>1588</v>
      </c>
      <c r="C4" s="524"/>
      <c r="D4" s="524"/>
      <c r="E4" s="33" t="s">
        <v>68</v>
      </c>
      <c r="F4" s="80" t="s">
        <v>1589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6"/>
      <c r="AF4" s="6"/>
      <c r="AG4" s="6"/>
      <c r="AH4" s="6"/>
      <c r="AI4" s="6"/>
      <c r="AJ4" s="6"/>
    </row>
    <row r="5" spans="1:36" s="7" customFormat="1" ht="15" customHeight="1" x14ac:dyDescent="0.25">
      <c r="A5" s="505" t="s">
        <v>69</v>
      </c>
      <c r="B5" s="506" t="s">
        <v>70</v>
      </c>
      <c r="C5" s="506"/>
      <c r="D5" s="506"/>
      <c r="E5" s="33" t="s">
        <v>71</v>
      </c>
      <c r="F5" s="80" t="s">
        <v>72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6"/>
      <c r="AF5" s="6"/>
      <c r="AG5" s="6"/>
      <c r="AH5" s="6"/>
      <c r="AI5" s="6"/>
      <c r="AJ5" s="6"/>
    </row>
    <row r="6" spans="1:36" s="7" customFormat="1" ht="22.5" customHeight="1" x14ac:dyDescent="0.25">
      <c r="A6" s="505"/>
      <c r="B6" s="507"/>
      <c r="C6" s="507"/>
      <c r="D6" s="507"/>
      <c r="E6" s="33" t="s">
        <v>73</v>
      </c>
      <c r="F6" s="80" t="s">
        <v>167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6"/>
      <c r="AI6" s="6"/>
      <c r="AJ6" s="6"/>
    </row>
    <row r="7" spans="1:36" s="7" customFormat="1" ht="37.5" customHeight="1" x14ac:dyDescent="0.25">
      <c r="A7" s="195" t="s">
        <v>74</v>
      </c>
      <c r="B7" s="525" t="s">
        <v>75</v>
      </c>
      <c r="C7" s="525"/>
      <c r="D7" s="525"/>
      <c r="E7" s="33" t="s">
        <v>76</v>
      </c>
      <c r="F7" s="108">
        <v>41615158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6"/>
    </row>
    <row r="8" spans="1:36" s="7" customFormat="1" ht="15" customHeight="1" x14ac:dyDescent="0.25">
      <c r="A8" s="11" t="s">
        <v>77</v>
      </c>
      <c r="B8" s="508" t="s">
        <v>60</v>
      </c>
      <c r="C8" s="508"/>
      <c r="D8" s="508"/>
      <c r="E8" s="31"/>
      <c r="F8" s="80" t="s">
        <v>1555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F8" s="6"/>
      <c r="AG8" s="6"/>
      <c r="AH8" s="6"/>
      <c r="AI8" s="6"/>
      <c r="AJ8" s="6"/>
    </row>
    <row r="9" spans="1:36" s="7" customFormat="1" ht="15" customHeight="1" x14ac:dyDescent="0.25">
      <c r="A9" s="11" t="s">
        <v>78</v>
      </c>
      <c r="B9" s="508" t="s">
        <v>79</v>
      </c>
      <c r="C9" s="508"/>
      <c r="D9" s="508"/>
      <c r="E9" s="32"/>
      <c r="F9" s="80" t="s">
        <v>80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6"/>
      <c r="AF9" s="6"/>
      <c r="AG9" s="6"/>
      <c r="AH9" s="6"/>
      <c r="AI9" s="6"/>
      <c r="AJ9" s="6"/>
    </row>
    <row r="10" spans="1:36" s="7" customFormat="1" x14ac:dyDescent="0.25">
      <c r="A10" s="11"/>
      <c r="B10" s="29"/>
      <c r="C10" s="30"/>
      <c r="D10" s="31"/>
      <c r="E10" s="31"/>
      <c r="F10" s="7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  <c r="AF10" s="6"/>
      <c r="AG10" s="6"/>
      <c r="AH10" s="6"/>
      <c r="AI10" s="6"/>
      <c r="AJ10" s="6"/>
    </row>
    <row r="11" spans="1:36" s="7" customFormat="1" x14ac:dyDescent="0.25">
      <c r="A11" s="509" t="s">
        <v>81</v>
      </c>
      <c r="B11" s="509"/>
      <c r="C11" s="509"/>
      <c r="D11" s="509"/>
      <c r="E11" s="509"/>
      <c r="F11" s="50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6"/>
      <c r="AF11" s="6"/>
      <c r="AG11" s="6"/>
      <c r="AH11" s="6"/>
      <c r="AI11" s="6"/>
      <c r="AJ11" s="6"/>
    </row>
    <row r="12" spans="1:36" s="7" customFormat="1" x14ac:dyDescent="0.25">
      <c r="A12" s="11"/>
      <c r="B12" s="29"/>
      <c r="C12" s="30"/>
      <c r="D12" s="31"/>
      <c r="E12" s="31"/>
      <c r="F12" s="7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  <c r="AF12" s="6"/>
      <c r="AG12" s="6"/>
      <c r="AH12" s="6"/>
      <c r="AI12" s="6"/>
      <c r="AJ12" s="6"/>
    </row>
    <row r="13" spans="1:36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6"/>
      <c r="AJ13" s="6"/>
    </row>
    <row r="14" spans="1:36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6"/>
      <c r="AF14" s="6"/>
      <c r="AG14" s="6"/>
      <c r="AH14" s="6"/>
      <c r="AI14" s="6"/>
      <c r="AJ14" s="6"/>
    </row>
    <row r="15" spans="1:36" s="60" customFormat="1" x14ac:dyDescent="0.25">
      <c r="A15" s="129" t="s">
        <v>94</v>
      </c>
      <c r="B15" s="74" t="s">
        <v>95</v>
      </c>
      <c r="C15" s="137" t="s">
        <v>96</v>
      </c>
      <c r="D15" s="197">
        <f>D17+D110</f>
        <v>224077372.59999999</v>
      </c>
      <c r="E15" s="197">
        <f>E17+E110</f>
        <v>158007120.97999999</v>
      </c>
      <c r="F15" s="67">
        <f>D15-E15</f>
        <v>66070251.620000005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59"/>
      <c r="AF15" s="59"/>
      <c r="AG15" s="59"/>
      <c r="AH15" s="59"/>
      <c r="AI15" s="59"/>
      <c r="AJ15" s="59"/>
    </row>
    <row r="16" spans="1:36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59"/>
      <c r="AF16" s="59"/>
      <c r="AG16" s="59"/>
      <c r="AH16" s="59"/>
      <c r="AI16" s="59"/>
      <c r="AJ16" s="59"/>
    </row>
    <row r="17" spans="1:36" s="60" customFormat="1" x14ac:dyDescent="0.25">
      <c r="A17" s="129" t="s">
        <v>229</v>
      </c>
      <c r="B17" s="74" t="s">
        <v>95</v>
      </c>
      <c r="C17" s="137" t="s">
        <v>62</v>
      </c>
      <c r="D17" s="197">
        <f>D18+D61</f>
        <v>128074300</v>
      </c>
      <c r="E17" s="197">
        <f>E18+E61</f>
        <v>89501886.61999999</v>
      </c>
      <c r="F17" s="67">
        <f t="shared" ref="F17:F19" si="0">D17-E17</f>
        <v>38572413.38000001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59"/>
      <c r="AF17" s="59"/>
      <c r="AG17" s="59"/>
      <c r="AH17" s="59"/>
      <c r="AI17" s="59"/>
      <c r="AJ17" s="59"/>
    </row>
    <row r="18" spans="1:36" s="104" customFormat="1" x14ac:dyDescent="0.25">
      <c r="A18" s="129" t="s">
        <v>911</v>
      </c>
      <c r="B18" s="74" t="s">
        <v>95</v>
      </c>
      <c r="C18" s="137"/>
      <c r="D18" s="197">
        <f>D19+D33+D39+D44</f>
        <v>105061600</v>
      </c>
      <c r="E18" s="197">
        <f>E19+E33+E39+E44</f>
        <v>70435494.00999999</v>
      </c>
      <c r="F18" s="67">
        <f>D18-E18</f>
        <v>34626105.99000001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  <c r="AE18" s="103"/>
      <c r="AF18" s="103"/>
      <c r="AG18" s="103"/>
      <c r="AH18" s="103"/>
      <c r="AI18" s="103"/>
      <c r="AJ18" s="103"/>
    </row>
    <row r="19" spans="1:36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31346900</v>
      </c>
      <c r="E19" s="197">
        <f>E20</f>
        <v>28048526.420000002</v>
      </c>
      <c r="F19" s="67">
        <f t="shared" si="0"/>
        <v>3298373.5799999982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59"/>
      <c r="AF19" s="59"/>
      <c r="AG19" s="59"/>
      <c r="AH19" s="59"/>
      <c r="AI19" s="59"/>
      <c r="AJ19" s="59"/>
    </row>
    <row r="20" spans="1:36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31346900</v>
      </c>
      <c r="E20" s="197">
        <f>E21+E23+E25+E30</f>
        <v>28048526.420000002</v>
      </c>
      <c r="F20" s="67">
        <f>D20-E20</f>
        <v>3298373.5799999982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  <c r="AE20" s="59"/>
      <c r="AF20" s="59"/>
      <c r="AG20" s="59"/>
      <c r="AH20" s="59"/>
      <c r="AI20" s="59"/>
      <c r="AJ20" s="59"/>
    </row>
    <row r="21" spans="1:36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18601817.800000001</v>
      </c>
      <c r="F21" s="19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</row>
    <row r="22" spans="1:36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  <c r="AE22" s="6"/>
      <c r="AF22" s="6"/>
      <c r="AG22" s="6"/>
      <c r="AH22" s="6"/>
      <c r="AI22" s="6"/>
      <c r="AJ22" s="6"/>
    </row>
    <row r="23" spans="1:36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9247899.2300000004</v>
      </c>
      <c r="F23" s="8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8"/>
      <c r="AE23" s="48"/>
      <c r="AF23" s="48"/>
      <c r="AG23" s="48"/>
      <c r="AH23" s="48"/>
      <c r="AI23" s="48"/>
      <c r="AJ23" s="48"/>
    </row>
    <row r="24" spans="1:36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/>
      <c r="AE24" s="6"/>
      <c r="AF24" s="6"/>
      <c r="AG24" s="6"/>
      <c r="AH24" s="6"/>
      <c r="AI24" s="6"/>
      <c r="AJ24" s="6"/>
    </row>
    <row r="25" spans="1:36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198809.39</v>
      </c>
      <c r="F25" s="8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  <c r="AE25" s="6"/>
      <c r="AF25" s="6"/>
      <c r="AG25" s="6"/>
      <c r="AH25" s="6"/>
      <c r="AI25" s="6"/>
      <c r="AJ25" s="6"/>
    </row>
    <row r="26" spans="1:36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1">D26-E26</f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1"/>
      <c r="AF26" s="41"/>
      <c r="AG26" s="41"/>
      <c r="AH26" s="41"/>
      <c r="AI26" s="41"/>
      <c r="AJ26" s="41"/>
    </row>
    <row r="27" spans="1:36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1"/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41"/>
      <c r="AJ27" s="41"/>
    </row>
    <row r="28" spans="1:36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/>
      <c r="AJ28" s="41"/>
    </row>
    <row r="29" spans="1:36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41"/>
    </row>
    <row r="30" spans="1:36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/>
      <c r="AJ30" s="41"/>
    </row>
    <row r="31" spans="1:36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2">D31-E31</f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41"/>
    </row>
    <row r="32" spans="1:36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41"/>
    </row>
    <row r="33" spans="1:36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7">
        <f>D34</f>
        <v>11008300</v>
      </c>
      <c r="E33" s="197">
        <f>E35+E36+E37+E38</f>
        <v>7569945.3300000001</v>
      </c>
      <c r="F33" s="365">
        <f>D33-E33</f>
        <v>3438354.67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  <c r="AE33" s="59"/>
      <c r="AF33" s="59"/>
      <c r="AG33" s="59"/>
      <c r="AH33" s="59"/>
      <c r="AI33" s="59"/>
      <c r="AJ33" s="59"/>
    </row>
    <row r="34" spans="1:36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8">
        <v>11008300</v>
      </c>
      <c r="E34" s="198">
        <f>E35+E36+E37+E38</f>
        <v>7569945.3300000001</v>
      </c>
      <c r="F34" s="366">
        <f>D34-E34</f>
        <v>3438354.67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6"/>
      <c r="AF34" s="6"/>
      <c r="AG34" s="6"/>
      <c r="AH34" s="6"/>
      <c r="AI34" s="6"/>
      <c r="AJ34" s="6"/>
    </row>
    <row r="35" spans="1:36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8"/>
      <c r="E35" s="198">
        <v>3483430.86</v>
      </c>
      <c r="F35" s="36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6"/>
    </row>
    <row r="36" spans="1:36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8"/>
      <c r="E36" s="198">
        <v>24494.6</v>
      </c>
      <c r="F36" s="3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  <c r="AG36" s="6"/>
      <c r="AH36" s="6"/>
      <c r="AI36" s="6"/>
      <c r="AJ36" s="6"/>
    </row>
    <row r="37" spans="1:36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8"/>
      <c r="E37" s="198">
        <v>4687484.9000000004</v>
      </c>
      <c r="F37" s="3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6"/>
      <c r="AF37" s="6"/>
      <c r="AG37" s="6"/>
      <c r="AH37" s="6"/>
      <c r="AI37" s="6"/>
      <c r="AJ37" s="6"/>
    </row>
    <row r="38" spans="1:36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8"/>
      <c r="E38" s="198">
        <v>-625465.03</v>
      </c>
      <c r="F38" s="3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I38" s="6"/>
      <c r="AJ38" s="6"/>
    </row>
    <row r="39" spans="1:36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7">
        <f>D40</f>
        <v>2500</v>
      </c>
      <c r="E39" s="197">
        <f>E41</f>
        <v>43584.03</v>
      </c>
      <c r="F39" s="36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6"/>
      <c r="AF39" s="6"/>
      <c r="AG39" s="6"/>
      <c r="AH39" s="6"/>
      <c r="AI39" s="6"/>
      <c r="AJ39" s="6"/>
    </row>
    <row r="40" spans="1:36" s="10" customFormat="1" ht="14.25" customHeight="1" x14ac:dyDescent="0.25">
      <c r="A40" s="455" t="s">
        <v>1410</v>
      </c>
      <c r="B40" s="74" t="s">
        <v>95</v>
      </c>
      <c r="C40" s="139" t="s">
        <v>1318</v>
      </c>
      <c r="D40" s="200">
        <v>2500</v>
      </c>
      <c r="E40" s="200">
        <f t="shared" ref="E40" si="3">E41</f>
        <v>43584.03</v>
      </c>
      <c r="F40" s="36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/>
      <c r="AE40" s="9"/>
      <c r="AF40" s="9"/>
      <c r="AG40" s="9"/>
      <c r="AH40" s="9"/>
      <c r="AI40" s="9"/>
      <c r="AJ40" s="9"/>
    </row>
    <row r="41" spans="1:36" s="10" customFormat="1" ht="14.25" customHeight="1" x14ac:dyDescent="0.25">
      <c r="A41" s="455" t="s">
        <v>1410</v>
      </c>
      <c r="B41" s="74" t="s">
        <v>95</v>
      </c>
      <c r="C41" s="140" t="s">
        <v>1319</v>
      </c>
      <c r="D41" s="199"/>
      <c r="E41" s="199">
        <f>E42+E43</f>
        <v>43584.03</v>
      </c>
      <c r="F41" s="36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/>
      <c r="AE41" s="9"/>
      <c r="AF41" s="9"/>
      <c r="AG41" s="9"/>
      <c r="AH41" s="9"/>
      <c r="AI41" s="9"/>
      <c r="AJ41" s="9"/>
    </row>
    <row r="42" spans="1:36" s="10" customFormat="1" ht="54.75" customHeight="1" x14ac:dyDescent="0.25">
      <c r="A42" s="455" t="s">
        <v>1428</v>
      </c>
      <c r="B42" s="74" t="s">
        <v>95</v>
      </c>
      <c r="C42" s="140" t="s">
        <v>1427</v>
      </c>
      <c r="D42" s="199"/>
      <c r="E42" s="199">
        <v>27715.5</v>
      </c>
      <c r="F42" s="36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9"/>
      <c r="AE42" s="9"/>
      <c r="AF42" s="9"/>
      <c r="AG42" s="9"/>
      <c r="AH42" s="9"/>
      <c r="AI42" s="9"/>
      <c r="AJ42" s="9"/>
    </row>
    <row r="43" spans="1:36" s="10" customFormat="1" ht="29.25" customHeight="1" x14ac:dyDescent="0.25">
      <c r="A43" s="456" t="s">
        <v>1550</v>
      </c>
      <c r="B43" s="454" t="s">
        <v>95</v>
      </c>
      <c r="C43" s="140" t="s">
        <v>1551</v>
      </c>
      <c r="D43" s="199"/>
      <c r="E43" s="199">
        <v>15868.53</v>
      </c>
      <c r="F43" s="36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9"/>
      <c r="AE43" s="9"/>
      <c r="AF43" s="9"/>
      <c r="AG43" s="9"/>
      <c r="AH43" s="9"/>
      <c r="AI43" s="9"/>
      <c r="AJ43" s="9"/>
    </row>
    <row r="44" spans="1:36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7">
        <f>D45+D49</f>
        <v>62703900</v>
      </c>
      <c r="E44" s="197">
        <f>E45+E49</f>
        <v>34773438.229999997</v>
      </c>
      <c r="F44" s="368">
        <f>D44-E44</f>
        <v>27930461.770000003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3"/>
      <c r="AE44" s="63"/>
      <c r="AF44" s="63"/>
      <c r="AG44" s="63"/>
      <c r="AH44" s="63"/>
      <c r="AI44" s="63"/>
      <c r="AJ44" s="63"/>
    </row>
    <row r="45" spans="1:36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200">
        <v>5159000</v>
      </c>
      <c r="E45" s="200">
        <f t="shared" ref="E45" si="4">E46</f>
        <v>3584481.81</v>
      </c>
      <c r="F45" s="368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/>
      <c r="AE45" s="9"/>
      <c r="AF45" s="9"/>
      <c r="AG45" s="9"/>
      <c r="AH45" s="9"/>
      <c r="AI45" s="9"/>
      <c r="AJ45" s="9"/>
    </row>
    <row r="46" spans="1:36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8"/>
      <c r="E46" s="198">
        <v>3584481.81</v>
      </c>
      <c r="F46" s="36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/>
      <c r="AE46" s="9"/>
      <c r="AF46" s="9"/>
      <c r="AG46" s="9"/>
      <c r="AH46" s="9"/>
      <c r="AI46" s="9"/>
      <c r="AJ46" s="9"/>
    </row>
    <row r="47" spans="1:36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8"/>
      <c r="E47" s="198"/>
      <c r="F47" s="366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  <c r="AE47" s="41"/>
      <c r="AF47" s="41"/>
      <c r="AG47" s="41"/>
      <c r="AH47" s="41"/>
      <c r="AI47" s="41"/>
      <c r="AJ47" s="41"/>
    </row>
    <row r="48" spans="1:36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8"/>
      <c r="E48" s="198"/>
      <c r="F48" s="36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  <c r="AE48" s="41"/>
      <c r="AF48" s="41"/>
      <c r="AG48" s="41"/>
      <c r="AH48" s="41"/>
      <c r="AI48" s="41"/>
      <c r="AJ48" s="41"/>
    </row>
    <row r="49" spans="1:36" s="49" customFormat="1" x14ac:dyDescent="0.25">
      <c r="A49" s="130" t="s">
        <v>100</v>
      </c>
      <c r="B49" s="74" t="s">
        <v>95</v>
      </c>
      <c r="C49" s="134" t="s">
        <v>298</v>
      </c>
      <c r="D49" s="200">
        <v>57544900</v>
      </c>
      <c r="E49" s="200">
        <f>E50+E56</f>
        <v>31188956.419999998</v>
      </c>
      <c r="F49" s="368">
        <f>D49-E49</f>
        <v>26355943.580000002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8"/>
      <c r="AE49" s="48"/>
      <c r="AF49" s="48"/>
      <c r="AG49" s="48"/>
      <c r="AH49" s="48"/>
      <c r="AI49" s="48"/>
      <c r="AJ49" s="48"/>
    </row>
    <row r="50" spans="1:36" s="49" customFormat="1" x14ac:dyDescent="0.25">
      <c r="A50" s="130" t="s">
        <v>166</v>
      </c>
      <c r="B50" s="74" t="s">
        <v>95</v>
      </c>
      <c r="C50" s="134" t="s">
        <v>299</v>
      </c>
      <c r="D50" s="200"/>
      <c r="E50" s="200">
        <f>E51</f>
        <v>20998698.719999999</v>
      </c>
      <c r="F50" s="368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8"/>
      <c r="AE50" s="48"/>
      <c r="AF50" s="48"/>
      <c r="AG50" s="48"/>
      <c r="AH50" s="48"/>
      <c r="AI50" s="48"/>
      <c r="AJ50" s="48"/>
    </row>
    <row r="51" spans="1:36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8"/>
      <c r="E51" s="198">
        <v>20998698.719999999</v>
      </c>
      <c r="F51" s="36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  <c r="AE51" s="6"/>
      <c r="AF51" s="6"/>
      <c r="AG51" s="6"/>
      <c r="AH51" s="6"/>
      <c r="AI51" s="6"/>
      <c r="AJ51" s="6"/>
    </row>
    <row r="52" spans="1:36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8"/>
      <c r="E52" s="198"/>
      <c r="F52" s="366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  <c r="AE52" s="41"/>
      <c r="AF52" s="41"/>
      <c r="AG52" s="41"/>
      <c r="AH52" s="41"/>
      <c r="AI52" s="41"/>
      <c r="AJ52" s="41"/>
    </row>
    <row r="53" spans="1:36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8"/>
      <c r="E53" s="198"/>
      <c r="F53" s="366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  <c r="AE53" s="41"/>
      <c r="AF53" s="41"/>
      <c r="AG53" s="41"/>
      <c r="AH53" s="41"/>
      <c r="AI53" s="41"/>
      <c r="AJ53" s="41"/>
    </row>
    <row r="54" spans="1:36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8"/>
      <c r="E54" s="198"/>
      <c r="F54" s="366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  <c r="AE54" s="41"/>
      <c r="AF54" s="41"/>
      <c r="AG54" s="41"/>
      <c r="AH54" s="41"/>
      <c r="AI54" s="41"/>
      <c r="AJ54" s="41"/>
    </row>
    <row r="55" spans="1:36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8"/>
      <c r="E55" s="198"/>
      <c r="F55" s="366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  <c r="AE55" s="41"/>
      <c r="AF55" s="41"/>
      <c r="AG55" s="41"/>
      <c r="AH55" s="41"/>
      <c r="AI55" s="41"/>
      <c r="AJ55" s="41"/>
    </row>
    <row r="56" spans="1:36" s="49" customFormat="1" x14ac:dyDescent="0.25">
      <c r="A56" s="130" t="s">
        <v>206</v>
      </c>
      <c r="B56" s="74" t="s">
        <v>95</v>
      </c>
      <c r="C56" s="134" t="s">
        <v>271</v>
      </c>
      <c r="D56" s="200"/>
      <c r="E56" s="200">
        <f>E57</f>
        <v>10190257.699999999</v>
      </c>
      <c r="F56" s="368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8"/>
      <c r="AE56" s="48"/>
      <c r="AF56" s="48"/>
      <c r="AG56" s="48"/>
      <c r="AH56" s="48"/>
      <c r="AI56" s="48"/>
      <c r="AJ56" s="48"/>
    </row>
    <row r="57" spans="1:36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9"/>
      <c r="E57" s="199">
        <v>10190257.699999999</v>
      </c>
      <c r="F57" s="36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9"/>
      <c r="AE57" s="9"/>
      <c r="AF57" s="9"/>
      <c r="AG57" s="9"/>
      <c r="AH57" s="9"/>
      <c r="AI57" s="9"/>
      <c r="AJ57" s="9"/>
    </row>
    <row r="58" spans="1:36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8"/>
      <c r="E58" s="198"/>
      <c r="F58" s="366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  <c r="AE58" s="41"/>
      <c r="AF58" s="41"/>
      <c r="AG58" s="41"/>
      <c r="AH58" s="41"/>
      <c r="AI58" s="41"/>
      <c r="AJ58" s="41"/>
    </row>
    <row r="59" spans="1:36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8"/>
      <c r="E59" s="198"/>
      <c r="F59" s="36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6"/>
      <c r="AE59" s="46"/>
      <c r="AF59" s="46"/>
      <c r="AG59" s="46"/>
      <c r="AH59" s="46"/>
      <c r="AI59" s="46"/>
      <c r="AJ59" s="46"/>
    </row>
    <row r="60" spans="1:36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8"/>
      <c r="E60" s="198"/>
      <c r="F60" s="366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  <c r="AE60" s="41"/>
      <c r="AF60" s="41"/>
      <c r="AG60" s="41"/>
      <c r="AH60" s="41"/>
      <c r="AI60" s="41"/>
      <c r="AJ60" s="41"/>
    </row>
    <row r="61" spans="1:36" s="107" customFormat="1" ht="18" customHeight="1" x14ac:dyDescent="0.25">
      <c r="A61" s="129" t="s">
        <v>912</v>
      </c>
      <c r="B61" s="74" t="s">
        <v>95</v>
      </c>
      <c r="C61" s="137"/>
      <c r="D61" s="197">
        <f>D62+D73+D77+D84+D105</f>
        <v>23012700</v>
      </c>
      <c r="E61" s="197">
        <f>E62+E73+E77+E84+E105</f>
        <v>19066392.609999996</v>
      </c>
      <c r="F61" s="368">
        <f>D61-E61</f>
        <v>3946307.3900000043</v>
      </c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6"/>
      <c r="AE61" s="106"/>
      <c r="AF61" s="106"/>
      <c r="AG61" s="106"/>
      <c r="AH61" s="106"/>
      <c r="AI61" s="106"/>
      <c r="AJ61" s="106"/>
    </row>
    <row r="62" spans="1:36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7">
        <f>D63+D70</f>
        <v>15192700</v>
      </c>
      <c r="E62" s="197">
        <f>E63+E70</f>
        <v>14731020.6</v>
      </c>
      <c r="F62" s="368">
        <f>D62-E62</f>
        <v>461679.40000000037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65"/>
      <c r="AE62" s="65"/>
      <c r="AF62" s="65"/>
      <c r="AG62" s="65"/>
      <c r="AH62" s="65"/>
      <c r="AI62" s="65"/>
      <c r="AJ62" s="65"/>
    </row>
    <row r="63" spans="1:36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200">
        <v>12330500</v>
      </c>
      <c r="E63" s="200">
        <f>E64+E68</f>
        <v>12675342.83</v>
      </c>
      <c r="F63" s="368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8"/>
      <c r="AE63" s="48"/>
      <c r="AF63" s="48"/>
      <c r="AG63" s="48"/>
      <c r="AH63" s="48"/>
      <c r="AI63" s="48"/>
      <c r="AJ63" s="48"/>
    </row>
    <row r="64" spans="1:36" s="49" customFormat="1" ht="60" customHeight="1" x14ac:dyDescent="0.25">
      <c r="A64" s="130" t="s">
        <v>213</v>
      </c>
      <c r="B64" s="74" t="s">
        <v>95</v>
      </c>
      <c r="C64" s="137" t="s">
        <v>278</v>
      </c>
      <c r="D64" s="200"/>
      <c r="E64" s="200">
        <f>E65</f>
        <v>11968953.390000001</v>
      </c>
      <c r="F64" s="368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8"/>
      <c r="AE64" s="48"/>
      <c r="AF64" s="48"/>
      <c r="AG64" s="48"/>
      <c r="AH64" s="48"/>
      <c r="AI64" s="48"/>
      <c r="AJ64" s="48"/>
    </row>
    <row r="65" spans="1:36" s="7" customFormat="1" ht="69" customHeight="1" x14ac:dyDescent="0.25">
      <c r="A65" s="455" t="s">
        <v>1411</v>
      </c>
      <c r="B65" s="74" t="s">
        <v>95</v>
      </c>
      <c r="C65" s="135" t="s">
        <v>279</v>
      </c>
      <c r="D65" s="198"/>
      <c r="E65" s="198">
        <v>11968953.390000001</v>
      </c>
      <c r="F65" s="36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6"/>
      <c r="AE65" s="6"/>
      <c r="AF65" s="6"/>
      <c r="AG65" s="6"/>
      <c r="AH65" s="6"/>
      <c r="AI65" s="6"/>
      <c r="AJ65" s="6"/>
    </row>
    <row r="66" spans="1:36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200"/>
      <c r="E66" s="200">
        <f>E67</f>
        <v>0</v>
      </c>
      <c r="F66" s="368">
        <f>D66-E66</f>
        <v>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8"/>
      <c r="AE66" s="48"/>
      <c r="AF66" s="48"/>
      <c r="AG66" s="48"/>
      <c r="AH66" s="48"/>
      <c r="AI66" s="48"/>
      <c r="AJ66" s="48"/>
    </row>
    <row r="67" spans="1:36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8"/>
      <c r="E67" s="198"/>
      <c r="F67" s="366">
        <f>D67-E67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6"/>
      <c r="AE67" s="6"/>
      <c r="AF67" s="6"/>
      <c r="AG67" s="6"/>
      <c r="AH67" s="6"/>
      <c r="AI67" s="6"/>
      <c r="AJ67" s="6"/>
    </row>
    <row r="68" spans="1:36" s="49" customFormat="1" ht="42" customHeight="1" x14ac:dyDescent="0.25">
      <c r="A68" s="455" t="s">
        <v>1412</v>
      </c>
      <c r="B68" s="74" t="s">
        <v>95</v>
      </c>
      <c r="C68" s="142" t="s">
        <v>1091</v>
      </c>
      <c r="D68" s="199"/>
      <c r="E68" s="199">
        <f>E69</f>
        <v>706389.44</v>
      </c>
      <c r="F68" s="368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8"/>
      <c r="AE68" s="48"/>
      <c r="AF68" s="48"/>
      <c r="AG68" s="48"/>
      <c r="AH68" s="48"/>
      <c r="AI68" s="48"/>
      <c r="AJ68" s="48"/>
    </row>
    <row r="69" spans="1:36" s="7" customFormat="1" ht="34.5" x14ac:dyDescent="0.25">
      <c r="A69" s="132" t="s">
        <v>214</v>
      </c>
      <c r="B69" s="74" t="s">
        <v>95</v>
      </c>
      <c r="C69" s="135" t="s">
        <v>281</v>
      </c>
      <c r="D69" s="198"/>
      <c r="E69" s="198">
        <v>706389.44</v>
      </c>
      <c r="F69" s="36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6"/>
      <c r="AE69" s="6"/>
      <c r="AF69" s="6"/>
      <c r="AG69" s="6"/>
      <c r="AH69" s="6"/>
      <c r="AI69" s="6"/>
      <c r="AJ69" s="6"/>
    </row>
    <row r="70" spans="1:36" s="49" customFormat="1" ht="79.5" x14ac:dyDescent="0.25">
      <c r="A70" s="455" t="s">
        <v>1413</v>
      </c>
      <c r="B70" s="74" t="s">
        <v>95</v>
      </c>
      <c r="C70" s="138" t="s">
        <v>1316</v>
      </c>
      <c r="D70" s="200">
        <v>2862200</v>
      </c>
      <c r="E70" s="200">
        <f>E72</f>
        <v>2055677.77</v>
      </c>
      <c r="F70" s="368">
        <f>D70-E70</f>
        <v>806522.23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8"/>
      <c r="AE70" s="48"/>
      <c r="AF70" s="48"/>
      <c r="AG70" s="48"/>
      <c r="AH70" s="48"/>
      <c r="AI70" s="48"/>
      <c r="AJ70" s="48"/>
    </row>
    <row r="71" spans="1:36" s="49" customFormat="1" ht="68.25" x14ac:dyDescent="0.25">
      <c r="A71" s="455" t="s">
        <v>1414</v>
      </c>
      <c r="B71" s="74" t="s">
        <v>95</v>
      </c>
      <c r="C71" s="138" t="s">
        <v>1092</v>
      </c>
      <c r="D71" s="200"/>
      <c r="E71" s="200">
        <f>E72</f>
        <v>2055677.77</v>
      </c>
      <c r="F71" s="368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8"/>
      <c r="AE71" s="48"/>
      <c r="AF71" s="48"/>
      <c r="AG71" s="48"/>
      <c r="AH71" s="48"/>
      <c r="AI71" s="48"/>
      <c r="AJ71" s="48"/>
    </row>
    <row r="72" spans="1:36" s="7" customFormat="1" ht="69.75" customHeight="1" x14ac:dyDescent="0.25">
      <c r="A72" s="455" t="s">
        <v>1415</v>
      </c>
      <c r="B72" s="74" t="s">
        <v>95</v>
      </c>
      <c r="C72" s="135" t="s">
        <v>311</v>
      </c>
      <c r="D72" s="198"/>
      <c r="E72" s="198">
        <v>2055677.77</v>
      </c>
      <c r="F72" s="36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6"/>
      <c r="AE72" s="6"/>
      <c r="AF72" s="6"/>
      <c r="AG72" s="6"/>
      <c r="AH72" s="6"/>
      <c r="AI72" s="6"/>
      <c r="AJ72" s="6"/>
    </row>
    <row r="73" spans="1:36" s="408" customFormat="1" ht="23.25" hidden="1" customHeight="1" x14ac:dyDescent="0.25">
      <c r="A73" s="457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8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07"/>
      <c r="AE73" s="407"/>
      <c r="AF73" s="407"/>
      <c r="AG73" s="407"/>
      <c r="AH73" s="407"/>
      <c r="AI73" s="407"/>
      <c r="AJ73" s="407"/>
    </row>
    <row r="74" spans="1:36" s="408" customFormat="1" ht="10.5" hidden="1" customHeight="1" x14ac:dyDescent="0.25">
      <c r="A74" s="457" t="s">
        <v>308</v>
      </c>
      <c r="B74" s="74" t="s">
        <v>95</v>
      </c>
      <c r="C74" s="458" t="s">
        <v>328</v>
      </c>
      <c r="D74" s="459">
        <f>D76</f>
        <v>0</v>
      </c>
      <c r="E74" s="459">
        <f>E75</f>
        <v>0</v>
      </c>
      <c r="F74" s="460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07"/>
      <c r="AE74" s="407"/>
      <c r="AF74" s="407"/>
      <c r="AG74" s="407"/>
      <c r="AH74" s="407"/>
      <c r="AI74" s="407"/>
      <c r="AJ74" s="407"/>
    </row>
    <row r="75" spans="1:36" s="408" customFormat="1" ht="14.25" hidden="1" customHeight="1" x14ac:dyDescent="0.25">
      <c r="A75" s="455" t="s">
        <v>1416</v>
      </c>
      <c r="B75" s="74" t="s">
        <v>95</v>
      </c>
      <c r="C75" s="461" t="s">
        <v>1424</v>
      </c>
      <c r="D75" s="68">
        <f>D76</f>
        <v>0</v>
      </c>
      <c r="E75" s="68">
        <f>E76</f>
        <v>0</v>
      </c>
      <c r="F75" s="365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07"/>
      <c r="AE75" s="407"/>
      <c r="AF75" s="407"/>
      <c r="AG75" s="407"/>
      <c r="AH75" s="407"/>
      <c r="AI75" s="407"/>
      <c r="AJ75" s="407"/>
    </row>
    <row r="76" spans="1:36" s="408" customFormat="1" ht="12.75" hidden="1" customHeight="1" x14ac:dyDescent="0.25">
      <c r="A76" s="350" t="s">
        <v>310</v>
      </c>
      <c r="B76" s="74" t="s">
        <v>95</v>
      </c>
      <c r="C76" s="462" t="s">
        <v>307</v>
      </c>
      <c r="D76" s="463">
        <v>0</v>
      </c>
      <c r="E76" s="463">
        <v>0</v>
      </c>
      <c r="F76" s="46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07"/>
      <c r="AE76" s="407"/>
      <c r="AF76" s="407"/>
      <c r="AG76" s="407"/>
      <c r="AH76" s="407"/>
      <c r="AI76" s="407"/>
      <c r="AJ76" s="407"/>
    </row>
    <row r="77" spans="1:36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7">
        <f>D78+D81</f>
        <v>7500000</v>
      </c>
      <c r="E77" s="197">
        <f>E78+E81</f>
        <v>3119655.91</v>
      </c>
      <c r="F77" s="368">
        <f>D77-E77</f>
        <v>4380344.09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9"/>
      <c r="AE77" s="59"/>
      <c r="AF77" s="59"/>
      <c r="AG77" s="59"/>
      <c r="AH77" s="59"/>
      <c r="AI77" s="59"/>
      <c r="AJ77" s="59"/>
    </row>
    <row r="78" spans="1:36" s="49" customFormat="1" ht="75" customHeight="1" x14ac:dyDescent="0.25">
      <c r="A78" s="157" t="s">
        <v>216</v>
      </c>
      <c r="B78" s="74" t="s">
        <v>95</v>
      </c>
      <c r="C78" s="134" t="s">
        <v>283</v>
      </c>
      <c r="D78" s="200">
        <v>0</v>
      </c>
      <c r="E78" s="200">
        <f>E79</f>
        <v>207633</v>
      </c>
      <c r="F78" s="368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8"/>
      <c r="AE78" s="48"/>
      <c r="AF78" s="48"/>
      <c r="AG78" s="48"/>
      <c r="AH78" s="48"/>
      <c r="AI78" s="48"/>
      <c r="AJ78" s="48"/>
    </row>
    <row r="79" spans="1:36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8">
        <v>0</v>
      </c>
      <c r="E79" s="198">
        <f>E80</f>
        <v>207633</v>
      </c>
      <c r="F79" s="36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6"/>
      <c r="AE79" s="6"/>
      <c r="AF79" s="6"/>
      <c r="AG79" s="6"/>
      <c r="AH79" s="6"/>
      <c r="AI79" s="6"/>
      <c r="AJ79" s="6"/>
    </row>
    <row r="80" spans="1:36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8">
        <v>0</v>
      </c>
      <c r="E80" s="198">
        <v>207633</v>
      </c>
      <c r="F80" s="36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6"/>
      <c r="AE80" s="6"/>
      <c r="AF80" s="6"/>
      <c r="AG80" s="6"/>
      <c r="AH80" s="6"/>
      <c r="AI80" s="6"/>
      <c r="AJ80" s="6"/>
    </row>
    <row r="81" spans="1:36" s="49" customFormat="1" ht="24" customHeight="1" x14ac:dyDescent="0.25">
      <c r="A81" s="455" t="s">
        <v>1417</v>
      </c>
      <c r="B81" s="74" t="s">
        <v>95</v>
      </c>
      <c r="C81" s="134" t="s">
        <v>285</v>
      </c>
      <c r="D81" s="200">
        <v>7500000</v>
      </c>
      <c r="E81" s="200">
        <f>E82</f>
        <v>2912022.91</v>
      </c>
      <c r="F81" s="368">
        <f>D81-E81</f>
        <v>4587977.09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8"/>
      <c r="AE81" s="48"/>
      <c r="AF81" s="48"/>
      <c r="AG81" s="48"/>
      <c r="AH81" s="48"/>
      <c r="AI81" s="48"/>
      <c r="AJ81" s="48"/>
    </row>
    <row r="82" spans="1:36" s="49" customFormat="1" ht="37.5" customHeight="1" x14ac:dyDescent="0.25">
      <c r="A82" s="455" t="s">
        <v>1418</v>
      </c>
      <c r="B82" s="74" t="s">
        <v>95</v>
      </c>
      <c r="C82" s="134" t="s">
        <v>286</v>
      </c>
      <c r="D82" s="200"/>
      <c r="E82" s="200">
        <f>E83</f>
        <v>2912022.91</v>
      </c>
      <c r="F82" s="368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8"/>
      <c r="AE82" s="48"/>
      <c r="AF82" s="48"/>
      <c r="AG82" s="48"/>
      <c r="AH82" s="48"/>
      <c r="AI82" s="48"/>
      <c r="AJ82" s="48"/>
    </row>
    <row r="83" spans="1:36" s="7" customFormat="1" ht="48.75" customHeight="1" x14ac:dyDescent="0.25">
      <c r="A83" s="455" t="s">
        <v>1419</v>
      </c>
      <c r="B83" s="74" t="s">
        <v>95</v>
      </c>
      <c r="C83" s="135" t="s">
        <v>287</v>
      </c>
      <c r="D83" s="198"/>
      <c r="E83" s="198">
        <v>2912022.91</v>
      </c>
      <c r="F83" s="36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6"/>
      <c r="AE83" s="6"/>
      <c r="AF83" s="6"/>
      <c r="AG83" s="6"/>
      <c r="AH83" s="6"/>
      <c r="AI83" s="6"/>
      <c r="AJ83" s="6"/>
    </row>
    <row r="84" spans="1:36" s="60" customFormat="1" ht="14.25" customHeight="1" x14ac:dyDescent="0.25">
      <c r="A84" s="349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803371.58000000007</v>
      </c>
      <c r="F84" s="36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9"/>
      <c r="AE84" s="59"/>
      <c r="AF84" s="59"/>
      <c r="AG84" s="59"/>
      <c r="AH84" s="59"/>
      <c r="AI84" s="59"/>
      <c r="AJ84" s="59"/>
    </row>
    <row r="85" spans="1:36" s="49" customFormat="1" ht="50.25" customHeight="1" x14ac:dyDescent="0.25">
      <c r="A85" s="466" t="s">
        <v>1570</v>
      </c>
      <c r="B85" s="74" t="s">
        <v>95</v>
      </c>
      <c r="C85" s="135" t="s">
        <v>1567</v>
      </c>
      <c r="D85" s="198">
        <f>D86</f>
        <v>0</v>
      </c>
      <c r="E85" s="198">
        <f>E86</f>
        <v>25000</v>
      </c>
      <c r="F85" s="36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8"/>
      <c r="AE85" s="48"/>
      <c r="AF85" s="48"/>
      <c r="AG85" s="48"/>
      <c r="AH85" s="48"/>
      <c r="AI85" s="48"/>
      <c r="AJ85" s="48"/>
    </row>
    <row r="86" spans="1:36" s="49" customFormat="1" ht="49.5" customHeight="1" x14ac:dyDescent="0.25">
      <c r="A86" s="466" t="s">
        <v>1571</v>
      </c>
      <c r="B86" s="74" t="s">
        <v>95</v>
      </c>
      <c r="C86" s="135" t="s">
        <v>1568</v>
      </c>
      <c r="D86" s="198"/>
      <c r="E86" s="198">
        <f>E87</f>
        <v>25000</v>
      </c>
      <c r="F86" s="36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8"/>
      <c r="AE86" s="48"/>
      <c r="AF86" s="48"/>
      <c r="AG86" s="48"/>
      <c r="AH86" s="48"/>
      <c r="AI86" s="48"/>
      <c r="AJ86" s="48"/>
    </row>
    <row r="87" spans="1:36" s="49" customFormat="1" ht="75" customHeight="1" x14ac:dyDescent="0.25">
      <c r="A87" s="466" t="s">
        <v>1572</v>
      </c>
      <c r="B87" s="74" t="s">
        <v>95</v>
      </c>
      <c r="C87" s="135" t="s">
        <v>1569</v>
      </c>
      <c r="D87" s="198"/>
      <c r="E87" s="198">
        <v>25000</v>
      </c>
      <c r="F87" s="36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8"/>
      <c r="AE87" s="48"/>
      <c r="AF87" s="48"/>
      <c r="AG87" s="48"/>
      <c r="AH87" s="48"/>
      <c r="AI87" s="48"/>
      <c r="AJ87" s="48"/>
    </row>
    <row r="88" spans="1:36" s="49" customFormat="1" ht="36.75" customHeight="1" x14ac:dyDescent="0.25">
      <c r="A88" s="466" t="s">
        <v>1580</v>
      </c>
      <c r="B88" s="74" t="s">
        <v>95</v>
      </c>
      <c r="C88" s="135" t="s">
        <v>1578</v>
      </c>
      <c r="D88" s="198">
        <f>D89</f>
        <v>0</v>
      </c>
      <c r="E88" s="198">
        <f>E89</f>
        <v>6000</v>
      </c>
      <c r="F88" s="366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8"/>
      <c r="AE88" s="48"/>
      <c r="AF88" s="48"/>
      <c r="AG88" s="48"/>
      <c r="AH88" s="48"/>
      <c r="AI88" s="48"/>
      <c r="AJ88" s="48"/>
    </row>
    <row r="89" spans="1:36" s="49" customFormat="1" ht="49.5" customHeight="1" x14ac:dyDescent="0.25">
      <c r="A89" s="466" t="s">
        <v>1581</v>
      </c>
      <c r="B89" s="74" t="s">
        <v>95</v>
      </c>
      <c r="C89" s="135" t="s">
        <v>1579</v>
      </c>
      <c r="D89" s="198"/>
      <c r="E89" s="198">
        <v>6000</v>
      </c>
      <c r="F89" s="366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8"/>
      <c r="AE89" s="48"/>
      <c r="AF89" s="48"/>
      <c r="AG89" s="48"/>
      <c r="AH89" s="48"/>
      <c r="AI89" s="48"/>
      <c r="AJ89" s="48"/>
    </row>
    <row r="90" spans="1:36" s="497" customFormat="1" ht="75" hidden="1" customHeight="1" x14ac:dyDescent="0.25">
      <c r="A90" s="490" t="s">
        <v>1572</v>
      </c>
      <c r="B90" s="491" t="s">
        <v>95</v>
      </c>
      <c r="C90" s="492"/>
      <c r="D90" s="338"/>
      <c r="E90" s="338">
        <v>0</v>
      </c>
      <c r="F90" s="493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6"/>
      <c r="AE90" s="496"/>
      <c r="AF90" s="496"/>
      <c r="AG90" s="496"/>
      <c r="AH90" s="496"/>
      <c r="AI90" s="496"/>
      <c r="AJ90" s="496"/>
    </row>
    <row r="91" spans="1:36" s="49" customFormat="1" ht="94.5" customHeight="1" x14ac:dyDescent="0.25">
      <c r="A91" s="465" t="s">
        <v>1532</v>
      </c>
      <c r="B91" s="74" t="s">
        <v>95</v>
      </c>
      <c r="C91" s="135" t="s">
        <v>1565</v>
      </c>
      <c r="D91" s="198">
        <f>D92</f>
        <v>0</v>
      </c>
      <c r="E91" s="198">
        <f>E92</f>
        <v>729945.15</v>
      </c>
      <c r="F91" s="366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8"/>
      <c r="AE91" s="48"/>
      <c r="AF91" s="48"/>
      <c r="AG91" s="48"/>
      <c r="AH91" s="48"/>
      <c r="AI91" s="48"/>
      <c r="AJ91" s="48"/>
    </row>
    <row r="92" spans="1:36" s="49" customFormat="1" ht="84" customHeight="1" x14ac:dyDescent="0.25">
      <c r="A92" s="465" t="s">
        <v>1533</v>
      </c>
      <c r="B92" s="74" t="s">
        <v>95</v>
      </c>
      <c r="C92" s="135" t="s">
        <v>1535</v>
      </c>
      <c r="D92" s="198"/>
      <c r="E92" s="198">
        <f>E93</f>
        <v>729945.15</v>
      </c>
      <c r="F92" s="366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8"/>
      <c r="AE92" s="48"/>
      <c r="AF92" s="48"/>
      <c r="AG92" s="48"/>
      <c r="AH92" s="48"/>
      <c r="AI92" s="48"/>
      <c r="AJ92" s="48"/>
    </row>
    <row r="93" spans="1:36" s="49" customFormat="1" ht="75" customHeight="1" x14ac:dyDescent="0.25">
      <c r="A93" s="466" t="s">
        <v>1534</v>
      </c>
      <c r="B93" s="74" t="s">
        <v>95</v>
      </c>
      <c r="C93" s="135" t="s">
        <v>1536</v>
      </c>
      <c r="D93" s="198"/>
      <c r="E93" s="198">
        <v>729945.15</v>
      </c>
      <c r="F93" s="366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8"/>
      <c r="AE93" s="48"/>
      <c r="AF93" s="48"/>
      <c r="AG93" s="48"/>
      <c r="AH93" s="48"/>
      <c r="AI93" s="48"/>
      <c r="AJ93" s="48"/>
    </row>
    <row r="94" spans="1:36" s="49" customFormat="1" ht="26.25" customHeight="1" x14ac:dyDescent="0.25">
      <c r="A94" s="466" t="s">
        <v>1553</v>
      </c>
      <c r="B94" s="74" t="s">
        <v>95</v>
      </c>
      <c r="C94" s="135" t="s">
        <v>1566</v>
      </c>
      <c r="D94" s="198">
        <f>D97+D95</f>
        <v>0</v>
      </c>
      <c r="E94" s="198">
        <f>E97+E95</f>
        <v>42426.43</v>
      </c>
      <c r="F94" s="366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8"/>
      <c r="AE94" s="48"/>
      <c r="AF94" s="48"/>
      <c r="AG94" s="48"/>
      <c r="AH94" s="48"/>
      <c r="AI94" s="48"/>
      <c r="AJ94" s="48"/>
    </row>
    <row r="95" spans="1:36" s="49" customFormat="1" ht="36.75" customHeight="1" x14ac:dyDescent="0.25">
      <c r="A95" s="500" t="s">
        <v>1593</v>
      </c>
      <c r="B95" s="74" t="s">
        <v>95</v>
      </c>
      <c r="C95" s="135" t="s">
        <v>1592</v>
      </c>
      <c r="D95" s="198">
        <f>D96</f>
        <v>0</v>
      </c>
      <c r="E95" s="198">
        <f>E96</f>
        <v>11826.43</v>
      </c>
      <c r="F95" s="366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8"/>
      <c r="AE95" s="48"/>
      <c r="AF95" s="48"/>
      <c r="AG95" s="48"/>
      <c r="AH95" s="48"/>
      <c r="AI95" s="48"/>
      <c r="AJ95" s="48"/>
    </row>
    <row r="96" spans="1:36" s="49" customFormat="1" ht="151.5" customHeight="1" x14ac:dyDescent="0.25">
      <c r="A96" s="465" t="s">
        <v>1590</v>
      </c>
      <c r="B96" s="74" t="s">
        <v>95</v>
      </c>
      <c r="C96" s="135" t="s">
        <v>1591</v>
      </c>
      <c r="D96" s="198"/>
      <c r="E96" s="198">
        <v>11826.43</v>
      </c>
      <c r="F96" s="366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8"/>
      <c r="AE96" s="48"/>
      <c r="AF96" s="48"/>
      <c r="AG96" s="48"/>
      <c r="AH96" s="48"/>
      <c r="AI96" s="48"/>
      <c r="AJ96" s="48"/>
    </row>
    <row r="97" spans="1:36" s="49" customFormat="1" ht="78.75" customHeight="1" x14ac:dyDescent="0.25">
      <c r="A97" s="466" t="s">
        <v>1554</v>
      </c>
      <c r="B97" s="74" t="s">
        <v>95</v>
      </c>
      <c r="C97" s="135" t="s">
        <v>1544</v>
      </c>
      <c r="D97" s="198">
        <f>D98</f>
        <v>0</v>
      </c>
      <c r="E97" s="198">
        <f>E98</f>
        <v>30600</v>
      </c>
      <c r="F97" s="366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8"/>
      <c r="AE97" s="48"/>
      <c r="AF97" s="48"/>
      <c r="AG97" s="48"/>
      <c r="AH97" s="48"/>
      <c r="AI97" s="48"/>
      <c r="AJ97" s="48"/>
    </row>
    <row r="98" spans="1:36" s="49" customFormat="1" ht="122.25" customHeight="1" x14ac:dyDescent="0.25">
      <c r="A98" s="465" t="s">
        <v>1545</v>
      </c>
      <c r="B98" s="74" t="s">
        <v>95</v>
      </c>
      <c r="C98" s="135" t="s">
        <v>1552</v>
      </c>
      <c r="D98" s="198"/>
      <c r="E98" s="198">
        <v>30600</v>
      </c>
      <c r="F98" s="366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8"/>
      <c r="AE98" s="48"/>
      <c r="AF98" s="48"/>
      <c r="AG98" s="48"/>
      <c r="AH98" s="48"/>
      <c r="AI98" s="48"/>
      <c r="AJ98" s="48"/>
    </row>
    <row r="99" spans="1:36" s="49" customFormat="1" ht="57.75" hidden="1" customHeight="1" x14ac:dyDescent="0.25">
      <c r="A99" s="132" t="s">
        <v>1343</v>
      </c>
      <c r="B99" s="74" t="s">
        <v>95</v>
      </c>
      <c r="C99" s="135" t="s">
        <v>1342</v>
      </c>
      <c r="D99" s="198">
        <f>D100</f>
        <v>0</v>
      </c>
      <c r="E99" s="198">
        <f>E100</f>
        <v>0</v>
      </c>
      <c r="F99" s="366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8"/>
      <c r="AE99" s="48"/>
      <c r="AF99" s="48"/>
      <c r="AG99" s="48"/>
      <c r="AH99" s="48"/>
      <c r="AI99" s="48"/>
      <c r="AJ99" s="48"/>
    </row>
    <row r="100" spans="1:36" s="49" customFormat="1" ht="60.75" hidden="1" customHeight="1" x14ac:dyDescent="0.25">
      <c r="A100" s="132" t="s">
        <v>1344</v>
      </c>
      <c r="B100" s="74" t="s">
        <v>95</v>
      </c>
      <c r="C100" s="135" t="s">
        <v>1341</v>
      </c>
      <c r="D100" s="198"/>
      <c r="E100" s="198">
        <v>0</v>
      </c>
      <c r="F100" s="366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8"/>
      <c r="AE100" s="48"/>
      <c r="AF100" s="48"/>
      <c r="AG100" s="48"/>
      <c r="AH100" s="48"/>
      <c r="AI100" s="48"/>
      <c r="AJ100" s="48"/>
    </row>
    <row r="101" spans="1:36" s="49" customFormat="1" ht="39" hidden="1" customHeight="1" x14ac:dyDescent="0.25">
      <c r="A101" s="132" t="s">
        <v>218</v>
      </c>
      <c r="B101" s="74" t="s">
        <v>95</v>
      </c>
      <c r="C101" s="135" t="s">
        <v>289</v>
      </c>
      <c r="D101" s="198">
        <v>0</v>
      </c>
      <c r="E101" s="198">
        <v>0</v>
      </c>
      <c r="F101" s="366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8"/>
      <c r="AE101" s="48"/>
      <c r="AF101" s="48"/>
      <c r="AG101" s="48"/>
      <c r="AH101" s="48"/>
      <c r="AI101" s="48"/>
      <c r="AJ101" s="48"/>
    </row>
    <row r="102" spans="1:36" s="7" customFormat="1" ht="77.25" hidden="1" customHeight="1" x14ac:dyDescent="0.25">
      <c r="A102" s="132" t="s">
        <v>219</v>
      </c>
      <c r="B102" s="74" t="s">
        <v>95</v>
      </c>
      <c r="C102" s="135" t="s">
        <v>290</v>
      </c>
      <c r="D102" s="198"/>
      <c r="E102" s="198">
        <v>0</v>
      </c>
      <c r="F102" s="36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6"/>
      <c r="AE102" s="6"/>
      <c r="AF102" s="6"/>
      <c r="AG102" s="6"/>
      <c r="AH102" s="6"/>
      <c r="AI102" s="6"/>
      <c r="AJ102" s="6"/>
    </row>
    <row r="103" spans="1:36" s="49" customFormat="1" ht="30.75" hidden="1" customHeight="1" x14ac:dyDescent="0.25">
      <c r="A103" s="132" t="s">
        <v>1455</v>
      </c>
      <c r="B103" s="74" t="s">
        <v>95</v>
      </c>
      <c r="C103" s="135" t="s">
        <v>1465</v>
      </c>
      <c r="D103" s="198">
        <v>0</v>
      </c>
      <c r="E103" s="198">
        <v>0</v>
      </c>
      <c r="F103" s="366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8"/>
      <c r="AE103" s="48"/>
      <c r="AF103" s="48"/>
      <c r="AG103" s="48"/>
      <c r="AH103" s="48"/>
      <c r="AI103" s="48"/>
      <c r="AJ103" s="48"/>
    </row>
    <row r="104" spans="1:36" s="49" customFormat="1" ht="39" hidden="1" customHeight="1" x14ac:dyDescent="0.25">
      <c r="A104" s="132" t="s">
        <v>1454</v>
      </c>
      <c r="B104" s="74" t="s">
        <v>95</v>
      </c>
      <c r="C104" s="135" t="s">
        <v>1466</v>
      </c>
      <c r="D104" s="198">
        <v>0</v>
      </c>
      <c r="E104" s="198">
        <v>0</v>
      </c>
      <c r="F104" s="366">
        <f>D104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8"/>
      <c r="AE104" s="48"/>
      <c r="AF104" s="48"/>
      <c r="AG104" s="48"/>
      <c r="AH104" s="48"/>
      <c r="AI104" s="48"/>
      <c r="AJ104" s="48"/>
    </row>
    <row r="105" spans="1:36" s="60" customFormat="1" x14ac:dyDescent="0.25">
      <c r="A105" s="130" t="s">
        <v>220</v>
      </c>
      <c r="B105" s="74" t="s">
        <v>95</v>
      </c>
      <c r="C105" s="137" t="s">
        <v>291</v>
      </c>
      <c r="D105" s="197">
        <f>D108</f>
        <v>320000</v>
      </c>
      <c r="E105" s="197">
        <f>E106+E108</f>
        <v>412344.52</v>
      </c>
      <c r="F105" s="36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9"/>
      <c r="AE105" s="59"/>
      <c r="AF105" s="59"/>
      <c r="AG105" s="59"/>
      <c r="AH105" s="59"/>
      <c r="AI105" s="59"/>
      <c r="AJ105" s="59"/>
    </row>
    <row r="106" spans="1:36" s="78" customFormat="1" ht="15" hidden="1" customHeight="1" x14ac:dyDescent="0.25">
      <c r="A106" s="339" t="s">
        <v>101</v>
      </c>
      <c r="B106" s="74" t="s">
        <v>95</v>
      </c>
      <c r="C106" s="138" t="s">
        <v>293</v>
      </c>
      <c r="D106" s="340"/>
      <c r="E106" s="345">
        <f>E107</f>
        <v>0</v>
      </c>
      <c r="F106" s="369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7"/>
      <c r="AE106" s="77"/>
      <c r="AF106" s="77"/>
      <c r="AG106" s="77"/>
      <c r="AH106" s="77"/>
      <c r="AI106" s="77"/>
      <c r="AJ106" s="77"/>
    </row>
    <row r="107" spans="1:36" s="78" customFormat="1" ht="24" hidden="1" customHeight="1" x14ac:dyDescent="0.25">
      <c r="A107" s="136" t="s">
        <v>102</v>
      </c>
      <c r="B107" s="74" t="s">
        <v>95</v>
      </c>
      <c r="C107" s="142" t="s">
        <v>303</v>
      </c>
      <c r="D107" s="341"/>
      <c r="E107" s="346">
        <v>0</v>
      </c>
      <c r="F107" s="370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7"/>
      <c r="AE107" s="77"/>
      <c r="AF107" s="77"/>
      <c r="AG107" s="77"/>
      <c r="AH107" s="77"/>
      <c r="AI107" s="77"/>
      <c r="AJ107" s="77"/>
    </row>
    <row r="108" spans="1:36" s="7" customFormat="1" ht="15" customHeight="1" x14ac:dyDescent="0.25">
      <c r="A108" s="132" t="s">
        <v>103</v>
      </c>
      <c r="B108" s="74" t="s">
        <v>95</v>
      </c>
      <c r="C108" s="135" t="s">
        <v>292</v>
      </c>
      <c r="D108" s="198">
        <f>120000+200000</f>
        <v>320000</v>
      </c>
      <c r="E108" s="198">
        <f>E109</f>
        <v>412344.52</v>
      </c>
      <c r="F108" s="36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6"/>
      <c r="AE108" s="6"/>
      <c r="AF108" s="6"/>
      <c r="AG108" s="6"/>
      <c r="AH108" s="6"/>
      <c r="AI108" s="6"/>
      <c r="AJ108" s="6"/>
    </row>
    <row r="109" spans="1:36" s="7" customFormat="1" ht="23.25" x14ac:dyDescent="0.25">
      <c r="A109" s="132" t="s">
        <v>182</v>
      </c>
      <c r="B109" s="74" t="s">
        <v>95</v>
      </c>
      <c r="C109" s="135" t="s">
        <v>294</v>
      </c>
      <c r="D109" s="198"/>
      <c r="E109" s="198">
        <v>412344.52</v>
      </c>
      <c r="F109" s="36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6"/>
      <c r="AE109" s="6"/>
      <c r="AF109" s="6"/>
      <c r="AG109" s="6"/>
      <c r="AH109" s="6"/>
      <c r="AI109" s="6"/>
      <c r="AJ109" s="6"/>
    </row>
    <row r="110" spans="1:36" s="78" customFormat="1" x14ac:dyDescent="0.25">
      <c r="A110" s="130" t="s">
        <v>317</v>
      </c>
      <c r="B110" s="74" t="s">
        <v>95</v>
      </c>
      <c r="C110" s="137" t="s">
        <v>323</v>
      </c>
      <c r="D110" s="201">
        <f>D111+D149+D156+D152</f>
        <v>96003072.599999994</v>
      </c>
      <c r="E110" s="345">
        <f>E111+E149+E156+E152</f>
        <v>68505234.359999999</v>
      </c>
      <c r="F110" s="365">
        <f>D110-E110</f>
        <v>27497838.239999995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7"/>
      <c r="AE110" s="77"/>
      <c r="AF110" s="77"/>
      <c r="AG110" s="77"/>
      <c r="AH110" s="77"/>
      <c r="AI110" s="77"/>
      <c r="AJ110" s="77"/>
    </row>
    <row r="111" spans="1:36" s="60" customFormat="1" ht="34.5" x14ac:dyDescent="0.25">
      <c r="A111" s="467" t="s">
        <v>1420</v>
      </c>
      <c r="B111" s="74" t="s">
        <v>95</v>
      </c>
      <c r="C111" s="137" t="s">
        <v>324</v>
      </c>
      <c r="D111" s="201">
        <f>D112+D115+D133+D138</f>
        <v>96003072.599999994</v>
      </c>
      <c r="E111" s="345">
        <f>E112+E115+E133+E138</f>
        <v>68106575.569999993</v>
      </c>
      <c r="F111" s="365">
        <f>D111-E111</f>
        <v>27896497.030000001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9"/>
      <c r="AE111" s="59"/>
      <c r="AF111" s="59"/>
      <c r="AG111" s="59"/>
      <c r="AH111" s="59"/>
      <c r="AI111" s="59"/>
      <c r="AJ111" s="59"/>
    </row>
    <row r="112" spans="1:36" s="39" customFormat="1" ht="22.5" customHeight="1" x14ac:dyDescent="0.25">
      <c r="A112" s="132" t="s">
        <v>1118</v>
      </c>
      <c r="B112" s="74" t="s">
        <v>95</v>
      </c>
      <c r="C112" s="135" t="s">
        <v>1371</v>
      </c>
      <c r="D112" s="198">
        <f>D113</f>
        <v>28044200</v>
      </c>
      <c r="E112" s="198">
        <f>E113</f>
        <v>28044200</v>
      </c>
      <c r="F112" s="366">
        <f>D112-E112</f>
        <v>0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8"/>
      <c r="AE112" s="38"/>
      <c r="AF112" s="38"/>
      <c r="AG112" s="38"/>
      <c r="AH112" s="38"/>
      <c r="AI112" s="38"/>
      <c r="AJ112" s="38"/>
    </row>
    <row r="113" spans="1:36" s="49" customFormat="1" ht="18" customHeight="1" x14ac:dyDescent="0.25">
      <c r="A113" s="132" t="s">
        <v>221</v>
      </c>
      <c r="B113" s="74" t="s">
        <v>95</v>
      </c>
      <c r="C113" s="141" t="s">
        <v>1586</v>
      </c>
      <c r="D113" s="199">
        <f>D114</f>
        <v>28044200</v>
      </c>
      <c r="E113" s="199">
        <f>E114</f>
        <v>28044200</v>
      </c>
      <c r="F113" s="366">
        <f t="shared" ref="F113:F114" si="6">D113-E113</f>
        <v>0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8"/>
      <c r="AE113" s="48"/>
      <c r="AF113" s="48"/>
      <c r="AG113" s="48"/>
      <c r="AH113" s="48"/>
      <c r="AI113" s="48"/>
      <c r="AJ113" s="48"/>
    </row>
    <row r="114" spans="1:36" s="7" customFormat="1" ht="24.75" customHeight="1" x14ac:dyDescent="0.25">
      <c r="A114" s="132" t="s">
        <v>222</v>
      </c>
      <c r="B114" s="74" t="s">
        <v>95</v>
      </c>
      <c r="C114" s="135" t="s">
        <v>1587</v>
      </c>
      <c r="D114" s="198">
        <v>28044200</v>
      </c>
      <c r="E114" s="198">
        <v>28044200</v>
      </c>
      <c r="F114" s="366">
        <f t="shared" si="6"/>
        <v>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6"/>
      <c r="AE114" s="6"/>
      <c r="AF114" s="6"/>
      <c r="AG114" s="6"/>
      <c r="AH114" s="6"/>
      <c r="AI114" s="6"/>
      <c r="AJ114" s="6"/>
    </row>
    <row r="115" spans="1:36" s="39" customFormat="1" ht="26.25" customHeight="1" x14ac:dyDescent="0.25">
      <c r="A115" s="455" t="s">
        <v>1421</v>
      </c>
      <c r="B115" s="74" t="s">
        <v>95</v>
      </c>
      <c r="C115" s="134" t="s">
        <v>1374</v>
      </c>
      <c r="D115" s="200">
        <f>D122+D131+D120+D124+D128</f>
        <v>67146812.599999994</v>
      </c>
      <c r="E115" s="200">
        <f>E122+E131+E120+E124+E128</f>
        <v>39250315.57</v>
      </c>
      <c r="F115" s="368">
        <f t="shared" ref="F115:F121" si="7">D115-E115</f>
        <v>27896497.029999994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8"/>
      <c r="AE115" s="38"/>
      <c r="AF115" s="38"/>
      <c r="AG115" s="38"/>
      <c r="AH115" s="38"/>
      <c r="AI115" s="38"/>
      <c r="AJ115" s="38"/>
    </row>
    <row r="116" spans="1:36" s="42" customFormat="1" ht="37.5" hidden="1" customHeight="1" x14ac:dyDescent="0.25">
      <c r="A116" s="51" t="s">
        <v>104</v>
      </c>
      <c r="B116" s="74" t="s">
        <v>95</v>
      </c>
      <c r="C116" s="138" t="s">
        <v>913</v>
      </c>
      <c r="D116" s="201">
        <f>D117</f>
        <v>0</v>
      </c>
      <c r="E116" s="201">
        <f>E117</f>
        <v>0</v>
      </c>
      <c r="F116" s="365">
        <f t="shared" si="7"/>
        <v>0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  <c r="AE116" s="41"/>
      <c r="AF116" s="41"/>
      <c r="AG116" s="41"/>
      <c r="AH116" s="41"/>
      <c r="AI116" s="41"/>
      <c r="AJ116" s="41"/>
    </row>
    <row r="117" spans="1:36" s="42" customFormat="1" ht="34.5" hidden="1" customHeight="1" x14ac:dyDescent="0.25">
      <c r="A117" s="50" t="s">
        <v>313</v>
      </c>
      <c r="B117" s="74" t="s">
        <v>95</v>
      </c>
      <c r="C117" s="142" t="s">
        <v>312</v>
      </c>
      <c r="D117" s="202"/>
      <c r="E117" s="203"/>
      <c r="F117" s="366">
        <f t="shared" si="7"/>
        <v>0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  <c r="AE117" s="41"/>
      <c r="AF117" s="41"/>
      <c r="AG117" s="41"/>
      <c r="AH117" s="41"/>
      <c r="AI117" s="41"/>
      <c r="AJ117" s="41"/>
    </row>
    <row r="118" spans="1:36" s="42" customFormat="1" ht="33.75" hidden="1" customHeight="1" x14ac:dyDescent="0.25">
      <c r="A118" s="51" t="s">
        <v>314</v>
      </c>
      <c r="B118" s="74" t="s">
        <v>95</v>
      </c>
      <c r="C118" s="138" t="s">
        <v>914</v>
      </c>
      <c r="D118" s="201">
        <f>D119</f>
        <v>0</v>
      </c>
      <c r="E118" s="201">
        <f>E119</f>
        <v>0</v>
      </c>
      <c r="F118" s="365">
        <f t="shared" si="7"/>
        <v>0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  <c r="AE118" s="41"/>
      <c r="AF118" s="41"/>
      <c r="AG118" s="41"/>
      <c r="AH118" s="41"/>
      <c r="AI118" s="41"/>
      <c r="AJ118" s="41"/>
    </row>
    <row r="119" spans="1:36" s="42" customFormat="1" ht="34.5" hidden="1" customHeight="1" x14ac:dyDescent="0.25">
      <c r="A119" s="50" t="s">
        <v>315</v>
      </c>
      <c r="B119" s="74" t="s">
        <v>95</v>
      </c>
      <c r="C119" s="142" t="s">
        <v>915</v>
      </c>
      <c r="D119" s="202"/>
      <c r="E119" s="203"/>
      <c r="F119" s="366">
        <f t="shared" si="7"/>
        <v>0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  <c r="AE119" s="41"/>
      <c r="AF119" s="41"/>
      <c r="AG119" s="41"/>
      <c r="AH119" s="41"/>
      <c r="AI119" s="41"/>
      <c r="AJ119" s="41"/>
    </row>
    <row r="120" spans="1:36" s="7" customFormat="1" ht="44.25" customHeight="1" x14ac:dyDescent="0.25">
      <c r="A120" s="156" t="s">
        <v>1120</v>
      </c>
      <c r="B120" s="74" t="s">
        <v>95</v>
      </c>
      <c r="C120" s="151" t="s">
        <v>1450</v>
      </c>
      <c r="D120" s="201">
        <f>D121</f>
        <v>17205000</v>
      </c>
      <c r="E120" s="201">
        <f>E121</f>
        <v>0</v>
      </c>
      <c r="F120" s="365">
        <f t="shared" si="7"/>
        <v>17205000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6"/>
      <c r="AE120" s="6"/>
      <c r="AF120" s="6"/>
      <c r="AG120" s="6"/>
      <c r="AH120" s="6"/>
      <c r="AI120" s="6"/>
      <c r="AJ120" s="6"/>
    </row>
    <row r="121" spans="1:36" s="7" customFormat="1" ht="47.25" customHeight="1" x14ac:dyDescent="0.25">
      <c r="A121" s="50" t="s">
        <v>1093</v>
      </c>
      <c r="B121" s="74" t="s">
        <v>95</v>
      </c>
      <c r="C121" s="142" t="s">
        <v>1451</v>
      </c>
      <c r="D121" s="202">
        <v>17205000</v>
      </c>
      <c r="E121" s="203">
        <v>0</v>
      </c>
      <c r="F121" s="366">
        <f t="shared" si="7"/>
        <v>17205000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6"/>
      <c r="AG121" s="6"/>
      <c r="AH121" s="6"/>
      <c r="AI121" s="6"/>
      <c r="AJ121" s="6"/>
    </row>
    <row r="122" spans="1:36" s="39" customFormat="1" ht="76.5" customHeight="1" x14ac:dyDescent="0.25">
      <c r="A122" s="455" t="s">
        <v>1422</v>
      </c>
      <c r="B122" s="74" t="s">
        <v>95</v>
      </c>
      <c r="C122" s="134" t="s">
        <v>1375</v>
      </c>
      <c r="D122" s="200">
        <f>D123</f>
        <v>11969000</v>
      </c>
      <c r="E122" s="200">
        <f>E123</f>
        <v>4216494.8899999997</v>
      </c>
      <c r="F122" s="368">
        <f>D122-E122</f>
        <v>7752505.1100000003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8"/>
      <c r="AE122" s="38"/>
      <c r="AF122" s="38"/>
      <c r="AG122" s="38"/>
      <c r="AH122" s="38"/>
      <c r="AI122" s="38"/>
      <c r="AJ122" s="38"/>
    </row>
    <row r="123" spans="1:36" s="7" customFormat="1" ht="78.75" customHeight="1" x14ac:dyDescent="0.25">
      <c r="A123" s="455" t="s">
        <v>1423</v>
      </c>
      <c r="B123" s="74" t="s">
        <v>95</v>
      </c>
      <c r="C123" s="135" t="s">
        <v>1376</v>
      </c>
      <c r="D123" s="204">
        <v>11969000</v>
      </c>
      <c r="E123" s="204">
        <v>4216494.8899999997</v>
      </c>
      <c r="F123" s="37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6"/>
      <c r="AE123" s="6"/>
      <c r="AF123" s="6"/>
      <c r="AG123" s="6"/>
      <c r="AH123" s="6"/>
      <c r="AI123" s="6"/>
      <c r="AJ123" s="6"/>
    </row>
    <row r="124" spans="1:36" s="42" customFormat="1" ht="37.5" hidden="1" customHeight="1" x14ac:dyDescent="0.25">
      <c r="A124" s="51" t="s">
        <v>1283</v>
      </c>
      <c r="B124" s="74" t="s">
        <v>95</v>
      </c>
      <c r="C124" s="138" t="s">
        <v>1282</v>
      </c>
      <c r="D124" s="201">
        <f>D125</f>
        <v>0</v>
      </c>
      <c r="E124" s="201">
        <f>E125</f>
        <v>0</v>
      </c>
      <c r="F124" s="365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  <c r="AE124" s="41"/>
      <c r="AF124" s="41"/>
      <c r="AG124" s="41"/>
      <c r="AH124" s="41"/>
      <c r="AI124" s="41"/>
      <c r="AJ124" s="41"/>
    </row>
    <row r="125" spans="1:36" s="42" customFormat="1" ht="34.5" hidden="1" customHeight="1" x14ac:dyDescent="0.25">
      <c r="A125" s="50" t="s">
        <v>1284</v>
      </c>
      <c r="B125" s="74" t="s">
        <v>95</v>
      </c>
      <c r="C125" s="142" t="s">
        <v>1281</v>
      </c>
      <c r="D125" s="202">
        <v>0</v>
      </c>
      <c r="E125" s="203">
        <v>0</v>
      </c>
      <c r="F125" s="366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  <c r="AE125" s="41"/>
      <c r="AF125" s="41"/>
      <c r="AG125" s="41"/>
      <c r="AH125" s="41"/>
      <c r="AI125" s="41"/>
      <c r="AJ125" s="41"/>
    </row>
    <row r="126" spans="1:36" s="42" customFormat="1" ht="33.75" hidden="1" customHeight="1" x14ac:dyDescent="0.25">
      <c r="A126" s="51" t="s">
        <v>314</v>
      </c>
      <c r="B126" s="74" t="s">
        <v>95</v>
      </c>
      <c r="C126" s="138" t="s">
        <v>914</v>
      </c>
      <c r="D126" s="201">
        <f>D127</f>
        <v>0</v>
      </c>
      <c r="E126" s="201">
        <f>E127</f>
        <v>0</v>
      </c>
      <c r="F126" s="365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  <c r="AE126" s="41"/>
      <c r="AF126" s="41"/>
      <c r="AG126" s="41"/>
      <c r="AH126" s="41"/>
      <c r="AI126" s="41"/>
      <c r="AJ126" s="41"/>
    </row>
    <row r="127" spans="1:36" s="42" customFormat="1" ht="27" hidden="1" customHeight="1" x14ac:dyDescent="0.25">
      <c r="A127" s="50" t="s">
        <v>315</v>
      </c>
      <c r="B127" s="74" t="s">
        <v>95</v>
      </c>
      <c r="C127" s="142" t="s">
        <v>915</v>
      </c>
      <c r="D127" s="202"/>
      <c r="E127" s="203"/>
      <c r="F127" s="366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  <c r="AE127" s="41"/>
      <c r="AF127" s="41"/>
      <c r="AG127" s="41"/>
      <c r="AH127" s="41"/>
      <c r="AI127" s="41"/>
      <c r="AJ127" s="41"/>
    </row>
    <row r="128" spans="1:36" s="7" customFormat="1" ht="49.5" hidden="1" customHeight="1" x14ac:dyDescent="0.25">
      <c r="A128" s="156" t="s">
        <v>1186</v>
      </c>
      <c r="B128" s="74" t="s">
        <v>95</v>
      </c>
      <c r="C128" s="151" t="s">
        <v>1452</v>
      </c>
      <c r="D128" s="201">
        <f>D129</f>
        <v>0</v>
      </c>
      <c r="E128" s="201">
        <f>E129</f>
        <v>0</v>
      </c>
      <c r="F128" s="368">
        <f>D128-E128</f>
        <v>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6"/>
      <c r="AE128" s="6"/>
      <c r="AF128" s="6"/>
      <c r="AG128" s="6"/>
      <c r="AH128" s="6"/>
      <c r="AI128" s="6"/>
      <c r="AJ128" s="6"/>
    </row>
    <row r="129" spans="1:16376" s="7" customFormat="1" ht="39.75" hidden="1" customHeight="1" x14ac:dyDescent="0.25">
      <c r="A129" s="50" t="s">
        <v>1483</v>
      </c>
      <c r="B129" s="74" t="s">
        <v>95</v>
      </c>
      <c r="C129" s="142" t="s">
        <v>1453</v>
      </c>
      <c r="D129" s="202">
        <v>0</v>
      </c>
      <c r="E129" s="203">
        <v>0</v>
      </c>
      <c r="F129" s="36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6"/>
      <c r="AE129" s="6"/>
      <c r="AF129" s="6"/>
      <c r="AG129" s="6"/>
      <c r="AH129" s="6"/>
      <c r="AI129" s="6"/>
      <c r="AJ129" s="6"/>
    </row>
    <row r="130" spans="1:16376" s="42" customFormat="1" ht="42.75" hidden="1" customHeight="1" x14ac:dyDescent="0.25">
      <c r="A130" s="130" t="s">
        <v>1119</v>
      </c>
      <c r="B130" s="74" t="s">
        <v>95</v>
      </c>
      <c r="C130" s="134" t="s">
        <v>1061</v>
      </c>
      <c r="D130" s="207"/>
      <c r="E130" s="207"/>
      <c r="F130" s="372">
        <f>D130-E130</f>
        <v>0</v>
      </c>
      <c r="G130" s="389"/>
      <c r="H130" s="390"/>
      <c r="I130" s="388"/>
      <c r="J130" s="214"/>
      <c r="K130" s="389"/>
      <c r="L130" s="390"/>
      <c r="M130" s="388"/>
      <c r="N130" s="214"/>
      <c r="O130" s="389"/>
      <c r="P130" s="390"/>
      <c r="Q130" s="388"/>
      <c r="R130" s="214"/>
      <c r="S130" s="389"/>
      <c r="T130" s="390"/>
      <c r="U130" s="388"/>
      <c r="V130" s="214"/>
      <c r="W130" s="389"/>
      <c r="X130" s="390"/>
      <c r="Y130" s="388"/>
      <c r="Z130" s="214"/>
      <c r="AA130" s="389"/>
      <c r="AB130" s="390"/>
      <c r="AC130" s="388"/>
      <c r="AD130" s="214"/>
      <c r="AE130" s="389"/>
      <c r="AF130" s="390"/>
      <c r="AG130" s="388"/>
      <c r="AH130" s="214"/>
      <c r="AI130" s="389"/>
      <c r="AJ130" s="390"/>
      <c r="AK130" s="388"/>
      <c r="AL130" s="214"/>
      <c r="AM130" s="389"/>
      <c r="AN130" s="390"/>
      <c r="AO130" s="388"/>
      <c r="AP130" s="214"/>
      <c r="AQ130" s="389"/>
      <c r="AR130" s="390"/>
      <c r="AS130" s="388"/>
      <c r="AT130" s="214"/>
      <c r="AU130" s="389"/>
      <c r="AV130" s="390"/>
      <c r="AW130" s="388"/>
      <c r="AX130" s="214"/>
      <c r="AY130" s="389"/>
      <c r="AZ130" s="390"/>
      <c r="BA130" s="388"/>
      <c r="BB130" s="214"/>
      <c r="BC130" s="389"/>
      <c r="BD130" s="390"/>
      <c r="BE130" s="388"/>
      <c r="BF130" s="214"/>
      <c r="BG130" s="389"/>
      <c r="BH130" s="390"/>
      <c r="BI130" s="388"/>
      <c r="BJ130" s="214"/>
      <c r="BK130" s="389"/>
      <c r="BL130" s="390"/>
      <c r="BM130" s="388"/>
      <c r="BN130" s="214"/>
      <c r="BO130" s="389"/>
      <c r="BP130" s="390"/>
      <c r="BQ130" s="388"/>
      <c r="BR130" s="214"/>
      <c r="BS130" s="389"/>
      <c r="BT130" s="390"/>
      <c r="BU130" s="388"/>
      <c r="BV130" s="214"/>
      <c r="BW130" s="389"/>
      <c r="BX130" s="390"/>
      <c r="BY130" s="388"/>
      <c r="BZ130" s="214"/>
      <c r="CA130" s="389"/>
      <c r="CB130" s="390"/>
      <c r="CC130" s="388"/>
      <c r="CD130" s="214"/>
      <c r="CE130" s="389"/>
      <c r="CF130" s="390"/>
      <c r="CG130" s="388"/>
      <c r="CH130" s="214"/>
      <c r="CI130" s="389"/>
      <c r="CJ130" s="390"/>
      <c r="CK130" s="388"/>
      <c r="CL130" s="214"/>
      <c r="CM130" s="389"/>
      <c r="CN130" s="390"/>
      <c r="CO130" s="388"/>
      <c r="CP130" s="214"/>
      <c r="CQ130" s="389"/>
      <c r="CR130" s="390"/>
      <c r="CS130" s="388"/>
      <c r="CT130" s="214"/>
      <c r="CU130" s="389"/>
      <c r="CV130" s="390"/>
      <c r="CW130" s="388"/>
      <c r="CX130" s="214"/>
      <c r="CY130" s="389"/>
      <c r="CZ130" s="390"/>
      <c r="DA130" s="388"/>
      <c r="DB130" s="214"/>
      <c r="DC130" s="389"/>
      <c r="DD130" s="390"/>
      <c r="DE130" s="388"/>
      <c r="DF130" s="214"/>
      <c r="DG130" s="389"/>
      <c r="DH130" s="390"/>
      <c r="DI130" s="388"/>
      <c r="DJ130" s="214"/>
      <c r="DK130" s="389"/>
      <c r="DL130" s="390"/>
      <c r="DM130" s="388"/>
      <c r="DN130" s="214"/>
      <c r="DO130" s="389"/>
      <c r="DP130" s="390"/>
      <c r="DQ130" s="388"/>
      <c r="DR130" s="214"/>
      <c r="DS130" s="389"/>
      <c r="DT130" s="390"/>
      <c r="DU130" s="388"/>
      <c r="DV130" s="214"/>
      <c r="DW130" s="389"/>
      <c r="DX130" s="390"/>
      <c r="DY130" s="388"/>
      <c r="DZ130" s="214"/>
      <c r="EA130" s="389"/>
      <c r="EB130" s="390"/>
      <c r="EC130" s="388"/>
      <c r="ED130" s="214"/>
      <c r="EE130" s="389"/>
      <c r="EF130" s="390"/>
      <c r="EG130" s="388"/>
      <c r="EH130" s="214"/>
      <c r="EI130" s="389"/>
      <c r="EJ130" s="390"/>
      <c r="EK130" s="388"/>
      <c r="EL130" s="214"/>
      <c r="EM130" s="389"/>
      <c r="EN130" s="390"/>
      <c r="EO130" s="388"/>
      <c r="EP130" s="214"/>
      <c r="EQ130" s="389"/>
      <c r="ER130" s="390"/>
      <c r="ES130" s="388"/>
      <c r="ET130" s="214"/>
      <c r="EU130" s="389"/>
      <c r="EV130" s="390"/>
      <c r="EW130" s="388"/>
      <c r="EX130" s="214"/>
      <c r="EY130" s="389"/>
      <c r="EZ130" s="390"/>
      <c r="FA130" s="388"/>
      <c r="FB130" s="214"/>
      <c r="FC130" s="389"/>
      <c r="FD130" s="390"/>
      <c r="FE130" s="388"/>
      <c r="FF130" s="214"/>
      <c r="FG130" s="389"/>
      <c r="FH130" s="390"/>
      <c r="FI130" s="388"/>
      <c r="FJ130" s="214"/>
      <c r="FK130" s="389"/>
      <c r="FL130" s="390"/>
      <c r="FM130" s="388"/>
      <c r="FN130" s="214"/>
      <c r="FO130" s="389"/>
      <c r="FP130" s="390"/>
      <c r="FQ130" s="388"/>
      <c r="FR130" s="214"/>
      <c r="FS130" s="389"/>
      <c r="FT130" s="390"/>
      <c r="FU130" s="388"/>
      <c r="FV130" s="214"/>
      <c r="FW130" s="389"/>
      <c r="FX130" s="390"/>
      <c r="FY130" s="388"/>
      <c r="FZ130" s="214"/>
      <c r="GA130" s="389"/>
      <c r="GB130" s="390"/>
      <c r="GC130" s="388"/>
      <c r="GD130" s="214"/>
      <c r="GE130" s="389"/>
      <c r="GF130" s="390"/>
      <c r="GG130" s="388"/>
      <c r="GH130" s="214"/>
      <c r="GI130" s="389"/>
      <c r="GJ130" s="390"/>
      <c r="GK130" s="388"/>
      <c r="GL130" s="214"/>
      <c r="GM130" s="389"/>
      <c r="GN130" s="390"/>
      <c r="GO130" s="388"/>
      <c r="GP130" s="214"/>
      <c r="GQ130" s="389"/>
      <c r="GR130" s="390"/>
      <c r="GS130" s="388"/>
      <c r="GT130" s="214"/>
      <c r="GU130" s="389"/>
      <c r="GV130" s="390"/>
      <c r="GW130" s="388"/>
      <c r="GX130" s="214"/>
      <c r="GY130" s="389"/>
      <c r="GZ130" s="390"/>
      <c r="HA130" s="388"/>
      <c r="HB130" s="214"/>
      <c r="HC130" s="389"/>
      <c r="HD130" s="390"/>
      <c r="HE130" s="388"/>
      <c r="HF130" s="214"/>
      <c r="HG130" s="389"/>
      <c r="HH130" s="390"/>
      <c r="HI130" s="388"/>
      <c r="HJ130" s="214"/>
      <c r="HK130" s="389"/>
      <c r="HL130" s="390"/>
      <c r="HM130" s="388"/>
      <c r="HN130" s="214"/>
      <c r="HO130" s="389"/>
      <c r="HP130" s="390"/>
      <c r="HQ130" s="388"/>
      <c r="HR130" s="214"/>
      <c r="HS130" s="389"/>
      <c r="HT130" s="390"/>
      <c r="HU130" s="388"/>
      <c r="HV130" s="214"/>
      <c r="HW130" s="389"/>
      <c r="HX130" s="390"/>
      <c r="HY130" s="388"/>
      <c r="HZ130" s="214"/>
      <c r="IA130" s="389"/>
      <c r="IB130" s="390"/>
      <c r="IC130" s="388"/>
      <c r="ID130" s="214"/>
      <c r="IE130" s="389"/>
      <c r="IF130" s="390"/>
      <c r="IG130" s="388"/>
      <c r="IH130" s="214"/>
      <c r="II130" s="389"/>
      <c r="IJ130" s="390"/>
      <c r="IK130" s="388"/>
      <c r="IL130" s="214"/>
      <c r="IM130" s="389"/>
      <c r="IN130" s="390"/>
      <c r="IO130" s="388"/>
      <c r="IP130" s="214"/>
      <c r="IQ130" s="389"/>
      <c r="IR130" s="390"/>
      <c r="IS130" s="388"/>
      <c r="IT130" s="214"/>
      <c r="IU130" s="389"/>
      <c r="IV130" s="390"/>
      <c r="IW130" s="388"/>
      <c r="IX130" s="214"/>
      <c r="IY130" s="389"/>
      <c r="IZ130" s="390"/>
      <c r="JA130" s="388"/>
      <c r="JB130" s="214"/>
      <c r="JC130" s="389"/>
      <c r="JD130" s="390"/>
      <c r="JE130" s="388"/>
      <c r="JF130" s="214"/>
      <c r="JG130" s="389"/>
      <c r="JH130" s="390"/>
      <c r="JI130" s="388"/>
      <c r="JJ130" s="214"/>
      <c r="JK130" s="389"/>
      <c r="JL130" s="390"/>
      <c r="JM130" s="388"/>
      <c r="JN130" s="214"/>
      <c r="JO130" s="389"/>
      <c r="JP130" s="390"/>
      <c r="JQ130" s="388"/>
      <c r="JR130" s="214"/>
      <c r="JS130" s="389"/>
      <c r="JT130" s="390"/>
      <c r="JU130" s="388"/>
      <c r="JV130" s="214"/>
      <c r="JW130" s="389"/>
      <c r="JX130" s="390"/>
      <c r="JY130" s="388"/>
      <c r="JZ130" s="214"/>
      <c r="KA130" s="389"/>
      <c r="KB130" s="390"/>
      <c r="KC130" s="388"/>
      <c r="KD130" s="214"/>
      <c r="KE130" s="389"/>
      <c r="KF130" s="390"/>
      <c r="KG130" s="388"/>
      <c r="KH130" s="214"/>
      <c r="KI130" s="389"/>
      <c r="KJ130" s="390"/>
      <c r="KK130" s="388"/>
      <c r="KL130" s="214"/>
      <c r="KM130" s="389"/>
      <c r="KN130" s="390"/>
      <c r="KO130" s="388"/>
      <c r="KP130" s="214"/>
      <c r="KQ130" s="389"/>
      <c r="KR130" s="390"/>
      <c r="KS130" s="388"/>
      <c r="KT130" s="214"/>
      <c r="KU130" s="389"/>
      <c r="KV130" s="390"/>
      <c r="KW130" s="388"/>
      <c r="KX130" s="214"/>
      <c r="KY130" s="389"/>
      <c r="KZ130" s="390"/>
      <c r="LA130" s="388"/>
      <c r="LB130" s="214"/>
      <c r="LC130" s="389"/>
      <c r="LD130" s="390"/>
      <c r="LE130" s="388"/>
      <c r="LF130" s="214"/>
      <c r="LG130" s="389"/>
      <c r="LH130" s="390"/>
      <c r="LI130" s="388"/>
      <c r="LJ130" s="214"/>
      <c r="LK130" s="389"/>
      <c r="LL130" s="390"/>
      <c r="LM130" s="388"/>
      <c r="LN130" s="214"/>
      <c r="LO130" s="389"/>
      <c r="LP130" s="390"/>
      <c r="LQ130" s="388"/>
      <c r="LR130" s="214"/>
      <c r="LS130" s="389"/>
      <c r="LT130" s="390"/>
      <c r="LU130" s="388"/>
      <c r="LV130" s="214"/>
      <c r="LW130" s="389"/>
      <c r="LX130" s="390"/>
      <c r="LY130" s="388"/>
      <c r="LZ130" s="214"/>
      <c r="MA130" s="389"/>
      <c r="MB130" s="390"/>
      <c r="MC130" s="388"/>
      <c r="MD130" s="214"/>
      <c r="ME130" s="389"/>
      <c r="MF130" s="390"/>
      <c r="MG130" s="388"/>
      <c r="MH130" s="214"/>
      <c r="MI130" s="389"/>
      <c r="MJ130" s="390"/>
      <c r="MK130" s="388"/>
      <c r="ML130" s="214"/>
      <c r="MM130" s="389"/>
      <c r="MN130" s="390"/>
      <c r="MO130" s="388"/>
      <c r="MP130" s="214"/>
      <c r="MQ130" s="389"/>
      <c r="MR130" s="390"/>
      <c r="MS130" s="388"/>
      <c r="MT130" s="214"/>
      <c r="MU130" s="389"/>
      <c r="MV130" s="390"/>
      <c r="MW130" s="388"/>
      <c r="MX130" s="214"/>
      <c r="MY130" s="389"/>
      <c r="MZ130" s="390"/>
      <c r="NA130" s="388"/>
      <c r="NB130" s="214"/>
      <c r="NC130" s="389"/>
      <c r="ND130" s="390"/>
      <c r="NE130" s="388"/>
      <c r="NF130" s="214"/>
      <c r="NG130" s="389"/>
      <c r="NH130" s="390"/>
      <c r="NI130" s="388"/>
      <c r="NJ130" s="214"/>
      <c r="NK130" s="389"/>
      <c r="NL130" s="390"/>
      <c r="NM130" s="388"/>
      <c r="NN130" s="214"/>
      <c r="NO130" s="389"/>
      <c r="NP130" s="390"/>
      <c r="NQ130" s="388"/>
      <c r="NR130" s="214"/>
      <c r="NS130" s="389"/>
      <c r="NT130" s="390"/>
      <c r="NU130" s="388"/>
      <c r="NV130" s="214"/>
      <c r="NW130" s="389"/>
      <c r="NX130" s="390"/>
      <c r="NY130" s="388"/>
      <c r="NZ130" s="214"/>
      <c r="OA130" s="389"/>
      <c r="OB130" s="390"/>
      <c r="OC130" s="388"/>
      <c r="OD130" s="214"/>
      <c r="OE130" s="389"/>
      <c r="OF130" s="390"/>
      <c r="OG130" s="388"/>
      <c r="OH130" s="214"/>
      <c r="OI130" s="389"/>
      <c r="OJ130" s="390"/>
      <c r="OK130" s="388"/>
      <c r="OL130" s="214"/>
      <c r="OM130" s="389"/>
      <c r="ON130" s="390"/>
      <c r="OO130" s="388"/>
      <c r="OP130" s="214"/>
      <c r="OQ130" s="389"/>
      <c r="OR130" s="390"/>
      <c r="OS130" s="388"/>
      <c r="OT130" s="214"/>
      <c r="OU130" s="389"/>
      <c r="OV130" s="390"/>
      <c r="OW130" s="388"/>
      <c r="OX130" s="214"/>
      <c r="OY130" s="389"/>
      <c r="OZ130" s="390"/>
      <c r="PA130" s="388"/>
      <c r="PB130" s="214"/>
      <c r="PC130" s="389"/>
      <c r="PD130" s="390"/>
      <c r="PE130" s="388"/>
      <c r="PF130" s="214"/>
      <c r="PG130" s="389"/>
      <c r="PH130" s="390"/>
      <c r="PI130" s="388"/>
      <c r="PJ130" s="214"/>
      <c r="PK130" s="389"/>
      <c r="PL130" s="390"/>
      <c r="PM130" s="388"/>
      <c r="PN130" s="214"/>
      <c r="PO130" s="389"/>
      <c r="PP130" s="390"/>
      <c r="PQ130" s="388"/>
      <c r="PR130" s="214"/>
      <c r="PS130" s="389"/>
      <c r="PT130" s="390"/>
      <c r="PU130" s="388"/>
      <c r="PV130" s="214"/>
      <c r="PW130" s="389"/>
      <c r="PX130" s="390"/>
      <c r="PY130" s="388"/>
      <c r="PZ130" s="214"/>
      <c r="QA130" s="389"/>
      <c r="QB130" s="390"/>
      <c r="QC130" s="388"/>
      <c r="QD130" s="214"/>
      <c r="QE130" s="389"/>
      <c r="QF130" s="390"/>
      <c r="QG130" s="388"/>
      <c r="QH130" s="214"/>
      <c r="QI130" s="389"/>
      <c r="QJ130" s="390"/>
      <c r="QK130" s="388"/>
      <c r="QL130" s="214"/>
      <c r="QM130" s="389"/>
      <c r="QN130" s="390"/>
      <c r="QO130" s="388"/>
      <c r="QP130" s="214"/>
      <c r="QQ130" s="389"/>
      <c r="QR130" s="390"/>
      <c r="QS130" s="388"/>
      <c r="QT130" s="214"/>
      <c r="QU130" s="389"/>
      <c r="QV130" s="390"/>
      <c r="QW130" s="388"/>
      <c r="QX130" s="214"/>
      <c r="QY130" s="389"/>
      <c r="QZ130" s="390"/>
      <c r="RA130" s="388"/>
      <c r="RB130" s="214"/>
      <c r="RC130" s="389"/>
      <c r="RD130" s="390"/>
      <c r="RE130" s="388"/>
      <c r="RF130" s="214"/>
      <c r="RG130" s="389"/>
      <c r="RH130" s="390"/>
      <c r="RI130" s="388"/>
      <c r="RJ130" s="214"/>
      <c r="RK130" s="389"/>
      <c r="RL130" s="390"/>
      <c r="RM130" s="388"/>
      <c r="RN130" s="214"/>
      <c r="RO130" s="389"/>
      <c r="RP130" s="390"/>
      <c r="RQ130" s="388"/>
      <c r="RR130" s="214"/>
      <c r="RS130" s="389"/>
      <c r="RT130" s="390"/>
      <c r="RU130" s="388"/>
      <c r="RV130" s="214"/>
      <c r="RW130" s="389"/>
      <c r="RX130" s="390"/>
      <c r="RY130" s="388"/>
      <c r="RZ130" s="214"/>
      <c r="SA130" s="389"/>
      <c r="SB130" s="390"/>
      <c r="SC130" s="388"/>
      <c r="SD130" s="214"/>
      <c r="SE130" s="389"/>
      <c r="SF130" s="390"/>
      <c r="SG130" s="388"/>
      <c r="SH130" s="214"/>
      <c r="SI130" s="389"/>
      <c r="SJ130" s="390"/>
      <c r="SK130" s="388"/>
      <c r="SL130" s="214"/>
      <c r="SM130" s="389"/>
      <c r="SN130" s="390"/>
      <c r="SO130" s="388"/>
      <c r="SP130" s="214"/>
      <c r="SQ130" s="389"/>
      <c r="SR130" s="390"/>
      <c r="SS130" s="388"/>
      <c r="ST130" s="214"/>
      <c r="SU130" s="389"/>
      <c r="SV130" s="390"/>
      <c r="SW130" s="388"/>
      <c r="SX130" s="214"/>
      <c r="SY130" s="389"/>
      <c r="SZ130" s="390"/>
      <c r="TA130" s="388"/>
      <c r="TB130" s="214"/>
      <c r="TC130" s="389"/>
      <c r="TD130" s="390"/>
      <c r="TE130" s="388"/>
      <c r="TF130" s="214"/>
      <c r="TG130" s="389"/>
      <c r="TH130" s="390"/>
      <c r="TI130" s="388"/>
      <c r="TJ130" s="214"/>
      <c r="TK130" s="389"/>
      <c r="TL130" s="390"/>
      <c r="TM130" s="388"/>
      <c r="TN130" s="214"/>
      <c r="TO130" s="389"/>
      <c r="TP130" s="390"/>
      <c r="TQ130" s="388"/>
      <c r="TR130" s="214"/>
      <c r="TS130" s="389"/>
      <c r="TT130" s="390"/>
      <c r="TU130" s="388"/>
      <c r="TV130" s="214"/>
      <c r="TW130" s="389"/>
      <c r="TX130" s="390"/>
      <c r="TY130" s="388"/>
      <c r="TZ130" s="214"/>
      <c r="UA130" s="389"/>
      <c r="UB130" s="390"/>
      <c r="UC130" s="388"/>
      <c r="UD130" s="214"/>
      <c r="UE130" s="389"/>
      <c r="UF130" s="390"/>
      <c r="UG130" s="388"/>
      <c r="UH130" s="214"/>
      <c r="UI130" s="389"/>
      <c r="UJ130" s="390"/>
      <c r="UK130" s="388"/>
      <c r="UL130" s="214"/>
      <c r="UM130" s="389"/>
      <c r="UN130" s="390"/>
      <c r="UO130" s="388"/>
      <c r="UP130" s="214"/>
      <c r="UQ130" s="389"/>
      <c r="UR130" s="390"/>
      <c r="US130" s="388"/>
      <c r="UT130" s="214"/>
      <c r="UU130" s="389"/>
      <c r="UV130" s="390"/>
      <c r="UW130" s="388"/>
      <c r="UX130" s="214"/>
      <c r="UY130" s="389"/>
      <c r="UZ130" s="390"/>
      <c r="VA130" s="388"/>
      <c r="VB130" s="214"/>
      <c r="VC130" s="389"/>
      <c r="VD130" s="390"/>
      <c r="VE130" s="388"/>
      <c r="VF130" s="214"/>
      <c r="VG130" s="389"/>
      <c r="VH130" s="390"/>
      <c r="VI130" s="388"/>
      <c r="VJ130" s="214"/>
      <c r="VK130" s="389"/>
      <c r="VL130" s="390"/>
      <c r="VM130" s="388"/>
      <c r="VN130" s="214"/>
      <c r="VO130" s="389"/>
      <c r="VP130" s="390"/>
      <c r="VQ130" s="388"/>
      <c r="VR130" s="214"/>
      <c r="VS130" s="389"/>
      <c r="VT130" s="390"/>
      <c r="VU130" s="388"/>
      <c r="VV130" s="214"/>
      <c r="VW130" s="389"/>
      <c r="VX130" s="390"/>
      <c r="VY130" s="388"/>
      <c r="VZ130" s="214"/>
      <c r="WA130" s="389"/>
      <c r="WB130" s="390"/>
      <c r="WC130" s="388"/>
      <c r="WD130" s="214"/>
      <c r="WE130" s="389"/>
      <c r="WF130" s="390"/>
      <c r="WG130" s="388"/>
      <c r="WH130" s="214"/>
      <c r="WI130" s="389"/>
      <c r="WJ130" s="390"/>
      <c r="WK130" s="388"/>
      <c r="WL130" s="214"/>
      <c r="WM130" s="389"/>
      <c r="WN130" s="390"/>
      <c r="WO130" s="388"/>
      <c r="WP130" s="214"/>
      <c r="WQ130" s="389"/>
      <c r="WR130" s="390"/>
      <c r="WS130" s="388"/>
      <c r="WT130" s="214"/>
      <c r="WU130" s="389"/>
      <c r="WV130" s="390"/>
      <c r="WW130" s="388"/>
      <c r="WX130" s="214"/>
      <c r="WY130" s="389"/>
      <c r="WZ130" s="390"/>
      <c r="XA130" s="388"/>
      <c r="XB130" s="214"/>
      <c r="XC130" s="389"/>
      <c r="XD130" s="390"/>
      <c r="XE130" s="388"/>
      <c r="XF130" s="214"/>
      <c r="XG130" s="389"/>
      <c r="XH130" s="390"/>
      <c r="XI130" s="388"/>
      <c r="XJ130" s="214"/>
      <c r="XK130" s="389"/>
      <c r="XL130" s="390"/>
      <c r="XM130" s="388"/>
      <c r="XN130" s="214"/>
      <c r="XO130" s="389"/>
      <c r="XP130" s="390"/>
      <c r="XQ130" s="388"/>
      <c r="XR130" s="214"/>
      <c r="XS130" s="389"/>
      <c r="XT130" s="390"/>
      <c r="XU130" s="388"/>
      <c r="XV130" s="214"/>
      <c r="XW130" s="389"/>
      <c r="XX130" s="390"/>
      <c r="XY130" s="388"/>
      <c r="XZ130" s="214"/>
      <c r="YA130" s="389"/>
      <c r="YB130" s="390"/>
      <c r="YC130" s="388"/>
      <c r="YD130" s="214"/>
      <c r="YE130" s="389"/>
      <c r="YF130" s="390"/>
      <c r="YG130" s="388"/>
      <c r="YH130" s="214"/>
      <c r="YI130" s="389"/>
      <c r="YJ130" s="390"/>
      <c r="YK130" s="388"/>
      <c r="YL130" s="214"/>
      <c r="YM130" s="389"/>
      <c r="YN130" s="390"/>
      <c r="YO130" s="388"/>
      <c r="YP130" s="214"/>
      <c r="YQ130" s="389"/>
      <c r="YR130" s="390"/>
      <c r="YS130" s="388"/>
      <c r="YT130" s="214"/>
      <c r="YU130" s="389"/>
      <c r="YV130" s="390"/>
      <c r="YW130" s="388"/>
      <c r="YX130" s="214"/>
      <c r="YY130" s="389"/>
      <c r="YZ130" s="390"/>
      <c r="ZA130" s="388"/>
      <c r="ZB130" s="214"/>
      <c r="ZC130" s="389"/>
      <c r="ZD130" s="390"/>
      <c r="ZE130" s="388"/>
      <c r="ZF130" s="214"/>
      <c r="ZG130" s="389"/>
      <c r="ZH130" s="390"/>
      <c r="ZI130" s="388"/>
      <c r="ZJ130" s="214"/>
      <c r="ZK130" s="389"/>
      <c r="ZL130" s="390"/>
      <c r="ZM130" s="388"/>
      <c r="ZN130" s="214"/>
      <c r="ZO130" s="389"/>
      <c r="ZP130" s="390"/>
      <c r="ZQ130" s="388"/>
      <c r="ZR130" s="214"/>
      <c r="ZS130" s="389"/>
      <c r="ZT130" s="390"/>
      <c r="ZU130" s="388"/>
      <c r="ZV130" s="214"/>
      <c r="ZW130" s="389"/>
      <c r="ZX130" s="390"/>
      <c r="ZY130" s="388"/>
      <c r="ZZ130" s="214"/>
      <c r="AAA130" s="389"/>
      <c r="AAB130" s="390"/>
      <c r="AAC130" s="388"/>
      <c r="AAD130" s="214"/>
      <c r="AAE130" s="389"/>
      <c r="AAF130" s="390"/>
      <c r="AAG130" s="388"/>
      <c r="AAH130" s="214"/>
      <c r="AAI130" s="389"/>
      <c r="AAJ130" s="390"/>
      <c r="AAK130" s="388"/>
      <c r="AAL130" s="214"/>
      <c r="AAM130" s="389"/>
      <c r="AAN130" s="390"/>
      <c r="AAO130" s="388"/>
      <c r="AAP130" s="214"/>
      <c r="AAQ130" s="389"/>
      <c r="AAR130" s="390"/>
      <c r="AAS130" s="388"/>
      <c r="AAT130" s="214"/>
      <c r="AAU130" s="389"/>
      <c r="AAV130" s="390"/>
      <c r="AAW130" s="388"/>
      <c r="AAX130" s="214"/>
      <c r="AAY130" s="389"/>
      <c r="AAZ130" s="390"/>
      <c r="ABA130" s="388"/>
      <c r="ABB130" s="214"/>
      <c r="ABC130" s="389"/>
      <c r="ABD130" s="390"/>
      <c r="ABE130" s="388"/>
      <c r="ABF130" s="214"/>
      <c r="ABG130" s="389"/>
      <c r="ABH130" s="390"/>
      <c r="ABI130" s="388"/>
      <c r="ABJ130" s="214"/>
      <c r="ABK130" s="389"/>
      <c r="ABL130" s="390"/>
      <c r="ABM130" s="388"/>
      <c r="ABN130" s="214"/>
      <c r="ABO130" s="389"/>
      <c r="ABP130" s="390"/>
      <c r="ABQ130" s="388"/>
      <c r="ABR130" s="214"/>
      <c r="ABS130" s="389"/>
      <c r="ABT130" s="390"/>
      <c r="ABU130" s="388"/>
      <c r="ABV130" s="214"/>
      <c r="ABW130" s="389"/>
      <c r="ABX130" s="390"/>
      <c r="ABY130" s="388"/>
      <c r="ABZ130" s="214"/>
      <c r="ACA130" s="389"/>
      <c r="ACB130" s="390"/>
      <c r="ACC130" s="388"/>
      <c r="ACD130" s="214"/>
      <c r="ACE130" s="389"/>
      <c r="ACF130" s="390"/>
      <c r="ACG130" s="388"/>
      <c r="ACH130" s="214"/>
      <c r="ACI130" s="389"/>
      <c r="ACJ130" s="390"/>
      <c r="ACK130" s="388"/>
      <c r="ACL130" s="214"/>
      <c r="ACM130" s="389"/>
      <c r="ACN130" s="390"/>
      <c r="ACO130" s="388"/>
      <c r="ACP130" s="214"/>
      <c r="ACQ130" s="389"/>
      <c r="ACR130" s="390"/>
      <c r="ACS130" s="388"/>
      <c r="ACT130" s="214"/>
      <c r="ACU130" s="389"/>
      <c r="ACV130" s="390"/>
      <c r="ACW130" s="388"/>
      <c r="ACX130" s="214"/>
      <c r="ACY130" s="389"/>
      <c r="ACZ130" s="390"/>
      <c r="ADA130" s="388"/>
      <c r="ADB130" s="214"/>
      <c r="ADC130" s="389"/>
      <c r="ADD130" s="390"/>
      <c r="ADE130" s="388"/>
      <c r="ADF130" s="214"/>
      <c r="ADG130" s="389"/>
      <c r="ADH130" s="390"/>
      <c r="ADI130" s="388"/>
      <c r="ADJ130" s="214"/>
      <c r="ADK130" s="389"/>
      <c r="ADL130" s="390"/>
      <c r="ADM130" s="388"/>
      <c r="ADN130" s="214"/>
      <c r="ADO130" s="389"/>
      <c r="ADP130" s="390"/>
      <c r="ADQ130" s="388"/>
      <c r="ADR130" s="214"/>
      <c r="ADS130" s="389"/>
      <c r="ADT130" s="390"/>
      <c r="ADU130" s="388"/>
      <c r="ADV130" s="214"/>
      <c r="ADW130" s="389"/>
      <c r="ADX130" s="390"/>
      <c r="ADY130" s="388"/>
      <c r="ADZ130" s="214"/>
      <c r="AEA130" s="389"/>
      <c r="AEB130" s="390"/>
      <c r="AEC130" s="388"/>
      <c r="AED130" s="214"/>
      <c r="AEE130" s="389"/>
      <c r="AEF130" s="390"/>
      <c r="AEG130" s="388"/>
      <c r="AEH130" s="214"/>
      <c r="AEI130" s="389"/>
      <c r="AEJ130" s="390"/>
      <c r="AEK130" s="388"/>
      <c r="AEL130" s="214"/>
      <c r="AEM130" s="389"/>
      <c r="AEN130" s="390"/>
      <c r="AEO130" s="388"/>
      <c r="AEP130" s="214"/>
      <c r="AEQ130" s="389"/>
      <c r="AER130" s="390"/>
      <c r="AES130" s="388"/>
      <c r="AET130" s="214"/>
      <c r="AEU130" s="389"/>
      <c r="AEV130" s="390"/>
      <c r="AEW130" s="388"/>
      <c r="AEX130" s="214"/>
      <c r="AEY130" s="389"/>
      <c r="AEZ130" s="390"/>
      <c r="AFA130" s="388"/>
      <c r="AFB130" s="214"/>
      <c r="AFC130" s="389"/>
      <c r="AFD130" s="390"/>
      <c r="AFE130" s="388"/>
      <c r="AFF130" s="214"/>
      <c r="AFG130" s="389"/>
      <c r="AFH130" s="390"/>
      <c r="AFI130" s="388"/>
      <c r="AFJ130" s="214"/>
      <c r="AFK130" s="389"/>
      <c r="AFL130" s="390"/>
      <c r="AFM130" s="388"/>
      <c r="AFN130" s="214"/>
      <c r="AFO130" s="389"/>
      <c r="AFP130" s="390"/>
      <c r="AFQ130" s="388"/>
      <c r="AFR130" s="214"/>
      <c r="AFS130" s="389"/>
      <c r="AFT130" s="390"/>
      <c r="AFU130" s="388"/>
      <c r="AFV130" s="214"/>
      <c r="AFW130" s="389"/>
      <c r="AFX130" s="390"/>
      <c r="AFY130" s="388"/>
      <c r="AFZ130" s="214"/>
      <c r="AGA130" s="389"/>
      <c r="AGB130" s="390"/>
      <c r="AGC130" s="388"/>
      <c r="AGD130" s="214"/>
      <c r="AGE130" s="389"/>
      <c r="AGF130" s="390"/>
      <c r="AGG130" s="388"/>
      <c r="AGH130" s="214"/>
      <c r="AGI130" s="389"/>
      <c r="AGJ130" s="390"/>
      <c r="AGK130" s="388"/>
      <c r="AGL130" s="214"/>
      <c r="AGM130" s="389"/>
      <c r="AGN130" s="390"/>
      <c r="AGO130" s="388"/>
      <c r="AGP130" s="214"/>
      <c r="AGQ130" s="389"/>
      <c r="AGR130" s="390"/>
      <c r="AGS130" s="388"/>
      <c r="AGT130" s="214"/>
      <c r="AGU130" s="389"/>
      <c r="AGV130" s="390"/>
      <c r="AGW130" s="388"/>
      <c r="AGX130" s="214"/>
      <c r="AGY130" s="389"/>
      <c r="AGZ130" s="390"/>
      <c r="AHA130" s="388"/>
      <c r="AHB130" s="214"/>
      <c r="AHC130" s="389"/>
      <c r="AHD130" s="390"/>
      <c r="AHE130" s="388"/>
      <c r="AHF130" s="214"/>
      <c r="AHG130" s="389"/>
      <c r="AHH130" s="390"/>
      <c r="AHI130" s="388"/>
      <c r="AHJ130" s="214"/>
      <c r="AHK130" s="389"/>
      <c r="AHL130" s="390"/>
      <c r="AHM130" s="388"/>
      <c r="AHN130" s="214"/>
      <c r="AHO130" s="389"/>
      <c r="AHP130" s="390"/>
      <c r="AHQ130" s="388"/>
      <c r="AHR130" s="214"/>
      <c r="AHS130" s="389"/>
      <c r="AHT130" s="390"/>
      <c r="AHU130" s="388"/>
      <c r="AHV130" s="214"/>
      <c r="AHW130" s="389"/>
      <c r="AHX130" s="390"/>
      <c r="AHY130" s="388"/>
      <c r="AHZ130" s="214"/>
      <c r="AIA130" s="389"/>
      <c r="AIB130" s="390"/>
      <c r="AIC130" s="388"/>
      <c r="AID130" s="214"/>
      <c r="AIE130" s="389"/>
      <c r="AIF130" s="390"/>
      <c r="AIG130" s="388"/>
      <c r="AIH130" s="214"/>
      <c r="AII130" s="389"/>
      <c r="AIJ130" s="390"/>
      <c r="AIK130" s="388"/>
      <c r="AIL130" s="214"/>
      <c r="AIM130" s="389"/>
      <c r="AIN130" s="390"/>
      <c r="AIO130" s="388"/>
      <c r="AIP130" s="214"/>
      <c r="AIQ130" s="389"/>
      <c r="AIR130" s="390"/>
      <c r="AIS130" s="388"/>
      <c r="AIT130" s="214"/>
      <c r="AIU130" s="389"/>
      <c r="AIV130" s="390"/>
      <c r="AIW130" s="388"/>
      <c r="AIX130" s="214"/>
      <c r="AIY130" s="389"/>
      <c r="AIZ130" s="390"/>
      <c r="AJA130" s="388"/>
      <c r="AJB130" s="214"/>
      <c r="AJC130" s="389"/>
      <c r="AJD130" s="390"/>
      <c r="AJE130" s="388"/>
      <c r="AJF130" s="214"/>
      <c r="AJG130" s="389"/>
      <c r="AJH130" s="390"/>
      <c r="AJI130" s="388"/>
      <c r="AJJ130" s="214"/>
      <c r="AJK130" s="389"/>
      <c r="AJL130" s="390"/>
      <c r="AJM130" s="388"/>
      <c r="AJN130" s="214"/>
      <c r="AJO130" s="389"/>
      <c r="AJP130" s="390"/>
      <c r="AJQ130" s="388"/>
      <c r="AJR130" s="214"/>
      <c r="AJS130" s="389"/>
      <c r="AJT130" s="390"/>
      <c r="AJU130" s="388"/>
      <c r="AJV130" s="214"/>
      <c r="AJW130" s="389"/>
      <c r="AJX130" s="390"/>
      <c r="AJY130" s="388"/>
      <c r="AJZ130" s="214"/>
      <c r="AKA130" s="389"/>
      <c r="AKB130" s="390"/>
      <c r="AKC130" s="388"/>
      <c r="AKD130" s="214"/>
      <c r="AKE130" s="389"/>
      <c r="AKF130" s="390"/>
      <c r="AKG130" s="388"/>
      <c r="AKH130" s="214"/>
      <c r="AKI130" s="389"/>
      <c r="AKJ130" s="390"/>
      <c r="AKK130" s="388"/>
      <c r="AKL130" s="214"/>
      <c r="AKM130" s="389"/>
      <c r="AKN130" s="390"/>
      <c r="AKO130" s="388"/>
      <c r="AKP130" s="214"/>
      <c r="AKQ130" s="389"/>
      <c r="AKR130" s="390"/>
      <c r="AKS130" s="388"/>
      <c r="AKT130" s="214"/>
      <c r="AKU130" s="389"/>
      <c r="AKV130" s="390"/>
      <c r="AKW130" s="388"/>
      <c r="AKX130" s="214"/>
      <c r="AKY130" s="389"/>
      <c r="AKZ130" s="390"/>
      <c r="ALA130" s="388"/>
      <c r="ALB130" s="214"/>
      <c r="ALC130" s="389"/>
      <c r="ALD130" s="390"/>
      <c r="ALE130" s="388"/>
      <c r="ALF130" s="214"/>
      <c r="ALG130" s="389"/>
      <c r="ALH130" s="390"/>
      <c r="ALI130" s="388"/>
      <c r="ALJ130" s="214"/>
      <c r="ALK130" s="389"/>
      <c r="ALL130" s="390"/>
      <c r="ALM130" s="388"/>
      <c r="ALN130" s="214"/>
      <c r="ALO130" s="389"/>
      <c r="ALP130" s="390"/>
      <c r="ALQ130" s="388"/>
      <c r="ALR130" s="214"/>
      <c r="ALS130" s="389"/>
      <c r="ALT130" s="390"/>
      <c r="ALU130" s="388"/>
      <c r="ALV130" s="214"/>
      <c r="ALW130" s="389"/>
      <c r="ALX130" s="390"/>
      <c r="ALY130" s="388"/>
      <c r="ALZ130" s="214"/>
      <c r="AMA130" s="389"/>
      <c r="AMB130" s="390"/>
      <c r="AMC130" s="388"/>
      <c r="AMD130" s="214"/>
      <c r="AME130" s="389"/>
      <c r="AMF130" s="390"/>
      <c r="AMG130" s="388"/>
      <c r="AMH130" s="214"/>
      <c r="AMI130" s="389"/>
      <c r="AMJ130" s="390"/>
      <c r="AMK130" s="388"/>
      <c r="AML130" s="214"/>
      <c r="AMM130" s="389"/>
      <c r="AMN130" s="390"/>
      <c r="AMO130" s="388"/>
      <c r="AMP130" s="214"/>
      <c r="AMQ130" s="389"/>
      <c r="AMR130" s="390"/>
      <c r="AMS130" s="388"/>
      <c r="AMT130" s="214"/>
      <c r="AMU130" s="389"/>
      <c r="AMV130" s="390"/>
      <c r="AMW130" s="388"/>
      <c r="AMX130" s="214"/>
      <c r="AMY130" s="389"/>
      <c r="AMZ130" s="390"/>
      <c r="ANA130" s="388"/>
      <c r="ANB130" s="214"/>
      <c r="ANC130" s="389"/>
      <c r="AND130" s="390"/>
      <c r="ANE130" s="388"/>
      <c r="ANF130" s="214"/>
      <c r="ANG130" s="389"/>
      <c r="ANH130" s="390"/>
      <c r="ANI130" s="388"/>
      <c r="ANJ130" s="214"/>
      <c r="ANK130" s="389"/>
      <c r="ANL130" s="390"/>
      <c r="ANM130" s="388"/>
      <c r="ANN130" s="214"/>
      <c r="ANO130" s="389"/>
      <c r="ANP130" s="390"/>
      <c r="ANQ130" s="388"/>
      <c r="ANR130" s="214"/>
      <c r="ANS130" s="389"/>
      <c r="ANT130" s="390"/>
      <c r="ANU130" s="388"/>
      <c r="ANV130" s="214"/>
      <c r="ANW130" s="389"/>
      <c r="ANX130" s="390"/>
      <c r="ANY130" s="388"/>
      <c r="ANZ130" s="214"/>
      <c r="AOA130" s="389"/>
      <c r="AOB130" s="390"/>
      <c r="AOC130" s="388"/>
      <c r="AOD130" s="214"/>
      <c r="AOE130" s="389"/>
      <c r="AOF130" s="390"/>
      <c r="AOG130" s="388"/>
      <c r="AOH130" s="214"/>
      <c r="AOI130" s="389"/>
      <c r="AOJ130" s="390"/>
      <c r="AOK130" s="388"/>
      <c r="AOL130" s="214"/>
      <c r="AOM130" s="389"/>
      <c r="AON130" s="390"/>
      <c r="AOO130" s="388"/>
      <c r="AOP130" s="214"/>
      <c r="AOQ130" s="389"/>
      <c r="AOR130" s="390"/>
      <c r="AOS130" s="388"/>
      <c r="AOT130" s="214"/>
      <c r="AOU130" s="389"/>
      <c r="AOV130" s="390"/>
      <c r="AOW130" s="388"/>
      <c r="AOX130" s="214"/>
      <c r="AOY130" s="389"/>
      <c r="AOZ130" s="390"/>
      <c r="APA130" s="388"/>
      <c r="APB130" s="214"/>
      <c r="APC130" s="389"/>
      <c r="APD130" s="390"/>
      <c r="APE130" s="388"/>
      <c r="APF130" s="214"/>
      <c r="APG130" s="389"/>
      <c r="APH130" s="390"/>
      <c r="API130" s="388"/>
      <c r="APJ130" s="214"/>
      <c r="APK130" s="389"/>
      <c r="APL130" s="390"/>
      <c r="APM130" s="388"/>
      <c r="APN130" s="214"/>
      <c r="APO130" s="389"/>
      <c r="APP130" s="390"/>
      <c r="APQ130" s="388"/>
      <c r="APR130" s="214"/>
      <c r="APS130" s="389"/>
      <c r="APT130" s="390"/>
      <c r="APU130" s="388"/>
      <c r="APV130" s="214"/>
      <c r="APW130" s="389"/>
      <c r="APX130" s="390"/>
      <c r="APY130" s="388"/>
      <c r="APZ130" s="214"/>
      <c r="AQA130" s="389"/>
      <c r="AQB130" s="390"/>
      <c r="AQC130" s="388"/>
      <c r="AQD130" s="214"/>
      <c r="AQE130" s="389"/>
      <c r="AQF130" s="390"/>
      <c r="AQG130" s="388"/>
      <c r="AQH130" s="214"/>
      <c r="AQI130" s="389"/>
      <c r="AQJ130" s="390"/>
      <c r="AQK130" s="388"/>
      <c r="AQL130" s="214"/>
      <c r="AQM130" s="389"/>
      <c r="AQN130" s="390"/>
      <c r="AQO130" s="388"/>
      <c r="AQP130" s="214"/>
      <c r="AQQ130" s="389"/>
      <c r="AQR130" s="390"/>
      <c r="AQS130" s="388"/>
      <c r="AQT130" s="214"/>
      <c r="AQU130" s="389"/>
      <c r="AQV130" s="390"/>
      <c r="AQW130" s="388"/>
      <c r="AQX130" s="214"/>
      <c r="AQY130" s="389"/>
      <c r="AQZ130" s="390"/>
      <c r="ARA130" s="388"/>
      <c r="ARB130" s="214"/>
      <c r="ARC130" s="389"/>
      <c r="ARD130" s="390"/>
      <c r="ARE130" s="388"/>
      <c r="ARF130" s="214"/>
      <c r="ARG130" s="389"/>
      <c r="ARH130" s="390"/>
      <c r="ARI130" s="388"/>
      <c r="ARJ130" s="214"/>
      <c r="ARK130" s="389"/>
      <c r="ARL130" s="390"/>
      <c r="ARM130" s="388"/>
      <c r="ARN130" s="214"/>
      <c r="ARO130" s="389"/>
      <c r="ARP130" s="390"/>
      <c r="ARQ130" s="388"/>
      <c r="ARR130" s="214"/>
      <c r="ARS130" s="389"/>
      <c r="ART130" s="390"/>
      <c r="ARU130" s="388"/>
      <c r="ARV130" s="214"/>
      <c r="ARW130" s="389"/>
      <c r="ARX130" s="390"/>
      <c r="ARY130" s="388"/>
      <c r="ARZ130" s="214"/>
      <c r="ASA130" s="389"/>
      <c r="ASB130" s="390"/>
      <c r="ASC130" s="388"/>
      <c r="ASD130" s="214"/>
      <c r="ASE130" s="389"/>
      <c r="ASF130" s="390"/>
      <c r="ASG130" s="388"/>
      <c r="ASH130" s="214"/>
      <c r="ASI130" s="389"/>
      <c r="ASJ130" s="390"/>
      <c r="ASK130" s="388"/>
      <c r="ASL130" s="214"/>
      <c r="ASM130" s="389"/>
      <c r="ASN130" s="390"/>
      <c r="ASO130" s="388"/>
      <c r="ASP130" s="214"/>
      <c r="ASQ130" s="389"/>
      <c r="ASR130" s="390"/>
      <c r="ASS130" s="388"/>
      <c r="AST130" s="214"/>
      <c r="ASU130" s="389"/>
      <c r="ASV130" s="390"/>
      <c r="ASW130" s="388"/>
      <c r="ASX130" s="214"/>
      <c r="ASY130" s="389"/>
      <c r="ASZ130" s="390"/>
      <c r="ATA130" s="388"/>
      <c r="ATB130" s="214"/>
      <c r="ATC130" s="389"/>
      <c r="ATD130" s="390"/>
      <c r="ATE130" s="388"/>
      <c r="ATF130" s="214"/>
      <c r="ATG130" s="389"/>
      <c r="ATH130" s="390"/>
      <c r="ATI130" s="388"/>
      <c r="ATJ130" s="214"/>
      <c r="ATK130" s="389"/>
      <c r="ATL130" s="390"/>
      <c r="ATM130" s="388"/>
      <c r="ATN130" s="214"/>
      <c r="ATO130" s="389"/>
      <c r="ATP130" s="390"/>
      <c r="ATQ130" s="388"/>
      <c r="ATR130" s="214"/>
      <c r="ATS130" s="389"/>
      <c r="ATT130" s="390"/>
      <c r="ATU130" s="388"/>
      <c r="ATV130" s="214"/>
      <c r="ATW130" s="389"/>
      <c r="ATX130" s="390"/>
      <c r="ATY130" s="388"/>
      <c r="ATZ130" s="214"/>
      <c r="AUA130" s="389"/>
      <c r="AUB130" s="390"/>
      <c r="AUC130" s="388"/>
      <c r="AUD130" s="214"/>
      <c r="AUE130" s="389"/>
      <c r="AUF130" s="390"/>
      <c r="AUG130" s="388"/>
      <c r="AUH130" s="214"/>
      <c r="AUI130" s="389"/>
      <c r="AUJ130" s="390"/>
      <c r="AUK130" s="388"/>
      <c r="AUL130" s="214"/>
      <c r="AUM130" s="389"/>
      <c r="AUN130" s="390"/>
      <c r="AUO130" s="388"/>
      <c r="AUP130" s="214"/>
      <c r="AUQ130" s="389"/>
      <c r="AUR130" s="390"/>
      <c r="AUS130" s="388"/>
      <c r="AUT130" s="214"/>
      <c r="AUU130" s="389"/>
      <c r="AUV130" s="390"/>
      <c r="AUW130" s="388"/>
      <c r="AUX130" s="214"/>
      <c r="AUY130" s="389"/>
      <c r="AUZ130" s="390"/>
      <c r="AVA130" s="388"/>
      <c r="AVB130" s="214"/>
      <c r="AVC130" s="389"/>
      <c r="AVD130" s="390"/>
      <c r="AVE130" s="388"/>
      <c r="AVF130" s="214"/>
      <c r="AVG130" s="389"/>
      <c r="AVH130" s="390"/>
      <c r="AVI130" s="388"/>
      <c r="AVJ130" s="214"/>
      <c r="AVK130" s="389"/>
      <c r="AVL130" s="390"/>
      <c r="AVM130" s="388"/>
      <c r="AVN130" s="214"/>
      <c r="AVO130" s="389"/>
      <c r="AVP130" s="390"/>
      <c r="AVQ130" s="388"/>
      <c r="AVR130" s="214"/>
      <c r="AVS130" s="389"/>
      <c r="AVT130" s="390"/>
      <c r="AVU130" s="388"/>
      <c r="AVV130" s="214"/>
      <c r="AVW130" s="389"/>
      <c r="AVX130" s="390"/>
      <c r="AVY130" s="388"/>
      <c r="AVZ130" s="214"/>
      <c r="AWA130" s="389"/>
      <c r="AWB130" s="390"/>
      <c r="AWC130" s="388"/>
      <c r="AWD130" s="214"/>
      <c r="AWE130" s="389"/>
      <c r="AWF130" s="390"/>
      <c r="AWG130" s="388"/>
      <c r="AWH130" s="214"/>
      <c r="AWI130" s="389"/>
      <c r="AWJ130" s="390"/>
      <c r="AWK130" s="388"/>
      <c r="AWL130" s="214"/>
      <c r="AWM130" s="389"/>
      <c r="AWN130" s="390"/>
      <c r="AWO130" s="388"/>
      <c r="AWP130" s="214"/>
      <c r="AWQ130" s="389"/>
      <c r="AWR130" s="390"/>
      <c r="AWS130" s="388"/>
      <c r="AWT130" s="214"/>
      <c r="AWU130" s="389"/>
      <c r="AWV130" s="390"/>
      <c r="AWW130" s="388"/>
      <c r="AWX130" s="214"/>
      <c r="AWY130" s="389"/>
      <c r="AWZ130" s="390"/>
      <c r="AXA130" s="388"/>
      <c r="AXB130" s="214"/>
      <c r="AXC130" s="389"/>
      <c r="AXD130" s="390"/>
      <c r="AXE130" s="388"/>
      <c r="AXF130" s="214"/>
      <c r="AXG130" s="389"/>
      <c r="AXH130" s="390"/>
      <c r="AXI130" s="388"/>
      <c r="AXJ130" s="214"/>
      <c r="AXK130" s="389"/>
      <c r="AXL130" s="390"/>
      <c r="AXM130" s="388"/>
      <c r="AXN130" s="214"/>
      <c r="AXO130" s="389"/>
      <c r="AXP130" s="390"/>
      <c r="AXQ130" s="388"/>
      <c r="AXR130" s="214"/>
      <c r="AXS130" s="389"/>
      <c r="AXT130" s="390"/>
      <c r="AXU130" s="388"/>
      <c r="AXV130" s="214"/>
      <c r="AXW130" s="389"/>
      <c r="AXX130" s="390"/>
      <c r="AXY130" s="388"/>
      <c r="AXZ130" s="214"/>
      <c r="AYA130" s="389"/>
      <c r="AYB130" s="390"/>
      <c r="AYC130" s="388"/>
      <c r="AYD130" s="214"/>
      <c r="AYE130" s="389"/>
      <c r="AYF130" s="390"/>
      <c r="AYG130" s="388"/>
      <c r="AYH130" s="214"/>
      <c r="AYI130" s="389"/>
      <c r="AYJ130" s="390"/>
      <c r="AYK130" s="388"/>
      <c r="AYL130" s="214"/>
      <c r="AYM130" s="389"/>
      <c r="AYN130" s="390"/>
      <c r="AYO130" s="388"/>
      <c r="AYP130" s="214"/>
      <c r="AYQ130" s="389"/>
      <c r="AYR130" s="390"/>
      <c r="AYS130" s="388"/>
      <c r="AYT130" s="214"/>
      <c r="AYU130" s="389"/>
      <c r="AYV130" s="390"/>
      <c r="AYW130" s="388"/>
      <c r="AYX130" s="214"/>
      <c r="AYY130" s="389"/>
      <c r="AYZ130" s="390"/>
      <c r="AZA130" s="388"/>
      <c r="AZB130" s="214"/>
      <c r="AZC130" s="389"/>
      <c r="AZD130" s="390"/>
      <c r="AZE130" s="388"/>
      <c r="AZF130" s="214"/>
      <c r="AZG130" s="389"/>
      <c r="AZH130" s="390"/>
      <c r="AZI130" s="388"/>
      <c r="AZJ130" s="214"/>
      <c r="AZK130" s="389"/>
      <c r="AZL130" s="390"/>
      <c r="AZM130" s="388"/>
      <c r="AZN130" s="214"/>
      <c r="AZO130" s="389"/>
      <c r="AZP130" s="390"/>
      <c r="AZQ130" s="388"/>
      <c r="AZR130" s="214"/>
      <c r="AZS130" s="389"/>
      <c r="AZT130" s="390"/>
      <c r="AZU130" s="388"/>
      <c r="AZV130" s="214"/>
      <c r="AZW130" s="389"/>
      <c r="AZX130" s="390"/>
      <c r="AZY130" s="388"/>
      <c r="AZZ130" s="214"/>
      <c r="BAA130" s="389"/>
      <c r="BAB130" s="390"/>
      <c r="BAC130" s="388"/>
      <c r="BAD130" s="214"/>
      <c r="BAE130" s="389"/>
      <c r="BAF130" s="390"/>
      <c r="BAG130" s="388"/>
      <c r="BAH130" s="214"/>
      <c r="BAI130" s="389"/>
      <c r="BAJ130" s="390"/>
      <c r="BAK130" s="388"/>
      <c r="BAL130" s="214"/>
      <c r="BAM130" s="389"/>
      <c r="BAN130" s="390"/>
      <c r="BAO130" s="388"/>
      <c r="BAP130" s="214"/>
      <c r="BAQ130" s="389"/>
      <c r="BAR130" s="390"/>
      <c r="BAS130" s="388"/>
      <c r="BAT130" s="214"/>
      <c r="BAU130" s="389"/>
      <c r="BAV130" s="390"/>
      <c r="BAW130" s="388"/>
      <c r="BAX130" s="214"/>
      <c r="BAY130" s="389"/>
      <c r="BAZ130" s="390"/>
      <c r="BBA130" s="388"/>
      <c r="BBB130" s="214"/>
      <c r="BBC130" s="389"/>
      <c r="BBD130" s="390"/>
      <c r="BBE130" s="388"/>
      <c r="BBF130" s="214"/>
      <c r="BBG130" s="389"/>
      <c r="BBH130" s="390"/>
      <c r="BBI130" s="388"/>
      <c r="BBJ130" s="214"/>
      <c r="BBK130" s="389"/>
      <c r="BBL130" s="390"/>
      <c r="BBM130" s="388"/>
      <c r="BBN130" s="214"/>
      <c r="BBO130" s="389"/>
      <c r="BBP130" s="390"/>
      <c r="BBQ130" s="388"/>
      <c r="BBR130" s="214"/>
      <c r="BBS130" s="389"/>
      <c r="BBT130" s="390"/>
      <c r="BBU130" s="388"/>
      <c r="BBV130" s="214"/>
      <c r="BBW130" s="389"/>
      <c r="BBX130" s="390"/>
      <c r="BBY130" s="388"/>
      <c r="BBZ130" s="214"/>
      <c r="BCA130" s="389"/>
      <c r="BCB130" s="390"/>
      <c r="BCC130" s="388"/>
      <c r="BCD130" s="214"/>
      <c r="BCE130" s="389"/>
      <c r="BCF130" s="390"/>
      <c r="BCG130" s="388"/>
      <c r="BCH130" s="214"/>
      <c r="BCI130" s="389"/>
      <c r="BCJ130" s="390"/>
      <c r="BCK130" s="388"/>
      <c r="BCL130" s="214"/>
      <c r="BCM130" s="389"/>
      <c r="BCN130" s="390"/>
      <c r="BCO130" s="388"/>
      <c r="BCP130" s="214"/>
      <c r="BCQ130" s="389"/>
      <c r="BCR130" s="390"/>
      <c r="BCS130" s="388"/>
      <c r="BCT130" s="214"/>
      <c r="BCU130" s="389"/>
      <c r="BCV130" s="390"/>
      <c r="BCW130" s="388"/>
      <c r="BCX130" s="214"/>
      <c r="BCY130" s="389"/>
      <c r="BCZ130" s="390"/>
      <c r="BDA130" s="388"/>
      <c r="BDB130" s="214"/>
      <c r="BDC130" s="389"/>
      <c r="BDD130" s="390"/>
      <c r="BDE130" s="388"/>
      <c r="BDF130" s="214"/>
      <c r="BDG130" s="389"/>
      <c r="BDH130" s="390"/>
      <c r="BDI130" s="388"/>
      <c r="BDJ130" s="214"/>
      <c r="BDK130" s="389"/>
      <c r="BDL130" s="390"/>
      <c r="BDM130" s="388"/>
      <c r="BDN130" s="214"/>
      <c r="BDO130" s="389"/>
      <c r="BDP130" s="390"/>
      <c r="BDQ130" s="388"/>
      <c r="BDR130" s="214"/>
      <c r="BDS130" s="389"/>
      <c r="BDT130" s="390"/>
      <c r="BDU130" s="388"/>
      <c r="BDV130" s="214"/>
      <c r="BDW130" s="389"/>
      <c r="BDX130" s="390"/>
      <c r="BDY130" s="388"/>
      <c r="BDZ130" s="214"/>
      <c r="BEA130" s="389"/>
      <c r="BEB130" s="390"/>
      <c r="BEC130" s="388"/>
      <c r="BED130" s="214"/>
      <c r="BEE130" s="389"/>
      <c r="BEF130" s="390"/>
      <c r="BEG130" s="388"/>
      <c r="BEH130" s="214"/>
      <c r="BEI130" s="389"/>
      <c r="BEJ130" s="390"/>
      <c r="BEK130" s="388"/>
      <c r="BEL130" s="214"/>
      <c r="BEM130" s="389"/>
      <c r="BEN130" s="390"/>
      <c r="BEO130" s="388"/>
      <c r="BEP130" s="214"/>
      <c r="BEQ130" s="389"/>
      <c r="BER130" s="390"/>
      <c r="BES130" s="388"/>
      <c r="BET130" s="214"/>
      <c r="BEU130" s="389"/>
      <c r="BEV130" s="390"/>
      <c r="BEW130" s="388"/>
      <c r="BEX130" s="214"/>
      <c r="BEY130" s="389"/>
      <c r="BEZ130" s="390"/>
      <c r="BFA130" s="388"/>
      <c r="BFB130" s="214"/>
      <c r="BFC130" s="389"/>
      <c r="BFD130" s="390"/>
      <c r="BFE130" s="388"/>
      <c r="BFF130" s="214"/>
      <c r="BFG130" s="389"/>
      <c r="BFH130" s="390"/>
      <c r="BFI130" s="388"/>
      <c r="BFJ130" s="214"/>
      <c r="BFK130" s="389"/>
      <c r="BFL130" s="390"/>
      <c r="BFM130" s="388"/>
      <c r="BFN130" s="214"/>
      <c r="BFO130" s="389"/>
      <c r="BFP130" s="390"/>
      <c r="BFQ130" s="388"/>
      <c r="BFR130" s="214"/>
      <c r="BFS130" s="389"/>
      <c r="BFT130" s="390"/>
      <c r="BFU130" s="388"/>
      <c r="BFV130" s="214"/>
      <c r="BFW130" s="389"/>
      <c r="BFX130" s="390"/>
      <c r="BFY130" s="388"/>
      <c r="BFZ130" s="214"/>
      <c r="BGA130" s="389"/>
      <c r="BGB130" s="390"/>
      <c r="BGC130" s="388"/>
      <c r="BGD130" s="214"/>
      <c r="BGE130" s="389"/>
      <c r="BGF130" s="390"/>
      <c r="BGG130" s="388"/>
      <c r="BGH130" s="214"/>
      <c r="BGI130" s="389"/>
      <c r="BGJ130" s="390"/>
      <c r="BGK130" s="388"/>
      <c r="BGL130" s="214"/>
      <c r="BGM130" s="389"/>
      <c r="BGN130" s="390"/>
      <c r="BGO130" s="388"/>
      <c r="BGP130" s="214"/>
      <c r="BGQ130" s="389"/>
      <c r="BGR130" s="390"/>
      <c r="BGS130" s="388"/>
      <c r="BGT130" s="214"/>
      <c r="BGU130" s="389"/>
      <c r="BGV130" s="390"/>
      <c r="BGW130" s="388"/>
      <c r="BGX130" s="214"/>
      <c r="BGY130" s="389"/>
      <c r="BGZ130" s="390"/>
      <c r="BHA130" s="388"/>
      <c r="BHB130" s="214"/>
      <c r="BHC130" s="389"/>
      <c r="BHD130" s="390"/>
      <c r="BHE130" s="388"/>
      <c r="BHF130" s="214"/>
      <c r="BHG130" s="389"/>
      <c r="BHH130" s="390"/>
      <c r="BHI130" s="388"/>
      <c r="BHJ130" s="214"/>
      <c r="BHK130" s="389"/>
      <c r="BHL130" s="390"/>
      <c r="BHM130" s="388"/>
      <c r="BHN130" s="214"/>
      <c r="BHO130" s="389"/>
      <c r="BHP130" s="390"/>
      <c r="BHQ130" s="388"/>
      <c r="BHR130" s="214"/>
      <c r="BHS130" s="389"/>
      <c r="BHT130" s="390"/>
      <c r="BHU130" s="388"/>
      <c r="BHV130" s="214"/>
      <c r="BHW130" s="389"/>
      <c r="BHX130" s="390"/>
      <c r="BHY130" s="388"/>
      <c r="BHZ130" s="214"/>
      <c r="BIA130" s="389"/>
      <c r="BIB130" s="390"/>
      <c r="BIC130" s="388"/>
      <c r="BID130" s="214"/>
      <c r="BIE130" s="389"/>
      <c r="BIF130" s="390"/>
      <c r="BIG130" s="388"/>
      <c r="BIH130" s="214"/>
      <c r="BII130" s="389"/>
      <c r="BIJ130" s="390"/>
      <c r="BIK130" s="388"/>
      <c r="BIL130" s="214"/>
      <c r="BIM130" s="389"/>
      <c r="BIN130" s="390"/>
      <c r="BIO130" s="388"/>
      <c r="BIP130" s="214"/>
      <c r="BIQ130" s="389"/>
      <c r="BIR130" s="390"/>
      <c r="BIS130" s="388"/>
      <c r="BIT130" s="214"/>
      <c r="BIU130" s="389"/>
      <c r="BIV130" s="390"/>
      <c r="BIW130" s="388"/>
      <c r="BIX130" s="214"/>
      <c r="BIY130" s="389"/>
      <c r="BIZ130" s="390"/>
      <c r="BJA130" s="388"/>
      <c r="BJB130" s="214"/>
      <c r="BJC130" s="389"/>
      <c r="BJD130" s="390"/>
      <c r="BJE130" s="388"/>
      <c r="BJF130" s="214"/>
      <c r="BJG130" s="389"/>
      <c r="BJH130" s="390"/>
      <c r="BJI130" s="388"/>
      <c r="BJJ130" s="214"/>
      <c r="BJK130" s="389"/>
      <c r="BJL130" s="390"/>
      <c r="BJM130" s="388"/>
      <c r="BJN130" s="214"/>
      <c r="BJO130" s="389"/>
      <c r="BJP130" s="390"/>
      <c r="BJQ130" s="388"/>
      <c r="BJR130" s="214"/>
      <c r="BJS130" s="389"/>
      <c r="BJT130" s="390"/>
      <c r="BJU130" s="388"/>
      <c r="BJV130" s="214"/>
      <c r="BJW130" s="389"/>
      <c r="BJX130" s="390"/>
      <c r="BJY130" s="388"/>
      <c r="BJZ130" s="214"/>
      <c r="BKA130" s="389"/>
      <c r="BKB130" s="390"/>
      <c r="BKC130" s="388"/>
      <c r="BKD130" s="214"/>
      <c r="BKE130" s="389"/>
      <c r="BKF130" s="390"/>
      <c r="BKG130" s="388"/>
      <c r="BKH130" s="214"/>
      <c r="BKI130" s="389"/>
      <c r="BKJ130" s="390"/>
      <c r="BKK130" s="388"/>
      <c r="BKL130" s="214"/>
      <c r="BKM130" s="389"/>
      <c r="BKN130" s="390"/>
      <c r="BKO130" s="388"/>
      <c r="BKP130" s="214"/>
      <c r="BKQ130" s="389"/>
      <c r="BKR130" s="390"/>
      <c r="BKS130" s="388"/>
      <c r="BKT130" s="214"/>
      <c r="BKU130" s="389"/>
      <c r="BKV130" s="390"/>
      <c r="BKW130" s="388"/>
      <c r="BKX130" s="214"/>
      <c r="BKY130" s="389"/>
      <c r="BKZ130" s="390"/>
      <c r="BLA130" s="388"/>
      <c r="BLB130" s="214"/>
      <c r="BLC130" s="389"/>
      <c r="BLD130" s="390"/>
      <c r="BLE130" s="388"/>
      <c r="BLF130" s="214"/>
      <c r="BLG130" s="389"/>
      <c r="BLH130" s="390"/>
      <c r="BLI130" s="388"/>
      <c r="BLJ130" s="214"/>
      <c r="BLK130" s="389"/>
      <c r="BLL130" s="390"/>
      <c r="BLM130" s="388"/>
      <c r="BLN130" s="214"/>
      <c r="BLO130" s="389"/>
      <c r="BLP130" s="390"/>
      <c r="BLQ130" s="388"/>
      <c r="BLR130" s="214"/>
      <c r="BLS130" s="389"/>
      <c r="BLT130" s="390"/>
      <c r="BLU130" s="388"/>
      <c r="BLV130" s="214"/>
      <c r="BLW130" s="389"/>
      <c r="BLX130" s="390"/>
      <c r="BLY130" s="388"/>
      <c r="BLZ130" s="214"/>
      <c r="BMA130" s="389"/>
      <c r="BMB130" s="390"/>
      <c r="BMC130" s="388"/>
      <c r="BMD130" s="214"/>
      <c r="BME130" s="389"/>
      <c r="BMF130" s="390"/>
      <c r="BMG130" s="388"/>
      <c r="BMH130" s="214"/>
      <c r="BMI130" s="389"/>
      <c r="BMJ130" s="390"/>
      <c r="BMK130" s="388"/>
      <c r="BML130" s="214"/>
      <c r="BMM130" s="389"/>
      <c r="BMN130" s="390"/>
      <c r="BMO130" s="388"/>
      <c r="BMP130" s="214"/>
      <c r="BMQ130" s="389"/>
      <c r="BMR130" s="390"/>
      <c r="BMS130" s="388"/>
      <c r="BMT130" s="214"/>
      <c r="BMU130" s="389"/>
      <c r="BMV130" s="390"/>
      <c r="BMW130" s="388"/>
      <c r="BMX130" s="214"/>
      <c r="BMY130" s="389"/>
      <c r="BMZ130" s="390"/>
      <c r="BNA130" s="388"/>
      <c r="BNB130" s="214"/>
      <c r="BNC130" s="389"/>
      <c r="BND130" s="390"/>
      <c r="BNE130" s="388"/>
      <c r="BNF130" s="214"/>
      <c r="BNG130" s="389"/>
      <c r="BNH130" s="390"/>
      <c r="BNI130" s="388"/>
      <c r="BNJ130" s="214"/>
      <c r="BNK130" s="389"/>
      <c r="BNL130" s="390"/>
      <c r="BNM130" s="388"/>
      <c r="BNN130" s="214"/>
      <c r="BNO130" s="389"/>
      <c r="BNP130" s="390"/>
      <c r="BNQ130" s="388"/>
      <c r="BNR130" s="214"/>
      <c r="BNS130" s="389"/>
      <c r="BNT130" s="390"/>
      <c r="BNU130" s="388"/>
      <c r="BNV130" s="214"/>
      <c r="BNW130" s="389"/>
      <c r="BNX130" s="390"/>
      <c r="BNY130" s="388"/>
      <c r="BNZ130" s="214"/>
      <c r="BOA130" s="389"/>
      <c r="BOB130" s="390"/>
      <c r="BOC130" s="388"/>
      <c r="BOD130" s="214"/>
      <c r="BOE130" s="389"/>
      <c r="BOF130" s="390"/>
      <c r="BOG130" s="388"/>
      <c r="BOH130" s="214"/>
      <c r="BOI130" s="389"/>
      <c r="BOJ130" s="390"/>
      <c r="BOK130" s="388"/>
      <c r="BOL130" s="214"/>
      <c r="BOM130" s="389"/>
      <c r="BON130" s="390"/>
      <c r="BOO130" s="388"/>
      <c r="BOP130" s="214"/>
      <c r="BOQ130" s="389"/>
      <c r="BOR130" s="390"/>
      <c r="BOS130" s="388"/>
      <c r="BOT130" s="214"/>
      <c r="BOU130" s="389"/>
      <c r="BOV130" s="390"/>
      <c r="BOW130" s="388"/>
      <c r="BOX130" s="214"/>
      <c r="BOY130" s="389"/>
      <c r="BOZ130" s="390"/>
      <c r="BPA130" s="388"/>
      <c r="BPB130" s="214"/>
      <c r="BPC130" s="389"/>
      <c r="BPD130" s="390"/>
      <c r="BPE130" s="388"/>
      <c r="BPF130" s="214"/>
      <c r="BPG130" s="389"/>
      <c r="BPH130" s="390"/>
      <c r="BPI130" s="388"/>
      <c r="BPJ130" s="214"/>
      <c r="BPK130" s="389"/>
      <c r="BPL130" s="390"/>
      <c r="BPM130" s="388"/>
      <c r="BPN130" s="214"/>
      <c r="BPO130" s="389"/>
      <c r="BPP130" s="390"/>
      <c r="BPQ130" s="388"/>
      <c r="BPR130" s="214"/>
      <c r="BPS130" s="389"/>
      <c r="BPT130" s="390"/>
      <c r="BPU130" s="388"/>
      <c r="BPV130" s="214"/>
      <c r="BPW130" s="389"/>
      <c r="BPX130" s="390"/>
      <c r="BPY130" s="388"/>
      <c r="BPZ130" s="214"/>
      <c r="BQA130" s="389"/>
      <c r="BQB130" s="390"/>
      <c r="BQC130" s="388"/>
      <c r="BQD130" s="214"/>
      <c r="BQE130" s="389"/>
      <c r="BQF130" s="390"/>
      <c r="BQG130" s="388"/>
      <c r="BQH130" s="214"/>
      <c r="BQI130" s="389"/>
      <c r="BQJ130" s="390"/>
      <c r="BQK130" s="388"/>
      <c r="BQL130" s="214"/>
      <c r="BQM130" s="389"/>
      <c r="BQN130" s="390"/>
      <c r="BQO130" s="388"/>
      <c r="BQP130" s="214"/>
      <c r="BQQ130" s="389"/>
      <c r="BQR130" s="390"/>
      <c r="BQS130" s="388"/>
      <c r="BQT130" s="214"/>
      <c r="BQU130" s="389"/>
      <c r="BQV130" s="390"/>
      <c r="BQW130" s="388"/>
      <c r="BQX130" s="214"/>
      <c r="BQY130" s="389"/>
      <c r="BQZ130" s="390"/>
      <c r="BRA130" s="388"/>
      <c r="BRB130" s="214"/>
      <c r="BRC130" s="389"/>
      <c r="BRD130" s="390"/>
      <c r="BRE130" s="388"/>
      <c r="BRF130" s="214"/>
      <c r="BRG130" s="389"/>
      <c r="BRH130" s="390"/>
      <c r="BRI130" s="388"/>
      <c r="BRJ130" s="214"/>
      <c r="BRK130" s="389"/>
      <c r="BRL130" s="390"/>
      <c r="BRM130" s="388"/>
      <c r="BRN130" s="214"/>
      <c r="BRO130" s="389"/>
      <c r="BRP130" s="390"/>
      <c r="BRQ130" s="388"/>
      <c r="BRR130" s="214"/>
      <c r="BRS130" s="389"/>
      <c r="BRT130" s="390"/>
      <c r="BRU130" s="388"/>
      <c r="BRV130" s="214"/>
      <c r="BRW130" s="389"/>
      <c r="BRX130" s="390"/>
      <c r="BRY130" s="388"/>
      <c r="BRZ130" s="214"/>
      <c r="BSA130" s="389"/>
      <c r="BSB130" s="390"/>
      <c r="BSC130" s="388"/>
      <c r="BSD130" s="214"/>
      <c r="BSE130" s="389"/>
      <c r="BSF130" s="390"/>
      <c r="BSG130" s="388"/>
      <c r="BSH130" s="214"/>
      <c r="BSI130" s="389"/>
      <c r="BSJ130" s="390"/>
      <c r="BSK130" s="388"/>
      <c r="BSL130" s="214"/>
      <c r="BSM130" s="389"/>
      <c r="BSN130" s="390"/>
      <c r="BSO130" s="388"/>
      <c r="BSP130" s="214"/>
      <c r="BSQ130" s="389"/>
      <c r="BSR130" s="390"/>
      <c r="BSS130" s="388"/>
      <c r="BST130" s="214"/>
      <c r="BSU130" s="389"/>
      <c r="BSV130" s="390"/>
      <c r="BSW130" s="388"/>
      <c r="BSX130" s="214"/>
      <c r="BSY130" s="389"/>
      <c r="BSZ130" s="390"/>
      <c r="BTA130" s="388"/>
      <c r="BTB130" s="214"/>
      <c r="BTC130" s="389"/>
      <c r="BTD130" s="390"/>
      <c r="BTE130" s="388"/>
      <c r="BTF130" s="214"/>
      <c r="BTG130" s="389"/>
      <c r="BTH130" s="390"/>
      <c r="BTI130" s="388"/>
      <c r="BTJ130" s="214"/>
      <c r="BTK130" s="389"/>
      <c r="BTL130" s="390"/>
      <c r="BTM130" s="388"/>
      <c r="BTN130" s="214"/>
      <c r="BTO130" s="389"/>
      <c r="BTP130" s="390"/>
      <c r="BTQ130" s="388"/>
      <c r="BTR130" s="214"/>
      <c r="BTS130" s="389"/>
      <c r="BTT130" s="390"/>
      <c r="BTU130" s="388"/>
      <c r="BTV130" s="214"/>
      <c r="BTW130" s="389"/>
      <c r="BTX130" s="390"/>
      <c r="BTY130" s="388"/>
      <c r="BTZ130" s="214"/>
      <c r="BUA130" s="389"/>
      <c r="BUB130" s="390"/>
      <c r="BUC130" s="388"/>
      <c r="BUD130" s="214"/>
      <c r="BUE130" s="389"/>
      <c r="BUF130" s="390"/>
      <c r="BUG130" s="388"/>
      <c r="BUH130" s="214"/>
      <c r="BUI130" s="389"/>
      <c r="BUJ130" s="390"/>
      <c r="BUK130" s="388"/>
      <c r="BUL130" s="214"/>
      <c r="BUM130" s="389"/>
      <c r="BUN130" s="390"/>
      <c r="BUO130" s="388"/>
      <c r="BUP130" s="214"/>
      <c r="BUQ130" s="389"/>
      <c r="BUR130" s="390"/>
      <c r="BUS130" s="388"/>
      <c r="BUT130" s="214"/>
      <c r="BUU130" s="389"/>
      <c r="BUV130" s="390"/>
      <c r="BUW130" s="388"/>
      <c r="BUX130" s="214"/>
      <c r="BUY130" s="389"/>
      <c r="BUZ130" s="390"/>
      <c r="BVA130" s="388"/>
      <c r="BVB130" s="214"/>
      <c r="BVC130" s="389"/>
      <c r="BVD130" s="390"/>
      <c r="BVE130" s="388"/>
      <c r="BVF130" s="214"/>
      <c r="BVG130" s="389"/>
      <c r="BVH130" s="390"/>
      <c r="BVI130" s="388"/>
      <c r="BVJ130" s="214"/>
      <c r="BVK130" s="389"/>
      <c r="BVL130" s="390"/>
      <c r="BVM130" s="388"/>
      <c r="BVN130" s="214"/>
      <c r="BVO130" s="389"/>
      <c r="BVP130" s="390"/>
      <c r="BVQ130" s="388"/>
      <c r="BVR130" s="214"/>
      <c r="BVS130" s="389"/>
      <c r="BVT130" s="390"/>
      <c r="BVU130" s="388"/>
      <c r="BVV130" s="214"/>
      <c r="BVW130" s="389"/>
      <c r="BVX130" s="390"/>
      <c r="BVY130" s="388"/>
      <c r="BVZ130" s="214"/>
      <c r="BWA130" s="389"/>
      <c r="BWB130" s="390"/>
      <c r="BWC130" s="388"/>
      <c r="BWD130" s="214"/>
      <c r="BWE130" s="389"/>
      <c r="BWF130" s="390"/>
      <c r="BWG130" s="388"/>
      <c r="BWH130" s="214"/>
      <c r="BWI130" s="389"/>
      <c r="BWJ130" s="390"/>
      <c r="BWK130" s="388"/>
      <c r="BWL130" s="214"/>
      <c r="BWM130" s="389"/>
      <c r="BWN130" s="390"/>
      <c r="BWO130" s="388"/>
      <c r="BWP130" s="214"/>
      <c r="BWQ130" s="389"/>
      <c r="BWR130" s="390"/>
      <c r="BWS130" s="388"/>
      <c r="BWT130" s="214"/>
      <c r="BWU130" s="389"/>
      <c r="BWV130" s="390"/>
      <c r="BWW130" s="388"/>
      <c r="BWX130" s="214"/>
      <c r="BWY130" s="389"/>
      <c r="BWZ130" s="390"/>
      <c r="BXA130" s="388"/>
      <c r="BXB130" s="214"/>
      <c r="BXC130" s="389"/>
      <c r="BXD130" s="390"/>
      <c r="BXE130" s="388"/>
      <c r="BXF130" s="214"/>
      <c r="BXG130" s="389"/>
      <c r="BXH130" s="390"/>
      <c r="BXI130" s="388"/>
      <c r="BXJ130" s="214"/>
      <c r="BXK130" s="389"/>
      <c r="BXL130" s="390"/>
      <c r="BXM130" s="388"/>
      <c r="BXN130" s="214"/>
      <c r="BXO130" s="389"/>
      <c r="BXP130" s="390"/>
      <c r="BXQ130" s="388"/>
      <c r="BXR130" s="214"/>
      <c r="BXS130" s="389"/>
      <c r="BXT130" s="390"/>
      <c r="BXU130" s="388"/>
      <c r="BXV130" s="214"/>
      <c r="BXW130" s="389"/>
      <c r="BXX130" s="390"/>
      <c r="BXY130" s="388"/>
      <c r="BXZ130" s="214"/>
      <c r="BYA130" s="389"/>
      <c r="BYB130" s="390"/>
      <c r="BYC130" s="388"/>
      <c r="BYD130" s="214"/>
      <c r="BYE130" s="389"/>
      <c r="BYF130" s="390"/>
      <c r="BYG130" s="388"/>
      <c r="BYH130" s="214"/>
      <c r="BYI130" s="389"/>
      <c r="BYJ130" s="390"/>
      <c r="BYK130" s="388"/>
      <c r="BYL130" s="214"/>
      <c r="BYM130" s="389"/>
      <c r="BYN130" s="390"/>
      <c r="BYO130" s="388"/>
      <c r="BYP130" s="214"/>
      <c r="BYQ130" s="389"/>
      <c r="BYR130" s="390"/>
      <c r="BYS130" s="388"/>
      <c r="BYT130" s="214"/>
      <c r="BYU130" s="389"/>
      <c r="BYV130" s="390"/>
      <c r="BYW130" s="388"/>
      <c r="BYX130" s="214"/>
      <c r="BYY130" s="389"/>
      <c r="BYZ130" s="390"/>
      <c r="BZA130" s="388"/>
      <c r="BZB130" s="214"/>
      <c r="BZC130" s="389"/>
      <c r="BZD130" s="390"/>
      <c r="BZE130" s="388"/>
      <c r="BZF130" s="214"/>
      <c r="BZG130" s="389"/>
      <c r="BZH130" s="390"/>
      <c r="BZI130" s="388"/>
      <c r="BZJ130" s="214"/>
      <c r="BZK130" s="389"/>
      <c r="BZL130" s="390"/>
      <c r="BZM130" s="388"/>
      <c r="BZN130" s="214"/>
      <c r="BZO130" s="389"/>
      <c r="BZP130" s="390"/>
      <c r="BZQ130" s="388"/>
      <c r="BZR130" s="214"/>
      <c r="BZS130" s="389"/>
      <c r="BZT130" s="390"/>
      <c r="BZU130" s="388"/>
      <c r="BZV130" s="214"/>
      <c r="BZW130" s="389"/>
      <c r="BZX130" s="390"/>
      <c r="BZY130" s="388"/>
      <c r="BZZ130" s="214"/>
      <c r="CAA130" s="389"/>
      <c r="CAB130" s="390"/>
      <c r="CAC130" s="388"/>
      <c r="CAD130" s="214"/>
      <c r="CAE130" s="389"/>
      <c r="CAF130" s="390"/>
      <c r="CAG130" s="388"/>
      <c r="CAH130" s="214"/>
      <c r="CAI130" s="389"/>
      <c r="CAJ130" s="390"/>
      <c r="CAK130" s="388"/>
      <c r="CAL130" s="214"/>
      <c r="CAM130" s="389"/>
      <c r="CAN130" s="390"/>
      <c r="CAO130" s="388"/>
      <c r="CAP130" s="214"/>
      <c r="CAQ130" s="389"/>
      <c r="CAR130" s="390"/>
      <c r="CAS130" s="388"/>
      <c r="CAT130" s="214"/>
      <c r="CAU130" s="389"/>
      <c r="CAV130" s="390"/>
      <c r="CAW130" s="388"/>
      <c r="CAX130" s="214"/>
      <c r="CAY130" s="389"/>
      <c r="CAZ130" s="390"/>
      <c r="CBA130" s="388"/>
      <c r="CBB130" s="214"/>
      <c r="CBC130" s="389"/>
      <c r="CBD130" s="390"/>
      <c r="CBE130" s="388"/>
      <c r="CBF130" s="214"/>
      <c r="CBG130" s="389"/>
      <c r="CBH130" s="390"/>
      <c r="CBI130" s="388"/>
      <c r="CBJ130" s="214"/>
      <c r="CBK130" s="389"/>
      <c r="CBL130" s="390"/>
      <c r="CBM130" s="388"/>
      <c r="CBN130" s="214"/>
      <c r="CBO130" s="389"/>
      <c r="CBP130" s="390"/>
      <c r="CBQ130" s="388"/>
      <c r="CBR130" s="214"/>
      <c r="CBS130" s="389"/>
      <c r="CBT130" s="390"/>
      <c r="CBU130" s="388"/>
      <c r="CBV130" s="214"/>
      <c r="CBW130" s="389"/>
      <c r="CBX130" s="390"/>
      <c r="CBY130" s="388"/>
      <c r="CBZ130" s="214"/>
      <c r="CCA130" s="389"/>
      <c r="CCB130" s="390"/>
      <c r="CCC130" s="388"/>
      <c r="CCD130" s="214"/>
      <c r="CCE130" s="389"/>
      <c r="CCF130" s="390"/>
      <c r="CCG130" s="388"/>
      <c r="CCH130" s="214"/>
      <c r="CCI130" s="389"/>
      <c r="CCJ130" s="390"/>
      <c r="CCK130" s="388"/>
      <c r="CCL130" s="214"/>
      <c r="CCM130" s="389"/>
      <c r="CCN130" s="390"/>
      <c r="CCO130" s="388"/>
      <c r="CCP130" s="214"/>
      <c r="CCQ130" s="389"/>
      <c r="CCR130" s="390"/>
      <c r="CCS130" s="388"/>
      <c r="CCT130" s="214"/>
      <c r="CCU130" s="389"/>
      <c r="CCV130" s="390"/>
      <c r="CCW130" s="388"/>
      <c r="CCX130" s="214"/>
      <c r="CCY130" s="389"/>
      <c r="CCZ130" s="390"/>
      <c r="CDA130" s="388"/>
      <c r="CDB130" s="214"/>
      <c r="CDC130" s="389"/>
      <c r="CDD130" s="390"/>
      <c r="CDE130" s="388"/>
      <c r="CDF130" s="214"/>
      <c r="CDG130" s="389"/>
      <c r="CDH130" s="390"/>
      <c r="CDI130" s="388"/>
      <c r="CDJ130" s="214"/>
      <c r="CDK130" s="389"/>
      <c r="CDL130" s="390"/>
      <c r="CDM130" s="388"/>
      <c r="CDN130" s="214"/>
      <c r="CDO130" s="389"/>
      <c r="CDP130" s="390"/>
      <c r="CDQ130" s="388"/>
      <c r="CDR130" s="214"/>
      <c r="CDS130" s="389"/>
      <c r="CDT130" s="390"/>
      <c r="CDU130" s="388"/>
      <c r="CDV130" s="214"/>
      <c r="CDW130" s="389"/>
      <c r="CDX130" s="390"/>
      <c r="CDY130" s="388"/>
      <c r="CDZ130" s="214"/>
      <c r="CEA130" s="389"/>
      <c r="CEB130" s="390"/>
      <c r="CEC130" s="388"/>
      <c r="CED130" s="214"/>
      <c r="CEE130" s="389"/>
      <c r="CEF130" s="390"/>
      <c r="CEG130" s="388"/>
      <c r="CEH130" s="214"/>
      <c r="CEI130" s="389"/>
      <c r="CEJ130" s="390"/>
      <c r="CEK130" s="388"/>
      <c r="CEL130" s="214"/>
      <c r="CEM130" s="389"/>
      <c r="CEN130" s="390"/>
      <c r="CEO130" s="388"/>
      <c r="CEP130" s="214"/>
      <c r="CEQ130" s="389"/>
      <c r="CER130" s="390"/>
      <c r="CES130" s="388"/>
      <c r="CET130" s="214"/>
      <c r="CEU130" s="389"/>
      <c r="CEV130" s="390"/>
      <c r="CEW130" s="388"/>
      <c r="CEX130" s="214"/>
      <c r="CEY130" s="389"/>
      <c r="CEZ130" s="390"/>
      <c r="CFA130" s="388"/>
      <c r="CFB130" s="214"/>
      <c r="CFC130" s="389"/>
      <c r="CFD130" s="390"/>
      <c r="CFE130" s="388"/>
      <c r="CFF130" s="214"/>
      <c r="CFG130" s="389"/>
      <c r="CFH130" s="390"/>
      <c r="CFI130" s="388"/>
      <c r="CFJ130" s="214"/>
      <c r="CFK130" s="389"/>
      <c r="CFL130" s="390"/>
      <c r="CFM130" s="388"/>
      <c r="CFN130" s="214"/>
      <c r="CFO130" s="389"/>
      <c r="CFP130" s="390"/>
      <c r="CFQ130" s="388"/>
      <c r="CFR130" s="214"/>
      <c r="CFS130" s="389"/>
      <c r="CFT130" s="390"/>
      <c r="CFU130" s="388"/>
      <c r="CFV130" s="214"/>
      <c r="CFW130" s="389"/>
      <c r="CFX130" s="390"/>
      <c r="CFY130" s="388"/>
      <c r="CFZ130" s="214"/>
      <c r="CGA130" s="389"/>
      <c r="CGB130" s="390"/>
      <c r="CGC130" s="388"/>
      <c r="CGD130" s="214"/>
      <c r="CGE130" s="389"/>
      <c r="CGF130" s="390"/>
      <c r="CGG130" s="388"/>
      <c r="CGH130" s="214"/>
      <c r="CGI130" s="389"/>
      <c r="CGJ130" s="390"/>
      <c r="CGK130" s="388"/>
      <c r="CGL130" s="214"/>
      <c r="CGM130" s="389"/>
      <c r="CGN130" s="390"/>
      <c r="CGO130" s="388"/>
      <c r="CGP130" s="214"/>
      <c r="CGQ130" s="389"/>
      <c r="CGR130" s="390"/>
      <c r="CGS130" s="388"/>
      <c r="CGT130" s="214"/>
      <c r="CGU130" s="389"/>
      <c r="CGV130" s="390"/>
      <c r="CGW130" s="388"/>
      <c r="CGX130" s="214"/>
      <c r="CGY130" s="389"/>
      <c r="CGZ130" s="390"/>
      <c r="CHA130" s="388"/>
      <c r="CHB130" s="214"/>
      <c r="CHC130" s="389"/>
      <c r="CHD130" s="390"/>
      <c r="CHE130" s="388"/>
      <c r="CHF130" s="214"/>
      <c r="CHG130" s="389"/>
      <c r="CHH130" s="390"/>
      <c r="CHI130" s="388"/>
      <c r="CHJ130" s="214"/>
      <c r="CHK130" s="389"/>
      <c r="CHL130" s="390"/>
      <c r="CHM130" s="388"/>
      <c r="CHN130" s="214"/>
      <c r="CHO130" s="389"/>
      <c r="CHP130" s="390"/>
      <c r="CHQ130" s="388"/>
      <c r="CHR130" s="214"/>
      <c r="CHS130" s="389"/>
      <c r="CHT130" s="390"/>
      <c r="CHU130" s="388"/>
      <c r="CHV130" s="214"/>
      <c r="CHW130" s="389"/>
      <c r="CHX130" s="390"/>
      <c r="CHY130" s="388"/>
      <c r="CHZ130" s="214"/>
      <c r="CIA130" s="389"/>
      <c r="CIB130" s="390"/>
      <c r="CIC130" s="388"/>
      <c r="CID130" s="214"/>
      <c r="CIE130" s="389"/>
      <c r="CIF130" s="390"/>
      <c r="CIG130" s="388"/>
      <c r="CIH130" s="214"/>
      <c r="CII130" s="389"/>
      <c r="CIJ130" s="390"/>
      <c r="CIK130" s="388"/>
      <c r="CIL130" s="214"/>
      <c r="CIM130" s="389"/>
      <c r="CIN130" s="390"/>
      <c r="CIO130" s="388"/>
      <c r="CIP130" s="214"/>
      <c r="CIQ130" s="389"/>
      <c r="CIR130" s="390"/>
      <c r="CIS130" s="388"/>
      <c r="CIT130" s="214"/>
      <c r="CIU130" s="389"/>
      <c r="CIV130" s="390"/>
      <c r="CIW130" s="388"/>
      <c r="CIX130" s="214"/>
      <c r="CIY130" s="389"/>
      <c r="CIZ130" s="390"/>
      <c r="CJA130" s="388"/>
      <c r="CJB130" s="214"/>
      <c r="CJC130" s="389"/>
      <c r="CJD130" s="390"/>
      <c r="CJE130" s="388"/>
      <c r="CJF130" s="214"/>
      <c r="CJG130" s="389"/>
      <c r="CJH130" s="390"/>
      <c r="CJI130" s="388"/>
      <c r="CJJ130" s="214"/>
      <c r="CJK130" s="389"/>
      <c r="CJL130" s="390"/>
      <c r="CJM130" s="388"/>
      <c r="CJN130" s="214"/>
      <c r="CJO130" s="389"/>
      <c r="CJP130" s="390"/>
      <c r="CJQ130" s="388"/>
      <c r="CJR130" s="214"/>
      <c r="CJS130" s="389"/>
      <c r="CJT130" s="390"/>
      <c r="CJU130" s="388"/>
      <c r="CJV130" s="214"/>
      <c r="CJW130" s="389"/>
      <c r="CJX130" s="390"/>
      <c r="CJY130" s="388"/>
      <c r="CJZ130" s="214"/>
      <c r="CKA130" s="389"/>
      <c r="CKB130" s="390"/>
      <c r="CKC130" s="388"/>
      <c r="CKD130" s="214"/>
      <c r="CKE130" s="389"/>
      <c r="CKF130" s="390"/>
      <c r="CKG130" s="388"/>
      <c r="CKH130" s="214"/>
      <c r="CKI130" s="389"/>
      <c r="CKJ130" s="390"/>
      <c r="CKK130" s="388"/>
      <c r="CKL130" s="214"/>
      <c r="CKM130" s="389"/>
      <c r="CKN130" s="390"/>
      <c r="CKO130" s="388"/>
      <c r="CKP130" s="214"/>
      <c r="CKQ130" s="389"/>
      <c r="CKR130" s="390"/>
      <c r="CKS130" s="388"/>
      <c r="CKT130" s="214"/>
      <c r="CKU130" s="389"/>
      <c r="CKV130" s="390"/>
      <c r="CKW130" s="388"/>
      <c r="CKX130" s="214"/>
      <c r="CKY130" s="389"/>
      <c r="CKZ130" s="390"/>
      <c r="CLA130" s="388"/>
      <c r="CLB130" s="214"/>
      <c r="CLC130" s="389"/>
      <c r="CLD130" s="390"/>
      <c r="CLE130" s="388"/>
      <c r="CLF130" s="214"/>
      <c r="CLG130" s="389"/>
      <c r="CLH130" s="390"/>
      <c r="CLI130" s="388"/>
      <c r="CLJ130" s="214"/>
      <c r="CLK130" s="389"/>
      <c r="CLL130" s="390"/>
      <c r="CLM130" s="388"/>
      <c r="CLN130" s="214"/>
      <c r="CLO130" s="389"/>
      <c r="CLP130" s="390"/>
      <c r="CLQ130" s="388"/>
      <c r="CLR130" s="214"/>
      <c r="CLS130" s="389"/>
      <c r="CLT130" s="390"/>
      <c r="CLU130" s="388"/>
      <c r="CLV130" s="214"/>
      <c r="CLW130" s="389"/>
      <c r="CLX130" s="390"/>
      <c r="CLY130" s="388"/>
      <c r="CLZ130" s="214"/>
      <c r="CMA130" s="389"/>
      <c r="CMB130" s="390"/>
      <c r="CMC130" s="388"/>
      <c r="CMD130" s="214"/>
      <c r="CME130" s="389"/>
      <c r="CMF130" s="390"/>
      <c r="CMG130" s="388"/>
      <c r="CMH130" s="214"/>
      <c r="CMI130" s="389"/>
      <c r="CMJ130" s="390"/>
      <c r="CMK130" s="388"/>
      <c r="CML130" s="214"/>
      <c r="CMM130" s="389"/>
      <c r="CMN130" s="390"/>
      <c r="CMO130" s="388"/>
      <c r="CMP130" s="214"/>
      <c r="CMQ130" s="389"/>
      <c r="CMR130" s="390"/>
      <c r="CMS130" s="388"/>
      <c r="CMT130" s="214"/>
      <c r="CMU130" s="389"/>
      <c r="CMV130" s="390"/>
      <c r="CMW130" s="388"/>
      <c r="CMX130" s="214"/>
      <c r="CMY130" s="389"/>
      <c r="CMZ130" s="390"/>
      <c r="CNA130" s="388"/>
      <c r="CNB130" s="214"/>
      <c r="CNC130" s="389"/>
      <c r="CND130" s="390"/>
      <c r="CNE130" s="388"/>
      <c r="CNF130" s="214"/>
      <c r="CNG130" s="389"/>
      <c r="CNH130" s="390"/>
      <c r="CNI130" s="388"/>
      <c r="CNJ130" s="214"/>
      <c r="CNK130" s="389"/>
      <c r="CNL130" s="390"/>
      <c r="CNM130" s="388"/>
      <c r="CNN130" s="214"/>
      <c r="CNO130" s="389"/>
      <c r="CNP130" s="390"/>
      <c r="CNQ130" s="388"/>
      <c r="CNR130" s="214"/>
      <c r="CNS130" s="389"/>
      <c r="CNT130" s="390"/>
      <c r="CNU130" s="388"/>
      <c r="CNV130" s="214"/>
      <c r="CNW130" s="389"/>
      <c r="CNX130" s="390"/>
      <c r="CNY130" s="388"/>
      <c r="CNZ130" s="214"/>
      <c r="COA130" s="389"/>
      <c r="COB130" s="390"/>
      <c r="COC130" s="388"/>
      <c r="COD130" s="214"/>
      <c r="COE130" s="389"/>
      <c r="COF130" s="390"/>
      <c r="COG130" s="388"/>
      <c r="COH130" s="214"/>
      <c r="COI130" s="389"/>
      <c r="COJ130" s="390"/>
      <c r="COK130" s="388"/>
      <c r="COL130" s="214"/>
      <c r="COM130" s="389"/>
      <c r="CON130" s="390"/>
      <c r="COO130" s="388"/>
      <c r="COP130" s="214"/>
      <c r="COQ130" s="389"/>
      <c r="COR130" s="390"/>
      <c r="COS130" s="388"/>
      <c r="COT130" s="214"/>
      <c r="COU130" s="389"/>
      <c r="COV130" s="390"/>
      <c r="COW130" s="388"/>
      <c r="COX130" s="214"/>
      <c r="COY130" s="389"/>
      <c r="COZ130" s="390"/>
      <c r="CPA130" s="388"/>
      <c r="CPB130" s="214"/>
      <c r="CPC130" s="389"/>
      <c r="CPD130" s="390"/>
      <c r="CPE130" s="388"/>
      <c r="CPF130" s="214"/>
      <c r="CPG130" s="389"/>
      <c r="CPH130" s="390"/>
      <c r="CPI130" s="388"/>
      <c r="CPJ130" s="214"/>
      <c r="CPK130" s="389"/>
      <c r="CPL130" s="390"/>
      <c r="CPM130" s="388"/>
      <c r="CPN130" s="214"/>
      <c r="CPO130" s="389"/>
      <c r="CPP130" s="390"/>
      <c r="CPQ130" s="388"/>
      <c r="CPR130" s="214"/>
      <c r="CPS130" s="389"/>
      <c r="CPT130" s="390"/>
      <c r="CPU130" s="388"/>
      <c r="CPV130" s="214"/>
      <c r="CPW130" s="389"/>
      <c r="CPX130" s="390"/>
      <c r="CPY130" s="388"/>
      <c r="CPZ130" s="214"/>
      <c r="CQA130" s="389"/>
      <c r="CQB130" s="390"/>
      <c r="CQC130" s="388"/>
      <c r="CQD130" s="214"/>
      <c r="CQE130" s="389"/>
      <c r="CQF130" s="390"/>
      <c r="CQG130" s="388"/>
      <c r="CQH130" s="214"/>
      <c r="CQI130" s="389"/>
      <c r="CQJ130" s="390"/>
      <c r="CQK130" s="388"/>
      <c r="CQL130" s="214"/>
      <c r="CQM130" s="389"/>
      <c r="CQN130" s="390"/>
      <c r="CQO130" s="388"/>
      <c r="CQP130" s="214"/>
      <c r="CQQ130" s="389"/>
      <c r="CQR130" s="390"/>
      <c r="CQS130" s="388"/>
      <c r="CQT130" s="214"/>
      <c r="CQU130" s="389"/>
      <c r="CQV130" s="390"/>
      <c r="CQW130" s="388"/>
      <c r="CQX130" s="214"/>
      <c r="CQY130" s="389"/>
      <c r="CQZ130" s="390"/>
      <c r="CRA130" s="388"/>
      <c r="CRB130" s="214"/>
      <c r="CRC130" s="389"/>
      <c r="CRD130" s="390"/>
      <c r="CRE130" s="388"/>
      <c r="CRF130" s="214"/>
      <c r="CRG130" s="389"/>
      <c r="CRH130" s="390"/>
      <c r="CRI130" s="388"/>
      <c r="CRJ130" s="214"/>
      <c r="CRK130" s="389"/>
      <c r="CRL130" s="390"/>
      <c r="CRM130" s="388"/>
      <c r="CRN130" s="214"/>
      <c r="CRO130" s="389"/>
      <c r="CRP130" s="390"/>
      <c r="CRQ130" s="388"/>
      <c r="CRR130" s="214"/>
      <c r="CRS130" s="389"/>
      <c r="CRT130" s="390"/>
      <c r="CRU130" s="388"/>
      <c r="CRV130" s="214"/>
      <c r="CRW130" s="389"/>
      <c r="CRX130" s="390"/>
      <c r="CRY130" s="388"/>
      <c r="CRZ130" s="214"/>
      <c r="CSA130" s="389"/>
      <c r="CSB130" s="390"/>
      <c r="CSC130" s="388"/>
      <c r="CSD130" s="214"/>
      <c r="CSE130" s="389"/>
      <c r="CSF130" s="390"/>
      <c r="CSG130" s="388"/>
      <c r="CSH130" s="214"/>
      <c r="CSI130" s="389"/>
      <c r="CSJ130" s="390"/>
      <c r="CSK130" s="388"/>
      <c r="CSL130" s="214"/>
      <c r="CSM130" s="389"/>
      <c r="CSN130" s="390"/>
      <c r="CSO130" s="388"/>
      <c r="CSP130" s="214"/>
      <c r="CSQ130" s="389"/>
      <c r="CSR130" s="390"/>
      <c r="CSS130" s="388"/>
      <c r="CST130" s="214"/>
      <c r="CSU130" s="389"/>
      <c r="CSV130" s="390"/>
      <c r="CSW130" s="388"/>
      <c r="CSX130" s="214"/>
      <c r="CSY130" s="389"/>
      <c r="CSZ130" s="390"/>
      <c r="CTA130" s="388"/>
      <c r="CTB130" s="214"/>
      <c r="CTC130" s="389"/>
      <c r="CTD130" s="390"/>
      <c r="CTE130" s="388"/>
      <c r="CTF130" s="214"/>
      <c r="CTG130" s="389"/>
      <c r="CTH130" s="390"/>
      <c r="CTI130" s="388"/>
      <c r="CTJ130" s="214"/>
      <c r="CTK130" s="389"/>
      <c r="CTL130" s="390"/>
      <c r="CTM130" s="388"/>
      <c r="CTN130" s="214"/>
      <c r="CTO130" s="389"/>
      <c r="CTP130" s="390"/>
      <c r="CTQ130" s="388"/>
      <c r="CTR130" s="214"/>
      <c r="CTS130" s="389"/>
      <c r="CTT130" s="390"/>
      <c r="CTU130" s="388"/>
      <c r="CTV130" s="214"/>
      <c r="CTW130" s="389"/>
      <c r="CTX130" s="390"/>
      <c r="CTY130" s="388"/>
      <c r="CTZ130" s="214"/>
      <c r="CUA130" s="389"/>
      <c r="CUB130" s="390"/>
      <c r="CUC130" s="388"/>
      <c r="CUD130" s="214"/>
      <c r="CUE130" s="389"/>
      <c r="CUF130" s="390"/>
      <c r="CUG130" s="388"/>
      <c r="CUH130" s="214"/>
      <c r="CUI130" s="389"/>
      <c r="CUJ130" s="390"/>
      <c r="CUK130" s="388"/>
      <c r="CUL130" s="214"/>
      <c r="CUM130" s="389"/>
      <c r="CUN130" s="390"/>
      <c r="CUO130" s="388"/>
      <c r="CUP130" s="214"/>
      <c r="CUQ130" s="389"/>
      <c r="CUR130" s="390"/>
      <c r="CUS130" s="388"/>
      <c r="CUT130" s="214"/>
      <c r="CUU130" s="389"/>
      <c r="CUV130" s="390"/>
      <c r="CUW130" s="388"/>
      <c r="CUX130" s="214"/>
      <c r="CUY130" s="389"/>
      <c r="CUZ130" s="390"/>
      <c r="CVA130" s="388"/>
      <c r="CVB130" s="214"/>
      <c r="CVC130" s="389"/>
      <c r="CVD130" s="390"/>
      <c r="CVE130" s="388"/>
      <c r="CVF130" s="214"/>
      <c r="CVG130" s="389"/>
      <c r="CVH130" s="390"/>
      <c r="CVI130" s="388"/>
      <c r="CVJ130" s="214"/>
      <c r="CVK130" s="389"/>
      <c r="CVL130" s="390"/>
      <c r="CVM130" s="388"/>
      <c r="CVN130" s="214"/>
      <c r="CVO130" s="389"/>
      <c r="CVP130" s="390"/>
      <c r="CVQ130" s="388"/>
      <c r="CVR130" s="214"/>
      <c r="CVS130" s="389"/>
      <c r="CVT130" s="390"/>
      <c r="CVU130" s="388"/>
      <c r="CVV130" s="214"/>
      <c r="CVW130" s="389"/>
      <c r="CVX130" s="390"/>
      <c r="CVY130" s="388"/>
      <c r="CVZ130" s="214"/>
      <c r="CWA130" s="389"/>
      <c r="CWB130" s="390"/>
      <c r="CWC130" s="388"/>
      <c r="CWD130" s="214"/>
      <c r="CWE130" s="389"/>
      <c r="CWF130" s="390"/>
      <c r="CWG130" s="388"/>
      <c r="CWH130" s="214"/>
      <c r="CWI130" s="389"/>
      <c r="CWJ130" s="390"/>
      <c r="CWK130" s="388"/>
      <c r="CWL130" s="214"/>
      <c r="CWM130" s="389"/>
      <c r="CWN130" s="390"/>
      <c r="CWO130" s="388"/>
      <c r="CWP130" s="214"/>
      <c r="CWQ130" s="389"/>
      <c r="CWR130" s="390"/>
      <c r="CWS130" s="388"/>
      <c r="CWT130" s="214"/>
      <c r="CWU130" s="389"/>
      <c r="CWV130" s="390"/>
      <c r="CWW130" s="388"/>
      <c r="CWX130" s="214"/>
      <c r="CWY130" s="389"/>
      <c r="CWZ130" s="390"/>
      <c r="CXA130" s="388"/>
      <c r="CXB130" s="214"/>
      <c r="CXC130" s="389"/>
      <c r="CXD130" s="390"/>
      <c r="CXE130" s="388"/>
      <c r="CXF130" s="214"/>
      <c r="CXG130" s="389"/>
      <c r="CXH130" s="390"/>
      <c r="CXI130" s="388"/>
      <c r="CXJ130" s="214"/>
      <c r="CXK130" s="389"/>
      <c r="CXL130" s="390"/>
      <c r="CXM130" s="388"/>
      <c r="CXN130" s="214"/>
      <c r="CXO130" s="389"/>
      <c r="CXP130" s="390"/>
      <c r="CXQ130" s="388"/>
      <c r="CXR130" s="214"/>
      <c r="CXS130" s="389"/>
      <c r="CXT130" s="390"/>
      <c r="CXU130" s="388"/>
      <c r="CXV130" s="214"/>
      <c r="CXW130" s="389"/>
      <c r="CXX130" s="390"/>
      <c r="CXY130" s="388"/>
      <c r="CXZ130" s="214"/>
      <c r="CYA130" s="389"/>
      <c r="CYB130" s="390"/>
      <c r="CYC130" s="388"/>
      <c r="CYD130" s="214"/>
      <c r="CYE130" s="389"/>
      <c r="CYF130" s="390"/>
      <c r="CYG130" s="388"/>
      <c r="CYH130" s="214"/>
      <c r="CYI130" s="389"/>
      <c r="CYJ130" s="390"/>
      <c r="CYK130" s="388"/>
      <c r="CYL130" s="214"/>
      <c r="CYM130" s="389"/>
      <c r="CYN130" s="390"/>
      <c r="CYO130" s="388"/>
      <c r="CYP130" s="214"/>
      <c r="CYQ130" s="389"/>
      <c r="CYR130" s="390"/>
      <c r="CYS130" s="388"/>
      <c r="CYT130" s="214"/>
      <c r="CYU130" s="389"/>
      <c r="CYV130" s="390"/>
      <c r="CYW130" s="388"/>
      <c r="CYX130" s="214"/>
      <c r="CYY130" s="389"/>
      <c r="CYZ130" s="390"/>
      <c r="CZA130" s="388"/>
      <c r="CZB130" s="214"/>
      <c r="CZC130" s="389"/>
      <c r="CZD130" s="390"/>
      <c r="CZE130" s="388"/>
      <c r="CZF130" s="214"/>
      <c r="CZG130" s="389"/>
      <c r="CZH130" s="390"/>
      <c r="CZI130" s="388"/>
      <c r="CZJ130" s="214"/>
      <c r="CZK130" s="389"/>
      <c r="CZL130" s="390"/>
      <c r="CZM130" s="388"/>
      <c r="CZN130" s="214"/>
      <c r="CZO130" s="389"/>
      <c r="CZP130" s="390"/>
      <c r="CZQ130" s="388"/>
      <c r="CZR130" s="214"/>
      <c r="CZS130" s="389"/>
      <c r="CZT130" s="390"/>
      <c r="CZU130" s="388"/>
      <c r="CZV130" s="214"/>
      <c r="CZW130" s="389"/>
      <c r="CZX130" s="390"/>
      <c r="CZY130" s="388"/>
      <c r="CZZ130" s="214"/>
      <c r="DAA130" s="389"/>
      <c r="DAB130" s="390"/>
      <c r="DAC130" s="388"/>
      <c r="DAD130" s="214"/>
      <c r="DAE130" s="389"/>
      <c r="DAF130" s="390"/>
      <c r="DAG130" s="388"/>
      <c r="DAH130" s="214"/>
      <c r="DAI130" s="389"/>
      <c r="DAJ130" s="390"/>
      <c r="DAK130" s="388"/>
      <c r="DAL130" s="214"/>
      <c r="DAM130" s="389"/>
      <c r="DAN130" s="390"/>
      <c r="DAO130" s="388"/>
      <c r="DAP130" s="214"/>
      <c r="DAQ130" s="389"/>
      <c r="DAR130" s="390"/>
      <c r="DAS130" s="388"/>
      <c r="DAT130" s="214"/>
      <c r="DAU130" s="389"/>
      <c r="DAV130" s="390"/>
      <c r="DAW130" s="388"/>
      <c r="DAX130" s="214"/>
      <c r="DAY130" s="389"/>
      <c r="DAZ130" s="390"/>
      <c r="DBA130" s="388"/>
      <c r="DBB130" s="214"/>
      <c r="DBC130" s="389"/>
      <c r="DBD130" s="390"/>
      <c r="DBE130" s="388"/>
      <c r="DBF130" s="214"/>
      <c r="DBG130" s="389"/>
      <c r="DBH130" s="390"/>
      <c r="DBI130" s="388"/>
      <c r="DBJ130" s="214"/>
      <c r="DBK130" s="389"/>
      <c r="DBL130" s="390"/>
      <c r="DBM130" s="388"/>
      <c r="DBN130" s="214"/>
      <c r="DBO130" s="389"/>
      <c r="DBP130" s="390"/>
      <c r="DBQ130" s="388"/>
      <c r="DBR130" s="214"/>
      <c r="DBS130" s="389"/>
      <c r="DBT130" s="390"/>
      <c r="DBU130" s="388"/>
      <c r="DBV130" s="214"/>
      <c r="DBW130" s="389"/>
      <c r="DBX130" s="390"/>
      <c r="DBY130" s="388"/>
      <c r="DBZ130" s="214"/>
      <c r="DCA130" s="389"/>
      <c r="DCB130" s="390"/>
      <c r="DCC130" s="388"/>
      <c r="DCD130" s="214"/>
      <c r="DCE130" s="389"/>
      <c r="DCF130" s="390"/>
      <c r="DCG130" s="388"/>
      <c r="DCH130" s="214"/>
      <c r="DCI130" s="389"/>
      <c r="DCJ130" s="390"/>
      <c r="DCK130" s="388"/>
      <c r="DCL130" s="214"/>
      <c r="DCM130" s="389"/>
      <c r="DCN130" s="390"/>
      <c r="DCO130" s="388"/>
      <c r="DCP130" s="214"/>
      <c r="DCQ130" s="389"/>
      <c r="DCR130" s="390"/>
      <c r="DCS130" s="388"/>
      <c r="DCT130" s="214"/>
      <c r="DCU130" s="389"/>
      <c r="DCV130" s="390"/>
      <c r="DCW130" s="388"/>
      <c r="DCX130" s="214"/>
      <c r="DCY130" s="389"/>
      <c r="DCZ130" s="390"/>
      <c r="DDA130" s="388"/>
      <c r="DDB130" s="214"/>
      <c r="DDC130" s="389"/>
      <c r="DDD130" s="390"/>
      <c r="DDE130" s="388"/>
      <c r="DDF130" s="214"/>
      <c r="DDG130" s="389"/>
      <c r="DDH130" s="390"/>
      <c r="DDI130" s="388"/>
      <c r="DDJ130" s="214"/>
      <c r="DDK130" s="389"/>
      <c r="DDL130" s="390"/>
      <c r="DDM130" s="388"/>
      <c r="DDN130" s="214"/>
      <c r="DDO130" s="389"/>
      <c r="DDP130" s="390"/>
      <c r="DDQ130" s="388"/>
      <c r="DDR130" s="214"/>
      <c r="DDS130" s="389"/>
      <c r="DDT130" s="390"/>
      <c r="DDU130" s="388"/>
      <c r="DDV130" s="214"/>
      <c r="DDW130" s="389"/>
      <c r="DDX130" s="390"/>
      <c r="DDY130" s="388"/>
      <c r="DDZ130" s="214"/>
      <c r="DEA130" s="389"/>
      <c r="DEB130" s="390"/>
      <c r="DEC130" s="388"/>
      <c r="DED130" s="214"/>
      <c r="DEE130" s="389"/>
      <c r="DEF130" s="390"/>
      <c r="DEG130" s="388"/>
      <c r="DEH130" s="214"/>
      <c r="DEI130" s="389"/>
      <c r="DEJ130" s="390"/>
      <c r="DEK130" s="388"/>
      <c r="DEL130" s="214"/>
      <c r="DEM130" s="389"/>
      <c r="DEN130" s="390"/>
      <c r="DEO130" s="388"/>
      <c r="DEP130" s="214"/>
      <c r="DEQ130" s="389"/>
      <c r="DER130" s="390"/>
      <c r="DES130" s="388"/>
      <c r="DET130" s="214"/>
      <c r="DEU130" s="389"/>
      <c r="DEV130" s="390"/>
      <c r="DEW130" s="388"/>
      <c r="DEX130" s="214"/>
      <c r="DEY130" s="389"/>
      <c r="DEZ130" s="390"/>
      <c r="DFA130" s="388"/>
      <c r="DFB130" s="214"/>
      <c r="DFC130" s="389"/>
      <c r="DFD130" s="390"/>
      <c r="DFE130" s="388"/>
      <c r="DFF130" s="214"/>
      <c r="DFG130" s="389"/>
      <c r="DFH130" s="390"/>
      <c r="DFI130" s="388"/>
      <c r="DFJ130" s="214"/>
      <c r="DFK130" s="389"/>
      <c r="DFL130" s="390"/>
      <c r="DFM130" s="388"/>
      <c r="DFN130" s="214"/>
      <c r="DFO130" s="389"/>
      <c r="DFP130" s="390"/>
      <c r="DFQ130" s="388"/>
      <c r="DFR130" s="214"/>
      <c r="DFS130" s="389"/>
      <c r="DFT130" s="390"/>
      <c r="DFU130" s="388"/>
      <c r="DFV130" s="214"/>
      <c r="DFW130" s="389"/>
      <c r="DFX130" s="390"/>
      <c r="DFY130" s="388"/>
      <c r="DFZ130" s="214"/>
      <c r="DGA130" s="389"/>
      <c r="DGB130" s="390"/>
      <c r="DGC130" s="388"/>
      <c r="DGD130" s="214"/>
      <c r="DGE130" s="389"/>
      <c r="DGF130" s="390"/>
      <c r="DGG130" s="388"/>
      <c r="DGH130" s="214"/>
      <c r="DGI130" s="389"/>
      <c r="DGJ130" s="390"/>
      <c r="DGK130" s="388"/>
      <c r="DGL130" s="214"/>
      <c r="DGM130" s="389"/>
      <c r="DGN130" s="390"/>
      <c r="DGO130" s="388"/>
      <c r="DGP130" s="214"/>
      <c r="DGQ130" s="389"/>
      <c r="DGR130" s="390"/>
      <c r="DGS130" s="388"/>
      <c r="DGT130" s="214"/>
      <c r="DGU130" s="389"/>
      <c r="DGV130" s="390"/>
      <c r="DGW130" s="388"/>
      <c r="DGX130" s="214"/>
      <c r="DGY130" s="389"/>
      <c r="DGZ130" s="390"/>
      <c r="DHA130" s="388"/>
      <c r="DHB130" s="214"/>
      <c r="DHC130" s="389"/>
      <c r="DHD130" s="390"/>
      <c r="DHE130" s="388"/>
      <c r="DHF130" s="214"/>
      <c r="DHG130" s="389"/>
      <c r="DHH130" s="390"/>
      <c r="DHI130" s="388"/>
      <c r="DHJ130" s="214"/>
      <c r="DHK130" s="389"/>
      <c r="DHL130" s="390"/>
      <c r="DHM130" s="388"/>
      <c r="DHN130" s="214"/>
      <c r="DHO130" s="389"/>
      <c r="DHP130" s="390"/>
      <c r="DHQ130" s="388"/>
      <c r="DHR130" s="214"/>
      <c r="DHS130" s="389"/>
      <c r="DHT130" s="390"/>
      <c r="DHU130" s="388"/>
      <c r="DHV130" s="214"/>
      <c r="DHW130" s="389"/>
      <c r="DHX130" s="390"/>
      <c r="DHY130" s="388"/>
      <c r="DHZ130" s="214"/>
      <c r="DIA130" s="389"/>
      <c r="DIB130" s="390"/>
      <c r="DIC130" s="388"/>
      <c r="DID130" s="214"/>
      <c r="DIE130" s="389"/>
      <c r="DIF130" s="390"/>
      <c r="DIG130" s="388"/>
      <c r="DIH130" s="214"/>
      <c r="DII130" s="389"/>
      <c r="DIJ130" s="390"/>
      <c r="DIK130" s="388"/>
      <c r="DIL130" s="214"/>
      <c r="DIM130" s="389"/>
      <c r="DIN130" s="390"/>
      <c r="DIO130" s="388"/>
      <c r="DIP130" s="214"/>
      <c r="DIQ130" s="389"/>
      <c r="DIR130" s="390"/>
      <c r="DIS130" s="388"/>
      <c r="DIT130" s="214"/>
      <c r="DIU130" s="389"/>
      <c r="DIV130" s="390"/>
      <c r="DIW130" s="388"/>
      <c r="DIX130" s="214"/>
      <c r="DIY130" s="389"/>
      <c r="DIZ130" s="390"/>
      <c r="DJA130" s="388"/>
      <c r="DJB130" s="214"/>
      <c r="DJC130" s="389"/>
      <c r="DJD130" s="390"/>
      <c r="DJE130" s="388"/>
      <c r="DJF130" s="214"/>
      <c r="DJG130" s="389"/>
      <c r="DJH130" s="390"/>
      <c r="DJI130" s="388"/>
      <c r="DJJ130" s="214"/>
      <c r="DJK130" s="389"/>
      <c r="DJL130" s="390"/>
      <c r="DJM130" s="388"/>
      <c r="DJN130" s="214"/>
      <c r="DJO130" s="389"/>
      <c r="DJP130" s="390"/>
      <c r="DJQ130" s="388"/>
      <c r="DJR130" s="214"/>
      <c r="DJS130" s="389"/>
      <c r="DJT130" s="390"/>
      <c r="DJU130" s="388"/>
      <c r="DJV130" s="214"/>
      <c r="DJW130" s="389"/>
      <c r="DJX130" s="390"/>
      <c r="DJY130" s="388"/>
      <c r="DJZ130" s="214"/>
      <c r="DKA130" s="389"/>
      <c r="DKB130" s="390"/>
      <c r="DKC130" s="388"/>
      <c r="DKD130" s="214"/>
      <c r="DKE130" s="389"/>
      <c r="DKF130" s="390"/>
      <c r="DKG130" s="388"/>
      <c r="DKH130" s="214"/>
      <c r="DKI130" s="389"/>
      <c r="DKJ130" s="390"/>
      <c r="DKK130" s="388"/>
      <c r="DKL130" s="214"/>
      <c r="DKM130" s="389"/>
      <c r="DKN130" s="390"/>
      <c r="DKO130" s="388"/>
      <c r="DKP130" s="214"/>
      <c r="DKQ130" s="389"/>
      <c r="DKR130" s="390"/>
      <c r="DKS130" s="388"/>
      <c r="DKT130" s="214"/>
      <c r="DKU130" s="389"/>
      <c r="DKV130" s="390"/>
      <c r="DKW130" s="388"/>
      <c r="DKX130" s="214"/>
      <c r="DKY130" s="389"/>
      <c r="DKZ130" s="390"/>
      <c r="DLA130" s="388"/>
      <c r="DLB130" s="214"/>
      <c r="DLC130" s="389"/>
      <c r="DLD130" s="390"/>
      <c r="DLE130" s="388"/>
      <c r="DLF130" s="214"/>
      <c r="DLG130" s="389"/>
      <c r="DLH130" s="390"/>
      <c r="DLI130" s="388"/>
      <c r="DLJ130" s="214"/>
      <c r="DLK130" s="389"/>
      <c r="DLL130" s="390"/>
      <c r="DLM130" s="388"/>
      <c r="DLN130" s="214"/>
      <c r="DLO130" s="389"/>
      <c r="DLP130" s="390"/>
      <c r="DLQ130" s="388"/>
      <c r="DLR130" s="214"/>
      <c r="DLS130" s="389"/>
      <c r="DLT130" s="390"/>
      <c r="DLU130" s="388"/>
      <c r="DLV130" s="214"/>
      <c r="DLW130" s="389"/>
      <c r="DLX130" s="390"/>
      <c r="DLY130" s="388"/>
      <c r="DLZ130" s="214"/>
      <c r="DMA130" s="389"/>
      <c r="DMB130" s="390"/>
      <c r="DMC130" s="388"/>
      <c r="DMD130" s="214"/>
      <c r="DME130" s="389"/>
      <c r="DMF130" s="390"/>
      <c r="DMG130" s="388"/>
      <c r="DMH130" s="214"/>
      <c r="DMI130" s="389"/>
      <c r="DMJ130" s="390"/>
      <c r="DMK130" s="388"/>
      <c r="DML130" s="214"/>
      <c r="DMM130" s="389"/>
      <c r="DMN130" s="390"/>
      <c r="DMO130" s="388"/>
      <c r="DMP130" s="214"/>
      <c r="DMQ130" s="389"/>
      <c r="DMR130" s="390"/>
      <c r="DMS130" s="388"/>
      <c r="DMT130" s="214"/>
      <c r="DMU130" s="389"/>
      <c r="DMV130" s="390"/>
      <c r="DMW130" s="388"/>
      <c r="DMX130" s="214"/>
      <c r="DMY130" s="389"/>
      <c r="DMZ130" s="390"/>
      <c r="DNA130" s="388"/>
      <c r="DNB130" s="214"/>
      <c r="DNC130" s="389"/>
      <c r="DND130" s="390"/>
      <c r="DNE130" s="388"/>
      <c r="DNF130" s="214"/>
      <c r="DNG130" s="389"/>
      <c r="DNH130" s="390"/>
      <c r="DNI130" s="388"/>
      <c r="DNJ130" s="214"/>
      <c r="DNK130" s="389"/>
      <c r="DNL130" s="390"/>
      <c r="DNM130" s="388"/>
      <c r="DNN130" s="214"/>
      <c r="DNO130" s="389"/>
      <c r="DNP130" s="390"/>
      <c r="DNQ130" s="388"/>
      <c r="DNR130" s="214"/>
      <c r="DNS130" s="389"/>
      <c r="DNT130" s="390"/>
      <c r="DNU130" s="388"/>
      <c r="DNV130" s="214"/>
      <c r="DNW130" s="389"/>
      <c r="DNX130" s="390"/>
      <c r="DNY130" s="388"/>
      <c r="DNZ130" s="214"/>
      <c r="DOA130" s="389"/>
      <c r="DOB130" s="390"/>
      <c r="DOC130" s="388"/>
      <c r="DOD130" s="214"/>
      <c r="DOE130" s="389"/>
      <c r="DOF130" s="390"/>
      <c r="DOG130" s="388"/>
      <c r="DOH130" s="214"/>
      <c r="DOI130" s="389"/>
      <c r="DOJ130" s="390"/>
      <c r="DOK130" s="388"/>
      <c r="DOL130" s="214"/>
      <c r="DOM130" s="389"/>
      <c r="DON130" s="390"/>
      <c r="DOO130" s="388"/>
      <c r="DOP130" s="214"/>
      <c r="DOQ130" s="389"/>
      <c r="DOR130" s="390"/>
      <c r="DOS130" s="388"/>
      <c r="DOT130" s="214"/>
      <c r="DOU130" s="389"/>
      <c r="DOV130" s="390"/>
      <c r="DOW130" s="388"/>
      <c r="DOX130" s="214"/>
      <c r="DOY130" s="389"/>
      <c r="DOZ130" s="390"/>
      <c r="DPA130" s="388"/>
      <c r="DPB130" s="214"/>
      <c r="DPC130" s="389"/>
      <c r="DPD130" s="390"/>
      <c r="DPE130" s="388"/>
      <c r="DPF130" s="214"/>
      <c r="DPG130" s="389"/>
      <c r="DPH130" s="390"/>
      <c r="DPI130" s="388"/>
      <c r="DPJ130" s="214"/>
      <c r="DPK130" s="389"/>
      <c r="DPL130" s="390"/>
      <c r="DPM130" s="388"/>
      <c r="DPN130" s="214"/>
      <c r="DPO130" s="389"/>
      <c r="DPP130" s="390"/>
      <c r="DPQ130" s="388"/>
      <c r="DPR130" s="214"/>
      <c r="DPS130" s="389"/>
      <c r="DPT130" s="390"/>
      <c r="DPU130" s="388"/>
      <c r="DPV130" s="214"/>
      <c r="DPW130" s="389"/>
      <c r="DPX130" s="390"/>
      <c r="DPY130" s="388"/>
      <c r="DPZ130" s="214"/>
      <c r="DQA130" s="389"/>
      <c r="DQB130" s="390"/>
      <c r="DQC130" s="388"/>
      <c r="DQD130" s="214"/>
      <c r="DQE130" s="389"/>
      <c r="DQF130" s="390"/>
      <c r="DQG130" s="388"/>
      <c r="DQH130" s="214"/>
      <c r="DQI130" s="389"/>
      <c r="DQJ130" s="390"/>
      <c r="DQK130" s="388"/>
      <c r="DQL130" s="214"/>
      <c r="DQM130" s="389"/>
      <c r="DQN130" s="390"/>
      <c r="DQO130" s="388"/>
      <c r="DQP130" s="214"/>
      <c r="DQQ130" s="389"/>
      <c r="DQR130" s="390"/>
      <c r="DQS130" s="388"/>
      <c r="DQT130" s="214"/>
      <c r="DQU130" s="389"/>
      <c r="DQV130" s="390"/>
      <c r="DQW130" s="388"/>
      <c r="DQX130" s="214"/>
      <c r="DQY130" s="389"/>
      <c r="DQZ130" s="390"/>
      <c r="DRA130" s="388"/>
      <c r="DRB130" s="214"/>
      <c r="DRC130" s="389"/>
      <c r="DRD130" s="390"/>
      <c r="DRE130" s="388"/>
      <c r="DRF130" s="214"/>
      <c r="DRG130" s="389"/>
      <c r="DRH130" s="390"/>
      <c r="DRI130" s="388"/>
      <c r="DRJ130" s="214"/>
      <c r="DRK130" s="389"/>
      <c r="DRL130" s="390"/>
      <c r="DRM130" s="388"/>
      <c r="DRN130" s="214"/>
      <c r="DRO130" s="389"/>
      <c r="DRP130" s="390"/>
      <c r="DRQ130" s="388"/>
      <c r="DRR130" s="214"/>
      <c r="DRS130" s="389"/>
      <c r="DRT130" s="390"/>
      <c r="DRU130" s="388"/>
      <c r="DRV130" s="214"/>
      <c r="DRW130" s="389"/>
      <c r="DRX130" s="390"/>
      <c r="DRY130" s="388"/>
      <c r="DRZ130" s="214"/>
      <c r="DSA130" s="389"/>
      <c r="DSB130" s="390"/>
      <c r="DSC130" s="388"/>
      <c r="DSD130" s="214"/>
      <c r="DSE130" s="389"/>
      <c r="DSF130" s="390"/>
      <c r="DSG130" s="388"/>
      <c r="DSH130" s="214"/>
      <c r="DSI130" s="389"/>
      <c r="DSJ130" s="390"/>
      <c r="DSK130" s="388"/>
      <c r="DSL130" s="214"/>
      <c r="DSM130" s="389"/>
      <c r="DSN130" s="390"/>
      <c r="DSO130" s="388"/>
      <c r="DSP130" s="214"/>
      <c r="DSQ130" s="389"/>
      <c r="DSR130" s="390"/>
      <c r="DSS130" s="388"/>
      <c r="DST130" s="214"/>
      <c r="DSU130" s="389"/>
      <c r="DSV130" s="390"/>
      <c r="DSW130" s="388"/>
      <c r="DSX130" s="214"/>
      <c r="DSY130" s="389"/>
      <c r="DSZ130" s="390"/>
      <c r="DTA130" s="388"/>
      <c r="DTB130" s="214"/>
      <c r="DTC130" s="389"/>
      <c r="DTD130" s="390"/>
      <c r="DTE130" s="388"/>
      <c r="DTF130" s="214"/>
      <c r="DTG130" s="389"/>
      <c r="DTH130" s="390"/>
      <c r="DTI130" s="388"/>
      <c r="DTJ130" s="214"/>
      <c r="DTK130" s="389"/>
      <c r="DTL130" s="390"/>
      <c r="DTM130" s="388"/>
      <c r="DTN130" s="214"/>
      <c r="DTO130" s="389"/>
      <c r="DTP130" s="390"/>
      <c r="DTQ130" s="388"/>
      <c r="DTR130" s="214"/>
      <c r="DTS130" s="389"/>
      <c r="DTT130" s="390"/>
      <c r="DTU130" s="388"/>
      <c r="DTV130" s="214"/>
      <c r="DTW130" s="389"/>
      <c r="DTX130" s="390"/>
      <c r="DTY130" s="388"/>
      <c r="DTZ130" s="214"/>
      <c r="DUA130" s="389"/>
      <c r="DUB130" s="390"/>
      <c r="DUC130" s="388"/>
      <c r="DUD130" s="214"/>
      <c r="DUE130" s="389"/>
      <c r="DUF130" s="390"/>
      <c r="DUG130" s="388"/>
      <c r="DUH130" s="214"/>
      <c r="DUI130" s="389"/>
      <c r="DUJ130" s="390"/>
      <c r="DUK130" s="388"/>
      <c r="DUL130" s="214"/>
      <c r="DUM130" s="389"/>
      <c r="DUN130" s="390"/>
      <c r="DUO130" s="388"/>
      <c r="DUP130" s="214"/>
      <c r="DUQ130" s="389"/>
      <c r="DUR130" s="390"/>
      <c r="DUS130" s="388"/>
      <c r="DUT130" s="214"/>
      <c r="DUU130" s="389"/>
      <c r="DUV130" s="390"/>
      <c r="DUW130" s="388"/>
      <c r="DUX130" s="214"/>
      <c r="DUY130" s="389"/>
      <c r="DUZ130" s="390"/>
      <c r="DVA130" s="388"/>
      <c r="DVB130" s="214"/>
      <c r="DVC130" s="389"/>
      <c r="DVD130" s="390"/>
      <c r="DVE130" s="388"/>
      <c r="DVF130" s="214"/>
      <c r="DVG130" s="389"/>
      <c r="DVH130" s="390"/>
      <c r="DVI130" s="388"/>
      <c r="DVJ130" s="214"/>
      <c r="DVK130" s="389"/>
      <c r="DVL130" s="390"/>
      <c r="DVM130" s="388"/>
      <c r="DVN130" s="214"/>
      <c r="DVO130" s="389"/>
      <c r="DVP130" s="390"/>
      <c r="DVQ130" s="388"/>
      <c r="DVR130" s="214"/>
      <c r="DVS130" s="389"/>
      <c r="DVT130" s="390"/>
      <c r="DVU130" s="388"/>
      <c r="DVV130" s="214"/>
      <c r="DVW130" s="389"/>
      <c r="DVX130" s="390"/>
      <c r="DVY130" s="388"/>
      <c r="DVZ130" s="214"/>
      <c r="DWA130" s="389"/>
      <c r="DWB130" s="390"/>
      <c r="DWC130" s="388"/>
      <c r="DWD130" s="214"/>
      <c r="DWE130" s="389"/>
      <c r="DWF130" s="390"/>
      <c r="DWG130" s="388"/>
      <c r="DWH130" s="214"/>
      <c r="DWI130" s="389"/>
      <c r="DWJ130" s="390"/>
      <c r="DWK130" s="388"/>
      <c r="DWL130" s="214"/>
      <c r="DWM130" s="389"/>
      <c r="DWN130" s="390"/>
      <c r="DWO130" s="388"/>
      <c r="DWP130" s="214"/>
      <c r="DWQ130" s="389"/>
      <c r="DWR130" s="390"/>
      <c r="DWS130" s="388"/>
      <c r="DWT130" s="214"/>
      <c r="DWU130" s="389"/>
      <c r="DWV130" s="390"/>
      <c r="DWW130" s="388"/>
      <c r="DWX130" s="214"/>
      <c r="DWY130" s="389"/>
      <c r="DWZ130" s="390"/>
      <c r="DXA130" s="388"/>
      <c r="DXB130" s="214"/>
      <c r="DXC130" s="389"/>
      <c r="DXD130" s="390"/>
      <c r="DXE130" s="388"/>
      <c r="DXF130" s="214"/>
      <c r="DXG130" s="389"/>
      <c r="DXH130" s="390"/>
      <c r="DXI130" s="388"/>
      <c r="DXJ130" s="214"/>
      <c r="DXK130" s="389"/>
      <c r="DXL130" s="390"/>
      <c r="DXM130" s="388"/>
      <c r="DXN130" s="214"/>
      <c r="DXO130" s="389"/>
      <c r="DXP130" s="390"/>
      <c r="DXQ130" s="388"/>
      <c r="DXR130" s="214"/>
      <c r="DXS130" s="389"/>
      <c r="DXT130" s="390"/>
      <c r="DXU130" s="388"/>
      <c r="DXV130" s="214"/>
      <c r="DXW130" s="389"/>
      <c r="DXX130" s="390"/>
      <c r="DXY130" s="388"/>
      <c r="DXZ130" s="214"/>
      <c r="DYA130" s="389"/>
      <c r="DYB130" s="390"/>
      <c r="DYC130" s="388"/>
      <c r="DYD130" s="214"/>
      <c r="DYE130" s="389"/>
      <c r="DYF130" s="390"/>
      <c r="DYG130" s="388"/>
      <c r="DYH130" s="214"/>
      <c r="DYI130" s="389"/>
      <c r="DYJ130" s="390"/>
      <c r="DYK130" s="388"/>
      <c r="DYL130" s="214"/>
      <c r="DYM130" s="389"/>
      <c r="DYN130" s="390"/>
      <c r="DYO130" s="388"/>
      <c r="DYP130" s="214"/>
      <c r="DYQ130" s="389"/>
      <c r="DYR130" s="390"/>
      <c r="DYS130" s="388"/>
      <c r="DYT130" s="214"/>
      <c r="DYU130" s="389"/>
      <c r="DYV130" s="390"/>
      <c r="DYW130" s="388"/>
      <c r="DYX130" s="214"/>
      <c r="DYY130" s="389"/>
      <c r="DYZ130" s="390"/>
      <c r="DZA130" s="388"/>
      <c r="DZB130" s="214"/>
      <c r="DZC130" s="389"/>
      <c r="DZD130" s="390"/>
      <c r="DZE130" s="388"/>
      <c r="DZF130" s="214"/>
      <c r="DZG130" s="389"/>
      <c r="DZH130" s="390"/>
      <c r="DZI130" s="388"/>
      <c r="DZJ130" s="214"/>
      <c r="DZK130" s="389"/>
      <c r="DZL130" s="390"/>
      <c r="DZM130" s="388"/>
      <c r="DZN130" s="214"/>
      <c r="DZO130" s="389"/>
      <c r="DZP130" s="390"/>
      <c r="DZQ130" s="388"/>
      <c r="DZR130" s="214"/>
      <c r="DZS130" s="389"/>
      <c r="DZT130" s="390"/>
      <c r="DZU130" s="388"/>
      <c r="DZV130" s="214"/>
      <c r="DZW130" s="389"/>
      <c r="DZX130" s="390"/>
      <c r="DZY130" s="388"/>
      <c r="DZZ130" s="214"/>
      <c r="EAA130" s="389"/>
      <c r="EAB130" s="390"/>
      <c r="EAC130" s="388"/>
      <c r="EAD130" s="214"/>
      <c r="EAE130" s="389"/>
      <c r="EAF130" s="390"/>
      <c r="EAG130" s="388"/>
      <c r="EAH130" s="214"/>
      <c r="EAI130" s="389"/>
      <c r="EAJ130" s="390"/>
      <c r="EAK130" s="388"/>
      <c r="EAL130" s="214"/>
      <c r="EAM130" s="389"/>
      <c r="EAN130" s="390"/>
      <c r="EAO130" s="388"/>
      <c r="EAP130" s="214"/>
      <c r="EAQ130" s="389"/>
      <c r="EAR130" s="390"/>
      <c r="EAS130" s="388"/>
      <c r="EAT130" s="214"/>
      <c r="EAU130" s="389"/>
      <c r="EAV130" s="390"/>
      <c r="EAW130" s="388"/>
      <c r="EAX130" s="214"/>
      <c r="EAY130" s="389"/>
      <c r="EAZ130" s="390"/>
      <c r="EBA130" s="388"/>
      <c r="EBB130" s="214"/>
      <c r="EBC130" s="389"/>
      <c r="EBD130" s="390"/>
      <c r="EBE130" s="388"/>
      <c r="EBF130" s="214"/>
      <c r="EBG130" s="389"/>
      <c r="EBH130" s="390"/>
      <c r="EBI130" s="388"/>
      <c r="EBJ130" s="214"/>
      <c r="EBK130" s="389"/>
      <c r="EBL130" s="390"/>
      <c r="EBM130" s="388"/>
      <c r="EBN130" s="214"/>
      <c r="EBO130" s="389"/>
      <c r="EBP130" s="390"/>
      <c r="EBQ130" s="388"/>
      <c r="EBR130" s="214"/>
      <c r="EBS130" s="389"/>
      <c r="EBT130" s="390"/>
      <c r="EBU130" s="388"/>
      <c r="EBV130" s="214"/>
      <c r="EBW130" s="389"/>
      <c r="EBX130" s="390"/>
      <c r="EBY130" s="388"/>
      <c r="EBZ130" s="214"/>
      <c r="ECA130" s="389"/>
      <c r="ECB130" s="390"/>
      <c r="ECC130" s="388"/>
      <c r="ECD130" s="214"/>
      <c r="ECE130" s="389"/>
      <c r="ECF130" s="390"/>
      <c r="ECG130" s="388"/>
      <c r="ECH130" s="214"/>
      <c r="ECI130" s="389"/>
      <c r="ECJ130" s="390"/>
      <c r="ECK130" s="388"/>
      <c r="ECL130" s="214"/>
      <c r="ECM130" s="389"/>
      <c r="ECN130" s="390"/>
      <c r="ECO130" s="388"/>
      <c r="ECP130" s="214"/>
      <c r="ECQ130" s="389"/>
      <c r="ECR130" s="390"/>
      <c r="ECS130" s="388"/>
      <c r="ECT130" s="214"/>
      <c r="ECU130" s="389"/>
      <c r="ECV130" s="390"/>
      <c r="ECW130" s="388"/>
      <c r="ECX130" s="214"/>
      <c r="ECY130" s="389"/>
      <c r="ECZ130" s="390"/>
      <c r="EDA130" s="388"/>
      <c r="EDB130" s="214"/>
      <c r="EDC130" s="389"/>
      <c r="EDD130" s="390"/>
      <c r="EDE130" s="388"/>
      <c r="EDF130" s="214"/>
      <c r="EDG130" s="389"/>
      <c r="EDH130" s="390"/>
      <c r="EDI130" s="388"/>
      <c r="EDJ130" s="214"/>
      <c r="EDK130" s="389"/>
      <c r="EDL130" s="390"/>
      <c r="EDM130" s="388"/>
      <c r="EDN130" s="214"/>
      <c r="EDO130" s="389"/>
      <c r="EDP130" s="390"/>
      <c r="EDQ130" s="388"/>
      <c r="EDR130" s="214"/>
      <c r="EDS130" s="389"/>
      <c r="EDT130" s="390"/>
      <c r="EDU130" s="388"/>
      <c r="EDV130" s="214"/>
      <c r="EDW130" s="389"/>
      <c r="EDX130" s="390"/>
      <c r="EDY130" s="388"/>
      <c r="EDZ130" s="214"/>
      <c r="EEA130" s="389"/>
      <c r="EEB130" s="390"/>
      <c r="EEC130" s="388"/>
      <c r="EED130" s="214"/>
      <c r="EEE130" s="389"/>
      <c r="EEF130" s="390"/>
      <c r="EEG130" s="388"/>
      <c r="EEH130" s="214"/>
      <c r="EEI130" s="389"/>
      <c r="EEJ130" s="390"/>
      <c r="EEK130" s="388"/>
      <c r="EEL130" s="214"/>
      <c r="EEM130" s="389"/>
      <c r="EEN130" s="390"/>
      <c r="EEO130" s="388"/>
      <c r="EEP130" s="214"/>
      <c r="EEQ130" s="389"/>
      <c r="EER130" s="390"/>
      <c r="EES130" s="388"/>
      <c r="EET130" s="214"/>
      <c r="EEU130" s="389"/>
      <c r="EEV130" s="390"/>
      <c r="EEW130" s="388"/>
      <c r="EEX130" s="214"/>
      <c r="EEY130" s="389"/>
      <c r="EEZ130" s="390"/>
      <c r="EFA130" s="388"/>
      <c r="EFB130" s="214"/>
      <c r="EFC130" s="389"/>
      <c r="EFD130" s="390"/>
      <c r="EFE130" s="388"/>
      <c r="EFF130" s="214"/>
      <c r="EFG130" s="389"/>
      <c r="EFH130" s="390"/>
      <c r="EFI130" s="388"/>
      <c r="EFJ130" s="214"/>
      <c r="EFK130" s="389"/>
      <c r="EFL130" s="390"/>
      <c r="EFM130" s="388"/>
      <c r="EFN130" s="214"/>
      <c r="EFO130" s="389"/>
      <c r="EFP130" s="390"/>
      <c r="EFQ130" s="388"/>
      <c r="EFR130" s="214"/>
      <c r="EFS130" s="389"/>
      <c r="EFT130" s="390"/>
      <c r="EFU130" s="388"/>
      <c r="EFV130" s="214"/>
      <c r="EFW130" s="389"/>
      <c r="EFX130" s="390"/>
      <c r="EFY130" s="388"/>
      <c r="EFZ130" s="214"/>
      <c r="EGA130" s="389"/>
      <c r="EGB130" s="390"/>
      <c r="EGC130" s="388"/>
      <c r="EGD130" s="214"/>
      <c r="EGE130" s="389"/>
      <c r="EGF130" s="390"/>
      <c r="EGG130" s="388"/>
      <c r="EGH130" s="214"/>
      <c r="EGI130" s="389"/>
      <c r="EGJ130" s="390"/>
      <c r="EGK130" s="388"/>
      <c r="EGL130" s="214"/>
      <c r="EGM130" s="389"/>
      <c r="EGN130" s="390"/>
      <c r="EGO130" s="388"/>
      <c r="EGP130" s="214"/>
      <c r="EGQ130" s="389"/>
      <c r="EGR130" s="390"/>
      <c r="EGS130" s="388"/>
      <c r="EGT130" s="214"/>
      <c r="EGU130" s="389"/>
      <c r="EGV130" s="390"/>
      <c r="EGW130" s="388"/>
      <c r="EGX130" s="214"/>
      <c r="EGY130" s="389"/>
      <c r="EGZ130" s="390"/>
      <c r="EHA130" s="388"/>
      <c r="EHB130" s="214"/>
      <c r="EHC130" s="389"/>
      <c r="EHD130" s="390"/>
      <c r="EHE130" s="388"/>
      <c r="EHF130" s="214"/>
      <c r="EHG130" s="389"/>
      <c r="EHH130" s="390"/>
      <c r="EHI130" s="388"/>
      <c r="EHJ130" s="214"/>
      <c r="EHK130" s="389"/>
      <c r="EHL130" s="390"/>
      <c r="EHM130" s="388"/>
      <c r="EHN130" s="214"/>
      <c r="EHO130" s="389"/>
      <c r="EHP130" s="390"/>
      <c r="EHQ130" s="388"/>
      <c r="EHR130" s="214"/>
      <c r="EHS130" s="389"/>
      <c r="EHT130" s="390"/>
      <c r="EHU130" s="388"/>
      <c r="EHV130" s="214"/>
      <c r="EHW130" s="389"/>
      <c r="EHX130" s="390"/>
      <c r="EHY130" s="388"/>
      <c r="EHZ130" s="214"/>
      <c r="EIA130" s="389"/>
      <c r="EIB130" s="390"/>
      <c r="EIC130" s="388"/>
      <c r="EID130" s="214"/>
      <c r="EIE130" s="389"/>
      <c r="EIF130" s="390"/>
      <c r="EIG130" s="388"/>
      <c r="EIH130" s="214"/>
      <c r="EII130" s="389"/>
      <c r="EIJ130" s="390"/>
      <c r="EIK130" s="388"/>
      <c r="EIL130" s="214"/>
      <c r="EIM130" s="389"/>
      <c r="EIN130" s="390"/>
      <c r="EIO130" s="388"/>
      <c r="EIP130" s="214"/>
      <c r="EIQ130" s="389"/>
      <c r="EIR130" s="390"/>
      <c r="EIS130" s="388"/>
      <c r="EIT130" s="214"/>
      <c r="EIU130" s="389"/>
      <c r="EIV130" s="390"/>
      <c r="EIW130" s="388"/>
      <c r="EIX130" s="214"/>
      <c r="EIY130" s="389"/>
      <c r="EIZ130" s="390"/>
      <c r="EJA130" s="388"/>
      <c r="EJB130" s="214"/>
      <c r="EJC130" s="389"/>
      <c r="EJD130" s="390"/>
      <c r="EJE130" s="388"/>
      <c r="EJF130" s="214"/>
      <c r="EJG130" s="389"/>
      <c r="EJH130" s="390"/>
      <c r="EJI130" s="388"/>
      <c r="EJJ130" s="214"/>
      <c r="EJK130" s="389"/>
      <c r="EJL130" s="390"/>
      <c r="EJM130" s="388"/>
      <c r="EJN130" s="214"/>
      <c r="EJO130" s="389"/>
      <c r="EJP130" s="390"/>
      <c r="EJQ130" s="388"/>
      <c r="EJR130" s="214"/>
      <c r="EJS130" s="389"/>
      <c r="EJT130" s="390"/>
      <c r="EJU130" s="388"/>
      <c r="EJV130" s="214"/>
      <c r="EJW130" s="389"/>
      <c r="EJX130" s="390"/>
      <c r="EJY130" s="388"/>
      <c r="EJZ130" s="214"/>
      <c r="EKA130" s="389"/>
      <c r="EKB130" s="390"/>
      <c r="EKC130" s="388"/>
      <c r="EKD130" s="214"/>
      <c r="EKE130" s="389"/>
      <c r="EKF130" s="390"/>
      <c r="EKG130" s="388"/>
      <c r="EKH130" s="214"/>
      <c r="EKI130" s="389"/>
      <c r="EKJ130" s="390"/>
      <c r="EKK130" s="388"/>
      <c r="EKL130" s="214"/>
      <c r="EKM130" s="389"/>
      <c r="EKN130" s="390"/>
      <c r="EKO130" s="388"/>
      <c r="EKP130" s="214"/>
      <c r="EKQ130" s="389"/>
      <c r="EKR130" s="390"/>
      <c r="EKS130" s="388"/>
      <c r="EKT130" s="214"/>
      <c r="EKU130" s="389"/>
      <c r="EKV130" s="390"/>
      <c r="EKW130" s="388"/>
      <c r="EKX130" s="214"/>
      <c r="EKY130" s="389"/>
      <c r="EKZ130" s="390"/>
      <c r="ELA130" s="388"/>
      <c r="ELB130" s="214"/>
      <c r="ELC130" s="389"/>
      <c r="ELD130" s="390"/>
      <c r="ELE130" s="388"/>
      <c r="ELF130" s="214"/>
      <c r="ELG130" s="389"/>
      <c r="ELH130" s="390"/>
      <c r="ELI130" s="388"/>
      <c r="ELJ130" s="214"/>
      <c r="ELK130" s="389"/>
      <c r="ELL130" s="390"/>
      <c r="ELM130" s="388"/>
      <c r="ELN130" s="214"/>
      <c r="ELO130" s="389"/>
      <c r="ELP130" s="390"/>
      <c r="ELQ130" s="388"/>
      <c r="ELR130" s="214"/>
      <c r="ELS130" s="389"/>
      <c r="ELT130" s="390"/>
      <c r="ELU130" s="388"/>
      <c r="ELV130" s="214"/>
      <c r="ELW130" s="389"/>
      <c r="ELX130" s="390"/>
      <c r="ELY130" s="388"/>
      <c r="ELZ130" s="214"/>
      <c r="EMA130" s="389"/>
      <c r="EMB130" s="390"/>
      <c r="EMC130" s="388"/>
      <c r="EMD130" s="214"/>
      <c r="EME130" s="389"/>
      <c r="EMF130" s="390"/>
      <c r="EMG130" s="388"/>
      <c r="EMH130" s="214"/>
      <c r="EMI130" s="389"/>
      <c r="EMJ130" s="390"/>
      <c r="EMK130" s="388"/>
      <c r="EML130" s="214"/>
      <c r="EMM130" s="389"/>
      <c r="EMN130" s="390"/>
      <c r="EMO130" s="388"/>
      <c r="EMP130" s="214"/>
      <c r="EMQ130" s="389"/>
      <c r="EMR130" s="390"/>
      <c r="EMS130" s="388"/>
      <c r="EMT130" s="214"/>
      <c r="EMU130" s="389"/>
      <c r="EMV130" s="390"/>
      <c r="EMW130" s="388"/>
      <c r="EMX130" s="214"/>
      <c r="EMY130" s="389"/>
      <c r="EMZ130" s="390"/>
      <c r="ENA130" s="388"/>
      <c r="ENB130" s="214"/>
      <c r="ENC130" s="389"/>
      <c r="END130" s="390"/>
      <c r="ENE130" s="388"/>
      <c r="ENF130" s="214"/>
      <c r="ENG130" s="389"/>
      <c r="ENH130" s="390"/>
      <c r="ENI130" s="388"/>
      <c r="ENJ130" s="214"/>
      <c r="ENK130" s="389"/>
      <c r="ENL130" s="390"/>
      <c r="ENM130" s="388"/>
      <c r="ENN130" s="214"/>
      <c r="ENO130" s="389"/>
      <c r="ENP130" s="390"/>
      <c r="ENQ130" s="388"/>
      <c r="ENR130" s="214"/>
      <c r="ENS130" s="389"/>
      <c r="ENT130" s="390"/>
      <c r="ENU130" s="388"/>
      <c r="ENV130" s="214"/>
      <c r="ENW130" s="389"/>
      <c r="ENX130" s="390"/>
      <c r="ENY130" s="388"/>
      <c r="ENZ130" s="214"/>
      <c r="EOA130" s="389"/>
      <c r="EOB130" s="390"/>
      <c r="EOC130" s="388"/>
      <c r="EOD130" s="214"/>
      <c r="EOE130" s="389"/>
      <c r="EOF130" s="390"/>
      <c r="EOG130" s="388"/>
      <c r="EOH130" s="214"/>
      <c r="EOI130" s="389"/>
      <c r="EOJ130" s="390"/>
      <c r="EOK130" s="388"/>
      <c r="EOL130" s="214"/>
      <c r="EOM130" s="389"/>
      <c r="EON130" s="390"/>
      <c r="EOO130" s="388"/>
      <c r="EOP130" s="214"/>
      <c r="EOQ130" s="389"/>
      <c r="EOR130" s="390"/>
      <c r="EOS130" s="388"/>
      <c r="EOT130" s="214"/>
      <c r="EOU130" s="389"/>
      <c r="EOV130" s="390"/>
      <c r="EOW130" s="388"/>
      <c r="EOX130" s="214"/>
      <c r="EOY130" s="389"/>
      <c r="EOZ130" s="390"/>
      <c r="EPA130" s="388"/>
      <c r="EPB130" s="214"/>
      <c r="EPC130" s="389"/>
      <c r="EPD130" s="390"/>
      <c r="EPE130" s="388"/>
      <c r="EPF130" s="214"/>
      <c r="EPG130" s="389"/>
      <c r="EPH130" s="390"/>
      <c r="EPI130" s="388"/>
      <c r="EPJ130" s="214"/>
      <c r="EPK130" s="389"/>
      <c r="EPL130" s="390"/>
      <c r="EPM130" s="388"/>
      <c r="EPN130" s="214"/>
      <c r="EPO130" s="389"/>
      <c r="EPP130" s="390"/>
      <c r="EPQ130" s="388"/>
      <c r="EPR130" s="214"/>
      <c r="EPS130" s="389"/>
      <c r="EPT130" s="390"/>
      <c r="EPU130" s="388"/>
      <c r="EPV130" s="214"/>
      <c r="EPW130" s="389"/>
      <c r="EPX130" s="390"/>
      <c r="EPY130" s="388"/>
      <c r="EPZ130" s="214"/>
      <c r="EQA130" s="389"/>
      <c r="EQB130" s="390"/>
      <c r="EQC130" s="388"/>
      <c r="EQD130" s="214"/>
      <c r="EQE130" s="389"/>
      <c r="EQF130" s="390"/>
      <c r="EQG130" s="388"/>
      <c r="EQH130" s="214"/>
      <c r="EQI130" s="389"/>
      <c r="EQJ130" s="390"/>
      <c r="EQK130" s="388"/>
      <c r="EQL130" s="214"/>
      <c r="EQM130" s="389"/>
      <c r="EQN130" s="390"/>
      <c r="EQO130" s="388"/>
      <c r="EQP130" s="214"/>
      <c r="EQQ130" s="389"/>
      <c r="EQR130" s="390"/>
      <c r="EQS130" s="388"/>
      <c r="EQT130" s="214"/>
      <c r="EQU130" s="389"/>
      <c r="EQV130" s="390"/>
      <c r="EQW130" s="388"/>
      <c r="EQX130" s="214"/>
      <c r="EQY130" s="389"/>
      <c r="EQZ130" s="390"/>
      <c r="ERA130" s="388"/>
      <c r="ERB130" s="214"/>
      <c r="ERC130" s="389"/>
      <c r="ERD130" s="390"/>
      <c r="ERE130" s="388"/>
      <c r="ERF130" s="214"/>
      <c r="ERG130" s="389"/>
      <c r="ERH130" s="390"/>
      <c r="ERI130" s="388"/>
      <c r="ERJ130" s="214"/>
      <c r="ERK130" s="389"/>
      <c r="ERL130" s="390"/>
      <c r="ERM130" s="388"/>
      <c r="ERN130" s="214"/>
      <c r="ERO130" s="389"/>
      <c r="ERP130" s="390"/>
      <c r="ERQ130" s="388"/>
      <c r="ERR130" s="214"/>
      <c r="ERS130" s="389"/>
      <c r="ERT130" s="390"/>
      <c r="ERU130" s="388"/>
      <c r="ERV130" s="214"/>
      <c r="ERW130" s="389"/>
      <c r="ERX130" s="390"/>
      <c r="ERY130" s="388"/>
      <c r="ERZ130" s="214"/>
      <c r="ESA130" s="389"/>
      <c r="ESB130" s="390"/>
      <c r="ESC130" s="388"/>
      <c r="ESD130" s="214"/>
      <c r="ESE130" s="389"/>
      <c r="ESF130" s="390"/>
      <c r="ESG130" s="388"/>
      <c r="ESH130" s="214"/>
      <c r="ESI130" s="389"/>
      <c r="ESJ130" s="390"/>
      <c r="ESK130" s="388"/>
      <c r="ESL130" s="214"/>
      <c r="ESM130" s="389"/>
      <c r="ESN130" s="390"/>
      <c r="ESO130" s="388"/>
      <c r="ESP130" s="214"/>
      <c r="ESQ130" s="389"/>
      <c r="ESR130" s="390"/>
      <c r="ESS130" s="388"/>
      <c r="EST130" s="214"/>
      <c r="ESU130" s="389"/>
      <c r="ESV130" s="390"/>
      <c r="ESW130" s="388"/>
      <c r="ESX130" s="214"/>
      <c r="ESY130" s="389"/>
      <c r="ESZ130" s="390"/>
      <c r="ETA130" s="388"/>
      <c r="ETB130" s="214"/>
      <c r="ETC130" s="389"/>
      <c r="ETD130" s="390"/>
      <c r="ETE130" s="388"/>
      <c r="ETF130" s="214"/>
      <c r="ETG130" s="389"/>
      <c r="ETH130" s="390"/>
      <c r="ETI130" s="388"/>
      <c r="ETJ130" s="214"/>
      <c r="ETK130" s="389"/>
      <c r="ETL130" s="390"/>
      <c r="ETM130" s="388"/>
      <c r="ETN130" s="214"/>
      <c r="ETO130" s="389"/>
      <c r="ETP130" s="390"/>
      <c r="ETQ130" s="388"/>
      <c r="ETR130" s="214"/>
      <c r="ETS130" s="389"/>
      <c r="ETT130" s="390"/>
      <c r="ETU130" s="388"/>
      <c r="ETV130" s="214"/>
      <c r="ETW130" s="389"/>
      <c r="ETX130" s="390"/>
      <c r="ETY130" s="388"/>
      <c r="ETZ130" s="214"/>
      <c r="EUA130" s="389"/>
      <c r="EUB130" s="390"/>
      <c r="EUC130" s="388"/>
      <c r="EUD130" s="214"/>
      <c r="EUE130" s="389"/>
      <c r="EUF130" s="390"/>
      <c r="EUG130" s="388"/>
      <c r="EUH130" s="214"/>
      <c r="EUI130" s="389"/>
      <c r="EUJ130" s="390"/>
      <c r="EUK130" s="388"/>
      <c r="EUL130" s="214"/>
      <c r="EUM130" s="389"/>
      <c r="EUN130" s="390"/>
      <c r="EUO130" s="388"/>
      <c r="EUP130" s="214"/>
      <c r="EUQ130" s="389"/>
      <c r="EUR130" s="390"/>
      <c r="EUS130" s="388"/>
      <c r="EUT130" s="214"/>
      <c r="EUU130" s="389"/>
      <c r="EUV130" s="390"/>
      <c r="EUW130" s="388"/>
      <c r="EUX130" s="214"/>
      <c r="EUY130" s="389"/>
      <c r="EUZ130" s="390"/>
      <c r="EVA130" s="388"/>
      <c r="EVB130" s="214"/>
      <c r="EVC130" s="389"/>
      <c r="EVD130" s="390"/>
      <c r="EVE130" s="388"/>
      <c r="EVF130" s="214"/>
      <c r="EVG130" s="389"/>
      <c r="EVH130" s="390"/>
      <c r="EVI130" s="388"/>
      <c r="EVJ130" s="214"/>
      <c r="EVK130" s="389"/>
      <c r="EVL130" s="390"/>
      <c r="EVM130" s="388"/>
      <c r="EVN130" s="214"/>
      <c r="EVO130" s="389"/>
      <c r="EVP130" s="390"/>
      <c r="EVQ130" s="388"/>
      <c r="EVR130" s="214"/>
      <c r="EVS130" s="389"/>
      <c r="EVT130" s="390"/>
      <c r="EVU130" s="388"/>
      <c r="EVV130" s="214"/>
      <c r="EVW130" s="389"/>
      <c r="EVX130" s="390"/>
      <c r="EVY130" s="388"/>
      <c r="EVZ130" s="214"/>
      <c r="EWA130" s="389"/>
      <c r="EWB130" s="390"/>
      <c r="EWC130" s="388"/>
      <c r="EWD130" s="214"/>
      <c r="EWE130" s="389"/>
      <c r="EWF130" s="390"/>
      <c r="EWG130" s="388"/>
      <c r="EWH130" s="214"/>
      <c r="EWI130" s="389"/>
      <c r="EWJ130" s="390"/>
      <c r="EWK130" s="388"/>
      <c r="EWL130" s="214"/>
      <c r="EWM130" s="389"/>
      <c r="EWN130" s="390"/>
      <c r="EWO130" s="388"/>
      <c r="EWP130" s="214"/>
      <c r="EWQ130" s="389"/>
      <c r="EWR130" s="390"/>
      <c r="EWS130" s="388"/>
      <c r="EWT130" s="214"/>
      <c r="EWU130" s="389"/>
      <c r="EWV130" s="390"/>
      <c r="EWW130" s="388"/>
      <c r="EWX130" s="214"/>
      <c r="EWY130" s="389"/>
      <c r="EWZ130" s="390"/>
      <c r="EXA130" s="388"/>
      <c r="EXB130" s="214"/>
      <c r="EXC130" s="389"/>
      <c r="EXD130" s="390"/>
      <c r="EXE130" s="388"/>
      <c r="EXF130" s="214"/>
      <c r="EXG130" s="389"/>
      <c r="EXH130" s="390"/>
      <c r="EXI130" s="388"/>
      <c r="EXJ130" s="214"/>
      <c r="EXK130" s="389"/>
      <c r="EXL130" s="390"/>
      <c r="EXM130" s="388"/>
      <c r="EXN130" s="214"/>
      <c r="EXO130" s="389"/>
      <c r="EXP130" s="390"/>
      <c r="EXQ130" s="388"/>
      <c r="EXR130" s="214"/>
      <c r="EXS130" s="389"/>
      <c r="EXT130" s="390"/>
      <c r="EXU130" s="388"/>
      <c r="EXV130" s="214"/>
      <c r="EXW130" s="389"/>
      <c r="EXX130" s="390"/>
      <c r="EXY130" s="388"/>
      <c r="EXZ130" s="214"/>
      <c r="EYA130" s="389"/>
      <c r="EYB130" s="390"/>
      <c r="EYC130" s="388"/>
      <c r="EYD130" s="214"/>
      <c r="EYE130" s="389"/>
      <c r="EYF130" s="390"/>
      <c r="EYG130" s="388"/>
      <c r="EYH130" s="214"/>
      <c r="EYI130" s="389"/>
      <c r="EYJ130" s="390"/>
      <c r="EYK130" s="388"/>
      <c r="EYL130" s="214"/>
      <c r="EYM130" s="389"/>
      <c r="EYN130" s="390"/>
      <c r="EYO130" s="388"/>
      <c r="EYP130" s="214"/>
      <c r="EYQ130" s="389"/>
      <c r="EYR130" s="390"/>
      <c r="EYS130" s="388"/>
      <c r="EYT130" s="214"/>
      <c r="EYU130" s="389"/>
      <c r="EYV130" s="390"/>
      <c r="EYW130" s="388"/>
      <c r="EYX130" s="214"/>
      <c r="EYY130" s="389"/>
      <c r="EYZ130" s="390"/>
      <c r="EZA130" s="388"/>
      <c r="EZB130" s="214"/>
      <c r="EZC130" s="389"/>
      <c r="EZD130" s="390"/>
      <c r="EZE130" s="388"/>
      <c r="EZF130" s="214"/>
      <c r="EZG130" s="389"/>
      <c r="EZH130" s="390"/>
      <c r="EZI130" s="388"/>
      <c r="EZJ130" s="214"/>
      <c r="EZK130" s="389"/>
      <c r="EZL130" s="390"/>
      <c r="EZM130" s="388"/>
      <c r="EZN130" s="214"/>
      <c r="EZO130" s="389"/>
      <c r="EZP130" s="390"/>
      <c r="EZQ130" s="388"/>
      <c r="EZR130" s="214"/>
      <c r="EZS130" s="389"/>
      <c r="EZT130" s="390"/>
      <c r="EZU130" s="388"/>
      <c r="EZV130" s="214"/>
      <c r="EZW130" s="389"/>
      <c r="EZX130" s="390"/>
      <c r="EZY130" s="388"/>
      <c r="EZZ130" s="214"/>
      <c r="FAA130" s="389"/>
      <c r="FAB130" s="390"/>
      <c r="FAC130" s="388"/>
      <c r="FAD130" s="214"/>
      <c r="FAE130" s="389"/>
      <c r="FAF130" s="390"/>
      <c r="FAG130" s="388"/>
      <c r="FAH130" s="214"/>
      <c r="FAI130" s="389"/>
      <c r="FAJ130" s="390"/>
      <c r="FAK130" s="388"/>
      <c r="FAL130" s="214"/>
      <c r="FAM130" s="389"/>
      <c r="FAN130" s="390"/>
      <c r="FAO130" s="388"/>
      <c r="FAP130" s="214"/>
      <c r="FAQ130" s="389"/>
      <c r="FAR130" s="390"/>
      <c r="FAS130" s="388"/>
      <c r="FAT130" s="214"/>
      <c r="FAU130" s="389"/>
      <c r="FAV130" s="390"/>
      <c r="FAW130" s="388"/>
      <c r="FAX130" s="214"/>
      <c r="FAY130" s="389"/>
      <c r="FAZ130" s="390"/>
      <c r="FBA130" s="388"/>
      <c r="FBB130" s="214"/>
      <c r="FBC130" s="389"/>
      <c r="FBD130" s="390"/>
      <c r="FBE130" s="388"/>
      <c r="FBF130" s="214"/>
      <c r="FBG130" s="389"/>
      <c r="FBH130" s="390"/>
      <c r="FBI130" s="388"/>
      <c r="FBJ130" s="214"/>
      <c r="FBK130" s="389"/>
      <c r="FBL130" s="390"/>
      <c r="FBM130" s="388"/>
      <c r="FBN130" s="214"/>
      <c r="FBO130" s="389"/>
      <c r="FBP130" s="390"/>
      <c r="FBQ130" s="388"/>
      <c r="FBR130" s="214"/>
      <c r="FBS130" s="389"/>
      <c r="FBT130" s="390"/>
      <c r="FBU130" s="388"/>
      <c r="FBV130" s="214"/>
      <c r="FBW130" s="389"/>
      <c r="FBX130" s="390"/>
      <c r="FBY130" s="388"/>
      <c r="FBZ130" s="214"/>
      <c r="FCA130" s="389"/>
      <c r="FCB130" s="390"/>
      <c r="FCC130" s="388"/>
      <c r="FCD130" s="214"/>
      <c r="FCE130" s="389"/>
      <c r="FCF130" s="390"/>
      <c r="FCG130" s="388"/>
      <c r="FCH130" s="214"/>
      <c r="FCI130" s="389"/>
      <c r="FCJ130" s="390"/>
      <c r="FCK130" s="388"/>
      <c r="FCL130" s="214"/>
      <c r="FCM130" s="389"/>
      <c r="FCN130" s="390"/>
      <c r="FCO130" s="388"/>
      <c r="FCP130" s="214"/>
      <c r="FCQ130" s="389"/>
      <c r="FCR130" s="390"/>
      <c r="FCS130" s="388"/>
      <c r="FCT130" s="214"/>
      <c r="FCU130" s="389"/>
      <c r="FCV130" s="390"/>
      <c r="FCW130" s="388"/>
      <c r="FCX130" s="214"/>
      <c r="FCY130" s="389"/>
      <c r="FCZ130" s="390"/>
      <c r="FDA130" s="388"/>
      <c r="FDB130" s="214"/>
      <c r="FDC130" s="389"/>
      <c r="FDD130" s="390"/>
      <c r="FDE130" s="388"/>
      <c r="FDF130" s="214"/>
      <c r="FDG130" s="389"/>
      <c r="FDH130" s="390"/>
      <c r="FDI130" s="388"/>
      <c r="FDJ130" s="214"/>
      <c r="FDK130" s="389"/>
      <c r="FDL130" s="390"/>
      <c r="FDM130" s="388"/>
      <c r="FDN130" s="214"/>
      <c r="FDO130" s="389"/>
      <c r="FDP130" s="390"/>
      <c r="FDQ130" s="388"/>
      <c r="FDR130" s="214"/>
      <c r="FDS130" s="389"/>
      <c r="FDT130" s="390"/>
      <c r="FDU130" s="388"/>
      <c r="FDV130" s="214"/>
      <c r="FDW130" s="389"/>
      <c r="FDX130" s="390"/>
      <c r="FDY130" s="388"/>
      <c r="FDZ130" s="214"/>
      <c r="FEA130" s="389"/>
      <c r="FEB130" s="390"/>
      <c r="FEC130" s="388"/>
      <c r="FED130" s="214"/>
      <c r="FEE130" s="389"/>
      <c r="FEF130" s="390"/>
      <c r="FEG130" s="388"/>
      <c r="FEH130" s="214"/>
      <c r="FEI130" s="389"/>
      <c r="FEJ130" s="390"/>
      <c r="FEK130" s="388"/>
      <c r="FEL130" s="214"/>
      <c r="FEM130" s="389"/>
      <c r="FEN130" s="390"/>
      <c r="FEO130" s="388"/>
      <c r="FEP130" s="214"/>
      <c r="FEQ130" s="389"/>
      <c r="FER130" s="390"/>
      <c r="FES130" s="388"/>
      <c r="FET130" s="214"/>
      <c r="FEU130" s="389"/>
      <c r="FEV130" s="390"/>
      <c r="FEW130" s="388"/>
      <c r="FEX130" s="214"/>
      <c r="FEY130" s="389"/>
      <c r="FEZ130" s="390"/>
      <c r="FFA130" s="388"/>
      <c r="FFB130" s="214"/>
      <c r="FFC130" s="389"/>
      <c r="FFD130" s="390"/>
      <c r="FFE130" s="388"/>
      <c r="FFF130" s="214"/>
      <c r="FFG130" s="389"/>
      <c r="FFH130" s="390"/>
      <c r="FFI130" s="388"/>
      <c r="FFJ130" s="214"/>
      <c r="FFK130" s="389"/>
      <c r="FFL130" s="390"/>
      <c r="FFM130" s="388"/>
      <c r="FFN130" s="214"/>
      <c r="FFO130" s="389"/>
      <c r="FFP130" s="390"/>
      <c r="FFQ130" s="388"/>
      <c r="FFR130" s="214"/>
      <c r="FFS130" s="389"/>
      <c r="FFT130" s="390"/>
      <c r="FFU130" s="388"/>
      <c r="FFV130" s="214"/>
      <c r="FFW130" s="389"/>
      <c r="FFX130" s="390"/>
      <c r="FFY130" s="388"/>
      <c r="FFZ130" s="214"/>
      <c r="FGA130" s="389"/>
      <c r="FGB130" s="390"/>
      <c r="FGC130" s="388"/>
      <c r="FGD130" s="214"/>
      <c r="FGE130" s="389"/>
      <c r="FGF130" s="390"/>
      <c r="FGG130" s="388"/>
      <c r="FGH130" s="214"/>
      <c r="FGI130" s="389"/>
      <c r="FGJ130" s="390"/>
      <c r="FGK130" s="388"/>
      <c r="FGL130" s="214"/>
      <c r="FGM130" s="389"/>
      <c r="FGN130" s="390"/>
      <c r="FGO130" s="388"/>
      <c r="FGP130" s="214"/>
      <c r="FGQ130" s="389"/>
      <c r="FGR130" s="390"/>
      <c r="FGS130" s="388"/>
      <c r="FGT130" s="214"/>
      <c r="FGU130" s="389"/>
      <c r="FGV130" s="390"/>
      <c r="FGW130" s="388"/>
      <c r="FGX130" s="214"/>
      <c r="FGY130" s="389"/>
      <c r="FGZ130" s="390"/>
      <c r="FHA130" s="388"/>
      <c r="FHB130" s="214"/>
      <c r="FHC130" s="389"/>
      <c r="FHD130" s="390"/>
      <c r="FHE130" s="388"/>
      <c r="FHF130" s="214"/>
      <c r="FHG130" s="389"/>
      <c r="FHH130" s="390"/>
      <c r="FHI130" s="388"/>
      <c r="FHJ130" s="214"/>
      <c r="FHK130" s="389"/>
      <c r="FHL130" s="390"/>
      <c r="FHM130" s="388"/>
      <c r="FHN130" s="214"/>
      <c r="FHO130" s="389"/>
      <c r="FHP130" s="390"/>
      <c r="FHQ130" s="388"/>
      <c r="FHR130" s="214"/>
      <c r="FHS130" s="389"/>
      <c r="FHT130" s="390"/>
      <c r="FHU130" s="388"/>
      <c r="FHV130" s="214"/>
      <c r="FHW130" s="389"/>
      <c r="FHX130" s="390"/>
      <c r="FHY130" s="388"/>
      <c r="FHZ130" s="214"/>
      <c r="FIA130" s="389"/>
      <c r="FIB130" s="390"/>
      <c r="FIC130" s="388"/>
      <c r="FID130" s="214"/>
      <c r="FIE130" s="389"/>
      <c r="FIF130" s="390"/>
      <c r="FIG130" s="388"/>
      <c r="FIH130" s="214"/>
      <c r="FII130" s="389"/>
      <c r="FIJ130" s="390"/>
      <c r="FIK130" s="388"/>
      <c r="FIL130" s="214"/>
      <c r="FIM130" s="389"/>
      <c r="FIN130" s="390"/>
      <c r="FIO130" s="388"/>
      <c r="FIP130" s="214"/>
      <c r="FIQ130" s="389"/>
      <c r="FIR130" s="390"/>
      <c r="FIS130" s="388"/>
      <c r="FIT130" s="214"/>
      <c r="FIU130" s="389"/>
      <c r="FIV130" s="390"/>
      <c r="FIW130" s="388"/>
      <c r="FIX130" s="214"/>
      <c r="FIY130" s="389"/>
      <c r="FIZ130" s="390"/>
      <c r="FJA130" s="388"/>
      <c r="FJB130" s="214"/>
      <c r="FJC130" s="389"/>
      <c r="FJD130" s="390"/>
      <c r="FJE130" s="388"/>
      <c r="FJF130" s="214"/>
      <c r="FJG130" s="389"/>
      <c r="FJH130" s="390"/>
      <c r="FJI130" s="388"/>
      <c r="FJJ130" s="214"/>
      <c r="FJK130" s="389"/>
      <c r="FJL130" s="390"/>
      <c r="FJM130" s="388"/>
      <c r="FJN130" s="214"/>
      <c r="FJO130" s="389"/>
      <c r="FJP130" s="390"/>
      <c r="FJQ130" s="388"/>
      <c r="FJR130" s="214"/>
      <c r="FJS130" s="389"/>
      <c r="FJT130" s="390"/>
      <c r="FJU130" s="388"/>
      <c r="FJV130" s="214"/>
      <c r="FJW130" s="389"/>
      <c r="FJX130" s="390"/>
      <c r="FJY130" s="388"/>
      <c r="FJZ130" s="214"/>
      <c r="FKA130" s="389"/>
      <c r="FKB130" s="390"/>
      <c r="FKC130" s="388"/>
      <c r="FKD130" s="214"/>
      <c r="FKE130" s="389"/>
      <c r="FKF130" s="390"/>
      <c r="FKG130" s="388"/>
      <c r="FKH130" s="214"/>
      <c r="FKI130" s="389"/>
      <c r="FKJ130" s="390"/>
      <c r="FKK130" s="388"/>
      <c r="FKL130" s="214"/>
      <c r="FKM130" s="389"/>
      <c r="FKN130" s="390"/>
      <c r="FKO130" s="388"/>
      <c r="FKP130" s="214"/>
      <c r="FKQ130" s="389"/>
      <c r="FKR130" s="390"/>
      <c r="FKS130" s="388"/>
      <c r="FKT130" s="214"/>
      <c r="FKU130" s="389"/>
      <c r="FKV130" s="390"/>
      <c r="FKW130" s="388"/>
      <c r="FKX130" s="214"/>
      <c r="FKY130" s="389"/>
      <c r="FKZ130" s="390"/>
      <c r="FLA130" s="388"/>
      <c r="FLB130" s="214"/>
      <c r="FLC130" s="389"/>
      <c r="FLD130" s="390"/>
      <c r="FLE130" s="388"/>
      <c r="FLF130" s="214"/>
      <c r="FLG130" s="389"/>
      <c r="FLH130" s="390"/>
      <c r="FLI130" s="388"/>
      <c r="FLJ130" s="214"/>
      <c r="FLK130" s="389"/>
      <c r="FLL130" s="390"/>
      <c r="FLM130" s="388"/>
      <c r="FLN130" s="214"/>
      <c r="FLO130" s="389"/>
      <c r="FLP130" s="390"/>
      <c r="FLQ130" s="388"/>
      <c r="FLR130" s="214"/>
      <c r="FLS130" s="389"/>
      <c r="FLT130" s="390"/>
      <c r="FLU130" s="388"/>
      <c r="FLV130" s="214"/>
      <c r="FLW130" s="389"/>
      <c r="FLX130" s="390"/>
      <c r="FLY130" s="388"/>
      <c r="FLZ130" s="214"/>
      <c r="FMA130" s="389"/>
      <c r="FMB130" s="390"/>
      <c r="FMC130" s="388"/>
      <c r="FMD130" s="214"/>
      <c r="FME130" s="389"/>
      <c r="FMF130" s="390"/>
      <c r="FMG130" s="388"/>
      <c r="FMH130" s="214"/>
      <c r="FMI130" s="389"/>
      <c r="FMJ130" s="390"/>
      <c r="FMK130" s="388"/>
      <c r="FML130" s="214"/>
      <c r="FMM130" s="389"/>
      <c r="FMN130" s="390"/>
      <c r="FMO130" s="388"/>
      <c r="FMP130" s="214"/>
      <c r="FMQ130" s="389"/>
      <c r="FMR130" s="390"/>
      <c r="FMS130" s="388"/>
      <c r="FMT130" s="214"/>
      <c r="FMU130" s="389"/>
      <c r="FMV130" s="390"/>
      <c r="FMW130" s="388"/>
      <c r="FMX130" s="214"/>
      <c r="FMY130" s="389"/>
      <c r="FMZ130" s="390"/>
      <c r="FNA130" s="388"/>
      <c r="FNB130" s="214"/>
      <c r="FNC130" s="389"/>
      <c r="FND130" s="390"/>
      <c r="FNE130" s="388"/>
      <c r="FNF130" s="214"/>
      <c r="FNG130" s="389"/>
      <c r="FNH130" s="390"/>
      <c r="FNI130" s="388"/>
      <c r="FNJ130" s="214"/>
      <c r="FNK130" s="389"/>
      <c r="FNL130" s="390"/>
      <c r="FNM130" s="388"/>
      <c r="FNN130" s="214"/>
      <c r="FNO130" s="389"/>
      <c r="FNP130" s="390"/>
      <c r="FNQ130" s="388"/>
      <c r="FNR130" s="214"/>
      <c r="FNS130" s="389"/>
      <c r="FNT130" s="390"/>
      <c r="FNU130" s="388"/>
      <c r="FNV130" s="214"/>
      <c r="FNW130" s="389"/>
      <c r="FNX130" s="390"/>
      <c r="FNY130" s="388"/>
      <c r="FNZ130" s="214"/>
      <c r="FOA130" s="389"/>
      <c r="FOB130" s="390"/>
      <c r="FOC130" s="388"/>
      <c r="FOD130" s="214"/>
      <c r="FOE130" s="389"/>
      <c r="FOF130" s="390"/>
      <c r="FOG130" s="388"/>
      <c r="FOH130" s="214"/>
      <c r="FOI130" s="389"/>
      <c r="FOJ130" s="390"/>
      <c r="FOK130" s="388"/>
      <c r="FOL130" s="214"/>
      <c r="FOM130" s="389"/>
      <c r="FON130" s="390"/>
      <c r="FOO130" s="388"/>
      <c r="FOP130" s="214"/>
      <c r="FOQ130" s="389"/>
      <c r="FOR130" s="390"/>
      <c r="FOS130" s="388"/>
      <c r="FOT130" s="214"/>
      <c r="FOU130" s="389"/>
      <c r="FOV130" s="390"/>
      <c r="FOW130" s="388"/>
      <c r="FOX130" s="214"/>
      <c r="FOY130" s="389"/>
      <c r="FOZ130" s="390"/>
      <c r="FPA130" s="388"/>
      <c r="FPB130" s="214"/>
      <c r="FPC130" s="389"/>
      <c r="FPD130" s="390"/>
      <c r="FPE130" s="388"/>
      <c r="FPF130" s="214"/>
      <c r="FPG130" s="389"/>
      <c r="FPH130" s="390"/>
      <c r="FPI130" s="388"/>
      <c r="FPJ130" s="214"/>
      <c r="FPK130" s="389"/>
      <c r="FPL130" s="390"/>
      <c r="FPM130" s="388"/>
      <c r="FPN130" s="214"/>
      <c r="FPO130" s="389"/>
      <c r="FPP130" s="390"/>
      <c r="FPQ130" s="388"/>
      <c r="FPR130" s="214"/>
      <c r="FPS130" s="389"/>
      <c r="FPT130" s="390"/>
      <c r="FPU130" s="388"/>
      <c r="FPV130" s="214"/>
      <c r="FPW130" s="389"/>
      <c r="FPX130" s="390"/>
      <c r="FPY130" s="388"/>
      <c r="FPZ130" s="214"/>
      <c r="FQA130" s="389"/>
      <c r="FQB130" s="390"/>
      <c r="FQC130" s="388"/>
      <c r="FQD130" s="214"/>
      <c r="FQE130" s="389"/>
      <c r="FQF130" s="390"/>
      <c r="FQG130" s="388"/>
      <c r="FQH130" s="214"/>
      <c r="FQI130" s="389"/>
      <c r="FQJ130" s="390"/>
      <c r="FQK130" s="388"/>
      <c r="FQL130" s="214"/>
      <c r="FQM130" s="389"/>
      <c r="FQN130" s="390"/>
      <c r="FQO130" s="388"/>
      <c r="FQP130" s="214"/>
      <c r="FQQ130" s="389"/>
      <c r="FQR130" s="390"/>
      <c r="FQS130" s="388"/>
      <c r="FQT130" s="214"/>
      <c r="FQU130" s="389"/>
      <c r="FQV130" s="390"/>
      <c r="FQW130" s="388"/>
      <c r="FQX130" s="214"/>
      <c r="FQY130" s="389"/>
      <c r="FQZ130" s="390"/>
      <c r="FRA130" s="388"/>
      <c r="FRB130" s="214"/>
      <c r="FRC130" s="389"/>
      <c r="FRD130" s="390"/>
      <c r="FRE130" s="388"/>
      <c r="FRF130" s="214"/>
      <c r="FRG130" s="389"/>
      <c r="FRH130" s="390"/>
      <c r="FRI130" s="388"/>
      <c r="FRJ130" s="214"/>
      <c r="FRK130" s="389"/>
      <c r="FRL130" s="390"/>
      <c r="FRM130" s="388"/>
      <c r="FRN130" s="214"/>
      <c r="FRO130" s="389"/>
      <c r="FRP130" s="390"/>
      <c r="FRQ130" s="388"/>
      <c r="FRR130" s="214"/>
      <c r="FRS130" s="389"/>
      <c r="FRT130" s="390"/>
      <c r="FRU130" s="388"/>
      <c r="FRV130" s="214"/>
      <c r="FRW130" s="389"/>
      <c r="FRX130" s="390"/>
      <c r="FRY130" s="388"/>
      <c r="FRZ130" s="214"/>
      <c r="FSA130" s="389"/>
      <c r="FSB130" s="390"/>
      <c r="FSC130" s="388"/>
      <c r="FSD130" s="214"/>
      <c r="FSE130" s="389"/>
      <c r="FSF130" s="390"/>
      <c r="FSG130" s="388"/>
      <c r="FSH130" s="214"/>
      <c r="FSI130" s="389"/>
      <c r="FSJ130" s="390"/>
      <c r="FSK130" s="388"/>
      <c r="FSL130" s="214"/>
      <c r="FSM130" s="389"/>
      <c r="FSN130" s="390"/>
      <c r="FSO130" s="388"/>
      <c r="FSP130" s="214"/>
      <c r="FSQ130" s="389"/>
      <c r="FSR130" s="390"/>
      <c r="FSS130" s="388"/>
      <c r="FST130" s="214"/>
      <c r="FSU130" s="389"/>
      <c r="FSV130" s="390"/>
      <c r="FSW130" s="388"/>
      <c r="FSX130" s="214"/>
      <c r="FSY130" s="389"/>
      <c r="FSZ130" s="390"/>
      <c r="FTA130" s="388"/>
      <c r="FTB130" s="214"/>
      <c r="FTC130" s="389"/>
      <c r="FTD130" s="390"/>
      <c r="FTE130" s="388"/>
      <c r="FTF130" s="214"/>
      <c r="FTG130" s="389"/>
      <c r="FTH130" s="390"/>
      <c r="FTI130" s="388"/>
      <c r="FTJ130" s="214"/>
      <c r="FTK130" s="389"/>
      <c r="FTL130" s="390"/>
      <c r="FTM130" s="388"/>
      <c r="FTN130" s="214"/>
      <c r="FTO130" s="389"/>
      <c r="FTP130" s="390"/>
      <c r="FTQ130" s="388"/>
      <c r="FTR130" s="214"/>
      <c r="FTS130" s="389"/>
      <c r="FTT130" s="390"/>
      <c r="FTU130" s="388"/>
      <c r="FTV130" s="214"/>
      <c r="FTW130" s="389"/>
      <c r="FTX130" s="390"/>
      <c r="FTY130" s="388"/>
      <c r="FTZ130" s="214"/>
      <c r="FUA130" s="389"/>
      <c r="FUB130" s="390"/>
      <c r="FUC130" s="388"/>
      <c r="FUD130" s="214"/>
      <c r="FUE130" s="389"/>
      <c r="FUF130" s="390"/>
      <c r="FUG130" s="388"/>
      <c r="FUH130" s="214"/>
      <c r="FUI130" s="389"/>
      <c r="FUJ130" s="390"/>
      <c r="FUK130" s="388"/>
      <c r="FUL130" s="214"/>
      <c r="FUM130" s="389"/>
      <c r="FUN130" s="390"/>
      <c r="FUO130" s="388"/>
      <c r="FUP130" s="214"/>
      <c r="FUQ130" s="389"/>
      <c r="FUR130" s="390"/>
      <c r="FUS130" s="388"/>
      <c r="FUT130" s="214"/>
      <c r="FUU130" s="389"/>
      <c r="FUV130" s="390"/>
      <c r="FUW130" s="388"/>
      <c r="FUX130" s="214"/>
      <c r="FUY130" s="389"/>
      <c r="FUZ130" s="390"/>
      <c r="FVA130" s="388"/>
      <c r="FVB130" s="214"/>
      <c r="FVC130" s="389"/>
      <c r="FVD130" s="390"/>
      <c r="FVE130" s="388"/>
      <c r="FVF130" s="214"/>
      <c r="FVG130" s="389"/>
      <c r="FVH130" s="390"/>
      <c r="FVI130" s="388"/>
      <c r="FVJ130" s="214"/>
      <c r="FVK130" s="389"/>
      <c r="FVL130" s="390"/>
      <c r="FVM130" s="388"/>
      <c r="FVN130" s="214"/>
      <c r="FVO130" s="389"/>
      <c r="FVP130" s="390"/>
      <c r="FVQ130" s="388"/>
      <c r="FVR130" s="214"/>
      <c r="FVS130" s="389"/>
      <c r="FVT130" s="390"/>
      <c r="FVU130" s="388"/>
      <c r="FVV130" s="214"/>
      <c r="FVW130" s="389"/>
      <c r="FVX130" s="390"/>
      <c r="FVY130" s="388"/>
      <c r="FVZ130" s="214"/>
      <c r="FWA130" s="389"/>
      <c r="FWB130" s="390"/>
      <c r="FWC130" s="388"/>
      <c r="FWD130" s="214"/>
      <c r="FWE130" s="389"/>
      <c r="FWF130" s="390"/>
      <c r="FWG130" s="388"/>
      <c r="FWH130" s="214"/>
      <c r="FWI130" s="389"/>
      <c r="FWJ130" s="390"/>
      <c r="FWK130" s="388"/>
      <c r="FWL130" s="214"/>
      <c r="FWM130" s="389"/>
      <c r="FWN130" s="390"/>
      <c r="FWO130" s="388"/>
      <c r="FWP130" s="214"/>
      <c r="FWQ130" s="389"/>
      <c r="FWR130" s="390"/>
      <c r="FWS130" s="388"/>
      <c r="FWT130" s="214"/>
      <c r="FWU130" s="389"/>
      <c r="FWV130" s="390"/>
      <c r="FWW130" s="388"/>
      <c r="FWX130" s="214"/>
      <c r="FWY130" s="389"/>
      <c r="FWZ130" s="390"/>
      <c r="FXA130" s="388"/>
      <c r="FXB130" s="214"/>
      <c r="FXC130" s="389"/>
      <c r="FXD130" s="390"/>
      <c r="FXE130" s="388"/>
      <c r="FXF130" s="214"/>
      <c r="FXG130" s="389"/>
      <c r="FXH130" s="390"/>
      <c r="FXI130" s="388"/>
      <c r="FXJ130" s="214"/>
      <c r="FXK130" s="389"/>
      <c r="FXL130" s="390"/>
      <c r="FXM130" s="388"/>
      <c r="FXN130" s="214"/>
      <c r="FXO130" s="389"/>
      <c r="FXP130" s="390"/>
      <c r="FXQ130" s="388"/>
      <c r="FXR130" s="214"/>
      <c r="FXS130" s="389"/>
      <c r="FXT130" s="390"/>
      <c r="FXU130" s="388"/>
      <c r="FXV130" s="214"/>
      <c r="FXW130" s="389"/>
      <c r="FXX130" s="390"/>
      <c r="FXY130" s="388"/>
      <c r="FXZ130" s="214"/>
      <c r="FYA130" s="389"/>
      <c r="FYB130" s="390"/>
      <c r="FYC130" s="388"/>
      <c r="FYD130" s="214"/>
      <c r="FYE130" s="389"/>
      <c r="FYF130" s="390"/>
      <c r="FYG130" s="388"/>
      <c r="FYH130" s="214"/>
      <c r="FYI130" s="389"/>
      <c r="FYJ130" s="390"/>
      <c r="FYK130" s="388"/>
      <c r="FYL130" s="214"/>
      <c r="FYM130" s="389"/>
      <c r="FYN130" s="390"/>
      <c r="FYO130" s="388"/>
      <c r="FYP130" s="214"/>
      <c r="FYQ130" s="389"/>
      <c r="FYR130" s="390"/>
      <c r="FYS130" s="388"/>
      <c r="FYT130" s="214"/>
      <c r="FYU130" s="389"/>
      <c r="FYV130" s="390"/>
      <c r="FYW130" s="388"/>
      <c r="FYX130" s="214"/>
      <c r="FYY130" s="389"/>
      <c r="FYZ130" s="390"/>
      <c r="FZA130" s="388"/>
      <c r="FZB130" s="214"/>
      <c r="FZC130" s="389"/>
      <c r="FZD130" s="390"/>
      <c r="FZE130" s="388"/>
      <c r="FZF130" s="214"/>
      <c r="FZG130" s="389"/>
      <c r="FZH130" s="390"/>
      <c r="FZI130" s="388"/>
      <c r="FZJ130" s="214"/>
      <c r="FZK130" s="389"/>
      <c r="FZL130" s="390"/>
      <c r="FZM130" s="388"/>
      <c r="FZN130" s="214"/>
      <c r="FZO130" s="389"/>
      <c r="FZP130" s="390"/>
      <c r="FZQ130" s="388"/>
      <c r="FZR130" s="214"/>
      <c r="FZS130" s="389"/>
      <c r="FZT130" s="390"/>
      <c r="FZU130" s="388"/>
      <c r="FZV130" s="214"/>
      <c r="FZW130" s="389"/>
      <c r="FZX130" s="390"/>
      <c r="FZY130" s="388"/>
      <c r="FZZ130" s="214"/>
      <c r="GAA130" s="389"/>
      <c r="GAB130" s="390"/>
      <c r="GAC130" s="388"/>
      <c r="GAD130" s="214"/>
      <c r="GAE130" s="389"/>
      <c r="GAF130" s="390"/>
      <c r="GAG130" s="388"/>
      <c r="GAH130" s="214"/>
      <c r="GAI130" s="389"/>
      <c r="GAJ130" s="390"/>
      <c r="GAK130" s="388"/>
      <c r="GAL130" s="214"/>
      <c r="GAM130" s="389"/>
      <c r="GAN130" s="390"/>
      <c r="GAO130" s="388"/>
      <c r="GAP130" s="214"/>
      <c r="GAQ130" s="389"/>
      <c r="GAR130" s="390"/>
      <c r="GAS130" s="388"/>
      <c r="GAT130" s="214"/>
      <c r="GAU130" s="389"/>
      <c r="GAV130" s="390"/>
      <c r="GAW130" s="388"/>
      <c r="GAX130" s="214"/>
      <c r="GAY130" s="389"/>
      <c r="GAZ130" s="390"/>
      <c r="GBA130" s="388"/>
      <c r="GBB130" s="214"/>
      <c r="GBC130" s="389"/>
      <c r="GBD130" s="390"/>
      <c r="GBE130" s="388"/>
      <c r="GBF130" s="214"/>
      <c r="GBG130" s="389"/>
      <c r="GBH130" s="390"/>
      <c r="GBI130" s="388"/>
      <c r="GBJ130" s="214"/>
      <c r="GBK130" s="389"/>
      <c r="GBL130" s="390"/>
      <c r="GBM130" s="388"/>
      <c r="GBN130" s="214"/>
      <c r="GBO130" s="389"/>
      <c r="GBP130" s="390"/>
      <c r="GBQ130" s="388"/>
      <c r="GBR130" s="214"/>
      <c r="GBS130" s="389"/>
      <c r="GBT130" s="390"/>
      <c r="GBU130" s="388"/>
      <c r="GBV130" s="214"/>
      <c r="GBW130" s="389"/>
      <c r="GBX130" s="390"/>
      <c r="GBY130" s="388"/>
      <c r="GBZ130" s="214"/>
      <c r="GCA130" s="389"/>
      <c r="GCB130" s="390"/>
      <c r="GCC130" s="388"/>
      <c r="GCD130" s="214"/>
      <c r="GCE130" s="389"/>
      <c r="GCF130" s="390"/>
      <c r="GCG130" s="388"/>
      <c r="GCH130" s="214"/>
      <c r="GCI130" s="389"/>
      <c r="GCJ130" s="390"/>
      <c r="GCK130" s="388"/>
      <c r="GCL130" s="214"/>
      <c r="GCM130" s="389"/>
      <c r="GCN130" s="390"/>
      <c r="GCO130" s="388"/>
      <c r="GCP130" s="214"/>
      <c r="GCQ130" s="389"/>
      <c r="GCR130" s="390"/>
      <c r="GCS130" s="388"/>
      <c r="GCT130" s="214"/>
      <c r="GCU130" s="389"/>
      <c r="GCV130" s="390"/>
      <c r="GCW130" s="388"/>
      <c r="GCX130" s="214"/>
      <c r="GCY130" s="389"/>
      <c r="GCZ130" s="390"/>
      <c r="GDA130" s="388"/>
      <c r="GDB130" s="214"/>
      <c r="GDC130" s="389"/>
      <c r="GDD130" s="390"/>
      <c r="GDE130" s="388"/>
      <c r="GDF130" s="214"/>
      <c r="GDG130" s="389"/>
      <c r="GDH130" s="390"/>
      <c r="GDI130" s="388"/>
      <c r="GDJ130" s="214"/>
      <c r="GDK130" s="389"/>
      <c r="GDL130" s="390"/>
      <c r="GDM130" s="388"/>
      <c r="GDN130" s="214"/>
      <c r="GDO130" s="389"/>
      <c r="GDP130" s="390"/>
      <c r="GDQ130" s="388"/>
      <c r="GDR130" s="214"/>
      <c r="GDS130" s="389"/>
      <c r="GDT130" s="390"/>
      <c r="GDU130" s="388"/>
      <c r="GDV130" s="214"/>
      <c r="GDW130" s="389"/>
      <c r="GDX130" s="390"/>
      <c r="GDY130" s="388"/>
      <c r="GDZ130" s="214"/>
      <c r="GEA130" s="389"/>
      <c r="GEB130" s="390"/>
      <c r="GEC130" s="388"/>
      <c r="GED130" s="214"/>
      <c r="GEE130" s="389"/>
      <c r="GEF130" s="390"/>
      <c r="GEG130" s="388"/>
      <c r="GEH130" s="214"/>
      <c r="GEI130" s="389"/>
      <c r="GEJ130" s="390"/>
      <c r="GEK130" s="388"/>
      <c r="GEL130" s="214"/>
      <c r="GEM130" s="389"/>
      <c r="GEN130" s="390"/>
      <c r="GEO130" s="388"/>
      <c r="GEP130" s="214"/>
      <c r="GEQ130" s="389"/>
      <c r="GER130" s="390"/>
      <c r="GES130" s="388"/>
      <c r="GET130" s="214"/>
      <c r="GEU130" s="389"/>
      <c r="GEV130" s="390"/>
      <c r="GEW130" s="388"/>
      <c r="GEX130" s="214"/>
      <c r="GEY130" s="389"/>
      <c r="GEZ130" s="390"/>
      <c r="GFA130" s="388"/>
      <c r="GFB130" s="214"/>
      <c r="GFC130" s="389"/>
      <c r="GFD130" s="390"/>
      <c r="GFE130" s="388"/>
      <c r="GFF130" s="214"/>
      <c r="GFG130" s="389"/>
      <c r="GFH130" s="390"/>
      <c r="GFI130" s="388"/>
      <c r="GFJ130" s="214"/>
      <c r="GFK130" s="389"/>
      <c r="GFL130" s="390"/>
      <c r="GFM130" s="388"/>
      <c r="GFN130" s="214"/>
      <c r="GFO130" s="389"/>
      <c r="GFP130" s="390"/>
      <c r="GFQ130" s="388"/>
      <c r="GFR130" s="214"/>
      <c r="GFS130" s="389"/>
      <c r="GFT130" s="390"/>
      <c r="GFU130" s="388"/>
      <c r="GFV130" s="214"/>
      <c r="GFW130" s="389"/>
      <c r="GFX130" s="390"/>
      <c r="GFY130" s="388"/>
      <c r="GFZ130" s="214"/>
      <c r="GGA130" s="389"/>
      <c r="GGB130" s="390"/>
      <c r="GGC130" s="388"/>
      <c r="GGD130" s="214"/>
      <c r="GGE130" s="389"/>
      <c r="GGF130" s="390"/>
      <c r="GGG130" s="388"/>
      <c r="GGH130" s="214"/>
      <c r="GGI130" s="389"/>
      <c r="GGJ130" s="390"/>
      <c r="GGK130" s="388"/>
      <c r="GGL130" s="214"/>
      <c r="GGM130" s="389"/>
      <c r="GGN130" s="390"/>
      <c r="GGO130" s="388"/>
      <c r="GGP130" s="214"/>
      <c r="GGQ130" s="389"/>
      <c r="GGR130" s="390"/>
      <c r="GGS130" s="388"/>
      <c r="GGT130" s="214"/>
      <c r="GGU130" s="389"/>
      <c r="GGV130" s="390"/>
      <c r="GGW130" s="388"/>
      <c r="GGX130" s="214"/>
      <c r="GGY130" s="389"/>
      <c r="GGZ130" s="390"/>
      <c r="GHA130" s="388"/>
      <c r="GHB130" s="214"/>
      <c r="GHC130" s="389"/>
      <c r="GHD130" s="390"/>
      <c r="GHE130" s="388"/>
      <c r="GHF130" s="214"/>
      <c r="GHG130" s="389"/>
      <c r="GHH130" s="390"/>
      <c r="GHI130" s="388"/>
      <c r="GHJ130" s="214"/>
      <c r="GHK130" s="389"/>
      <c r="GHL130" s="390"/>
      <c r="GHM130" s="388"/>
      <c r="GHN130" s="214"/>
      <c r="GHO130" s="389"/>
      <c r="GHP130" s="390"/>
      <c r="GHQ130" s="388"/>
      <c r="GHR130" s="214"/>
      <c r="GHS130" s="389"/>
      <c r="GHT130" s="390"/>
      <c r="GHU130" s="388"/>
      <c r="GHV130" s="214"/>
      <c r="GHW130" s="389"/>
      <c r="GHX130" s="390"/>
      <c r="GHY130" s="388"/>
      <c r="GHZ130" s="214"/>
      <c r="GIA130" s="389"/>
      <c r="GIB130" s="390"/>
      <c r="GIC130" s="388"/>
      <c r="GID130" s="214"/>
      <c r="GIE130" s="389"/>
      <c r="GIF130" s="390"/>
      <c r="GIG130" s="388"/>
      <c r="GIH130" s="214"/>
      <c r="GII130" s="389"/>
      <c r="GIJ130" s="390"/>
      <c r="GIK130" s="388"/>
      <c r="GIL130" s="214"/>
      <c r="GIM130" s="389"/>
      <c r="GIN130" s="390"/>
      <c r="GIO130" s="388"/>
      <c r="GIP130" s="214"/>
      <c r="GIQ130" s="389"/>
      <c r="GIR130" s="390"/>
      <c r="GIS130" s="388"/>
      <c r="GIT130" s="214"/>
      <c r="GIU130" s="389"/>
      <c r="GIV130" s="390"/>
      <c r="GIW130" s="388"/>
      <c r="GIX130" s="214"/>
      <c r="GIY130" s="389"/>
      <c r="GIZ130" s="390"/>
      <c r="GJA130" s="388"/>
      <c r="GJB130" s="214"/>
      <c r="GJC130" s="389"/>
      <c r="GJD130" s="390"/>
      <c r="GJE130" s="388"/>
      <c r="GJF130" s="214"/>
      <c r="GJG130" s="389"/>
      <c r="GJH130" s="390"/>
      <c r="GJI130" s="388"/>
      <c r="GJJ130" s="214"/>
      <c r="GJK130" s="389"/>
      <c r="GJL130" s="390"/>
      <c r="GJM130" s="388"/>
      <c r="GJN130" s="214"/>
      <c r="GJO130" s="389"/>
      <c r="GJP130" s="390"/>
      <c r="GJQ130" s="388"/>
      <c r="GJR130" s="214"/>
      <c r="GJS130" s="389"/>
      <c r="GJT130" s="390"/>
      <c r="GJU130" s="388"/>
      <c r="GJV130" s="214"/>
      <c r="GJW130" s="389"/>
      <c r="GJX130" s="390"/>
      <c r="GJY130" s="388"/>
      <c r="GJZ130" s="214"/>
      <c r="GKA130" s="389"/>
      <c r="GKB130" s="390"/>
      <c r="GKC130" s="388"/>
      <c r="GKD130" s="214"/>
      <c r="GKE130" s="389"/>
      <c r="GKF130" s="390"/>
      <c r="GKG130" s="388"/>
      <c r="GKH130" s="214"/>
      <c r="GKI130" s="389"/>
      <c r="GKJ130" s="390"/>
      <c r="GKK130" s="388"/>
      <c r="GKL130" s="214"/>
      <c r="GKM130" s="389"/>
      <c r="GKN130" s="390"/>
      <c r="GKO130" s="388"/>
      <c r="GKP130" s="214"/>
      <c r="GKQ130" s="389"/>
      <c r="GKR130" s="390"/>
      <c r="GKS130" s="388"/>
      <c r="GKT130" s="214"/>
      <c r="GKU130" s="389"/>
      <c r="GKV130" s="390"/>
      <c r="GKW130" s="388"/>
      <c r="GKX130" s="214"/>
      <c r="GKY130" s="389"/>
      <c r="GKZ130" s="390"/>
      <c r="GLA130" s="388"/>
      <c r="GLB130" s="214"/>
      <c r="GLC130" s="389"/>
      <c r="GLD130" s="390"/>
      <c r="GLE130" s="388"/>
      <c r="GLF130" s="214"/>
      <c r="GLG130" s="389"/>
      <c r="GLH130" s="390"/>
      <c r="GLI130" s="388"/>
      <c r="GLJ130" s="214"/>
      <c r="GLK130" s="389"/>
      <c r="GLL130" s="390"/>
      <c r="GLM130" s="388"/>
      <c r="GLN130" s="214"/>
      <c r="GLO130" s="389"/>
      <c r="GLP130" s="390"/>
      <c r="GLQ130" s="388"/>
      <c r="GLR130" s="214"/>
      <c r="GLS130" s="389"/>
      <c r="GLT130" s="390"/>
      <c r="GLU130" s="388"/>
      <c r="GLV130" s="214"/>
      <c r="GLW130" s="389"/>
      <c r="GLX130" s="390"/>
      <c r="GLY130" s="388"/>
      <c r="GLZ130" s="214"/>
      <c r="GMA130" s="389"/>
      <c r="GMB130" s="390"/>
      <c r="GMC130" s="388"/>
      <c r="GMD130" s="214"/>
      <c r="GME130" s="389"/>
      <c r="GMF130" s="390"/>
      <c r="GMG130" s="388"/>
      <c r="GMH130" s="214"/>
      <c r="GMI130" s="389"/>
      <c r="GMJ130" s="390"/>
      <c r="GMK130" s="388"/>
      <c r="GML130" s="214"/>
      <c r="GMM130" s="389"/>
      <c r="GMN130" s="390"/>
      <c r="GMO130" s="388"/>
      <c r="GMP130" s="214"/>
      <c r="GMQ130" s="389"/>
      <c r="GMR130" s="390"/>
      <c r="GMS130" s="388"/>
      <c r="GMT130" s="214"/>
      <c r="GMU130" s="389"/>
      <c r="GMV130" s="390"/>
      <c r="GMW130" s="388"/>
      <c r="GMX130" s="214"/>
      <c r="GMY130" s="389"/>
      <c r="GMZ130" s="390"/>
      <c r="GNA130" s="388"/>
      <c r="GNB130" s="214"/>
      <c r="GNC130" s="389"/>
      <c r="GND130" s="390"/>
      <c r="GNE130" s="388"/>
      <c r="GNF130" s="214"/>
      <c r="GNG130" s="389"/>
      <c r="GNH130" s="390"/>
      <c r="GNI130" s="388"/>
      <c r="GNJ130" s="214"/>
      <c r="GNK130" s="389"/>
      <c r="GNL130" s="390"/>
      <c r="GNM130" s="388"/>
      <c r="GNN130" s="214"/>
      <c r="GNO130" s="389"/>
      <c r="GNP130" s="390"/>
      <c r="GNQ130" s="388"/>
      <c r="GNR130" s="214"/>
      <c r="GNS130" s="389"/>
      <c r="GNT130" s="390"/>
      <c r="GNU130" s="388"/>
      <c r="GNV130" s="214"/>
      <c r="GNW130" s="389"/>
      <c r="GNX130" s="390"/>
      <c r="GNY130" s="388"/>
      <c r="GNZ130" s="214"/>
      <c r="GOA130" s="389"/>
      <c r="GOB130" s="390"/>
      <c r="GOC130" s="388"/>
      <c r="GOD130" s="214"/>
      <c r="GOE130" s="389"/>
      <c r="GOF130" s="390"/>
      <c r="GOG130" s="388"/>
      <c r="GOH130" s="214"/>
      <c r="GOI130" s="389"/>
      <c r="GOJ130" s="390"/>
      <c r="GOK130" s="388"/>
      <c r="GOL130" s="214"/>
      <c r="GOM130" s="389"/>
      <c r="GON130" s="390"/>
      <c r="GOO130" s="388"/>
      <c r="GOP130" s="214"/>
      <c r="GOQ130" s="389"/>
      <c r="GOR130" s="390"/>
      <c r="GOS130" s="388"/>
      <c r="GOT130" s="214"/>
      <c r="GOU130" s="389"/>
      <c r="GOV130" s="390"/>
      <c r="GOW130" s="388"/>
      <c r="GOX130" s="214"/>
      <c r="GOY130" s="389"/>
      <c r="GOZ130" s="390"/>
      <c r="GPA130" s="388"/>
      <c r="GPB130" s="214"/>
      <c r="GPC130" s="389"/>
      <c r="GPD130" s="390"/>
      <c r="GPE130" s="388"/>
      <c r="GPF130" s="214"/>
      <c r="GPG130" s="389"/>
      <c r="GPH130" s="390"/>
      <c r="GPI130" s="388"/>
      <c r="GPJ130" s="214"/>
      <c r="GPK130" s="389"/>
      <c r="GPL130" s="390"/>
      <c r="GPM130" s="388"/>
      <c r="GPN130" s="214"/>
      <c r="GPO130" s="389"/>
      <c r="GPP130" s="390"/>
      <c r="GPQ130" s="388"/>
      <c r="GPR130" s="214"/>
      <c r="GPS130" s="389"/>
      <c r="GPT130" s="390"/>
      <c r="GPU130" s="388"/>
      <c r="GPV130" s="214"/>
      <c r="GPW130" s="389"/>
      <c r="GPX130" s="390"/>
      <c r="GPY130" s="388"/>
      <c r="GPZ130" s="214"/>
      <c r="GQA130" s="389"/>
      <c r="GQB130" s="390"/>
      <c r="GQC130" s="388"/>
      <c r="GQD130" s="214"/>
      <c r="GQE130" s="389"/>
      <c r="GQF130" s="390"/>
      <c r="GQG130" s="388"/>
      <c r="GQH130" s="214"/>
      <c r="GQI130" s="389"/>
      <c r="GQJ130" s="390"/>
      <c r="GQK130" s="388"/>
      <c r="GQL130" s="214"/>
      <c r="GQM130" s="389"/>
      <c r="GQN130" s="390"/>
      <c r="GQO130" s="388"/>
      <c r="GQP130" s="214"/>
      <c r="GQQ130" s="389"/>
      <c r="GQR130" s="390"/>
      <c r="GQS130" s="388"/>
      <c r="GQT130" s="214"/>
      <c r="GQU130" s="389"/>
      <c r="GQV130" s="390"/>
      <c r="GQW130" s="388"/>
      <c r="GQX130" s="214"/>
      <c r="GQY130" s="389"/>
      <c r="GQZ130" s="390"/>
      <c r="GRA130" s="388"/>
      <c r="GRB130" s="214"/>
      <c r="GRC130" s="389"/>
      <c r="GRD130" s="390"/>
      <c r="GRE130" s="388"/>
      <c r="GRF130" s="214"/>
      <c r="GRG130" s="389"/>
      <c r="GRH130" s="390"/>
      <c r="GRI130" s="388"/>
      <c r="GRJ130" s="214"/>
      <c r="GRK130" s="389"/>
      <c r="GRL130" s="390"/>
      <c r="GRM130" s="388"/>
      <c r="GRN130" s="214"/>
      <c r="GRO130" s="389"/>
      <c r="GRP130" s="390"/>
      <c r="GRQ130" s="388"/>
      <c r="GRR130" s="214"/>
      <c r="GRS130" s="389"/>
      <c r="GRT130" s="390"/>
      <c r="GRU130" s="388"/>
      <c r="GRV130" s="214"/>
      <c r="GRW130" s="389"/>
      <c r="GRX130" s="390"/>
      <c r="GRY130" s="388"/>
      <c r="GRZ130" s="214"/>
      <c r="GSA130" s="389"/>
      <c r="GSB130" s="390"/>
      <c r="GSC130" s="388"/>
      <c r="GSD130" s="214"/>
      <c r="GSE130" s="389"/>
      <c r="GSF130" s="390"/>
      <c r="GSG130" s="388"/>
      <c r="GSH130" s="214"/>
      <c r="GSI130" s="389"/>
      <c r="GSJ130" s="390"/>
      <c r="GSK130" s="388"/>
      <c r="GSL130" s="214"/>
      <c r="GSM130" s="389"/>
      <c r="GSN130" s="390"/>
      <c r="GSO130" s="388"/>
      <c r="GSP130" s="214"/>
      <c r="GSQ130" s="389"/>
      <c r="GSR130" s="390"/>
      <c r="GSS130" s="388"/>
      <c r="GST130" s="214"/>
      <c r="GSU130" s="389"/>
      <c r="GSV130" s="390"/>
      <c r="GSW130" s="388"/>
      <c r="GSX130" s="214"/>
      <c r="GSY130" s="389"/>
      <c r="GSZ130" s="390"/>
      <c r="GTA130" s="388"/>
      <c r="GTB130" s="214"/>
      <c r="GTC130" s="389"/>
      <c r="GTD130" s="390"/>
      <c r="GTE130" s="388"/>
      <c r="GTF130" s="214"/>
      <c r="GTG130" s="389"/>
      <c r="GTH130" s="390"/>
      <c r="GTI130" s="388"/>
      <c r="GTJ130" s="214"/>
      <c r="GTK130" s="389"/>
      <c r="GTL130" s="390"/>
      <c r="GTM130" s="388"/>
      <c r="GTN130" s="214"/>
      <c r="GTO130" s="389"/>
      <c r="GTP130" s="390"/>
      <c r="GTQ130" s="388"/>
      <c r="GTR130" s="214"/>
      <c r="GTS130" s="389"/>
      <c r="GTT130" s="390"/>
      <c r="GTU130" s="388"/>
      <c r="GTV130" s="214"/>
      <c r="GTW130" s="389"/>
      <c r="GTX130" s="390"/>
      <c r="GTY130" s="388"/>
      <c r="GTZ130" s="214"/>
      <c r="GUA130" s="389"/>
      <c r="GUB130" s="390"/>
      <c r="GUC130" s="388"/>
      <c r="GUD130" s="214"/>
      <c r="GUE130" s="389"/>
      <c r="GUF130" s="390"/>
      <c r="GUG130" s="388"/>
      <c r="GUH130" s="214"/>
      <c r="GUI130" s="389"/>
      <c r="GUJ130" s="390"/>
      <c r="GUK130" s="388"/>
      <c r="GUL130" s="214"/>
      <c r="GUM130" s="389"/>
      <c r="GUN130" s="390"/>
      <c r="GUO130" s="388"/>
      <c r="GUP130" s="214"/>
      <c r="GUQ130" s="389"/>
      <c r="GUR130" s="390"/>
      <c r="GUS130" s="388"/>
      <c r="GUT130" s="214"/>
      <c r="GUU130" s="389"/>
      <c r="GUV130" s="390"/>
      <c r="GUW130" s="388"/>
      <c r="GUX130" s="214"/>
      <c r="GUY130" s="389"/>
      <c r="GUZ130" s="390"/>
      <c r="GVA130" s="388"/>
      <c r="GVB130" s="214"/>
      <c r="GVC130" s="389"/>
      <c r="GVD130" s="390"/>
      <c r="GVE130" s="388"/>
      <c r="GVF130" s="214"/>
      <c r="GVG130" s="389"/>
      <c r="GVH130" s="390"/>
      <c r="GVI130" s="388"/>
      <c r="GVJ130" s="214"/>
      <c r="GVK130" s="389"/>
      <c r="GVL130" s="390"/>
      <c r="GVM130" s="388"/>
      <c r="GVN130" s="214"/>
      <c r="GVO130" s="389"/>
      <c r="GVP130" s="390"/>
      <c r="GVQ130" s="388"/>
      <c r="GVR130" s="214"/>
      <c r="GVS130" s="389"/>
      <c r="GVT130" s="390"/>
      <c r="GVU130" s="388"/>
      <c r="GVV130" s="214"/>
      <c r="GVW130" s="389"/>
      <c r="GVX130" s="390"/>
      <c r="GVY130" s="388"/>
      <c r="GVZ130" s="214"/>
      <c r="GWA130" s="389"/>
      <c r="GWB130" s="390"/>
      <c r="GWC130" s="388"/>
      <c r="GWD130" s="214"/>
      <c r="GWE130" s="389"/>
      <c r="GWF130" s="390"/>
      <c r="GWG130" s="388"/>
      <c r="GWH130" s="214"/>
      <c r="GWI130" s="389"/>
      <c r="GWJ130" s="390"/>
      <c r="GWK130" s="388"/>
      <c r="GWL130" s="214"/>
      <c r="GWM130" s="389"/>
      <c r="GWN130" s="390"/>
      <c r="GWO130" s="388"/>
      <c r="GWP130" s="214"/>
      <c r="GWQ130" s="389"/>
      <c r="GWR130" s="390"/>
      <c r="GWS130" s="388"/>
      <c r="GWT130" s="214"/>
      <c r="GWU130" s="389"/>
      <c r="GWV130" s="390"/>
      <c r="GWW130" s="388"/>
      <c r="GWX130" s="214"/>
      <c r="GWY130" s="389"/>
      <c r="GWZ130" s="390"/>
      <c r="GXA130" s="388"/>
      <c r="GXB130" s="214"/>
      <c r="GXC130" s="389"/>
      <c r="GXD130" s="390"/>
      <c r="GXE130" s="388"/>
      <c r="GXF130" s="214"/>
      <c r="GXG130" s="389"/>
      <c r="GXH130" s="390"/>
      <c r="GXI130" s="388"/>
      <c r="GXJ130" s="214"/>
      <c r="GXK130" s="389"/>
      <c r="GXL130" s="390"/>
      <c r="GXM130" s="388"/>
      <c r="GXN130" s="214"/>
      <c r="GXO130" s="389"/>
      <c r="GXP130" s="390"/>
      <c r="GXQ130" s="388"/>
      <c r="GXR130" s="214"/>
      <c r="GXS130" s="389"/>
      <c r="GXT130" s="390"/>
      <c r="GXU130" s="388"/>
      <c r="GXV130" s="214"/>
      <c r="GXW130" s="389"/>
      <c r="GXX130" s="390"/>
      <c r="GXY130" s="388"/>
      <c r="GXZ130" s="214"/>
      <c r="GYA130" s="389"/>
      <c r="GYB130" s="390"/>
      <c r="GYC130" s="388"/>
      <c r="GYD130" s="214"/>
      <c r="GYE130" s="389"/>
      <c r="GYF130" s="390"/>
      <c r="GYG130" s="388"/>
      <c r="GYH130" s="214"/>
      <c r="GYI130" s="389"/>
      <c r="GYJ130" s="390"/>
      <c r="GYK130" s="388"/>
      <c r="GYL130" s="214"/>
      <c r="GYM130" s="389"/>
      <c r="GYN130" s="390"/>
      <c r="GYO130" s="388"/>
      <c r="GYP130" s="214"/>
      <c r="GYQ130" s="389"/>
      <c r="GYR130" s="390"/>
      <c r="GYS130" s="388"/>
      <c r="GYT130" s="214"/>
      <c r="GYU130" s="389"/>
      <c r="GYV130" s="390"/>
      <c r="GYW130" s="388"/>
      <c r="GYX130" s="214"/>
      <c r="GYY130" s="389"/>
      <c r="GYZ130" s="390"/>
      <c r="GZA130" s="388"/>
      <c r="GZB130" s="214"/>
      <c r="GZC130" s="389"/>
      <c r="GZD130" s="390"/>
      <c r="GZE130" s="388"/>
      <c r="GZF130" s="214"/>
      <c r="GZG130" s="389"/>
      <c r="GZH130" s="390"/>
      <c r="GZI130" s="388"/>
      <c r="GZJ130" s="214"/>
      <c r="GZK130" s="389"/>
      <c r="GZL130" s="390"/>
      <c r="GZM130" s="388"/>
      <c r="GZN130" s="214"/>
      <c r="GZO130" s="389"/>
      <c r="GZP130" s="390"/>
      <c r="GZQ130" s="388"/>
      <c r="GZR130" s="214"/>
      <c r="GZS130" s="389"/>
      <c r="GZT130" s="390"/>
      <c r="GZU130" s="388"/>
      <c r="GZV130" s="214"/>
      <c r="GZW130" s="389"/>
      <c r="GZX130" s="390"/>
      <c r="GZY130" s="388"/>
      <c r="GZZ130" s="214"/>
      <c r="HAA130" s="389"/>
      <c r="HAB130" s="390"/>
      <c r="HAC130" s="388"/>
      <c r="HAD130" s="214"/>
      <c r="HAE130" s="389"/>
      <c r="HAF130" s="390"/>
      <c r="HAG130" s="388"/>
      <c r="HAH130" s="214"/>
      <c r="HAI130" s="389"/>
      <c r="HAJ130" s="390"/>
      <c r="HAK130" s="388"/>
      <c r="HAL130" s="214"/>
      <c r="HAM130" s="389"/>
      <c r="HAN130" s="390"/>
      <c r="HAO130" s="388"/>
      <c r="HAP130" s="214"/>
      <c r="HAQ130" s="389"/>
      <c r="HAR130" s="390"/>
      <c r="HAS130" s="388"/>
      <c r="HAT130" s="214"/>
      <c r="HAU130" s="389"/>
      <c r="HAV130" s="390"/>
      <c r="HAW130" s="388"/>
      <c r="HAX130" s="214"/>
      <c r="HAY130" s="389"/>
      <c r="HAZ130" s="390"/>
      <c r="HBA130" s="388"/>
      <c r="HBB130" s="214"/>
      <c r="HBC130" s="389"/>
      <c r="HBD130" s="390"/>
      <c r="HBE130" s="388"/>
      <c r="HBF130" s="214"/>
      <c r="HBG130" s="389"/>
      <c r="HBH130" s="390"/>
      <c r="HBI130" s="388"/>
      <c r="HBJ130" s="214"/>
      <c r="HBK130" s="389"/>
      <c r="HBL130" s="390"/>
      <c r="HBM130" s="388"/>
      <c r="HBN130" s="214"/>
      <c r="HBO130" s="389"/>
      <c r="HBP130" s="390"/>
      <c r="HBQ130" s="388"/>
      <c r="HBR130" s="214"/>
      <c r="HBS130" s="389"/>
      <c r="HBT130" s="390"/>
      <c r="HBU130" s="388"/>
      <c r="HBV130" s="214"/>
      <c r="HBW130" s="389"/>
      <c r="HBX130" s="390"/>
      <c r="HBY130" s="388"/>
      <c r="HBZ130" s="214"/>
      <c r="HCA130" s="389"/>
      <c r="HCB130" s="390"/>
      <c r="HCC130" s="388"/>
      <c r="HCD130" s="214"/>
      <c r="HCE130" s="389"/>
      <c r="HCF130" s="390"/>
      <c r="HCG130" s="388"/>
      <c r="HCH130" s="214"/>
      <c r="HCI130" s="389"/>
      <c r="HCJ130" s="390"/>
      <c r="HCK130" s="388"/>
      <c r="HCL130" s="214"/>
      <c r="HCM130" s="389"/>
      <c r="HCN130" s="390"/>
      <c r="HCO130" s="388"/>
      <c r="HCP130" s="214"/>
      <c r="HCQ130" s="389"/>
      <c r="HCR130" s="390"/>
      <c r="HCS130" s="388"/>
      <c r="HCT130" s="214"/>
      <c r="HCU130" s="389"/>
      <c r="HCV130" s="390"/>
      <c r="HCW130" s="388"/>
      <c r="HCX130" s="214"/>
      <c r="HCY130" s="389"/>
      <c r="HCZ130" s="390"/>
      <c r="HDA130" s="388"/>
      <c r="HDB130" s="214"/>
      <c r="HDC130" s="389"/>
      <c r="HDD130" s="390"/>
      <c r="HDE130" s="388"/>
      <c r="HDF130" s="214"/>
      <c r="HDG130" s="389"/>
      <c r="HDH130" s="390"/>
      <c r="HDI130" s="388"/>
      <c r="HDJ130" s="214"/>
      <c r="HDK130" s="389"/>
      <c r="HDL130" s="390"/>
      <c r="HDM130" s="388"/>
      <c r="HDN130" s="214"/>
      <c r="HDO130" s="389"/>
      <c r="HDP130" s="390"/>
      <c r="HDQ130" s="388"/>
      <c r="HDR130" s="214"/>
      <c r="HDS130" s="389"/>
      <c r="HDT130" s="390"/>
      <c r="HDU130" s="388"/>
      <c r="HDV130" s="214"/>
      <c r="HDW130" s="389"/>
      <c r="HDX130" s="390"/>
      <c r="HDY130" s="388"/>
      <c r="HDZ130" s="214"/>
      <c r="HEA130" s="389"/>
      <c r="HEB130" s="390"/>
      <c r="HEC130" s="388"/>
      <c r="HED130" s="214"/>
      <c r="HEE130" s="389"/>
      <c r="HEF130" s="390"/>
      <c r="HEG130" s="388"/>
      <c r="HEH130" s="214"/>
      <c r="HEI130" s="389"/>
      <c r="HEJ130" s="390"/>
      <c r="HEK130" s="388"/>
      <c r="HEL130" s="214"/>
      <c r="HEM130" s="389"/>
      <c r="HEN130" s="390"/>
      <c r="HEO130" s="388"/>
      <c r="HEP130" s="214"/>
      <c r="HEQ130" s="389"/>
      <c r="HER130" s="390"/>
      <c r="HES130" s="388"/>
      <c r="HET130" s="214"/>
      <c r="HEU130" s="389"/>
      <c r="HEV130" s="390"/>
      <c r="HEW130" s="388"/>
      <c r="HEX130" s="214"/>
      <c r="HEY130" s="389"/>
      <c r="HEZ130" s="390"/>
      <c r="HFA130" s="388"/>
      <c r="HFB130" s="214"/>
      <c r="HFC130" s="389"/>
      <c r="HFD130" s="390"/>
      <c r="HFE130" s="388"/>
      <c r="HFF130" s="214"/>
      <c r="HFG130" s="389"/>
      <c r="HFH130" s="390"/>
      <c r="HFI130" s="388"/>
      <c r="HFJ130" s="214"/>
      <c r="HFK130" s="389"/>
      <c r="HFL130" s="390"/>
      <c r="HFM130" s="388"/>
      <c r="HFN130" s="214"/>
      <c r="HFO130" s="389"/>
      <c r="HFP130" s="390"/>
      <c r="HFQ130" s="388"/>
      <c r="HFR130" s="214"/>
      <c r="HFS130" s="389"/>
      <c r="HFT130" s="390"/>
      <c r="HFU130" s="388"/>
      <c r="HFV130" s="214"/>
      <c r="HFW130" s="389"/>
      <c r="HFX130" s="390"/>
      <c r="HFY130" s="388"/>
      <c r="HFZ130" s="214"/>
      <c r="HGA130" s="389"/>
      <c r="HGB130" s="390"/>
      <c r="HGC130" s="388"/>
      <c r="HGD130" s="214"/>
      <c r="HGE130" s="389"/>
      <c r="HGF130" s="390"/>
      <c r="HGG130" s="388"/>
      <c r="HGH130" s="214"/>
      <c r="HGI130" s="389"/>
      <c r="HGJ130" s="390"/>
      <c r="HGK130" s="388"/>
      <c r="HGL130" s="214"/>
      <c r="HGM130" s="389"/>
      <c r="HGN130" s="390"/>
      <c r="HGO130" s="388"/>
      <c r="HGP130" s="214"/>
      <c r="HGQ130" s="389"/>
      <c r="HGR130" s="390"/>
      <c r="HGS130" s="388"/>
      <c r="HGT130" s="214"/>
      <c r="HGU130" s="389"/>
      <c r="HGV130" s="390"/>
      <c r="HGW130" s="388"/>
      <c r="HGX130" s="214"/>
      <c r="HGY130" s="389"/>
      <c r="HGZ130" s="390"/>
      <c r="HHA130" s="388"/>
      <c r="HHB130" s="214"/>
      <c r="HHC130" s="389"/>
      <c r="HHD130" s="390"/>
      <c r="HHE130" s="388"/>
      <c r="HHF130" s="214"/>
      <c r="HHG130" s="389"/>
      <c r="HHH130" s="390"/>
      <c r="HHI130" s="388"/>
      <c r="HHJ130" s="214"/>
      <c r="HHK130" s="389"/>
      <c r="HHL130" s="390"/>
      <c r="HHM130" s="388"/>
      <c r="HHN130" s="214"/>
      <c r="HHO130" s="389"/>
      <c r="HHP130" s="390"/>
      <c r="HHQ130" s="388"/>
      <c r="HHR130" s="214"/>
      <c r="HHS130" s="389"/>
      <c r="HHT130" s="390"/>
      <c r="HHU130" s="388"/>
      <c r="HHV130" s="214"/>
      <c r="HHW130" s="389"/>
      <c r="HHX130" s="390"/>
      <c r="HHY130" s="388"/>
      <c r="HHZ130" s="214"/>
      <c r="HIA130" s="389"/>
      <c r="HIB130" s="390"/>
      <c r="HIC130" s="388"/>
      <c r="HID130" s="214"/>
      <c r="HIE130" s="389"/>
      <c r="HIF130" s="390"/>
      <c r="HIG130" s="388"/>
      <c r="HIH130" s="214"/>
      <c r="HII130" s="389"/>
      <c r="HIJ130" s="390"/>
      <c r="HIK130" s="388"/>
      <c r="HIL130" s="214"/>
      <c r="HIM130" s="389"/>
      <c r="HIN130" s="390"/>
      <c r="HIO130" s="388"/>
      <c r="HIP130" s="214"/>
      <c r="HIQ130" s="389"/>
      <c r="HIR130" s="390"/>
      <c r="HIS130" s="388"/>
      <c r="HIT130" s="214"/>
      <c r="HIU130" s="389"/>
      <c r="HIV130" s="390"/>
      <c r="HIW130" s="388"/>
      <c r="HIX130" s="214"/>
      <c r="HIY130" s="389"/>
      <c r="HIZ130" s="390"/>
      <c r="HJA130" s="388"/>
      <c r="HJB130" s="214"/>
      <c r="HJC130" s="389"/>
      <c r="HJD130" s="390"/>
      <c r="HJE130" s="388"/>
      <c r="HJF130" s="214"/>
      <c r="HJG130" s="389"/>
      <c r="HJH130" s="390"/>
      <c r="HJI130" s="388"/>
      <c r="HJJ130" s="214"/>
      <c r="HJK130" s="389"/>
      <c r="HJL130" s="390"/>
      <c r="HJM130" s="388"/>
      <c r="HJN130" s="214"/>
      <c r="HJO130" s="389"/>
      <c r="HJP130" s="390"/>
      <c r="HJQ130" s="388"/>
      <c r="HJR130" s="214"/>
      <c r="HJS130" s="389"/>
      <c r="HJT130" s="390"/>
      <c r="HJU130" s="388"/>
      <c r="HJV130" s="214"/>
      <c r="HJW130" s="389"/>
      <c r="HJX130" s="390"/>
      <c r="HJY130" s="388"/>
      <c r="HJZ130" s="214"/>
      <c r="HKA130" s="389"/>
      <c r="HKB130" s="390"/>
      <c r="HKC130" s="388"/>
      <c r="HKD130" s="214"/>
      <c r="HKE130" s="389"/>
      <c r="HKF130" s="390"/>
      <c r="HKG130" s="388"/>
      <c r="HKH130" s="214"/>
      <c r="HKI130" s="389"/>
      <c r="HKJ130" s="390"/>
      <c r="HKK130" s="388"/>
      <c r="HKL130" s="214"/>
      <c r="HKM130" s="389"/>
      <c r="HKN130" s="390"/>
      <c r="HKO130" s="388"/>
      <c r="HKP130" s="214"/>
      <c r="HKQ130" s="389"/>
      <c r="HKR130" s="390"/>
      <c r="HKS130" s="388"/>
      <c r="HKT130" s="214"/>
      <c r="HKU130" s="389"/>
      <c r="HKV130" s="390"/>
      <c r="HKW130" s="388"/>
      <c r="HKX130" s="214"/>
      <c r="HKY130" s="389"/>
      <c r="HKZ130" s="390"/>
      <c r="HLA130" s="388"/>
      <c r="HLB130" s="214"/>
      <c r="HLC130" s="389"/>
      <c r="HLD130" s="390"/>
      <c r="HLE130" s="388"/>
      <c r="HLF130" s="214"/>
      <c r="HLG130" s="389"/>
      <c r="HLH130" s="390"/>
      <c r="HLI130" s="388"/>
      <c r="HLJ130" s="214"/>
      <c r="HLK130" s="389"/>
      <c r="HLL130" s="390"/>
      <c r="HLM130" s="388"/>
      <c r="HLN130" s="214"/>
      <c r="HLO130" s="389"/>
      <c r="HLP130" s="390"/>
      <c r="HLQ130" s="388"/>
      <c r="HLR130" s="214"/>
      <c r="HLS130" s="389"/>
      <c r="HLT130" s="390"/>
      <c r="HLU130" s="388"/>
      <c r="HLV130" s="214"/>
      <c r="HLW130" s="389"/>
      <c r="HLX130" s="390"/>
      <c r="HLY130" s="388"/>
      <c r="HLZ130" s="214"/>
      <c r="HMA130" s="389"/>
      <c r="HMB130" s="390"/>
      <c r="HMC130" s="388"/>
      <c r="HMD130" s="214"/>
      <c r="HME130" s="389"/>
      <c r="HMF130" s="390"/>
      <c r="HMG130" s="388"/>
      <c r="HMH130" s="214"/>
      <c r="HMI130" s="389"/>
      <c r="HMJ130" s="390"/>
      <c r="HMK130" s="388"/>
      <c r="HML130" s="214"/>
      <c r="HMM130" s="389"/>
      <c r="HMN130" s="390"/>
      <c r="HMO130" s="388"/>
      <c r="HMP130" s="214"/>
      <c r="HMQ130" s="389"/>
      <c r="HMR130" s="390"/>
      <c r="HMS130" s="388"/>
      <c r="HMT130" s="214"/>
      <c r="HMU130" s="389"/>
      <c r="HMV130" s="390"/>
      <c r="HMW130" s="388"/>
      <c r="HMX130" s="214"/>
      <c r="HMY130" s="389"/>
      <c r="HMZ130" s="390"/>
      <c r="HNA130" s="388"/>
      <c r="HNB130" s="214"/>
      <c r="HNC130" s="389"/>
      <c r="HND130" s="390"/>
      <c r="HNE130" s="388"/>
      <c r="HNF130" s="214"/>
      <c r="HNG130" s="389"/>
      <c r="HNH130" s="390"/>
      <c r="HNI130" s="388"/>
      <c r="HNJ130" s="214"/>
      <c r="HNK130" s="389"/>
      <c r="HNL130" s="390"/>
      <c r="HNM130" s="388"/>
      <c r="HNN130" s="214"/>
      <c r="HNO130" s="389"/>
      <c r="HNP130" s="390"/>
      <c r="HNQ130" s="388"/>
      <c r="HNR130" s="214"/>
      <c r="HNS130" s="389"/>
      <c r="HNT130" s="390"/>
      <c r="HNU130" s="388"/>
      <c r="HNV130" s="214"/>
      <c r="HNW130" s="389"/>
      <c r="HNX130" s="390"/>
      <c r="HNY130" s="388"/>
      <c r="HNZ130" s="214"/>
      <c r="HOA130" s="389"/>
      <c r="HOB130" s="390"/>
      <c r="HOC130" s="388"/>
      <c r="HOD130" s="214"/>
      <c r="HOE130" s="389"/>
      <c r="HOF130" s="390"/>
      <c r="HOG130" s="388"/>
      <c r="HOH130" s="214"/>
      <c r="HOI130" s="389"/>
      <c r="HOJ130" s="390"/>
      <c r="HOK130" s="388"/>
      <c r="HOL130" s="214"/>
      <c r="HOM130" s="389"/>
      <c r="HON130" s="390"/>
      <c r="HOO130" s="388"/>
      <c r="HOP130" s="214"/>
      <c r="HOQ130" s="389"/>
      <c r="HOR130" s="390"/>
      <c r="HOS130" s="388"/>
      <c r="HOT130" s="214"/>
      <c r="HOU130" s="389"/>
      <c r="HOV130" s="390"/>
      <c r="HOW130" s="388"/>
      <c r="HOX130" s="214"/>
      <c r="HOY130" s="389"/>
      <c r="HOZ130" s="390"/>
      <c r="HPA130" s="388"/>
      <c r="HPB130" s="214"/>
      <c r="HPC130" s="389"/>
      <c r="HPD130" s="390"/>
      <c r="HPE130" s="388"/>
      <c r="HPF130" s="214"/>
      <c r="HPG130" s="389"/>
      <c r="HPH130" s="390"/>
      <c r="HPI130" s="388"/>
      <c r="HPJ130" s="214"/>
      <c r="HPK130" s="389"/>
      <c r="HPL130" s="390"/>
      <c r="HPM130" s="388"/>
      <c r="HPN130" s="214"/>
      <c r="HPO130" s="389"/>
      <c r="HPP130" s="390"/>
      <c r="HPQ130" s="388"/>
      <c r="HPR130" s="214"/>
      <c r="HPS130" s="389"/>
      <c r="HPT130" s="390"/>
      <c r="HPU130" s="388"/>
      <c r="HPV130" s="214"/>
      <c r="HPW130" s="389"/>
      <c r="HPX130" s="390"/>
      <c r="HPY130" s="388"/>
      <c r="HPZ130" s="214"/>
      <c r="HQA130" s="389"/>
      <c r="HQB130" s="390"/>
      <c r="HQC130" s="388"/>
      <c r="HQD130" s="214"/>
      <c r="HQE130" s="389"/>
      <c r="HQF130" s="390"/>
      <c r="HQG130" s="388"/>
      <c r="HQH130" s="214"/>
      <c r="HQI130" s="389"/>
      <c r="HQJ130" s="390"/>
      <c r="HQK130" s="388"/>
      <c r="HQL130" s="214"/>
      <c r="HQM130" s="389"/>
      <c r="HQN130" s="390"/>
      <c r="HQO130" s="388"/>
      <c r="HQP130" s="214"/>
      <c r="HQQ130" s="389"/>
      <c r="HQR130" s="390"/>
      <c r="HQS130" s="388"/>
      <c r="HQT130" s="214"/>
      <c r="HQU130" s="389"/>
      <c r="HQV130" s="390"/>
      <c r="HQW130" s="388"/>
      <c r="HQX130" s="214"/>
      <c r="HQY130" s="389"/>
      <c r="HQZ130" s="390"/>
      <c r="HRA130" s="388"/>
      <c r="HRB130" s="214"/>
      <c r="HRC130" s="389"/>
      <c r="HRD130" s="390"/>
      <c r="HRE130" s="388"/>
      <c r="HRF130" s="214"/>
      <c r="HRG130" s="389"/>
      <c r="HRH130" s="390"/>
      <c r="HRI130" s="388"/>
      <c r="HRJ130" s="214"/>
      <c r="HRK130" s="389"/>
      <c r="HRL130" s="390"/>
      <c r="HRM130" s="388"/>
      <c r="HRN130" s="214"/>
      <c r="HRO130" s="389"/>
      <c r="HRP130" s="390"/>
      <c r="HRQ130" s="388"/>
      <c r="HRR130" s="214"/>
      <c r="HRS130" s="389"/>
      <c r="HRT130" s="390"/>
      <c r="HRU130" s="388"/>
      <c r="HRV130" s="214"/>
      <c r="HRW130" s="389"/>
      <c r="HRX130" s="390"/>
      <c r="HRY130" s="388"/>
      <c r="HRZ130" s="214"/>
      <c r="HSA130" s="389"/>
      <c r="HSB130" s="390"/>
      <c r="HSC130" s="388"/>
      <c r="HSD130" s="214"/>
      <c r="HSE130" s="389"/>
      <c r="HSF130" s="390"/>
      <c r="HSG130" s="388"/>
      <c r="HSH130" s="214"/>
      <c r="HSI130" s="389"/>
      <c r="HSJ130" s="390"/>
      <c r="HSK130" s="388"/>
      <c r="HSL130" s="214"/>
      <c r="HSM130" s="389"/>
      <c r="HSN130" s="390"/>
      <c r="HSO130" s="388"/>
      <c r="HSP130" s="214"/>
      <c r="HSQ130" s="389"/>
      <c r="HSR130" s="390"/>
      <c r="HSS130" s="388"/>
      <c r="HST130" s="214"/>
      <c r="HSU130" s="389"/>
      <c r="HSV130" s="390"/>
      <c r="HSW130" s="388"/>
      <c r="HSX130" s="214"/>
      <c r="HSY130" s="389"/>
      <c r="HSZ130" s="390"/>
      <c r="HTA130" s="388"/>
      <c r="HTB130" s="214"/>
      <c r="HTC130" s="389"/>
      <c r="HTD130" s="390"/>
      <c r="HTE130" s="388"/>
      <c r="HTF130" s="214"/>
      <c r="HTG130" s="389"/>
      <c r="HTH130" s="390"/>
      <c r="HTI130" s="388"/>
      <c r="HTJ130" s="214"/>
      <c r="HTK130" s="389"/>
      <c r="HTL130" s="390"/>
      <c r="HTM130" s="388"/>
      <c r="HTN130" s="214"/>
      <c r="HTO130" s="389"/>
      <c r="HTP130" s="390"/>
      <c r="HTQ130" s="388"/>
      <c r="HTR130" s="214"/>
      <c r="HTS130" s="389"/>
      <c r="HTT130" s="390"/>
      <c r="HTU130" s="388"/>
      <c r="HTV130" s="214"/>
      <c r="HTW130" s="389"/>
      <c r="HTX130" s="390"/>
      <c r="HTY130" s="388"/>
      <c r="HTZ130" s="214"/>
      <c r="HUA130" s="389"/>
      <c r="HUB130" s="390"/>
      <c r="HUC130" s="388"/>
      <c r="HUD130" s="214"/>
      <c r="HUE130" s="389"/>
      <c r="HUF130" s="390"/>
      <c r="HUG130" s="388"/>
      <c r="HUH130" s="214"/>
      <c r="HUI130" s="389"/>
      <c r="HUJ130" s="390"/>
      <c r="HUK130" s="388"/>
      <c r="HUL130" s="214"/>
      <c r="HUM130" s="389"/>
      <c r="HUN130" s="390"/>
      <c r="HUO130" s="388"/>
      <c r="HUP130" s="214"/>
      <c r="HUQ130" s="389"/>
      <c r="HUR130" s="390"/>
      <c r="HUS130" s="388"/>
      <c r="HUT130" s="214"/>
      <c r="HUU130" s="389"/>
      <c r="HUV130" s="390"/>
      <c r="HUW130" s="388"/>
      <c r="HUX130" s="214"/>
      <c r="HUY130" s="389"/>
      <c r="HUZ130" s="390"/>
      <c r="HVA130" s="388"/>
      <c r="HVB130" s="214"/>
      <c r="HVC130" s="389"/>
      <c r="HVD130" s="390"/>
      <c r="HVE130" s="388"/>
      <c r="HVF130" s="214"/>
      <c r="HVG130" s="389"/>
      <c r="HVH130" s="390"/>
      <c r="HVI130" s="388"/>
      <c r="HVJ130" s="214"/>
      <c r="HVK130" s="389"/>
      <c r="HVL130" s="390"/>
      <c r="HVM130" s="388"/>
      <c r="HVN130" s="214"/>
      <c r="HVO130" s="389"/>
      <c r="HVP130" s="390"/>
      <c r="HVQ130" s="388"/>
      <c r="HVR130" s="214"/>
      <c r="HVS130" s="389"/>
      <c r="HVT130" s="390"/>
      <c r="HVU130" s="388"/>
      <c r="HVV130" s="214"/>
      <c r="HVW130" s="389"/>
      <c r="HVX130" s="390"/>
      <c r="HVY130" s="388"/>
      <c r="HVZ130" s="214"/>
      <c r="HWA130" s="389"/>
      <c r="HWB130" s="390"/>
      <c r="HWC130" s="388"/>
      <c r="HWD130" s="214"/>
      <c r="HWE130" s="389"/>
      <c r="HWF130" s="390"/>
      <c r="HWG130" s="388"/>
      <c r="HWH130" s="214"/>
      <c r="HWI130" s="389"/>
      <c r="HWJ130" s="390"/>
      <c r="HWK130" s="388"/>
      <c r="HWL130" s="214"/>
      <c r="HWM130" s="389"/>
      <c r="HWN130" s="390"/>
      <c r="HWO130" s="388"/>
      <c r="HWP130" s="214"/>
      <c r="HWQ130" s="389"/>
      <c r="HWR130" s="390"/>
      <c r="HWS130" s="388"/>
      <c r="HWT130" s="214"/>
      <c r="HWU130" s="389"/>
      <c r="HWV130" s="390"/>
      <c r="HWW130" s="388"/>
      <c r="HWX130" s="214"/>
      <c r="HWY130" s="389"/>
      <c r="HWZ130" s="390"/>
      <c r="HXA130" s="388"/>
      <c r="HXB130" s="214"/>
      <c r="HXC130" s="389"/>
      <c r="HXD130" s="390"/>
      <c r="HXE130" s="388"/>
      <c r="HXF130" s="214"/>
      <c r="HXG130" s="389"/>
      <c r="HXH130" s="390"/>
      <c r="HXI130" s="388"/>
      <c r="HXJ130" s="214"/>
      <c r="HXK130" s="389"/>
      <c r="HXL130" s="390"/>
      <c r="HXM130" s="388"/>
      <c r="HXN130" s="214"/>
      <c r="HXO130" s="389"/>
      <c r="HXP130" s="390"/>
      <c r="HXQ130" s="388"/>
      <c r="HXR130" s="214"/>
      <c r="HXS130" s="389"/>
      <c r="HXT130" s="390"/>
      <c r="HXU130" s="388"/>
      <c r="HXV130" s="214"/>
      <c r="HXW130" s="389"/>
      <c r="HXX130" s="390"/>
      <c r="HXY130" s="388"/>
      <c r="HXZ130" s="214"/>
      <c r="HYA130" s="389"/>
      <c r="HYB130" s="390"/>
      <c r="HYC130" s="388"/>
      <c r="HYD130" s="214"/>
      <c r="HYE130" s="389"/>
      <c r="HYF130" s="390"/>
      <c r="HYG130" s="388"/>
      <c r="HYH130" s="214"/>
      <c r="HYI130" s="389"/>
      <c r="HYJ130" s="390"/>
      <c r="HYK130" s="388"/>
      <c r="HYL130" s="214"/>
      <c r="HYM130" s="389"/>
      <c r="HYN130" s="390"/>
      <c r="HYO130" s="388"/>
      <c r="HYP130" s="214"/>
      <c r="HYQ130" s="389"/>
      <c r="HYR130" s="390"/>
      <c r="HYS130" s="388"/>
      <c r="HYT130" s="214"/>
      <c r="HYU130" s="389"/>
      <c r="HYV130" s="390"/>
      <c r="HYW130" s="388"/>
      <c r="HYX130" s="214"/>
      <c r="HYY130" s="389"/>
      <c r="HYZ130" s="390"/>
      <c r="HZA130" s="388"/>
      <c r="HZB130" s="214"/>
      <c r="HZC130" s="389"/>
      <c r="HZD130" s="390"/>
      <c r="HZE130" s="388"/>
      <c r="HZF130" s="214"/>
      <c r="HZG130" s="389"/>
      <c r="HZH130" s="390"/>
      <c r="HZI130" s="388"/>
      <c r="HZJ130" s="214"/>
      <c r="HZK130" s="389"/>
      <c r="HZL130" s="390"/>
      <c r="HZM130" s="388"/>
      <c r="HZN130" s="214"/>
      <c r="HZO130" s="389"/>
      <c r="HZP130" s="390"/>
      <c r="HZQ130" s="388"/>
      <c r="HZR130" s="214"/>
      <c r="HZS130" s="389"/>
      <c r="HZT130" s="390"/>
      <c r="HZU130" s="388"/>
      <c r="HZV130" s="214"/>
      <c r="HZW130" s="389"/>
      <c r="HZX130" s="390"/>
      <c r="HZY130" s="388"/>
      <c r="HZZ130" s="214"/>
      <c r="IAA130" s="389"/>
      <c r="IAB130" s="390"/>
      <c r="IAC130" s="388"/>
      <c r="IAD130" s="214"/>
      <c r="IAE130" s="389"/>
      <c r="IAF130" s="390"/>
      <c r="IAG130" s="388"/>
      <c r="IAH130" s="214"/>
      <c r="IAI130" s="389"/>
      <c r="IAJ130" s="390"/>
      <c r="IAK130" s="388"/>
      <c r="IAL130" s="214"/>
      <c r="IAM130" s="389"/>
      <c r="IAN130" s="390"/>
      <c r="IAO130" s="388"/>
      <c r="IAP130" s="214"/>
      <c r="IAQ130" s="389"/>
      <c r="IAR130" s="390"/>
      <c r="IAS130" s="388"/>
      <c r="IAT130" s="214"/>
      <c r="IAU130" s="389"/>
      <c r="IAV130" s="390"/>
      <c r="IAW130" s="388"/>
      <c r="IAX130" s="214"/>
      <c r="IAY130" s="389"/>
      <c r="IAZ130" s="390"/>
      <c r="IBA130" s="388"/>
      <c r="IBB130" s="214"/>
      <c r="IBC130" s="389"/>
      <c r="IBD130" s="390"/>
      <c r="IBE130" s="388"/>
      <c r="IBF130" s="214"/>
      <c r="IBG130" s="389"/>
      <c r="IBH130" s="390"/>
      <c r="IBI130" s="388"/>
      <c r="IBJ130" s="214"/>
      <c r="IBK130" s="389"/>
      <c r="IBL130" s="390"/>
      <c r="IBM130" s="388"/>
      <c r="IBN130" s="214"/>
      <c r="IBO130" s="389"/>
      <c r="IBP130" s="390"/>
      <c r="IBQ130" s="388"/>
      <c r="IBR130" s="214"/>
      <c r="IBS130" s="389"/>
      <c r="IBT130" s="390"/>
      <c r="IBU130" s="388"/>
      <c r="IBV130" s="214"/>
      <c r="IBW130" s="389"/>
      <c r="IBX130" s="390"/>
      <c r="IBY130" s="388"/>
      <c r="IBZ130" s="214"/>
      <c r="ICA130" s="389"/>
      <c r="ICB130" s="390"/>
      <c r="ICC130" s="388"/>
      <c r="ICD130" s="214"/>
      <c r="ICE130" s="389"/>
      <c r="ICF130" s="390"/>
      <c r="ICG130" s="388"/>
      <c r="ICH130" s="214"/>
      <c r="ICI130" s="389"/>
      <c r="ICJ130" s="390"/>
      <c r="ICK130" s="388"/>
      <c r="ICL130" s="214"/>
      <c r="ICM130" s="389"/>
      <c r="ICN130" s="390"/>
      <c r="ICO130" s="388"/>
      <c r="ICP130" s="214"/>
      <c r="ICQ130" s="389"/>
      <c r="ICR130" s="390"/>
      <c r="ICS130" s="388"/>
      <c r="ICT130" s="214"/>
      <c r="ICU130" s="389"/>
      <c r="ICV130" s="390"/>
      <c r="ICW130" s="388"/>
      <c r="ICX130" s="214"/>
      <c r="ICY130" s="389"/>
      <c r="ICZ130" s="390"/>
      <c r="IDA130" s="388"/>
      <c r="IDB130" s="214"/>
      <c r="IDC130" s="389"/>
      <c r="IDD130" s="390"/>
      <c r="IDE130" s="388"/>
      <c r="IDF130" s="214"/>
      <c r="IDG130" s="389"/>
      <c r="IDH130" s="390"/>
      <c r="IDI130" s="388"/>
      <c r="IDJ130" s="214"/>
      <c r="IDK130" s="389"/>
      <c r="IDL130" s="390"/>
      <c r="IDM130" s="388"/>
      <c r="IDN130" s="214"/>
      <c r="IDO130" s="389"/>
      <c r="IDP130" s="390"/>
      <c r="IDQ130" s="388"/>
      <c r="IDR130" s="214"/>
      <c r="IDS130" s="389"/>
      <c r="IDT130" s="390"/>
      <c r="IDU130" s="388"/>
      <c r="IDV130" s="214"/>
      <c r="IDW130" s="389"/>
      <c r="IDX130" s="390"/>
      <c r="IDY130" s="388"/>
      <c r="IDZ130" s="214"/>
      <c r="IEA130" s="389"/>
      <c r="IEB130" s="390"/>
      <c r="IEC130" s="388"/>
      <c r="IED130" s="214"/>
      <c r="IEE130" s="389"/>
      <c r="IEF130" s="390"/>
      <c r="IEG130" s="388"/>
      <c r="IEH130" s="214"/>
      <c r="IEI130" s="389"/>
      <c r="IEJ130" s="390"/>
      <c r="IEK130" s="388"/>
      <c r="IEL130" s="214"/>
      <c r="IEM130" s="389"/>
      <c r="IEN130" s="390"/>
      <c r="IEO130" s="388"/>
      <c r="IEP130" s="214"/>
      <c r="IEQ130" s="389"/>
      <c r="IER130" s="390"/>
      <c r="IES130" s="388"/>
      <c r="IET130" s="214"/>
      <c r="IEU130" s="389"/>
      <c r="IEV130" s="390"/>
      <c r="IEW130" s="388"/>
      <c r="IEX130" s="214"/>
      <c r="IEY130" s="389"/>
      <c r="IEZ130" s="390"/>
      <c r="IFA130" s="388"/>
      <c r="IFB130" s="214"/>
      <c r="IFC130" s="389"/>
      <c r="IFD130" s="390"/>
      <c r="IFE130" s="388"/>
      <c r="IFF130" s="214"/>
      <c r="IFG130" s="389"/>
      <c r="IFH130" s="390"/>
      <c r="IFI130" s="388"/>
      <c r="IFJ130" s="214"/>
      <c r="IFK130" s="389"/>
      <c r="IFL130" s="390"/>
      <c r="IFM130" s="388"/>
      <c r="IFN130" s="214"/>
      <c r="IFO130" s="389"/>
      <c r="IFP130" s="390"/>
      <c r="IFQ130" s="388"/>
      <c r="IFR130" s="214"/>
      <c r="IFS130" s="389"/>
      <c r="IFT130" s="390"/>
      <c r="IFU130" s="388"/>
      <c r="IFV130" s="214"/>
      <c r="IFW130" s="389"/>
      <c r="IFX130" s="390"/>
      <c r="IFY130" s="388"/>
      <c r="IFZ130" s="214"/>
      <c r="IGA130" s="389"/>
      <c r="IGB130" s="390"/>
      <c r="IGC130" s="388"/>
      <c r="IGD130" s="214"/>
      <c r="IGE130" s="389"/>
      <c r="IGF130" s="390"/>
      <c r="IGG130" s="388"/>
      <c r="IGH130" s="214"/>
      <c r="IGI130" s="389"/>
      <c r="IGJ130" s="390"/>
      <c r="IGK130" s="388"/>
      <c r="IGL130" s="214"/>
      <c r="IGM130" s="389"/>
      <c r="IGN130" s="390"/>
      <c r="IGO130" s="388"/>
      <c r="IGP130" s="214"/>
      <c r="IGQ130" s="389"/>
      <c r="IGR130" s="390"/>
      <c r="IGS130" s="388"/>
      <c r="IGT130" s="214"/>
      <c r="IGU130" s="389"/>
      <c r="IGV130" s="390"/>
      <c r="IGW130" s="388"/>
      <c r="IGX130" s="214"/>
      <c r="IGY130" s="389"/>
      <c r="IGZ130" s="390"/>
      <c r="IHA130" s="388"/>
      <c r="IHB130" s="214"/>
      <c r="IHC130" s="389"/>
      <c r="IHD130" s="390"/>
      <c r="IHE130" s="388"/>
      <c r="IHF130" s="214"/>
      <c r="IHG130" s="389"/>
      <c r="IHH130" s="390"/>
      <c r="IHI130" s="388"/>
      <c r="IHJ130" s="214"/>
      <c r="IHK130" s="389"/>
      <c r="IHL130" s="390"/>
      <c r="IHM130" s="388"/>
      <c r="IHN130" s="214"/>
      <c r="IHO130" s="389"/>
      <c r="IHP130" s="390"/>
      <c r="IHQ130" s="388"/>
      <c r="IHR130" s="214"/>
      <c r="IHS130" s="389"/>
      <c r="IHT130" s="390"/>
      <c r="IHU130" s="388"/>
      <c r="IHV130" s="214"/>
      <c r="IHW130" s="389"/>
      <c r="IHX130" s="390"/>
      <c r="IHY130" s="388"/>
      <c r="IHZ130" s="214"/>
      <c r="IIA130" s="389"/>
      <c r="IIB130" s="390"/>
      <c r="IIC130" s="388"/>
      <c r="IID130" s="214"/>
      <c r="IIE130" s="389"/>
      <c r="IIF130" s="390"/>
      <c r="IIG130" s="388"/>
      <c r="IIH130" s="214"/>
      <c r="III130" s="389"/>
      <c r="IIJ130" s="390"/>
      <c r="IIK130" s="388"/>
      <c r="IIL130" s="214"/>
      <c r="IIM130" s="389"/>
      <c r="IIN130" s="390"/>
      <c r="IIO130" s="388"/>
      <c r="IIP130" s="214"/>
      <c r="IIQ130" s="389"/>
      <c r="IIR130" s="390"/>
      <c r="IIS130" s="388"/>
      <c r="IIT130" s="214"/>
      <c r="IIU130" s="389"/>
      <c r="IIV130" s="390"/>
      <c r="IIW130" s="388"/>
      <c r="IIX130" s="214"/>
      <c r="IIY130" s="389"/>
      <c r="IIZ130" s="390"/>
      <c r="IJA130" s="388"/>
      <c r="IJB130" s="214"/>
      <c r="IJC130" s="389"/>
      <c r="IJD130" s="390"/>
      <c r="IJE130" s="388"/>
      <c r="IJF130" s="214"/>
      <c r="IJG130" s="389"/>
      <c r="IJH130" s="390"/>
      <c r="IJI130" s="388"/>
      <c r="IJJ130" s="214"/>
      <c r="IJK130" s="389"/>
      <c r="IJL130" s="390"/>
      <c r="IJM130" s="388"/>
      <c r="IJN130" s="214"/>
      <c r="IJO130" s="389"/>
      <c r="IJP130" s="390"/>
      <c r="IJQ130" s="388"/>
      <c r="IJR130" s="214"/>
      <c r="IJS130" s="389"/>
      <c r="IJT130" s="390"/>
      <c r="IJU130" s="388"/>
      <c r="IJV130" s="214"/>
      <c r="IJW130" s="389"/>
      <c r="IJX130" s="390"/>
      <c r="IJY130" s="388"/>
      <c r="IJZ130" s="214"/>
      <c r="IKA130" s="389"/>
      <c r="IKB130" s="390"/>
      <c r="IKC130" s="388"/>
      <c r="IKD130" s="214"/>
      <c r="IKE130" s="389"/>
      <c r="IKF130" s="390"/>
      <c r="IKG130" s="388"/>
      <c r="IKH130" s="214"/>
      <c r="IKI130" s="389"/>
      <c r="IKJ130" s="390"/>
      <c r="IKK130" s="388"/>
      <c r="IKL130" s="214"/>
      <c r="IKM130" s="389"/>
      <c r="IKN130" s="390"/>
      <c r="IKO130" s="388"/>
      <c r="IKP130" s="214"/>
      <c r="IKQ130" s="389"/>
      <c r="IKR130" s="390"/>
      <c r="IKS130" s="388"/>
      <c r="IKT130" s="214"/>
      <c r="IKU130" s="389"/>
      <c r="IKV130" s="390"/>
      <c r="IKW130" s="388"/>
      <c r="IKX130" s="214"/>
      <c r="IKY130" s="389"/>
      <c r="IKZ130" s="390"/>
      <c r="ILA130" s="388"/>
      <c r="ILB130" s="214"/>
      <c r="ILC130" s="389"/>
      <c r="ILD130" s="390"/>
      <c r="ILE130" s="388"/>
      <c r="ILF130" s="214"/>
      <c r="ILG130" s="389"/>
      <c r="ILH130" s="390"/>
      <c r="ILI130" s="388"/>
      <c r="ILJ130" s="214"/>
      <c r="ILK130" s="389"/>
      <c r="ILL130" s="390"/>
      <c r="ILM130" s="388"/>
      <c r="ILN130" s="214"/>
      <c r="ILO130" s="389"/>
      <c r="ILP130" s="390"/>
      <c r="ILQ130" s="388"/>
      <c r="ILR130" s="214"/>
      <c r="ILS130" s="389"/>
      <c r="ILT130" s="390"/>
      <c r="ILU130" s="388"/>
      <c r="ILV130" s="214"/>
      <c r="ILW130" s="389"/>
      <c r="ILX130" s="390"/>
      <c r="ILY130" s="388"/>
      <c r="ILZ130" s="214"/>
      <c r="IMA130" s="389"/>
      <c r="IMB130" s="390"/>
      <c r="IMC130" s="388"/>
      <c r="IMD130" s="214"/>
      <c r="IME130" s="389"/>
      <c r="IMF130" s="390"/>
      <c r="IMG130" s="388"/>
      <c r="IMH130" s="214"/>
      <c r="IMI130" s="389"/>
      <c r="IMJ130" s="390"/>
      <c r="IMK130" s="388"/>
      <c r="IML130" s="214"/>
      <c r="IMM130" s="389"/>
      <c r="IMN130" s="390"/>
      <c r="IMO130" s="388"/>
      <c r="IMP130" s="214"/>
      <c r="IMQ130" s="389"/>
      <c r="IMR130" s="390"/>
      <c r="IMS130" s="388"/>
      <c r="IMT130" s="214"/>
      <c r="IMU130" s="389"/>
      <c r="IMV130" s="390"/>
      <c r="IMW130" s="388"/>
      <c r="IMX130" s="214"/>
      <c r="IMY130" s="389"/>
      <c r="IMZ130" s="390"/>
      <c r="INA130" s="388"/>
      <c r="INB130" s="214"/>
      <c r="INC130" s="389"/>
      <c r="IND130" s="390"/>
      <c r="INE130" s="388"/>
      <c r="INF130" s="214"/>
      <c r="ING130" s="389"/>
      <c r="INH130" s="390"/>
      <c r="INI130" s="388"/>
      <c r="INJ130" s="214"/>
      <c r="INK130" s="389"/>
      <c r="INL130" s="390"/>
      <c r="INM130" s="388"/>
      <c r="INN130" s="214"/>
      <c r="INO130" s="389"/>
      <c r="INP130" s="390"/>
      <c r="INQ130" s="388"/>
      <c r="INR130" s="214"/>
      <c r="INS130" s="389"/>
      <c r="INT130" s="390"/>
      <c r="INU130" s="388"/>
      <c r="INV130" s="214"/>
      <c r="INW130" s="389"/>
      <c r="INX130" s="390"/>
      <c r="INY130" s="388"/>
      <c r="INZ130" s="214"/>
      <c r="IOA130" s="389"/>
      <c r="IOB130" s="390"/>
      <c r="IOC130" s="388"/>
      <c r="IOD130" s="214"/>
      <c r="IOE130" s="389"/>
      <c r="IOF130" s="390"/>
      <c r="IOG130" s="388"/>
      <c r="IOH130" s="214"/>
      <c r="IOI130" s="389"/>
      <c r="IOJ130" s="390"/>
      <c r="IOK130" s="388"/>
      <c r="IOL130" s="214"/>
      <c r="IOM130" s="389"/>
      <c r="ION130" s="390"/>
      <c r="IOO130" s="388"/>
      <c r="IOP130" s="214"/>
      <c r="IOQ130" s="389"/>
      <c r="IOR130" s="390"/>
      <c r="IOS130" s="388"/>
      <c r="IOT130" s="214"/>
      <c r="IOU130" s="389"/>
      <c r="IOV130" s="390"/>
      <c r="IOW130" s="388"/>
      <c r="IOX130" s="214"/>
      <c r="IOY130" s="389"/>
      <c r="IOZ130" s="390"/>
      <c r="IPA130" s="388"/>
      <c r="IPB130" s="214"/>
      <c r="IPC130" s="389"/>
      <c r="IPD130" s="390"/>
      <c r="IPE130" s="388"/>
      <c r="IPF130" s="214"/>
      <c r="IPG130" s="389"/>
      <c r="IPH130" s="390"/>
      <c r="IPI130" s="388"/>
      <c r="IPJ130" s="214"/>
      <c r="IPK130" s="389"/>
      <c r="IPL130" s="390"/>
      <c r="IPM130" s="388"/>
      <c r="IPN130" s="214"/>
      <c r="IPO130" s="389"/>
      <c r="IPP130" s="390"/>
      <c r="IPQ130" s="388"/>
      <c r="IPR130" s="214"/>
      <c r="IPS130" s="389"/>
      <c r="IPT130" s="390"/>
      <c r="IPU130" s="388"/>
      <c r="IPV130" s="214"/>
      <c r="IPW130" s="389"/>
      <c r="IPX130" s="390"/>
      <c r="IPY130" s="388"/>
      <c r="IPZ130" s="214"/>
      <c r="IQA130" s="389"/>
      <c r="IQB130" s="390"/>
      <c r="IQC130" s="388"/>
      <c r="IQD130" s="214"/>
      <c r="IQE130" s="389"/>
      <c r="IQF130" s="390"/>
      <c r="IQG130" s="388"/>
      <c r="IQH130" s="214"/>
      <c r="IQI130" s="389"/>
      <c r="IQJ130" s="390"/>
      <c r="IQK130" s="388"/>
      <c r="IQL130" s="214"/>
      <c r="IQM130" s="389"/>
      <c r="IQN130" s="390"/>
      <c r="IQO130" s="388"/>
      <c r="IQP130" s="214"/>
      <c r="IQQ130" s="389"/>
      <c r="IQR130" s="390"/>
      <c r="IQS130" s="388"/>
      <c r="IQT130" s="214"/>
      <c r="IQU130" s="389"/>
      <c r="IQV130" s="390"/>
      <c r="IQW130" s="388"/>
      <c r="IQX130" s="214"/>
      <c r="IQY130" s="389"/>
      <c r="IQZ130" s="390"/>
      <c r="IRA130" s="388"/>
      <c r="IRB130" s="214"/>
      <c r="IRC130" s="389"/>
      <c r="IRD130" s="390"/>
      <c r="IRE130" s="388"/>
      <c r="IRF130" s="214"/>
      <c r="IRG130" s="389"/>
      <c r="IRH130" s="390"/>
      <c r="IRI130" s="388"/>
      <c r="IRJ130" s="214"/>
      <c r="IRK130" s="389"/>
      <c r="IRL130" s="390"/>
      <c r="IRM130" s="388"/>
      <c r="IRN130" s="214"/>
      <c r="IRO130" s="389"/>
      <c r="IRP130" s="390"/>
      <c r="IRQ130" s="388"/>
      <c r="IRR130" s="214"/>
      <c r="IRS130" s="389"/>
      <c r="IRT130" s="390"/>
      <c r="IRU130" s="388"/>
      <c r="IRV130" s="214"/>
      <c r="IRW130" s="389"/>
      <c r="IRX130" s="390"/>
      <c r="IRY130" s="388"/>
      <c r="IRZ130" s="214"/>
      <c r="ISA130" s="389"/>
      <c r="ISB130" s="390"/>
      <c r="ISC130" s="388"/>
      <c r="ISD130" s="214"/>
      <c r="ISE130" s="389"/>
      <c r="ISF130" s="390"/>
      <c r="ISG130" s="388"/>
      <c r="ISH130" s="214"/>
      <c r="ISI130" s="389"/>
      <c r="ISJ130" s="390"/>
      <c r="ISK130" s="388"/>
      <c r="ISL130" s="214"/>
      <c r="ISM130" s="389"/>
      <c r="ISN130" s="390"/>
      <c r="ISO130" s="388"/>
      <c r="ISP130" s="214"/>
      <c r="ISQ130" s="389"/>
      <c r="ISR130" s="390"/>
      <c r="ISS130" s="388"/>
      <c r="IST130" s="214"/>
      <c r="ISU130" s="389"/>
      <c r="ISV130" s="390"/>
      <c r="ISW130" s="388"/>
      <c r="ISX130" s="214"/>
      <c r="ISY130" s="389"/>
      <c r="ISZ130" s="390"/>
      <c r="ITA130" s="388"/>
      <c r="ITB130" s="214"/>
      <c r="ITC130" s="389"/>
      <c r="ITD130" s="390"/>
      <c r="ITE130" s="388"/>
      <c r="ITF130" s="214"/>
      <c r="ITG130" s="389"/>
      <c r="ITH130" s="390"/>
      <c r="ITI130" s="388"/>
      <c r="ITJ130" s="214"/>
      <c r="ITK130" s="389"/>
      <c r="ITL130" s="390"/>
      <c r="ITM130" s="388"/>
      <c r="ITN130" s="214"/>
      <c r="ITO130" s="389"/>
      <c r="ITP130" s="390"/>
      <c r="ITQ130" s="388"/>
      <c r="ITR130" s="214"/>
      <c r="ITS130" s="389"/>
      <c r="ITT130" s="390"/>
      <c r="ITU130" s="388"/>
      <c r="ITV130" s="214"/>
      <c r="ITW130" s="389"/>
      <c r="ITX130" s="390"/>
      <c r="ITY130" s="388"/>
      <c r="ITZ130" s="214"/>
      <c r="IUA130" s="389"/>
      <c r="IUB130" s="390"/>
      <c r="IUC130" s="388"/>
      <c r="IUD130" s="214"/>
      <c r="IUE130" s="389"/>
      <c r="IUF130" s="390"/>
      <c r="IUG130" s="388"/>
      <c r="IUH130" s="214"/>
      <c r="IUI130" s="389"/>
      <c r="IUJ130" s="390"/>
      <c r="IUK130" s="388"/>
      <c r="IUL130" s="214"/>
      <c r="IUM130" s="389"/>
      <c r="IUN130" s="390"/>
      <c r="IUO130" s="388"/>
      <c r="IUP130" s="214"/>
      <c r="IUQ130" s="389"/>
      <c r="IUR130" s="390"/>
      <c r="IUS130" s="388"/>
      <c r="IUT130" s="214"/>
      <c r="IUU130" s="389"/>
      <c r="IUV130" s="390"/>
      <c r="IUW130" s="388"/>
      <c r="IUX130" s="214"/>
      <c r="IUY130" s="389"/>
      <c r="IUZ130" s="390"/>
      <c r="IVA130" s="388"/>
      <c r="IVB130" s="214"/>
      <c r="IVC130" s="389"/>
      <c r="IVD130" s="390"/>
      <c r="IVE130" s="388"/>
      <c r="IVF130" s="214"/>
      <c r="IVG130" s="389"/>
      <c r="IVH130" s="390"/>
      <c r="IVI130" s="388"/>
      <c r="IVJ130" s="214"/>
      <c r="IVK130" s="389"/>
      <c r="IVL130" s="390"/>
      <c r="IVM130" s="388"/>
      <c r="IVN130" s="214"/>
      <c r="IVO130" s="389"/>
      <c r="IVP130" s="390"/>
      <c r="IVQ130" s="388"/>
      <c r="IVR130" s="214"/>
      <c r="IVS130" s="389"/>
      <c r="IVT130" s="390"/>
      <c r="IVU130" s="388"/>
      <c r="IVV130" s="214"/>
      <c r="IVW130" s="389"/>
      <c r="IVX130" s="390"/>
      <c r="IVY130" s="388"/>
      <c r="IVZ130" s="214"/>
      <c r="IWA130" s="389"/>
      <c r="IWB130" s="390"/>
      <c r="IWC130" s="388"/>
      <c r="IWD130" s="214"/>
      <c r="IWE130" s="389"/>
      <c r="IWF130" s="390"/>
      <c r="IWG130" s="388"/>
      <c r="IWH130" s="214"/>
      <c r="IWI130" s="389"/>
      <c r="IWJ130" s="390"/>
      <c r="IWK130" s="388"/>
      <c r="IWL130" s="214"/>
      <c r="IWM130" s="389"/>
      <c r="IWN130" s="390"/>
      <c r="IWO130" s="388"/>
      <c r="IWP130" s="214"/>
      <c r="IWQ130" s="389"/>
      <c r="IWR130" s="390"/>
      <c r="IWS130" s="388"/>
      <c r="IWT130" s="214"/>
      <c r="IWU130" s="389"/>
      <c r="IWV130" s="390"/>
      <c r="IWW130" s="388"/>
      <c r="IWX130" s="214"/>
      <c r="IWY130" s="389"/>
      <c r="IWZ130" s="390"/>
      <c r="IXA130" s="388"/>
      <c r="IXB130" s="214"/>
      <c r="IXC130" s="389"/>
      <c r="IXD130" s="390"/>
      <c r="IXE130" s="388"/>
      <c r="IXF130" s="214"/>
      <c r="IXG130" s="389"/>
      <c r="IXH130" s="390"/>
      <c r="IXI130" s="388"/>
      <c r="IXJ130" s="214"/>
      <c r="IXK130" s="389"/>
      <c r="IXL130" s="390"/>
      <c r="IXM130" s="388"/>
      <c r="IXN130" s="214"/>
      <c r="IXO130" s="389"/>
      <c r="IXP130" s="390"/>
      <c r="IXQ130" s="388"/>
      <c r="IXR130" s="214"/>
      <c r="IXS130" s="389"/>
      <c r="IXT130" s="390"/>
      <c r="IXU130" s="388"/>
      <c r="IXV130" s="214"/>
      <c r="IXW130" s="389"/>
      <c r="IXX130" s="390"/>
      <c r="IXY130" s="388"/>
      <c r="IXZ130" s="214"/>
      <c r="IYA130" s="389"/>
      <c r="IYB130" s="390"/>
      <c r="IYC130" s="388"/>
      <c r="IYD130" s="214"/>
      <c r="IYE130" s="389"/>
      <c r="IYF130" s="390"/>
      <c r="IYG130" s="388"/>
      <c r="IYH130" s="214"/>
      <c r="IYI130" s="389"/>
      <c r="IYJ130" s="390"/>
      <c r="IYK130" s="388"/>
      <c r="IYL130" s="214"/>
      <c r="IYM130" s="389"/>
      <c r="IYN130" s="390"/>
      <c r="IYO130" s="388"/>
      <c r="IYP130" s="214"/>
      <c r="IYQ130" s="389"/>
      <c r="IYR130" s="390"/>
      <c r="IYS130" s="388"/>
      <c r="IYT130" s="214"/>
      <c r="IYU130" s="389"/>
      <c r="IYV130" s="390"/>
      <c r="IYW130" s="388"/>
      <c r="IYX130" s="214"/>
      <c r="IYY130" s="389"/>
      <c r="IYZ130" s="390"/>
      <c r="IZA130" s="388"/>
      <c r="IZB130" s="214"/>
      <c r="IZC130" s="389"/>
      <c r="IZD130" s="390"/>
      <c r="IZE130" s="388"/>
      <c r="IZF130" s="214"/>
      <c r="IZG130" s="389"/>
      <c r="IZH130" s="390"/>
      <c r="IZI130" s="388"/>
      <c r="IZJ130" s="214"/>
      <c r="IZK130" s="389"/>
      <c r="IZL130" s="390"/>
      <c r="IZM130" s="388"/>
      <c r="IZN130" s="214"/>
      <c r="IZO130" s="389"/>
      <c r="IZP130" s="390"/>
      <c r="IZQ130" s="388"/>
      <c r="IZR130" s="214"/>
      <c r="IZS130" s="389"/>
      <c r="IZT130" s="390"/>
      <c r="IZU130" s="388"/>
      <c r="IZV130" s="214"/>
      <c r="IZW130" s="389"/>
      <c r="IZX130" s="390"/>
      <c r="IZY130" s="388"/>
      <c r="IZZ130" s="214"/>
      <c r="JAA130" s="389"/>
      <c r="JAB130" s="390"/>
      <c r="JAC130" s="388"/>
      <c r="JAD130" s="214"/>
      <c r="JAE130" s="389"/>
      <c r="JAF130" s="390"/>
      <c r="JAG130" s="388"/>
      <c r="JAH130" s="214"/>
      <c r="JAI130" s="389"/>
      <c r="JAJ130" s="390"/>
      <c r="JAK130" s="388"/>
      <c r="JAL130" s="214"/>
      <c r="JAM130" s="389"/>
      <c r="JAN130" s="390"/>
      <c r="JAO130" s="388"/>
      <c r="JAP130" s="214"/>
      <c r="JAQ130" s="389"/>
      <c r="JAR130" s="390"/>
      <c r="JAS130" s="388"/>
      <c r="JAT130" s="214"/>
      <c r="JAU130" s="389"/>
      <c r="JAV130" s="390"/>
      <c r="JAW130" s="388"/>
      <c r="JAX130" s="214"/>
      <c r="JAY130" s="389"/>
      <c r="JAZ130" s="390"/>
      <c r="JBA130" s="388"/>
      <c r="JBB130" s="214"/>
      <c r="JBC130" s="389"/>
      <c r="JBD130" s="390"/>
      <c r="JBE130" s="388"/>
      <c r="JBF130" s="214"/>
      <c r="JBG130" s="389"/>
      <c r="JBH130" s="390"/>
      <c r="JBI130" s="388"/>
      <c r="JBJ130" s="214"/>
      <c r="JBK130" s="389"/>
      <c r="JBL130" s="390"/>
      <c r="JBM130" s="388"/>
      <c r="JBN130" s="214"/>
      <c r="JBO130" s="389"/>
      <c r="JBP130" s="390"/>
      <c r="JBQ130" s="388"/>
      <c r="JBR130" s="214"/>
      <c r="JBS130" s="389"/>
      <c r="JBT130" s="390"/>
      <c r="JBU130" s="388"/>
      <c r="JBV130" s="214"/>
      <c r="JBW130" s="389"/>
      <c r="JBX130" s="390"/>
      <c r="JBY130" s="388"/>
      <c r="JBZ130" s="214"/>
      <c r="JCA130" s="389"/>
      <c r="JCB130" s="390"/>
      <c r="JCC130" s="388"/>
      <c r="JCD130" s="214"/>
      <c r="JCE130" s="389"/>
      <c r="JCF130" s="390"/>
      <c r="JCG130" s="388"/>
      <c r="JCH130" s="214"/>
      <c r="JCI130" s="389"/>
      <c r="JCJ130" s="390"/>
      <c r="JCK130" s="388"/>
      <c r="JCL130" s="214"/>
      <c r="JCM130" s="389"/>
      <c r="JCN130" s="390"/>
      <c r="JCO130" s="388"/>
      <c r="JCP130" s="214"/>
      <c r="JCQ130" s="389"/>
      <c r="JCR130" s="390"/>
      <c r="JCS130" s="388"/>
      <c r="JCT130" s="214"/>
      <c r="JCU130" s="389"/>
      <c r="JCV130" s="390"/>
      <c r="JCW130" s="388"/>
      <c r="JCX130" s="214"/>
      <c r="JCY130" s="389"/>
      <c r="JCZ130" s="390"/>
      <c r="JDA130" s="388"/>
      <c r="JDB130" s="214"/>
      <c r="JDC130" s="389"/>
      <c r="JDD130" s="390"/>
      <c r="JDE130" s="388"/>
      <c r="JDF130" s="214"/>
      <c r="JDG130" s="389"/>
      <c r="JDH130" s="390"/>
      <c r="JDI130" s="388"/>
      <c r="JDJ130" s="214"/>
      <c r="JDK130" s="389"/>
      <c r="JDL130" s="390"/>
      <c r="JDM130" s="388"/>
      <c r="JDN130" s="214"/>
      <c r="JDO130" s="389"/>
      <c r="JDP130" s="390"/>
      <c r="JDQ130" s="388"/>
      <c r="JDR130" s="214"/>
      <c r="JDS130" s="389"/>
      <c r="JDT130" s="390"/>
      <c r="JDU130" s="388"/>
      <c r="JDV130" s="214"/>
      <c r="JDW130" s="389"/>
      <c r="JDX130" s="390"/>
      <c r="JDY130" s="388"/>
      <c r="JDZ130" s="214"/>
      <c r="JEA130" s="389"/>
      <c r="JEB130" s="390"/>
      <c r="JEC130" s="388"/>
      <c r="JED130" s="214"/>
      <c r="JEE130" s="389"/>
      <c r="JEF130" s="390"/>
      <c r="JEG130" s="388"/>
      <c r="JEH130" s="214"/>
      <c r="JEI130" s="389"/>
      <c r="JEJ130" s="390"/>
      <c r="JEK130" s="388"/>
      <c r="JEL130" s="214"/>
      <c r="JEM130" s="389"/>
      <c r="JEN130" s="390"/>
      <c r="JEO130" s="388"/>
      <c r="JEP130" s="214"/>
      <c r="JEQ130" s="389"/>
      <c r="JER130" s="390"/>
      <c r="JES130" s="388"/>
      <c r="JET130" s="214"/>
      <c r="JEU130" s="389"/>
      <c r="JEV130" s="390"/>
      <c r="JEW130" s="388"/>
      <c r="JEX130" s="214"/>
      <c r="JEY130" s="389"/>
      <c r="JEZ130" s="390"/>
      <c r="JFA130" s="388"/>
      <c r="JFB130" s="214"/>
      <c r="JFC130" s="389"/>
      <c r="JFD130" s="390"/>
      <c r="JFE130" s="388"/>
      <c r="JFF130" s="214"/>
      <c r="JFG130" s="389"/>
      <c r="JFH130" s="390"/>
      <c r="JFI130" s="388"/>
      <c r="JFJ130" s="214"/>
      <c r="JFK130" s="389"/>
      <c r="JFL130" s="390"/>
      <c r="JFM130" s="388"/>
      <c r="JFN130" s="214"/>
      <c r="JFO130" s="389"/>
      <c r="JFP130" s="390"/>
      <c r="JFQ130" s="388"/>
      <c r="JFR130" s="214"/>
      <c r="JFS130" s="389"/>
      <c r="JFT130" s="390"/>
      <c r="JFU130" s="388"/>
      <c r="JFV130" s="214"/>
      <c r="JFW130" s="389"/>
      <c r="JFX130" s="390"/>
      <c r="JFY130" s="388"/>
      <c r="JFZ130" s="214"/>
      <c r="JGA130" s="389"/>
      <c r="JGB130" s="390"/>
      <c r="JGC130" s="388"/>
      <c r="JGD130" s="214"/>
      <c r="JGE130" s="389"/>
      <c r="JGF130" s="390"/>
      <c r="JGG130" s="388"/>
      <c r="JGH130" s="214"/>
      <c r="JGI130" s="389"/>
      <c r="JGJ130" s="390"/>
      <c r="JGK130" s="388"/>
      <c r="JGL130" s="214"/>
      <c r="JGM130" s="389"/>
      <c r="JGN130" s="390"/>
      <c r="JGO130" s="388"/>
      <c r="JGP130" s="214"/>
      <c r="JGQ130" s="389"/>
      <c r="JGR130" s="390"/>
      <c r="JGS130" s="388"/>
      <c r="JGT130" s="214"/>
      <c r="JGU130" s="389"/>
      <c r="JGV130" s="390"/>
      <c r="JGW130" s="388"/>
      <c r="JGX130" s="214"/>
      <c r="JGY130" s="389"/>
      <c r="JGZ130" s="390"/>
      <c r="JHA130" s="388"/>
      <c r="JHB130" s="214"/>
      <c r="JHC130" s="389"/>
      <c r="JHD130" s="390"/>
      <c r="JHE130" s="388"/>
      <c r="JHF130" s="214"/>
      <c r="JHG130" s="389"/>
      <c r="JHH130" s="390"/>
      <c r="JHI130" s="388"/>
      <c r="JHJ130" s="214"/>
      <c r="JHK130" s="389"/>
      <c r="JHL130" s="390"/>
      <c r="JHM130" s="388"/>
      <c r="JHN130" s="214"/>
      <c r="JHO130" s="389"/>
      <c r="JHP130" s="390"/>
      <c r="JHQ130" s="388"/>
      <c r="JHR130" s="214"/>
      <c r="JHS130" s="389"/>
      <c r="JHT130" s="390"/>
      <c r="JHU130" s="388"/>
      <c r="JHV130" s="214"/>
      <c r="JHW130" s="389"/>
      <c r="JHX130" s="390"/>
      <c r="JHY130" s="388"/>
      <c r="JHZ130" s="214"/>
      <c r="JIA130" s="389"/>
      <c r="JIB130" s="390"/>
      <c r="JIC130" s="388"/>
      <c r="JID130" s="214"/>
      <c r="JIE130" s="389"/>
      <c r="JIF130" s="390"/>
      <c r="JIG130" s="388"/>
      <c r="JIH130" s="214"/>
      <c r="JII130" s="389"/>
      <c r="JIJ130" s="390"/>
      <c r="JIK130" s="388"/>
      <c r="JIL130" s="214"/>
      <c r="JIM130" s="389"/>
      <c r="JIN130" s="390"/>
      <c r="JIO130" s="388"/>
      <c r="JIP130" s="214"/>
      <c r="JIQ130" s="389"/>
      <c r="JIR130" s="390"/>
      <c r="JIS130" s="388"/>
      <c r="JIT130" s="214"/>
      <c r="JIU130" s="389"/>
      <c r="JIV130" s="390"/>
      <c r="JIW130" s="388"/>
      <c r="JIX130" s="214"/>
      <c r="JIY130" s="389"/>
      <c r="JIZ130" s="390"/>
      <c r="JJA130" s="388"/>
      <c r="JJB130" s="214"/>
      <c r="JJC130" s="389"/>
      <c r="JJD130" s="390"/>
      <c r="JJE130" s="388"/>
      <c r="JJF130" s="214"/>
      <c r="JJG130" s="389"/>
      <c r="JJH130" s="390"/>
      <c r="JJI130" s="388"/>
      <c r="JJJ130" s="214"/>
      <c r="JJK130" s="389"/>
      <c r="JJL130" s="390"/>
      <c r="JJM130" s="388"/>
      <c r="JJN130" s="214"/>
      <c r="JJO130" s="389"/>
      <c r="JJP130" s="390"/>
      <c r="JJQ130" s="388"/>
      <c r="JJR130" s="214"/>
      <c r="JJS130" s="389"/>
      <c r="JJT130" s="390"/>
      <c r="JJU130" s="388"/>
      <c r="JJV130" s="214"/>
      <c r="JJW130" s="389"/>
      <c r="JJX130" s="390"/>
      <c r="JJY130" s="388"/>
      <c r="JJZ130" s="214"/>
      <c r="JKA130" s="389"/>
      <c r="JKB130" s="390"/>
      <c r="JKC130" s="388"/>
      <c r="JKD130" s="214"/>
      <c r="JKE130" s="389"/>
      <c r="JKF130" s="390"/>
      <c r="JKG130" s="388"/>
      <c r="JKH130" s="214"/>
      <c r="JKI130" s="389"/>
      <c r="JKJ130" s="390"/>
      <c r="JKK130" s="388"/>
      <c r="JKL130" s="214"/>
      <c r="JKM130" s="389"/>
      <c r="JKN130" s="390"/>
      <c r="JKO130" s="388"/>
      <c r="JKP130" s="214"/>
      <c r="JKQ130" s="389"/>
      <c r="JKR130" s="390"/>
      <c r="JKS130" s="388"/>
      <c r="JKT130" s="214"/>
      <c r="JKU130" s="389"/>
      <c r="JKV130" s="390"/>
      <c r="JKW130" s="388"/>
      <c r="JKX130" s="214"/>
      <c r="JKY130" s="389"/>
      <c r="JKZ130" s="390"/>
      <c r="JLA130" s="388"/>
      <c r="JLB130" s="214"/>
      <c r="JLC130" s="389"/>
      <c r="JLD130" s="390"/>
      <c r="JLE130" s="388"/>
      <c r="JLF130" s="214"/>
      <c r="JLG130" s="389"/>
      <c r="JLH130" s="390"/>
      <c r="JLI130" s="388"/>
      <c r="JLJ130" s="214"/>
      <c r="JLK130" s="389"/>
      <c r="JLL130" s="390"/>
      <c r="JLM130" s="388"/>
      <c r="JLN130" s="214"/>
      <c r="JLO130" s="389"/>
      <c r="JLP130" s="390"/>
      <c r="JLQ130" s="388"/>
      <c r="JLR130" s="214"/>
      <c r="JLS130" s="389"/>
      <c r="JLT130" s="390"/>
      <c r="JLU130" s="388"/>
      <c r="JLV130" s="214"/>
      <c r="JLW130" s="389"/>
      <c r="JLX130" s="390"/>
      <c r="JLY130" s="388"/>
      <c r="JLZ130" s="214"/>
      <c r="JMA130" s="389"/>
      <c r="JMB130" s="390"/>
      <c r="JMC130" s="388"/>
      <c r="JMD130" s="214"/>
      <c r="JME130" s="389"/>
      <c r="JMF130" s="390"/>
      <c r="JMG130" s="388"/>
      <c r="JMH130" s="214"/>
      <c r="JMI130" s="389"/>
      <c r="JMJ130" s="390"/>
      <c r="JMK130" s="388"/>
      <c r="JML130" s="214"/>
      <c r="JMM130" s="389"/>
      <c r="JMN130" s="390"/>
      <c r="JMO130" s="388"/>
      <c r="JMP130" s="214"/>
      <c r="JMQ130" s="389"/>
      <c r="JMR130" s="390"/>
      <c r="JMS130" s="388"/>
      <c r="JMT130" s="214"/>
      <c r="JMU130" s="389"/>
      <c r="JMV130" s="390"/>
      <c r="JMW130" s="388"/>
      <c r="JMX130" s="214"/>
      <c r="JMY130" s="389"/>
      <c r="JMZ130" s="390"/>
      <c r="JNA130" s="388"/>
      <c r="JNB130" s="214"/>
      <c r="JNC130" s="389"/>
      <c r="JND130" s="390"/>
      <c r="JNE130" s="388"/>
      <c r="JNF130" s="214"/>
      <c r="JNG130" s="389"/>
      <c r="JNH130" s="390"/>
      <c r="JNI130" s="388"/>
      <c r="JNJ130" s="214"/>
      <c r="JNK130" s="389"/>
      <c r="JNL130" s="390"/>
      <c r="JNM130" s="388"/>
      <c r="JNN130" s="214"/>
      <c r="JNO130" s="389"/>
      <c r="JNP130" s="390"/>
      <c r="JNQ130" s="388"/>
      <c r="JNR130" s="214"/>
      <c r="JNS130" s="389"/>
      <c r="JNT130" s="390"/>
      <c r="JNU130" s="388"/>
      <c r="JNV130" s="214"/>
      <c r="JNW130" s="389"/>
      <c r="JNX130" s="390"/>
      <c r="JNY130" s="388"/>
      <c r="JNZ130" s="214"/>
      <c r="JOA130" s="389"/>
      <c r="JOB130" s="390"/>
      <c r="JOC130" s="388"/>
      <c r="JOD130" s="214"/>
      <c r="JOE130" s="389"/>
      <c r="JOF130" s="390"/>
      <c r="JOG130" s="388"/>
      <c r="JOH130" s="214"/>
      <c r="JOI130" s="389"/>
      <c r="JOJ130" s="390"/>
      <c r="JOK130" s="388"/>
      <c r="JOL130" s="214"/>
      <c r="JOM130" s="389"/>
      <c r="JON130" s="390"/>
      <c r="JOO130" s="388"/>
      <c r="JOP130" s="214"/>
      <c r="JOQ130" s="389"/>
      <c r="JOR130" s="390"/>
      <c r="JOS130" s="388"/>
      <c r="JOT130" s="214"/>
      <c r="JOU130" s="389"/>
      <c r="JOV130" s="390"/>
      <c r="JOW130" s="388"/>
      <c r="JOX130" s="214"/>
      <c r="JOY130" s="389"/>
      <c r="JOZ130" s="390"/>
      <c r="JPA130" s="388"/>
      <c r="JPB130" s="214"/>
      <c r="JPC130" s="389"/>
      <c r="JPD130" s="390"/>
      <c r="JPE130" s="388"/>
      <c r="JPF130" s="214"/>
      <c r="JPG130" s="389"/>
      <c r="JPH130" s="390"/>
      <c r="JPI130" s="388"/>
      <c r="JPJ130" s="214"/>
      <c r="JPK130" s="389"/>
      <c r="JPL130" s="390"/>
      <c r="JPM130" s="388"/>
      <c r="JPN130" s="214"/>
      <c r="JPO130" s="389"/>
      <c r="JPP130" s="390"/>
      <c r="JPQ130" s="388"/>
      <c r="JPR130" s="214"/>
      <c r="JPS130" s="389"/>
      <c r="JPT130" s="390"/>
      <c r="JPU130" s="388"/>
      <c r="JPV130" s="214"/>
      <c r="JPW130" s="389"/>
      <c r="JPX130" s="390"/>
      <c r="JPY130" s="388"/>
      <c r="JPZ130" s="214"/>
      <c r="JQA130" s="389"/>
      <c r="JQB130" s="390"/>
      <c r="JQC130" s="388"/>
      <c r="JQD130" s="214"/>
      <c r="JQE130" s="389"/>
      <c r="JQF130" s="390"/>
      <c r="JQG130" s="388"/>
      <c r="JQH130" s="214"/>
      <c r="JQI130" s="389"/>
      <c r="JQJ130" s="390"/>
      <c r="JQK130" s="388"/>
      <c r="JQL130" s="214"/>
      <c r="JQM130" s="389"/>
      <c r="JQN130" s="390"/>
      <c r="JQO130" s="388"/>
      <c r="JQP130" s="214"/>
      <c r="JQQ130" s="389"/>
      <c r="JQR130" s="390"/>
      <c r="JQS130" s="388"/>
      <c r="JQT130" s="214"/>
      <c r="JQU130" s="389"/>
      <c r="JQV130" s="390"/>
      <c r="JQW130" s="388"/>
      <c r="JQX130" s="214"/>
      <c r="JQY130" s="389"/>
      <c r="JQZ130" s="390"/>
      <c r="JRA130" s="388"/>
      <c r="JRB130" s="214"/>
      <c r="JRC130" s="389"/>
      <c r="JRD130" s="390"/>
      <c r="JRE130" s="388"/>
      <c r="JRF130" s="214"/>
      <c r="JRG130" s="389"/>
      <c r="JRH130" s="390"/>
      <c r="JRI130" s="388"/>
      <c r="JRJ130" s="214"/>
      <c r="JRK130" s="389"/>
      <c r="JRL130" s="390"/>
      <c r="JRM130" s="388"/>
      <c r="JRN130" s="214"/>
      <c r="JRO130" s="389"/>
      <c r="JRP130" s="390"/>
      <c r="JRQ130" s="388"/>
      <c r="JRR130" s="214"/>
      <c r="JRS130" s="389"/>
      <c r="JRT130" s="390"/>
      <c r="JRU130" s="388"/>
      <c r="JRV130" s="214"/>
      <c r="JRW130" s="389"/>
      <c r="JRX130" s="390"/>
      <c r="JRY130" s="388"/>
      <c r="JRZ130" s="214"/>
      <c r="JSA130" s="389"/>
      <c r="JSB130" s="390"/>
      <c r="JSC130" s="388"/>
      <c r="JSD130" s="214"/>
      <c r="JSE130" s="389"/>
      <c r="JSF130" s="390"/>
      <c r="JSG130" s="388"/>
      <c r="JSH130" s="214"/>
      <c r="JSI130" s="389"/>
      <c r="JSJ130" s="390"/>
      <c r="JSK130" s="388"/>
      <c r="JSL130" s="214"/>
      <c r="JSM130" s="389"/>
      <c r="JSN130" s="390"/>
      <c r="JSO130" s="388"/>
      <c r="JSP130" s="214"/>
      <c r="JSQ130" s="389"/>
      <c r="JSR130" s="390"/>
      <c r="JSS130" s="388"/>
      <c r="JST130" s="214"/>
      <c r="JSU130" s="389"/>
      <c r="JSV130" s="390"/>
      <c r="JSW130" s="388"/>
      <c r="JSX130" s="214"/>
      <c r="JSY130" s="389"/>
      <c r="JSZ130" s="390"/>
      <c r="JTA130" s="388"/>
      <c r="JTB130" s="214"/>
      <c r="JTC130" s="389"/>
      <c r="JTD130" s="390"/>
      <c r="JTE130" s="388"/>
      <c r="JTF130" s="214"/>
      <c r="JTG130" s="389"/>
      <c r="JTH130" s="390"/>
      <c r="JTI130" s="388"/>
      <c r="JTJ130" s="214"/>
      <c r="JTK130" s="389"/>
      <c r="JTL130" s="390"/>
      <c r="JTM130" s="388"/>
      <c r="JTN130" s="214"/>
      <c r="JTO130" s="389"/>
      <c r="JTP130" s="390"/>
      <c r="JTQ130" s="388"/>
      <c r="JTR130" s="214"/>
      <c r="JTS130" s="389"/>
      <c r="JTT130" s="390"/>
      <c r="JTU130" s="388"/>
      <c r="JTV130" s="214"/>
      <c r="JTW130" s="389"/>
      <c r="JTX130" s="390"/>
      <c r="JTY130" s="388"/>
      <c r="JTZ130" s="214"/>
      <c r="JUA130" s="389"/>
      <c r="JUB130" s="390"/>
      <c r="JUC130" s="388"/>
      <c r="JUD130" s="214"/>
      <c r="JUE130" s="389"/>
      <c r="JUF130" s="390"/>
      <c r="JUG130" s="388"/>
      <c r="JUH130" s="214"/>
      <c r="JUI130" s="389"/>
      <c r="JUJ130" s="390"/>
      <c r="JUK130" s="388"/>
      <c r="JUL130" s="214"/>
      <c r="JUM130" s="389"/>
      <c r="JUN130" s="390"/>
      <c r="JUO130" s="388"/>
      <c r="JUP130" s="214"/>
      <c r="JUQ130" s="389"/>
      <c r="JUR130" s="390"/>
      <c r="JUS130" s="388"/>
      <c r="JUT130" s="214"/>
      <c r="JUU130" s="389"/>
      <c r="JUV130" s="390"/>
      <c r="JUW130" s="388"/>
      <c r="JUX130" s="214"/>
      <c r="JUY130" s="389"/>
      <c r="JUZ130" s="390"/>
      <c r="JVA130" s="388"/>
      <c r="JVB130" s="214"/>
      <c r="JVC130" s="389"/>
      <c r="JVD130" s="390"/>
      <c r="JVE130" s="388"/>
      <c r="JVF130" s="214"/>
      <c r="JVG130" s="389"/>
      <c r="JVH130" s="390"/>
      <c r="JVI130" s="388"/>
      <c r="JVJ130" s="214"/>
      <c r="JVK130" s="389"/>
      <c r="JVL130" s="390"/>
      <c r="JVM130" s="388"/>
      <c r="JVN130" s="214"/>
      <c r="JVO130" s="389"/>
      <c r="JVP130" s="390"/>
      <c r="JVQ130" s="388"/>
      <c r="JVR130" s="214"/>
      <c r="JVS130" s="389"/>
      <c r="JVT130" s="390"/>
      <c r="JVU130" s="388"/>
      <c r="JVV130" s="214"/>
      <c r="JVW130" s="389"/>
      <c r="JVX130" s="390"/>
      <c r="JVY130" s="388"/>
      <c r="JVZ130" s="214"/>
      <c r="JWA130" s="389"/>
      <c r="JWB130" s="390"/>
      <c r="JWC130" s="388"/>
      <c r="JWD130" s="214"/>
      <c r="JWE130" s="389"/>
      <c r="JWF130" s="390"/>
      <c r="JWG130" s="388"/>
      <c r="JWH130" s="214"/>
      <c r="JWI130" s="389"/>
      <c r="JWJ130" s="390"/>
      <c r="JWK130" s="388"/>
      <c r="JWL130" s="214"/>
      <c r="JWM130" s="389"/>
      <c r="JWN130" s="390"/>
      <c r="JWO130" s="388"/>
      <c r="JWP130" s="214"/>
      <c r="JWQ130" s="389"/>
      <c r="JWR130" s="390"/>
      <c r="JWS130" s="388"/>
      <c r="JWT130" s="214"/>
      <c r="JWU130" s="389"/>
      <c r="JWV130" s="390"/>
      <c r="JWW130" s="388"/>
      <c r="JWX130" s="214"/>
      <c r="JWY130" s="389"/>
      <c r="JWZ130" s="390"/>
      <c r="JXA130" s="388"/>
      <c r="JXB130" s="214"/>
      <c r="JXC130" s="389"/>
      <c r="JXD130" s="390"/>
      <c r="JXE130" s="388"/>
      <c r="JXF130" s="214"/>
      <c r="JXG130" s="389"/>
      <c r="JXH130" s="390"/>
      <c r="JXI130" s="388"/>
      <c r="JXJ130" s="214"/>
      <c r="JXK130" s="389"/>
      <c r="JXL130" s="390"/>
      <c r="JXM130" s="388"/>
      <c r="JXN130" s="214"/>
      <c r="JXO130" s="389"/>
      <c r="JXP130" s="390"/>
      <c r="JXQ130" s="388"/>
      <c r="JXR130" s="214"/>
      <c r="JXS130" s="389"/>
      <c r="JXT130" s="390"/>
      <c r="JXU130" s="388"/>
      <c r="JXV130" s="214"/>
      <c r="JXW130" s="389"/>
      <c r="JXX130" s="390"/>
      <c r="JXY130" s="388"/>
      <c r="JXZ130" s="214"/>
      <c r="JYA130" s="389"/>
      <c r="JYB130" s="390"/>
      <c r="JYC130" s="388"/>
      <c r="JYD130" s="214"/>
      <c r="JYE130" s="389"/>
      <c r="JYF130" s="390"/>
      <c r="JYG130" s="388"/>
      <c r="JYH130" s="214"/>
      <c r="JYI130" s="389"/>
      <c r="JYJ130" s="390"/>
      <c r="JYK130" s="388"/>
      <c r="JYL130" s="214"/>
      <c r="JYM130" s="389"/>
      <c r="JYN130" s="390"/>
      <c r="JYO130" s="388"/>
      <c r="JYP130" s="214"/>
      <c r="JYQ130" s="389"/>
      <c r="JYR130" s="390"/>
      <c r="JYS130" s="388"/>
      <c r="JYT130" s="214"/>
      <c r="JYU130" s="389"/>
      <c r="JYV130" s="390"/>
      <c r="JYW130" s="388"/>
      <c r="JYX130" s="214"/>
      <c r="JYY130" s="389"/>
      <c r="JYZ130" s="390"/>
      <c r="JZA130" s="388"/>
      <c r="JZB130" s="214"/>
      <c r="JZC130" s="389"/>
      <c r="JZD130" s="390"/>
      <c r="JZE130" s="388"/>
      <c r="JZF130" s="214"/>
      <c r="JZG130" s="389"/>
      <c r="JZH130" s="390"/>
      <c r="JZI130" s="388"/>
      <c r="JZJ130" s="214"/>
      <c r="JZK130" s="389"/>
      <c r="JZL130" s="390"/>
      <c r="JZM130" s="388"/>
      <c r="JZN130" s="214"/>
      <c r="JZO130" s="389"/>
      <c r="JZP130" s="390"/>
      <c r="JZQ130" s="388"/>
      <c r="JZR130" s="214"/>
      <c r="JZS130" s="389"/>
      <c r="JZT130" s="390"/>
      <c r="JZU130" s="388"/>
      <c r="JZV130" s="214"/>
      <c r="JZW130" s="389"/>
      <c r="JZX130" s="390"/>
      <c r="JZY130" s="388"/>
      <c r="JZZ130" s="214"/>
      <c r="KAA130" s="389"/>
      <c r="KAB130" s="390"/>
      <c r="KAC130" s="388"/>
      <c r="KAD130" s="214"/>
      <c r="KAE130" s="389"/>
      <c r="KAF130" s="390"/>
      <c r="KAG130" s="388"/>
      <c r="KAH130" s="214"/>
      <c r="KAI130" s="389"/>
      <c r="KAJ130" s="390"/>
      <c r="KAK130" s="388"/>
      <c r="KAL130" s="214"/>
      <c r="KAM130" s="389"/>
      <c r="KAN130" s="390"/>
      <c r="KAO130" s="388"/>
      <c r="KAP130" s="214"/>
      <c r="KAQ130" s="389"/>
      <c r="KAR130" s="390"/>
      <c r="KAS130" s="388"/>
      <c r="KAT130" s="214"/>
      <c r="KAU130" s="389"/>
      <c r="KAV130" s="390"/>
      <c r="KAW130" s="388"/>
      <c r="KAX130" s="214"/>
      <c r="KAY130" s="389"/>
      <c r="KAZ130" s="390"/>
      <c r="KBA130" s="388"/>
      <c r="KBB130" s="214"/>
      <c r="KBC130" s="389"/>
      <c r="KBD130" s="390"/>
      <c r="KBE130" s="388"/>
      <c r="KBF130" s="214"/>
      <c r="KBG130" s="389"/>
      <c r="KBH130" s="390"/>
      <c r="KBI130" s="388"/>
      <c r="KBJ130" s="214"/>
      <c r="KBK130" s="389"/>
      <c r="KBL130" s="390"/>
      <c r="KBM130" s="388"/>
      <c r="KBN130" s="214"/>
      <c r="KBO130" s="389"/>
      <c r="KBP130" s="390"/>
      <c r="KBQ130" s="388"/>
      <c r="KBR130" s="214"/>
      <c r="KBS130" s="389"/>
      <c r="KBT130" s="390"/>
      <c r="KBU130" s="388"/>
      <c r="KBV130" s="214"/>
      <c r="KBW130" s="389"/>
      <c r="KBX130" s="390"/>
      <c r="KBY130" s="388"/>
      <c r="KBZ130" s="214"/>
      <c r="KCA130" s="389"/>
      <c r="KCB130" s="390"/>
      <c r="KCC130" s="388"/>
      <c r="KCD130" s="214"/>
      <c r="KCE130" s="389"/>
      <c r="KCF130" s="390"/>
      <c r="KCG130" s="388"/>
      <c r="KCH130" s="214"/>
      <c r="KCI130" s="389"/>
      <c r="KCJ130" s="390"/>
      <c r="KCK130" s="388"/>
      <c r="KCL130" s="214"/>
      <c r="KCM130" s="389"/>
      <c r="KCN130" s="390"/>
      <c r="KCO130" s="388"/>
      <c r="KCP130" s="214"/>
      <c r="KCQ130" s="389"/>
      <c r="KCR130" s="390"/>
      <c r="KCS130" s="388"/>
      <c r="KCT130" s="214"/>
      <c r="KCU130" s="389"/>
      <c r="KCV130" s="390"/>
      <c r="KCW130" s="388"/>
      <c r="KCX130" s="214"/>
      <c r="KCY130" s="389"/>
      <c r="KCZ130" s="390"/>
      <c r="KDA130" s="388"/>
      <c r="KDB130" s="214"/>
      <c r="KDC130" s="389"/>
      <c r="KDD130" s="390"/>
      <c r="KDE130" s="388"/>
      <c r="KDF130" s="214"/>
      <c r="KDG130" s="389"/>
      <c r="KDH130" s="390"/>
      <c r="KDI130" s="388"/>
      <c r="KDJ130" s="214"/>
      <c r="KDK130" s="389"/>
      <c r="KDL130" s="390"/>
      <c r="KDM130" s="388"/>
      <c r="KDN130" s="214"/>
      <c r="KDO130" s="389"/>
      <c r="KDP130" s="390"/>
      <c r="KDQ130" s="388"/>
      <c r="KDR130" s="214"/>
      <c r="KDS130" s="389"/>
      <c r="KDT130" s="390"/>
      <c r="KDU130" s="388"/>
      <c r="KDV130" s="214"/>
      <c r="KDW130" s="389"/>
      <c r="KDX130" s="390"/>
      <c r="KDY130" s="388"/>
      <c r="KDZ130" s="214"/>
      <c r="KEA130" s="389"/>
      <c r="KEB130" s="390"/>
      <c r="KEC130" s="388"/>
      <c r="KED130" s="214"/>
      <c r="KEE130" s="389"/>
      <c r="KEF130" s="390"/>
      <c r="KEG130" s="388"/>
      <c r="KEH130" s="214"/>
      <c r="KEI130" s="389"/>
      <c r="KEJ130" s="390"/>
      <c r="KEK130" s="388"/>
      <c r="KEL130" s="214"/>
      <c r="KEM130" s="389"/>
      <c r="KEN130" s="390"/>
      <c r="KEO130" s="388"/>
      <c r="KEP130" s="214"/>
      <c r="KEQ130" s="389"/>
      <c r="KER130" s="390"/>
      <c r="KES130" s="388"/>
      <c r="KET130" s="214"/>
      <c r="KEU130" s="389"/>
      <c r="KEV130" s="390"/>
      <c r="KEW130" s="388"/>
      <c r="KEX130" s="214"/>
      <c r="KEY130" s="389"/>
      <c r="KEZ130" s="390"/>
      <c r="KFA130" s="388"/>
      <c r="KFB130" s="214"/>
      <c r="KFC130" s="389"/>
      <c r="KFD130" s="390"/>
      <c r="KFE130" s="388"/>
      <c r="KFF130" s="214"/>
      <c r="KFG130" s="389"/>
      <c r="KFH130" s="390"/>
      <c r="KFI130" s="388"/>
      <c r="KFJ130" s="214"/>
      <c r="KFK130" s="389"/>
      <c r="KFL130" s="390"/>
      <c r="KFM130" s="388"/>
      <c r="KFN130" s="214"/>
      <c r="KFO130" s="389"/>
      <c r="KFP130" s="390"/>
      <c r="KFQ130" s="388"/>
      <c r="KFR130" s="214"/>
      <c r="KFS130" s="389"/>
      <c r="KFT130" s="390"/>
      <c r="KFU130" s="388"/>
      <c r="KFV130" s="214"/>
      <c r="KFW130" s="389"/>
      <c r="KFX130" s="390"/>
      <c r="KFY130" s="388"/>
      <c r="KFZ130" s="214"/>
      <c r="KGA130" s="389"/>
      <c r="KGB130" s="390"/>
      <c r="KGC130" s="388"/>
      <c r="KGD130" s="214"/>
      <c r="KGE130" s="389"/>
      <c r="KGF130" s="390"/>
      <c r="KGG130" s="388"/>
      <c r="KGH130" s="214"/>
      <c r="KGI130" s="389"/>
      <c r="KGJ130" s="390"/>
      <c r="KGK130" s="388"/>
      <c r="KGL130" s="214"/>
      <c r="KGM130" s="389"/>
      <c r="KGN130" s="390"/>
      <c r="KGO130" s="388"/>
      <c r="KGP130" s="214"/>
      <c r="KGQ130" s="389"/>
      <c r="KGR130" s="390"/>
      <c r="KGS130" s="388"/>
      <c r="KGT130" s="214"/>
      <c r="KGU130" s="389"/>
      <c r="KGV130" s="390"/>
      <c r="KGW130" s="388"/>
      <c r="KGX130" s="214"/>
      <c r="KGY130" s="389"/>
      <c r="KGZ130" s="390"/>
      <c r="KHA130" s="388"/>
      <c r="KHB130" s="214"/>
      <c r="KHC130" s="389"/>
      <c r="KHD130" s="390"/>
      <c r="KHE130" s="388"/>
      <c r="KHF130" s="214"/>
      <c r="KHG130" s="389"/>
      <c r="KHH130" s="390"/>
      <c r="KHI130" s="388"/>
      <c r="KHJ130" s="214"/>
      <c r="KHK130" s="389"/>
      <c r="KHL130" s="390"/>
      <c r="KHM130" s="388"/>
      <c r="KHN130" s="214"/>
      <c r="KHO130" s="389"/>
      <c r="KHP130" s="390"/>
      <c r="KHQ130" s="388"/>
      <c r="KHR130" s="214"/>
      <c r="KHS130" s="389"/>
      <c r="KHT130" s="390"/>
      <c r="KHU130" s="388"/>
      <c r="KHV130" s="214"/>
      <c r="KHW130" s="389"/>
      <c r="KHX130" s="390"/>
      <c r="KHY130" s="388"/>
      <c r="KHZ130" s="214"/>
      <c r="KIA130" s="389"/>
      <c r="KIB130" s="390"/>
      <c r="KIC130" s="388"/>
      <c r="KID130" s="214"/>
      <c r="KIE130" s="389"/>
      <c r="KIF130" s="390"/>
      <c r="KIG130" s="388"/>
      <c r="KIH130" s="214"/>
      <c r="KII130" s="389"/>
      <c r="KIJ130" s="390"/>
      <c r="KIK130" s="388"/>
      <c r="KIL130" s="214"/>
      <c r="KIM130" s="389"/>
      <c r="KIN130" s="390"/>
      <c r="KIO130" s="388"/>
      <c r="KIP130" s="214"/>
      <c r="KIQ130" s="389"/>
      <c r="KIR130" s="390"/>
      <c r="KIS130" s="388"/>
      <c r="KIT130" s="214"/>
      <c r="KIU130" s="389"/>
      <c r="KIV130" s="390"/>
      <c r="KIW130" s="388"/>
      <c r="KIX130" s="214"/>
      <c r="KIY130" s="389"/>
      <c r="KIZ130" s="390"/>
      <c r="KJA130" s="388"/>
      <c r="KJB130" s="214"/>
      <c r="KJC130" s="389"/>
      <c r="KJD130" s="390"/>
      <c r="KJE130" s="388"/>
      <c r="KJF130" s="214"/>
      <c r="KJG130" s="389"/>
      <c r="KJH130" s="390"/>
      <c r="KJI130" s="388"/>
      <c r="KJJ130" s="214"/>
      <c r="KJK130" s="389"/>
      <c r="KJL130" s="390"/>
      <c r="KJM130" s="388"/>
      <c r="KJN130" s="214"/>
      <c r="KJO130" s="389"/>
      <c r="KJP130" s="390"/>
      <c r="KJQ130" s="388"/>
      <c r="KJR130" s="214"/>
      <c r="KJS130" s="389"/>
      <c r="KJT130" s="390"/>
      <c r="KJU130" s="388"/>
      <c r="KJV130" s="214"/>
      <c r="KJW130" s="389"/>
      <c r="KJX130" s="390"/>
      <c r="KJY130" s="388"/>
      <c r="KJZ130" s="214"/>
      <c r="KKA130" s="389"/>
      <c r="KKB130" s="390"/>
      <c r="KKC130" s="388"/>
      <c r="KKD130" s="214"/>
      <c r="KKE130" s="389"/>
      <c r="KKF130" s="390"/>
      <c r="KKG130" s="388"/>
      <c r="KKH130" s="214"/>
      <c r="KKI130" s="389"/>
      <c r="KKJ130" s="390"/>
      <c r="KKK130" s="388"/>
      <c r="KKL130" s="214"/>
      <c r="KKM130" s="389"/>
      <c r="KKN130" s="390"/>
      <c r="KKO130" s="388"/>
      <c r="KKP130" s="214"/>
      <c r="KKQ130" s="389"/>
      <c r="KKR130" s="390"/>
      <c r="KKS130" s="388"/>
      <c r="KKT130" s="214"/>
      <c r="KKU130" s="389"/>
      <c r="KKV130" s="390"/>
      <c r="KKW130" s="388"/>
      <c r="KKX130" s="214"/>
      <c r="KKY130" s="389"/>
      <c r="KKZ130" s="390"/>
      <c r="KLA130" s="388"/>
      <c r="KLB130" s="214"/>
      <c r="KLC130" s="389"/>
      <c r="KLD130" s="390"/>
      <c r="KLE130" s="388"/>
      <c r="KLF130" s="214"/>
      <c r="KLG130" s="389"/>
      <c r="KLH130" s="390"/>
      <c r="KLI130" s="388"/>
      <c r="KLJ130" s="214"/>
      <c r="KLK130" s="389"/>
      <c r="KLL130" s="390"/>
      <c r="KLM130" s="388"/>
      <c r="KLN130" s="214"/>
      <c r="KLO130" s="389"/>
      <c r="KLP130" s="390"/>
      <c r="KLQ130" s="388"/>
      <c r="KLR130" s="214"/>
      <c r="KLS130" s="389"/>
      <c r="KLT130" s="390"/>
      <c r="KLU130" s="388"/>
      <c r="KLV130" s="214"/>
      <c r="KLW130" s="389"/>
      <c r="KLX130" s="390"/>
      <c r="KLY130" s="388"/>
      <c r="KLZ130" s="214"/>
      <c r="KMA130" s="389"/>
      <c r="KMB130" s="390"/>
      <c r="KMC130" s="388"/>
      <c r="KMD130" s="214"/>
      <c r="KME130" s="389"/>
      <c r="KMF130" s="390"/>
      <c r="KMG130" s="388"/>
      <c r="KMH130" s="214"/>
      <c r="KMI130" s="389"/>
      <c r="KMJ130" s="390"/>
      <c r="KMK130" s="388"/>
      <c r="KML130" s="214"/>
      <c r="KMM130" s="389"/>
      <c r="KMN130" s="390"/>
      <c r="KMO130" s="388"/>
      <c r="KMP130" s="214"/>
      <c r="KMQ130" s="389"/>
      <c r="KMR130" s="390"/>
      <c r="KMS130" s="388"/>
      <c r="KMT130" s="214"/>
      <c r="KMU130" s="389"/>
      <c r="KMV130" s="390"/>
      <c r="KMW130" s="388"/>
      <c r="KMX130" s="214"/>
      <c r="KMY130" s="389"/>
      <c r="KMZ130" s="390"/>
      <c r="KNA130" s="388"/>
      <c r="KNB130" s="214"/>
      <c r="KNC130" s="389"/>
      <c r="KND130" s="390"/>
      <c r="KNE130" s="388"/>
      <c r="KNF130" s="214"/>
      <c r="KNG130" s="389"/>
      <c r="KNH130" s="390"/>
      <c r="KNI130" s="388"/>
      <c r="KNJ130" s="214"/>
      <c r="KNK130" s="389"/>
      <c r="KNL130" s="390"/>
      <c r="KNM130" s="388"/>
      <c r="KNN130" s="214"/>
      <c r="KNO130" s="389"/>
      <c r="KNP130" s="390"/>
      <c r="KNQ130" s="388"/>
      <c r="KNR130" s="214"/>
      <c r="KNS130" s="389"/>
      <c r="KNT130" s="390"/>
      <c r="KNU130" s="388"/>
      <c r="KNV130" s="214"/>
      <c r="KNW130" s="389"/>
      <c r="KNX130" s="390"/>
      <c r="KNY130" s="388"/>
      <c r="KNZ130" s="214"/>
      <c r="KOA130" s="389"/>
      <c r="KOB130" s="390"/>
      <c r="KOC130" s="388"/>
      <c r="KOD130" s="214"/>
      <c r="KOE130" s="389"/>
      <c r="KOF130" s="390"/>
      <c r="KOG130" s="388"/>
      <c r="KOH130" s="214"/>
      <c r="KOI130" s="389"/>
      <c r="KOJ130" s="390"/>
      <c r="KOK130" s="388"/>
      <c r="KOL130" s="214"/>
      <c r="KOM130" s="389"/>
      <c r="KON130" s="390"/>
      <c r="KOO130" s="388"/>
      <c r="KOP130" s="214"/>
      <c r="KOQ130" s="389"/>
      <c r="KOR130" s="390"/>
      <c r="KOS130" s="388"/>
      <c r="KOT130" s="214"/>
      <c r="KOU130" s="389"/>
      <c r="KOV130" s="390"/>
      <c r="KOW130" s="388"/>
      <c r="KOX130" s="214"/>
      <c r="KOY130" s="389"/>
      <c r="KOZ130" s="390"/>
      <c r="KPA130" s="388"/>
      <c r="KPB130" s="214"/>
      <c r="KPC130" s="389"/>
      <c r="KPD130" s="390"/>
      <c r="KPE130" s="388"/>
      <c r="KPF130" s="214"/>
      <c r="KPG130" s="389"/>
      <c r="KPH130" s="390"/>
      <c r="KPI130" s="388"/>
      <c r="KPJ130" s="214"/>
      <c r="KPK130" s="389"/>
      <c r="KPL130" s="390"/>
      <c r="KPM130" s="388"/>
      <c r="KPN130" s="214"/>
      <c r="KPO130" s="389"/>
      <c r="KPP130" s="390"/>
      <c r="KPQ130" s="388"/>
      <c r="KPR130" s="214"/>
      <c r="KPS130" s="389"/>
      <c r="KPT130" s="390"/>
      <c r="KPU130" s="388"/>
      <c r="KPV130" s="214"/>
      <c r="KPW130" s="389"/>
      <c r="KPX130" s="390"/>
      <c r="KPY130" s="388"/>
      <c r="KPZ130" s="214"/>
      <c r="KQA130" s="389"/>
      <c r="KQB130" s="390"/>
      <c r="KQC130" s="388"/>
      <c r="KQD130" s="214"/>
      <c r="KQE130" s="389"/>
      <c r="KQF130" s="390"/>
      <c r="KQG130" s="388"/>
      <c r="KQH130" s="214"/>
      <c r="KQI130" s="389"/>
      <c r="KQJ130" s="390"/>
      <c r="KQK130" s="388"/>
      <c r="KQL130" s="214"/>
      <c r="KQM130" s="389"/>
      <c r="KQN130" s="390"/>
      <c r="KQO130" s="388"/>
      <c r="KQP130" s="214"/>
      <c r="KQQ130" s="389"/>
      <c r="KQR130" s="390"/>
      <c r="KQS130" s="388"/>
      <c r="KQT130" s="214"/>
      <c r="KQU130" s="389"/>
      <c r="KQV130" s="390"/>
      <c r="KQW130" s="388"/>
      <c r="KQX130" s="214"/>
      <c r="KQY130" s="389"/>
      <c r="KQZ130" s="390"/>
      <c r="KRA130" s="388"/>
      <c r="KRB130" s="214"/>
      <c r="KRC130" s="389"/>
      <c r="KRD130" s="390"/>
      <c r="KRE130" s="388"/>
      <c r="KRF130" s="214"/>
      <c r="KRG130" s="389"/>
      <c r="KRH130" s="390"/>
      <c r="KRI130" s="388"/>
      <c r="KRJ130" s="214"/>
      <c r="KRK130" s="389"/>
      <c r="KRL130" s="390"/>
      <c r="KRM130" s="388"/>
      <c r="KRN130" s="214"/>
      <c r="KRO130" s="389"/>
      <c r="KRP130" s="390"/>
      <c r="KRQ130" s="388"/>
      <c r="KRR130" s="214"/>
      <c r="KRS130" s="389"/>
      <c r="KRT130" s="390"/>
      <c r="KRU130" s="388"/>
      <c r="KRV130" s="214"/>
      <c r="KRW130" s="389"/>
      <c r="KRX130" s="390"/>
      <c r="KRY130" s="388"/>
      <c r="KRZ130" s="214"/>
      <c r="KSA130" s="389"/>
      <c r="KSB130" s="390"/>
      <c r="KSC130" s="388"/>
      <c r="KSD130" s="214"/>
      <c r="KSE130" s="389"/>
      <c r="KSF130" s="390"/>
      <c r="KSG130" s="388"/>
      <c r="KSH130" s="214"/>
      <c r="KSI130" s="389"/>
      <c r="KSJ130" s="390"/>
      <c r="KSK130" s="388"/>
      <c r="KSL130" s="214"/>
      <c r="KSM130" s="389"/>
      <c r="KSN130" s="390"/>
      <c r="KSO130" s="388"/>
      <c r="KSP130" s="214"/>
      <c r="KSQ130" s="389"/>
      <c r="KSR130" s="390"/>
      <c r="KSS130" s="388"/>
      <c r="KST130" s="214"/>
      <c r="KSU130" s="389"/>
      <c r="KSV130" s="390"/>
      <c r="KSW130" s="388"/>
      <c r="KSX130" s="214"/>
      <c r="KSY130" s="389"/>
      <c r="KSZ130" s="390"/>
      <c r="KTA130" s="388"/>
      <c r="KTB130" s="214"/>
      <c r="KTC130" s="389"/>
      <c r="KTD130" s="390"/>
      <c r="KTE130" s="388"/>
      <c r="KTF130" s="214"/>
      <c r="KTG130" s="389"/>
      <c r="KTH130" s="390"/>
      <c r="KTI130" s="388"/>
      <c r="KTJ130" s="214"/>
      <c r="KTK130" s="389"/>
      <c r="KTL130" s="390"/>
      <c r="KTM130" s="388"/>
      <c r="KTN130" s="214"/>
      <c r="KTO130" s="389"/>
      <c r="KTP130" s="390"/>
      <c r="KTQ130" s="388"/>
      <c r="KTR130" s="214"/>
      <c r="KTS130" s="389"/>
      <c r="KTT130" s="390"/>
      <c r="KTU130" s="388"/>
      <c r="KTV130" s="214"/>
      <c r="KTW130" s="389"/>
      <c r="KTX130" s="390"/>
      <c r="KTY130" s="388"/>
      <c r="KTZ130" s="214"/>
      <c r="KUA130" s="389"/>
      <c r="KUB130" s="390"/>
      <c r="KUC130" s="388"/>
      <c r="KUD130" s="214"/>
      <c r="KUE130" s="389"/>
      <c r="KUF130" s="390"/>
      <c r="KUG130" s="388"/>
      <c r="KUH130" s="214"/>
      <c r="KUI130" s="389"/>
      <c r="KUJ130" s="390"/>
      <c r="KUK130" s="388"/>
      <c r="KUL130" s="214"/>
      <c r="KUM130" s="389"/>
      <c r="KUN130" s="390"/>
      <c r="KUO130" s="388"/>
      <c r="KUP130" s="214"/>
      <c r="KUQ130" s="389"/>
      <c r="KUR130" s="390"/>
      <c r="KUS130" s="388"/>
      <c r="KUT130" s="214"/>
      <c r="KUU130" s="389"/>
      <c r="KUV130" s="390"/>
      <c r="KUW130" s="388"/>
      <c r="KUX130" s="214"/>
      <c r="KUY130" s="389"/>
      <c r="KUZ130" s="390"/>
      <c r="KVA130" s="388"/>
      <c r="KVB130" s="214"/>
      <c r="KVC130" s="389"/>
      <c r="KVD130" s="390"/>
      <c r="KVE130" s="388"/>
      <c r="KVF130" s="214"/>
      <c r="KVG130" s="389"/>
      <c r="KVH130" s="390"/>
      <c r="KVI130" s="388"/>
      <c r="KVJ130" s="214"/>
      <c r="KVK130" s="389"/>
      <c r="KVL130" s="390"/>
      <c r="KVM130" s="388"/>
      <c r="KVN130" s="214"/>
      <c r="KVO130" s="389"/>
      <c r="KVP130" s="390"/>
      <c r="KVQ130" s="388"/>
      <c r="KVR130" s="214"/>
      <c r="KVS130" s="389"/>
      <c r="KVT130" s="390"/>
      <c r="KVU130" s="388"/>
      <c r="KVV130" s="214"/>
      <c r="KVW130" s="389"/>
      <c r="KVX130" s="390"/>
      <c r="KVY130" s="388"/>
      <c r="KVZ130" s="214"/>
      <c r="KWA130" s="389"/>
      <c r="KWB130" s="390"/>
      <c r="KWC130" s="388"/>
      <c r="KWD130" s="214"/>
      <c r="KWE130" s="389"/>
      <c r="KWF130" s="390"/>
      <c r="KWG130" s="388"/>
      <c r="KWH130" s="214"/>
      <c r="KWI130" s="389"/>
      <c r="KWJ130" s="390"/>
      <c r="KWK130" s="388"/>
      <c r="KWL130" s="214"/>
      <c r="KWM130" s="389"/>
      <c r="KWN130" s="390"/>
      <c r="KWO130" s="388"/>
      <c r="KWP130" s="214"/>
      <c r="KWQ130" s="389"/>
      <c r="KWR130" s="390"/>
      <c r="KWS130" s="388"/>
      <c r="KWT130" s="214"/>
      <c r="KWU130" s="389"/>
      <c r="KWV130" s="390"/>
      <c r="KWW130" s="388"/>
      <c r="KWX130" s="214"/>
      <c r="KWY130" s="389"/>
      <c r="KWZ130" s="390"/>
      <c r="KXA130" s="388"/>
      <c r="KXB130" s="214"/>
      <c r="KXC130" s="389"/>
      <c r="KXD130" s="390"/>
      <c r="KXE130" s="388"/>
      <c r="KXF130" s="214"/>
      <c r="KXG130" s="389"/>
      <c r="KXH130" s="390"/>
      <c r="KXI130" s="388"/>
      <c r="KXJ130" s="214"/>
      <c r="KXK130" s="389"/>
      <c r="KXL130" s="390"/>
      <c r="KXM130" s="388"/>
      <c r="KXN130" s="214"/>
      <c r="KXO130" s="389"/>
      <c r="KXP130" s="390"/>
      <c r="KXQ130" s="388"/>
      <c r="KXR130" s="214"/>
      <c r="KXS130" s="389"/>
      <c r="KXT130" s="390"/>
      <c r="KXU130" s="388"/>
      <c r="KXV130" s="214"/>
      <c r="KXW130" s="389"/>
      <c r="KXX130" s="390"/>
      <c r="KXY130" s="388"/>
      <c r="KXZ130" s="214"/>
      <c r="KYA130" s="389"/>
      <c r="KYB130" s="390"/>
      <c r="KYC130" s="388"/>
      <c r="KYD130" s="214"/>
      <c r="KYE130" s="389"/>
      <c r="KYF130" s="390"/>
      <c r="KYG130" s="388"/>
      <c r="KYH130" s="214"/>
      <c r="KYI130" s="389"/>
      <c r="KYJ130" s="390"/>
      <c r="KYK130" s="388"/>
      <c r="KYL130" s="214"/>
      <c r="KYM130" s="389"/>
      <c r="KYN130" s="390"/>
      <c r="KYO130" s="388"/>
      <c r="KYP130" s="214"/>
      <c r="KYQ130" s="389"/>
      <c r="KYR130" s="390"/>
      <c r="KYS130" s="388"/>
      <c r="KYT130" s="214"/>
      <c r="KYU130" s="389"/>
      <c r="KYV130" s="390"/>
      <c r="KYW130" s="388"/>
      <c r="KYX130" s="214"/>
      <c r="KYY130" s="389"/>
      <c r="KYZ130" s="390"/>
      <c r="KZA130" s="388"/>
      <c r="KZB130" s="214"/>
      <c r="KZC130" s="389"/>
      <c r="KZD130" s="390"/>
      <c r="KZE130" s="388"/>
      <c r="KZF130" s="214"/>
      <c r="KZG130" s="389"/>
      <c r="KZH130" s="390"/>
      <c r="KZI130" s="388"/>
      <c r="KZJ130" s="214"/>
      <c r="KZK130" s="389"/>
      <c r="KZL130" s="390"/>
      <c r="KZM130" s="388"/>
      <c r="KZN130" s="214"/>
      <c r="KZO130" s="389"/>
      <c r="KZP130" s="390"/>
      <c r="KZQ130" s="388"/>
      <c r="KZR130" s="214"/>
      <c r="KZS130" s="389"/>
      <c r="KZT130" s="390"/>
      <c r="KZU130" s="388"/>
      <c r="KZV130" s="214"/>
      <c r="KZW130" s="389"/>
      <c r="KZX130" s="390"/>
      <c r="KZY130" s="388"/>
      <c r="KZZ130" s="214"/>
      <c r="LAA130" s="389"/>
      <c r="LAB130" s="390"/>
      <c r="LAC130" s="388"/>
      <c r="LAD130" s="214"/>
      <c r="LAE130" s="389"/>
      <c r="LAF130" s="390"/>
      <c r="LAG130" s="388"/>
      <c r="LAH130" s="214"/>
      <c r="LAI130" s="389"/>
      <c r="LAJ130" s="390"/>
      <c r="LAK130" s="388"/>
      <c r="LAL130" s="214"/>
      <c r="LAM130" s="389"/>
      <c r="LAN130" s="390"/>
      <c r="LAO130" s="388"/>
      <c r="LAP130" s="214"/>
      <c r="LAQ130" s="389"/>
      <c r="LAR130" s="390"/>
      <c r="LAS130" s="388"/>
      <c r="LAT130" s="214"/>
      <c r="LAU130" s="389"/>
      <c r="LAV130" s="390"/>
      <c r="LAW130" s="388"/>
      <c r="LAX130" s="214"/>
      <c r="LAY130" s="389"/>
      <c r="LAZ130" s="390"/>
      <c r="LBA130" s="388"/>
      <c r="LBB130" s="214"/>
      <c r="LBC130" s="389"/>
      <c r="LBD130" s="390"/>
      <c r="LBE130" s="388"/>
      <c r="LBF130" s="214"/>
      <c r="LBG130" s="389"/>
      <c r="LBH130" s="390"/>
      <c r="LBI130" s="388"/>
      <c r="LBJ130" s="214"/>
      <c r="LBK130" s="389"/>
      <c r="LBL130" s="390"/>
      <c r="LBM130" s="388"/>
      <c r="LBN130" s="214"/>
      <c r="LBO130" s="389"/>
      <c r="LBP130" s="390"/>
      <c r="LBQ130" s="388"/>
      <c r="LBR130" s="214"/>
      <c r="LBS130" s="389"/>
      <c r="LBT130" s="390"/>
      <c r="LBU130" s="388"/>
      <c r="LBV130" s="214"/>
      <c r="LBW130" s="389"/>
      <c r="LBX130" s="390"/>
      <c r="LBY130" s="388"/>
      <c r="LBZ130" s="214"/>
      <c r="LCA130" s="389"/>
      <c r="LCB130" s="390"/>
      <c r="LCC130" s="388"/>
      <c r="LCD130" s="214"/>
      <c r="LCE130" s="389"/>
      <c r="LCF130" s="390"/>
      <c r="LCG130" s="388"/>
      <c r="LCH130" s="214"/>
      <c r="LCI130" s="389"/>
      <c r="LCJ130" s="390"/>
      <c r="LCK130" s="388"/>
      <c r="LCL130" s="214"/>
      <c r="LCM130" s="389"/>
      <c r="LCN130" s="390"/>
      <c r="LCO130" s="388"/>
      <c r="LCP130" s="214"/>
      <c r="LCQ130" s="389"/>
      <c r="LCR130" s="390"/>
      <c r="LCS130" s="388"/>
      <c r="LCT130" s="214"/>
      <c r="LCU130" s="389"/>
      <c r="LCV130" s="390"/>
      <c r="LCW130" s="388"/>
      <c r="LCX130" s="214"/>
      <c r="LCY130" s="389"/>
      <c r="LCZ130" s="390"/>
      <c r="LDA130" s="388"/>
      <c r="LDB130" s="214"/>
      <c r="LDC130" s="389"/>
      <c r="LDD130" s="390"/>
      <c r="LDE130" s="388"/>
      <c r="LDF130" s="214"/>
      <c r="LDG130" s="389"/>
      <c r="LDH130" s="390"/>
      <c r="LDI130" s="388"/>
      <c r="LDJ130" s="214"/>
      <c r="LDK130" s="389"/>
      <c r="LDL130" s="390"/>
      <c r="LDM130" s="388"/>
      <c r="LDN130" s="214"/>
      <c r="LDO130" s="389"/>
      <c r="LDP130" s="390"/>
      <c r="LDQ130" s="388"/>
      <c r="LDR130" s="214"/>
      <c r="LDS130" s="389"/>
      <c r="LDT130" s="390"/>
      <c r="LDU130" s="388"/>
      <c r="LDV130" s="214"/>
      <c r="LDW130" s="389"/>
      <c r="LDX130" s="390"/>
      <c r="LDY130" s="388"/>
      <c r="LDZ130" s="214"/>
      <c r="LEA130" s="389"/>
      <c r="LEB130" s="390"/>
      <c r="LEC130" s="388"/>
      <c r="LED130" s="214"/>
      <c r="LEE130" s="389"/>
      <c r="LEF130" s="390"/>
      <c r="LEG130" s="388"/>
      <c r="LEH130" s="214"/>
      <c r="LEI130" s="389"/>
      <c r="LEJ130" s="390"/>
      <c r="LEK130" s="388"/>
      <c r="LEL130" s="214"/>
      <c r="LEM130" s="389"/>
      <c r="LEN130" s="390"/>
      <c r="LEO130" s="388"/>
      <c r="LEP130" s="214"/>
      <c r="LEQ130" s="389"/>
      <c r="LER130" s="390"/>
      <c r="LES130" s="388"/>
      <c r="LET130" s="214"/>
      <c r="LEU130" s="389"/>
      <c r="LEV130" s="390"/>
      <c r="LEW130" s="388"/>
      <c r="LEX130" s="214"/>
      <c r="LEY130" s="389"/>
      <c r="LEZ130" s="390"/>
      <c r="LFA130" s="388"/>
      <c r="LFB130" s="214"/>
      <c r="LFC130" s="389"/>
      <c r="LFD130" s="390"/>
      <c r="LFE130" s="388"/>
      <c r="LFF130" s="214"/>
      <c r="LFG130" s="389"/>
      <c r="LFH130" s="390"/>
      <c r="LFI130" s="388"/>
      <c r="LFJ130" s="214"/>
      <c r="LFK130" s="389"/>
      <c r="LFL130" s="390"/>
      <c r="LFM130" s="388"/>
      <c r="LFN130" s="214"/>
      <c r="LFO130" s="389"/>
      <c r="LFP130" s="390"/>
      <c r="LFQ130" s="388"/>
      <c r="LFR130" s="214"/>
      <c r="LFS130" s="389"/>
      <c r="LFT130" s="390"/>
      <c r="LFU130" s="388"/>
      <c r="LFV130" s="214"/>
      <c r="LFW130" s="389"/>
      <c r="LFX130" s="390"/>
      <c r="LFY130" s="388"/>
      <c r="LFZ130" s="214"/>
      <c r="LGA130" s="389"/>
      <c r="LGB130" s="390"/>
      <c r="LGC130" s="388"/>
      <c r="LGD130" s="214"/>
      <c r="LGE130" s="389"/>
      <c r="LGF130" s="390"/>
      <c r="LGG130" s="388"/>
      <c r="LGH130" s="214"/>
      <c r="LGI130" s="389"/>
      <c r="LGJ130" s="390"/>
      <c r="LGK130" s="388"/>
      <c r="LGL130" s="214"/>
      <c r="LGM130" s="389"/>
      <c r="LGN130" s="390"/>
      <c r="LGO130" s="388"/>
      <c r="LGP130" s="214"/>
      <c r="LGQ130" s="389"/>
      <c r="LGR130" s="390"/>
      <c r="LGS130" s="388"/>
      <c r="LGT130" s="214"/>
      <c r="LGU130" s="389"/>
      <c r="LGV130" s="390"/>
      <c r="LGW130" s="388"/>
      <c r="LGX130" s="214"/>
      <c r="LGY130" s="389"/>
      <c r="LGZ130" s="390"/>
      <c r="LHA130" s="388"/>
      <c r="LHB130" s="214"/>
      <c r="LHC130" s="389"/>
      <c r="LHD130" s="390"/>
      <c r="LHE130" s="388"/>
      <c r="LHF130" s="214"/>
      <c r="LHG130" s="389"/>
      <c r="LHH130" s="390"/>
      <c r="LHI130" s="388"/>
      <c r="LHJ130" s="214"/>
      <c r="LHK130" s="389"/>
      <c r="LHL130" s="390"/>
      <c r="LHM130" s="388"/>
      <c r="LHN130" s="214"/>
      <c r="LHO130" s="389"/>
      <c r="LHP130" s="390"/>
      <c r="LHQ130" s="388"/>
      <c r="LHR130" s="214"/>
      <c r="LHS130" s="389"/>
      <c r="LHT130" s="390"/>
      <c r="LHU130" s="388"/>
      <c r="LHV130" s="214"/>
      <c r="LHW130" s="389"/>
      <c r="LHX130" s="390"/>
      <c r="LHY130" s="388"/>
      <c r="LHZ130" s="214"/>
      <c r="LIA130" s="389"/>
      <c r="LIB130" s="390"/>
      <c r="LIC130" s="388"/>
      <c r="LID130" s="214"/>
      <c r="LIE130" s="389"/>
      <c r="LIF130" s="390"/>
      <c r="LIG130" s="388"/>
      <c r="LIH130" s="214"/>
      <c r="LII130" s="389"/>
      <c r="LIJ130" s="390"/>
      <c r="LIK130" s="388"/>
      <c r="LIL130" s="214"/>
      <c r="LIM130" s="389"/>
      <c r="LIN130" s="390"/>
      <c r="LIO130" s="388"/>
      <c r="LIP130" s="214"/>
      <c r="LIQ130" s="389"/>
      <c r="LIR130" s="390"/>
      <c r="LIS130" s="388"/>
      <c r="LIT130" s="214"/>
      <c r="LIU130" s="389"/>
      <c r="LIV130" s="390"/>
      <c r="LIW130" s="388"/>
      <c r="LIX130" s="214"/>
      <c r="LIY130" s="389"/>
      <c r="LIZ130" s="390"/>
      <c r="LJA130" s="388"/>
      <c r="LJB130" s="214"/>
      <c r="LJC130" s="389"/>
      <c r="LJD130" s="390"/>
      <c r="LJE130" s="388"/>
      <c r="LJF130" s="214"/>
      <c r="LJG130" s="389"/>
      <c r="LJH130" s="390"/>
      <c r="LJI130" s="388"/>
      <c r="LJJ130" s="214"/>
      <c r="LJK130" s="389"/>
      <c r="LJL130" s="390"/>
      <c r="LJM130" s="388"/>
      <c r="LJN130" s="214"/>
      <c r="LJO130" s="389"/>
      <c r="LJP130" s="390"/>
      <c r="LJQ130" s="388"/>
      <c r="LJR130" s="214"/>
      <c r="LJS130" s="389"/>
      <c r="LJT130" s="390"/>
      <c r="LJU130" s="388"/>
      <c r="LJV130" s="214"/>
      <c r="LJW130" s="389"/>
      <c r="LJX130" s="390"/>
      <c r="LJY130" s="388"/>
      <c r="LJZ130" s="214"/>
      <c r="LKA130" s="389"/>
      <c r="LKB130" s="390"/>
      <c r="LKC130" s="388"/>
      <c r="LKD130" s="214"/>
      <c r="LKE130" s="389"/>
      <c r="LKF130" s="390"/>
      <c r="LKG130" s="388"/>
      <c r="LKH130" s="214"/>
      <c r="LKI130" s="389"/>
      <c r="LKJ130" s="390"/>
      <c r="LKK130" s="388"/>
      <c r="LKL130" s="214"/>
      <c r="LKM130" s="389"/>
      <c r="LKN130" s="390"/>
      <c r="LKO130" s="388"/>
      <c r="LKP130" s="214"/>
      <c r="LKQ130" s="389"/>
      <c r="LKR130" s="390"/>
      <c r="LKS130" s="388"/>
      <c r="LKT130" s="214"/>
      <c r="LKU130" s="389"/>
      <c r="LKV130" s="390"/>
      <c r="LKW130" s="388"/>
      <c r="LKX130" s="214"/>
      <c r="LKY130" s="389"/>
      <c r="LKZ130" s="390"/>
      <c r="LLA130" s="388"/>
      <c r="LLB130" s="214"/>
      <c r="LLC130" s="389"/>
      <c r="LLD130" s="390"/>
      <c r="LLE130" s="388"/>
      <c r="LLF130" s="214"/>
      <c r="LLG130" s="389"/>
      <c r="LLH130" s="390"/>
      <c r="LLI130" s="388"/>
      <c r="LLJ130" s="214"/>
      <c r="LLK130" s="389"/>
      <c r="LLL130" s="390"/>
      <c r="LLM130" s="388"/>
      <c r="LLN130" s="214"/>
      <c r="LLO130" s="389"/>
      <c r="LLP130" s="390"/>
      <c r="LLQ130" s="388"/>
      <c r="LLR130" s="214"/>
      <c r="LLS130" s="389"/>
      <c r="LLT130" s="390"/>
      <c r="LLU130" s="388"/>
      <c r="LLV130" s="214"/>
      <c r="LLW130" s="389"/>
      <c r="LLX130" s="390"/>
      <c r="LLY130" s="388"/>
      <c r="LLZ130" s="214"/>
      <c r="LMA130" s="389"/>
      <c r="LMB130" s="390"/>
      <c r="LMC130" s="388"/>
      <c r="LMD130" s="214"/>
      <c r="LME130" s="389"/>
      <c r="LMF130" s="390"/>
      <c r="LMG130" s="388"/>
      <c r="LMH130" s="214"/>
      <c r="LMI130" s="389"/>
      <c r="LMJ130" s="390"/>
      <c r="LMK130" s="388"/>
      <c r="LML130" s="214"/>
      <c r="LMM130" s="389"/>
      <c r="LMN130" s="390"/>
      <c r="LMO130" s="388"/>
      <c r="LMP130" s="214"/>
      <c r="LMQ130" s="389"/>
      <c r="LMR130" s="390"/>
      <c r="LMS130" s="388"/>
      <c r="LMT130" s="214"/>
      <c r="LMU130" s="389"/>
      <c r="LMV130" s="390"/>
      <c r="LMW130" s="388"/>
      <c r="LMX130" s="214"/>
      <c r="LMY130" s="389"/>
      <c r="LMZ130" s="390"/>
      <c r="LNA130" s="388"/>
      <c r="LNB130" s="214"/>
      <c r="LNC130" s="389"/>
      <c r="LND130" s="390"/>
      <c r="LNE130" s="388"/>
      <c r="LNF130" s="214"/>
      <c r="LNG130" s="389"/>
      <c r="LNH130" s="390"/>
      <c r="LNI130" s="388"/>
      <c r="LNJ130" s="214"/>
      <c r="LNK130" s="389"/>
      <c r="LNL130" s="390"/>
      <c r="LNM130" s="388"/>
      <c r="LNN130" s="214"/>
      <c r="LNO130" s="389"/>
      <c r="LNP130" s="390"/>
      <c r="LNQ130" s="388"/>
      <c r="LNR130" s="214"/>
      <c r="LNS130" s="389"/>
      <c r="LNT130" s="390"/>
      <c r="LNU130" s="388"/>
      <c r="LNV130" s="214"/>
      <c r="LNW130" s="389"/>
      <c r="LNX130" s="390"/>
      <c r="LNY130" s="388"/>
      <c r="LNZ130" s="214"/>
      <c r="LOA130" s="389"/>
      <c r="LOB130" s="390"/>
      <c r="LOC130" s="388"/>
      <c r="LOD130" s="214"/>
      <c r="LOE130" s="389"/>
      <c r="LOF130" s="390"/>
      <c r="LOG130" s="388"/>
      <c r="LOH130" s="214"/>
      <c r="LOI130" s="389"/>
      <c r="LOJ130" s="390"/>
      <c r="LOK130" s="388"/>
      <c r="LOL130" s="214"/>
      <c r="LOM130" s="389"/>
      <c r="LON130" s="390"/>
      <c r="LOO130" s="388"/>
      <c r="LOP130" s="214"/>
      <c r="LOQ130" s="389"/>
      <c r="LOR130" s="390"/>
      <c r="LOS130" s="388"/>
      <c r="LOT130" s="214"/>
      <c r="LOU130" s="389"/>
      <c r="LOV130" s="390"/>
      <c r="LOW130" s="388"/>
      <c r="LOX130" s="214"/>
      <c r="LOY130" s="389"/>
      <c r="LOZ130" s="390"/>
      <c r="LPA130" s="388"/>
      <c r="LPB130" s="214"/>
      <c r="LPC130" s="389"/>
      <c r="LPD130" s="390"/>
      <c r="LPE130" s="388"/>
      <c r="LPF130" s="214"/>
      <c r="LPG130" s="389"/>
      <c r="LPH130" s="390"/>
      <c r="LPI130" s="388"/>
      <c r="LPJ130" s="214"/>
      <c r="LPK130" s="389"/>
      <c r="LPL130" s="390"/>
      <c r="LPM130" s="388"/>
      <c r="LPN130" s="214"/>
      <c r="LPO130" s="389"/>
      <c r="LPP130" s="390"/>
      <c r="LPQ130" s="388"/>
      <c r="LPR130" s="214"/>
      <c r="LPS130" s="389"/>
      <c r="LPT130" s="390"/>
      <c r="LPU130" s="388"/>
      <c r="LPV130" s="214"/>
      <c r="LPW130" s="389"/>
      <c r="LPX130" s="390"/>
      <c r="LPY130" s="388"/>
      <c r="LPZ130" s="214"/>
      <c r="LQA130" s="389"/>
      <c r="LQB130" s="390"/>
      <c r="LQC130" s="388"/>
      <c r="LQD130" s="214"/>
      <c r="LQE130" s="389"/>
      <c r="LQF130" s="390"/>
      <c r="LQG130" s="388"/>
      <c r="LQH130" s="214"/>
      <c r="LQI130" s="389"/>
      <c r="LQJ130" s="390"/>
      <c r="LQK130" s="388"/>
      <c r="LQL130" s="214"/>
      <c r="LQM130" s="389"/>
      <c r="LQN130" s="390"/>
      <c r="LQO130" s="388"/>
      <c r="LQP130" s="214"/>
      <c r="LQQ130" s="389"/>
      <c r="LQR130" s="390"/>
      <c r="LQS130" s="388"/>
      <c r="LQT130" s="214"/>
      <c r="LQU130" s="389"/>
      <c r="LQV130" s="390"/>
      <c r="LQW130" s="388"/>
      <c r="LQX130" s="214"/>
      <c r="LQY130" s="389"/>
      <c r="LQZ130" s="390"/>
      <c r="LRA130" s="388"/>
      <c r="LRB130" s="214"/>
      <c r="LRC130" s="389"/>
      <c r="LRD130" s="390"/>
      <c r="LRE130" s="388"/>
      <c r="LRF130" s="214"/>
      <c r="LRG130" s="389"/>
      <c r="LRH130" s="390"/>
      <c r="LRI130" s="388"/>
      <c r="LRJ130" s="214"/>
      <c r="LRK130" s="389"/>
      <c r="LRL130" s="390"/>
      <c r="LRM130" s="388"/>
      <c r="LRN130" s="214"/>
      <c r="LRO130" s="389"/>
      <c r="LRP130" s="390"/>
      <c r="LRQ130" s="388"/>
      <c r="LRR130" s="214"/>
      <c r="LRS130" s="389"/>
      <c r="LRT130" s="390"/>
      <c r="LRU130" s="388"/>
      <c r="LRV130" s="214"/>
      <c r="LRW130" s="389"/>
      <c r="LRX130" s="390"/>
      <c r="LRY130" s="388"/>
      <c r="LRZ130" s="214"/>
      <c r="LSA130" s="389"/>
      <c r="LSB130" s="390"/>
      <c r="LSC130" s="388"/>
      <c r="LSD130" s="214"/>
      <c r="LSE130" s="389"/>
      <c r="LSF130" s="390"/>
      <c r="LSG130" s="388"/>
      <c r="LSH130" s="214"/>
      <c r="LSI130" s="389"/>
      <c r="LSJ130" s="390"/>
      <c r="LSK130" s="388"/>
      <c r="LSL130" s="214"/>
      <c r="LSM130" s="389"/>
      <c r="LSN130" s="390"/>
      <c r="LSO130" s="388"/>
      <c r="LSP130" s="214"/>
      <c r="LSQ130" s="389"/>
      <c r="LSR130" s="390"/>
      <c r="LSS130" s="388"/>
      <c r="LST130" s="214"/>
      <c r="LSU130" s="389"/>
      <c r="LSV130" s="390"/>
      <c r="LSW130" s="388"/>
      <c r="LSX130" s="214"/>
      <c r="LSY130" s="389"/>
      <c r="LSZ130" s="390"/>
      <c r="LTA130" s="388"/>
      <c r="LTB130" s="214"/>
      <c r="LTC130" s="389"/>
      <c r="LTD130" s="390"/>
      <c r="LTE130" s="388"/>
      <c r="LTF130" s="214"/>
      <c r="LTG130" s="389"/>
      <c r="LTH130" s="390"/>
      <c r="LTI130" s="388"/>
      <c r="LTJ130" s="214"/>
      <c r="LTK130" s="389"/>
      <c r="LTL130" s="390"/>
      <c r="LTM130" s="388"/>
      <c r="LTN130" s="214"/>
      <c r="LTO130" s="389"/>
      <c r="LTP130" s="390"/>
      <c r="LTQ130" s="388"/>
      <c r="LTR130" s="214"/>
      <c r="LTS130" s="389"/>
      <c r="LTT130" s="390"/>
      <c r="LTU130" s="388"/>
      <c r="LTV130" s="214"/>
      <c r="LTW130" s="389"/>
      <c r="LTX130" s="390"/>
      <c r="LTY130" s="388"/>
      <c r="LTZ130" s="214"/>
      <c r="LUA130" s="389"/>
      <c r="LUB130" s="390"/>
      <c r="LUC130" s="388"/>
      <c r="LUD130" s="214"/>
      <c r="LUE130" s="389"/>
      <c r="LUF130" s="390"/>
      <c r="LUG130" s="388"/>
      <c r="LUH130" s="214"/>
      <c r="LUI130" s="389"/>
      <c r="LUJ130" s="390"/>
      <c r="LUK130" s="388"/>
      <c r="LUL130" s="214"/>
      <c r="LUM130" s="389"/>
      <c r="LUN130" s="390"/>
      <c r="LUO130" s="388"/>
      <c r="LUP130" s="214"/>
      <c r="LUQ130" s="389"/>
      <c r="LUR130" s="390"/>
      <c r="LUS130" s="388"/>
      <c r="LUT130" s="214"/>
      <c r="LUU130" s="389"/>
      <c r="LUV130" s="390"/>
      <c r="LUW130" s="388"/>
      <c r="LUX130" s="214"/>
      <c r="LUY130" s="389"/>
      <c r="LUZ130" s="390"/>
      <c r="LVA130" s="388"/>
      <c r="LVB130" s="214"/>
      <c r="LVC130" s="389"/>
      <c r="LVD130" s="390"/>
      <c r="LVE130" s="388"/>
      <c r="LVF130" s="214"/>
      <c r="LVG130" s="389"/>
      <c r="LVH130" s="390"/>
      <c r="LVI130" s="388"/>
      <c r="LVJ130" s="214"/>
      <c r="LVK130" s="389"/>
      <c r="LVL130" s="390"/>
      <c r="LVM130" s="388"/>
      <c r="LVN130" s="214"/>
      <c r="LVO130" s="389"/>
      <c r="LVP130" s="390"/>
      <c r="LVQ130" s="388"/>
      <c r="LVR130" s="214"/>
      <c r="LVS130" s="389"/>
      <c r="LVT130" s="390"/>
      <c r="LVU130" s="388"/>
      <c r="LVV130" s="214"/>
      <c r="LVW130" s="389"/>
      <c r="LVX130" s="390"/>
      <c r="LVY130" s="388"/>
      <c r="LVZ130" s="214"/>
      <c r="LWA130" s="389"/>
      <c r="LWB130" s="390"/>
      <c r="LWC130" s="388"/>
      <c r="LWD130" s="214"/>
      <c r="LWE130" s="389"/>
      <c r="LWF130" s="390"/>
      <c r="LWG130" s="388"/>
      <c r="LWH130" s="214"/>
      <c r="LWI130" s="389"/>
      <c r="LWJ130" s="390"/>
      <c r="LWK130" s="388"/>
      <c r="LWL130" s="214"/>
      <c r="LWM130" s="389"/>
      <c r="LWN130" s="390"/>
      <c r="LWO130" s="388"/>
      <c r="LWP130" s="214"/>
      <c r="LWQ130" s="389"/>
      <c r="LWR130" s="390"/>
      <c r="LWS130" s="388"/>
      <c r="LWT130" s="214"/>
      <c r="LWU130" s="389"/>
      <c r="LWV130" s="390"/>
      <c r="LWW130" s="388"/>
      <c r="LWX130" s="214"/>
      <c r="LWY130" s="389"/>
      <c r="LWZ130" s="390"/>
      <c r="LXA130" s="388"/>
      <c r="LXB130" s="214"/>
      <c r="LXC130" s="389"/>
      <c r="LXD130" s="390"/>
      <c r="LXE130" s="388"/>
      <c r="LXF130" s="214"/>
      <c r="LXG130" s="389"/>
      <c r="LXH130" s="390"/>
      <c r="LXI130" s="388"/>
      <c r="LXJ130" s="214"/>
      <c r="LXK130" s="389"/>
      <c r="LXL130" s="390"/>
      <c r="LXM130" s="388"/>
      <c r="LXN130" s="214"/>
      <c r="LXO130" s="389"/>
      <c r="LXP130" s="390"/>
      <c r="LXQ130" s="388"/>
      <c r="LXR130" s="214"/>
      <c r="LXS130" s="389"/>
      <c r="LXT130" s="390"/>
      <c r="LXU130" s="388"/>
      <c r="LXV130" s="214"/>
      <c r="LXW130" s="389"/>
      <c r="LXX130" s="390"/>
      <c r="LXY130" s="388"/>
      <c r="LXZ130" s="214"/>
      <c r="LYA130" s="389"/>
      <c r="LYB130" s="390"/>
      <c r="LYC130" s="388"/>
      <c r="LYD130" s="214"/>
      <c r="LYE130" s="389"/>
      <c r="LYF130" s="390"/>
      <c r="LYG130" s="388"/>
      <c r="LYH130" s="214"/>
      <c r="LYI130" s="389"/>
      <c r="LYJ130" s="390"/>
      <c r="LYK130" s="388"/>
      <c r="LYL130" s="214"/>
      <c r="LYM130" s="389"/>
      <c r="LYN130" s="390"/>
      <c r="LYO130" s="388"/>
      <c r="LYP130" s="214"/>
      <c r="LYQ130" s="389"/>
      <c r="LYR130" s="390"/>
      <c r="LYS130" s="388"/>
      <c r="LYT130" s="214"/>
      <c r="LYU130" s="389"/>
      <c r="LYV130" s="390"/>
      <c r="LYW130" s="388"/>
      <c r="LYX130" s="214"/>
      <c r="LYY130" s="389"/>
      <c r="LYZ130" s="390"/>
      <c r="LZA130" s="388"/>
      <c r="LZB130" s="214"/>
      <c r="LZC130" s="389"/>
      <c r="LZD130" s="390"/>
      <c r="LZE130" s="388"/>
      <c r="LZF130" s="214"/>
      <c r="LZG130" s="389"/>
      <c r="LZH130" s="390"/>
      <c r="LZI130" s="388"/>
      <c r="LZJ130" s="214"/>
      <c r="LZK130" s="389"/>
      <c r="LZL130" s="390"/>
      <c r="LZM130" s="388"/>
      <c r="LZN130" s="214"/>
      <c r="LZO130" s="389"/>
      <c r="LZP130" s="390"/>
      <c r="LZQ130" s="388"/>
      <c r="LZR130" s="214"/>
      <c r="LZS130" s="389"/>
      <c r="LZT130" s="390"/>
      <c r="LZU130" s="388"/>
      <c r="LZV130" s="214"/>
      <c r="LZW130" s="389"/>
      <c r="LZX130" s="390"/>
      <c r="LZY130" s="388"/>
      <c r="LZZ130" s="214"/>
      <c r="MAA130" s="389"/>
      <c r="MAB130" s="390"/>
      <c r="MAC130" s="388"/>
      <c r="MAD130" s="214"/>
      <c r="MAE130" s="389"/>
      <c r="MAF130" s="390"/>
      <c r="MAG130" s="388"/>
      <c r="MAH130" s="214"/>
      <c r="MAI130" s="389"/>
      <c r="MAJ130" s="390"/>
      <c r="MAK130" s="388"/>
      <c r="MAL130" s="214"/>
      <c r="MAM130" s="389"/>
      <c r="MAN130" s="390"/>
      <c r="MAO130" s="388"/>
      <c r="MAP130" s="214"/>
      <c r="MAQ130" s="389"/>
      <c r="MAR130" s="390"/>
      <c r="MAS130" s="388"/>
      <c r="MAT130" s="214"/>
      <c r="MAU130" s="389"/>
      <c r="MAV130" s="390"/>
      <c r="MAW130" s="388"/>
      <c r="MAX130" s="214"/>
      <c r="MAY130" s="389"/>
      <c r="MAZ130" s="390"/>
      <c r="MBA130" s="388"/>
      <c r="MBB130" s="214"/>
      <c r="MBC130" s="389"/>
      <c r="MBD130" s="390"/>
      <c r="MBE130" s="388"/>
      <c r="MBF130" s="214"/>
      <c r="MBG130" s="389"/>
      <c r="MBH130" s="390"/>
      <c r="MBI130" s="388"/>
      <c r="MBJ130" s="214"/>
      <c r="MBK130" s="389"/>
      <c r="MBL130" s="390"/>
      <c r="MBM130" s="388"/>
      <c r="MBN130" s="214"/>
      <c r="MBO130" s="389"/>
      <c r="MBP130" s="390"/>
      <c r="MBQ130" s="388"/>
      <c r="MBR130" s="214"/>
      <c r="MBS130" s="389"/>
      <c r="MBT130" s="390"/>
      <c r="MBU130" s="388"/>
      <c r="MBV130" s="214"/>
      <c r="MBW130" s="389"/>
      <c r="MBX130" s="390"/>
      <c r="MBY130" s="388"/>
      <c r="MBZ130" s="214"/>
      <c r="MCA130" s="389"/>
      <c r="MCB130" s="390"/>
      <c r="MCC130" s="388"/>
      <c r="MCD130" s="214"/>
      <c r="MCE130" s="389"/>
      <c r="MCF130" s="390"/>
      <c r="MCG130" s="388"/>
      <c r="MCH130" s="214"/>
      <c r="MCI130" s="389"/>
      <c r="MCJ130" s="390"/>
      <c r="MCK130" s="388"/>
      <c r="MCL130" s="214"/>
      <c r="MCM130" s="389"/>
      <c r="MCN130" s="390"/>
      <c r="MCO130" s="388"/>
      <c r="MCP130" s="214"/>
      <c r="MCQ130" s="389"/>
      <c r="MCR130" s="390"/>
      <c r="MCS130" s="388"/>
      <c r="MCT130" s="214"/>
      <c r="MCU130" s="389"/>
      <c r="MCV130" s="390"/>
      <c r="MCW130" s="388"/>
      <c r="MCX130" s="214"/>
      <c r="MCY130" s="389"/>
      <c r="MCZ130" s="390"/>
      <c r="MDA130" s="388"/>
      <c r="MDB130" s="214"/>
      <c r="MDC130" s="389"/>
      <c r="MDD130" s="390"/>
      <c r="MDE130" s="388"/>
      <c r="MDF130" s="214"/>
      <c r="MDG130" s="389"/>
      <c r="MDH130" s="390"/>
      <c r="MDI130" s="388"/>
      <c r="MDJ130" s="214"/>
      <c r="MDK130" s="389"/>
      <c r="MDL130" s="390"/>
      <c r="MDM130" s="388"/>
      <c r="MDN130" s="214"/>
      <c r="MDO130" s="389"/>
      <c r="MDP130" s="390"/>
      <c r="MDQ130" s="388"/>
      <c r="MDR130" s="214"/>
      <c r="MDS130" s="389"/>
      <c r="MDT130" s="390"/>
      <c r="MDU130" s="388"/>
      <c r="MDV130" s="214"/>
      <c r="MDW130" s="389"/>
      <c r="MDX130" s="390"/>
      <c r="MDY130" s="388"/>
      <c r="MDZ130" s="214"/>
      <c r="MEA130" s="389"/>
      <c r="MEB130" s="390"/>
      <c r="MEC130" s="388"/>
      <c r="MED130" s="214"/>
      <c r="MEE130" s="389"/>
      <c r="MEF130" s="390"/>
      <c r="MEG130" s="388"/>
      <c r="MEH130" s="214"/>
      <c r="MEI130" s="389"/>
      <c r="MEJ130" s="390"/>
      <c r="MEK130" s="388"/>
      <c r="MEL130" s="214"/>
      <c r="MEM130" s="389"/>
      <c r="MEN130" s="390"/>
      <c r="MEO130" s="388"/>
      <c r="MEP130" s="214"/>
      <c r="MEQ130" s="389"/>
      <c r="MER130" s="390"/>
      <c r="MES130" s="388"/>
      <c r="MET130" s="214"/>
      <c r="MEU130" s="389"/>
      <c r="MEV130" s="390"/>
      <c r="MEW130" s="388"/>
      <c r="MEX130" s="214"/>
      <c r="MEY130" s="389"/>
      <c r="MEZ130" s="390"/>
      <c r="MFA130" s="388"/>
      <c r="MFB130" s="214"/>
      <c r="MFC130" s="389"/>
      <c r="MFD130" s="390"/>
      <c r="MFE130" s="388"/>
      <c r="MFF130" s="214"/>
      <c r="MFG130" s="389"/>
      <c r="MFH130" s="390"/>
      <c r="MFI130" s="388"/>
      <c r="MFJ130" s="214"/>
      <c r="MFK130" s="389"/>
      <c r="MFL130" s="390"/>
      <c r="MFM130" s="388"/>
      <c r="MFN130" s="214"/>
      <c r="MFO130" s="389"/>
      <c r="MFP130" s="390"/>
      <c r="MFQ130" s="388"/>
      <c r="MFR130" s="214"/>
      <c r="MFS130" s="389"/>
      <c r="MFT130" s="390"/>
      <c r="MFU130" s="388"/>
      <c r="MFV130" s="214"/>
      <c r="MFW130" s="389"/>
      <c r="MFX130" s="390"/>
      <c r="MFY130" s="388"/>
      <c r="MFZ130" s="214"/>
      <c r="MGA130" s="389"/>
      <c r="MGB130" s="390"/>
      <c r="MGC130" s="388"/>
      <c r="MGD130" s="214"/>
      <c r="MGE130" s="389"/>
      <c r="MGF130" s="390"/>
      <c r="MGG130" s="388"/>
      <c r="MGH130" s="214"/>
      <c r="MGI130" s="389"/>
      <c r="MGJ130" s="390"/>
      <c r="MGK130" s="388"/>
      <c r="MGL130" s="214"/>
      <c r="MGM130" s="389"/>
      <c r="MGN130" s="390"/>
      <c r="MGO130" s="388"/>
      <c r="MGP130" s="214"/>
      <c r="MGQ130" s="389"/>
      <c r="MGR130" s="390"/>
      <c r="MGS130" s="388"/>
      <c r="MGT130" s="214"/>
      <c r="MGU130" s="389"/>
      <c r="MGV130" s="390"/>
      <c r="MGW130" s="388"/>
      <c r="MGX130" s="214"/>
      <c r="MGY130" s="389"/>
      <c r="MGZ130" s="390"/>
      <c r="MHA130" s="388"/>
      <c r="MHB130" s="214"/>
      <c r="MHC130" s="389"/>
      <c r="MHD130" s="390"/>
      <c r="MHE130" s="388"/>
      <c r="MHF130" s="214"/>
      <c r="MHG130" s="389"/>
      <c r="MHH130" s="390"/>
      <c r="MHI130" s="388"/>
      <c r="MHJ130" s="214"/>
      <c r="MHK130" s="389"/>
      <c r="MHL130" s="390"/>
      <c r="MHM130" s="388"/>
      <c r="MHN130" s="214"/>
      <c r="MHO130" s="389"/>
      <c r="MHP130" s="390"/>
      <c r="MHQ130" s="388"/>
      <c r="MHR130" s="214"/>
      <c r="MHS130" s="389"/>
      <c r="MHT130" s="390"/>
      <c r="MHU130" s="388"/>
      <c r="MHV130" s="214"/>
      <c r="MHW130" s="389"/>
      <c r="MHX130" s="390"/>
      <c r="MHY130" s="388"/>
      <c r="MHZ130" s="214"/>
      <c r="MIA130" s="389"/>
      <c r="MIB130" s="390"/>
      <c r="MIC130" s="388"/>
      <c r="MID130" s="214"/>
      <c r="MIE130" s="389"/>
      <c r="MIF130" s="390"/>
      <c r="MIG130" s="388"/>
      <c r="MIH130" s="214"/>
      <c r="MII130" s="389"/>
      <c r="MIJ130" s="390"/>
      <c r="MIK130" s="388"/>
      <c r="MIL130" s="214"/>
      <c r="MIM130" s="389"/>
      <c r="MIN130" s="390"/>
      <c r="MIO130" s="388"/>
      <c r="MIP130" s="214"/>
      <c r="MIQ130" s="389"/>
      <c r="MIR130" s="390"/>
      <c r="MIS130" s="388"/>
      <c r="MIT130" s="214"/>
      <c r="MIU130" s="389"/>
      <c r="MIV130" s="390"/>
      <c r="MIW130" s="388"/>
      <c r="MIX130" s="214"/>
      <c r="MIY130" s="389"/>
      <c r="MIZ130" s="390"/>
      <c r="MJA130" s="388"/>
      <c r="MJB130" s="214"/>
      <c r="MJC130" s="389"/>
      <c r="MJD130" s="390"/>
      <c r="MJE130" s="388"/>
      <c r="MJF130" s="214"/>
      <c r="MJG130" s="389"/>
      <c r="MJH130" s="390"/>
      <c r="MJI130" s="388"/>
      <c r="MJJ130" s="214"/>
      <c r="MJK130" s="389"/>
      <c r="MJL130" s="390"/>
      <c r="MJM130" s="388"/>
      <c r="MJN130" s="214"/>
      <c r="MJO130" s="389"/>
      <c r="MJP130" s="390"/>
      <c r="MJQ130" s="388"/>
      <c r="MJR130" s="214"/>
      <c r="MJS130" s="389"/>
      <c r="MJT130" s="390"/>
      <c r="MJU130" s="388"/>
      <c r="MJV130" s="214"/>
      <c r="MJW130" s="389"/>
      <c r="MJX130" s="390"/>
      <c r="MJY130" s="388"/>
      <c r="MJZ130" s="214"/>
      <c r="MKA130" s="389"/>
      <c r="MKB130" s="390"/>
      <c r="MKC130" s="388"/>
      <c r="MKD130" s="214"/>
      <c r="MKE130" s="389"/>
      <c r="MKF130" s="390"/>
      <c r="MKG130" s="388"/>
      <c r="MKH130" s="214"/>
      <c r="MKI130" s="389"/>
      <c r="MKJ130" s="390"/>
      <c r="MKK130" s="388"/>
      <c r="MKL130" s="214"/>
      <c r="MKM130" s="389"/>
      <c r="MKN130" s="390"/>
      <c r="MKO130" s="388"/>
      <c r="MKP130" s="214"/>
      <c r="MKQ130" s="389"/>
      <c r="MKR130" s="390"/>
      <c r="MKS130" s="388"/>
      <c r="MKT130" s="214"/>
      <c r="MKU130" s="389"/>
      <c r="MKV130" s="390"/>
      <c r="MKW130" s="388"/>
      <c r="MKX130" s="214"/>
      <c r="MKY130" s="389"/>
      <c r="MKZ130" s="390"/>
      <c r="MLA130" s="388"/>
      <c r="MLB130" s="214"/>
      <c r="MLC130" s="389"/>
      <c r="MLD130" s="390"/>
      <c r="MLE130" s="388"/>
      <c r="MLF130" s="214"/>
      <c r="MLG130" s="389"/>
      <c r="MLH130" s="390"/>
      <c r="MLI130" s="388"/>
      <c r="MLJ130" s="214"/>
      <c r="MLK130" s="389"/>
      <c r="MLL130" s="390"/>
      <c r="MLM130" s="388"/>
      <c r="MLN130" s="214"/>
      <c r="MLO130" s="389"/>
      <c r="MLP130" s="390"/>
      <c r="MLQ130" s="388"/>
      <c r="MLR130" s="214"/>
      <c r="MLS130" s="389"/>
      <c r="MLT130" s="390"/>
      <c r="MLU130" s="388"/>
      <c r="MLV130" s="214"/>
      <c r="MLW130" s="389"/>
      <c r="MLX130" s="390"/>
      <c r="MLY130" s="388"/>
      <c r="MLZ130" s="214"/>
      <c r="MMA130" s="389"/>
      <c r="MMB130" s="390"/>
      <c r="MMC130" s="388"/>
      <c r="MMD130" s="214"/>
      <c r="MME130" s="389"/>
      <c r="MMF130" s="390"/>
      <c r="MMG130" s="388"/>
      <c r="MMH130" s="214"/>
      <c r="MMI130" s="389"/>
      <c r="MMJ130" s="390"/>
      <c r="MMK130" s="388"/>
      <c r="MML130" s="214"/>
      <c r="MMM130" s="389"/>
      <c r="MMN130" s="390"/>
      <c r="MMO130" s="388"/>
      <c r="MMP130" s="214"/>
      <c r="MMQ130" s="389"/>
      <c r="MMR130" s="390"/>
      <c r="MMS130" s="388"/>
      <c r="MMT130" s="214"/>
      <c r="MMU130" s="389"/>
      <c r="MMV130" s="390"/>
      <c r="MMW130" s="388"/>
      <c r="MMX130" s="214"/>
      <c r="MMY130" s="389"/>
      <c r="MMZ130" s="390"/>
      <c r="MNA130" s="388"/>
      <c r="MNB130" s="214"/>
      <c r="MNC130" s="389"/>
      <c r="MND130" s="390"/>
      <c r="MNE130" s="388"/>
      <c r="MNF130" s="214"/>
      <c r="MNG130" s="389"/>
      <c r="MNH130" s="390"/>
      <c r="MNI130" s="388"/>
      <c r="MNJ130" s="214"/>
      <c r="MNK130" s="389"/>
      <c r="MNL130" s="390"/>
      <c r="MNM130" s="388"/>
      <c r="MNN130" s="214"/>
      <c r="MNO130" s="389"/>
      <c r="MNP130" s="390"/>
      <c r="MNQ130" s="388"/>
      <c r="MNR130" s="214"/>
      <c r="MNS130" s="389"/>
      <c r="MNT130" s="390"/>
      <c r="MNU130" s="388"/>
      <c r="MNV130" s="214"/>
      <c r="MNW130" s="389"/>
      <c r="MNX130" s="390"/>
      <c r="MNY130" s="388"/>
      <c r="MNZ130" s="214"/>
      <c r="MOA130" s="389"/>
      <c r="MOB130" s="390"/>
      <c r="MOC130" s="388"/>
      <c r="MOD130" s="214"/>
      <c r="MOE130" s="389"/>
      <c r="MOF130" s="390"/>
      <c r="MOG130" s="388"/>
      <c r="MOH130" s="214"/>
      <c r="MOI130" s="389"/>
      <c r="MOJ130" s="390"/>
      <c r="MOK130" s="388"/>
      <c r="MOL130" s="214"/>
      <c r="MOM130" s="389"/>
      <c r="MON130" s="390"/>
      <c r="MOO130" s="388"/>
      <c r="MOP130" s="214"/>
      <c r="MOQ130" s="389"/>
      <c r="MOR130" s="390"/>
      <c r="MOS130" s="388"/>
      <c r="MOT130" s="214"/>
      <c r="MOU130" s="389"/>
      <c r="MOV130" s="390"/>
      <c r="MOW130" s="388"/>
      <c r="MOX130" s="214"/>
      <c r="MOY130" s="389"/>
      <c r="MOZ130" s="390"/>
      <c r="MPA130" s="388"/>
      <c r="MPB130" s="214"/>
      <c r="MPC130" s="389"/>
      <c r="MPD130" s="390"/>
      <c r="MPE130" s="388"/>
      <c r="MPF130" s="214"/>
      <c r="MPG130" s="389"/>
      <c r="MPH130" s="390"/>
      <c r="MPI130" s="388"/>
      <c r="MPJ130" s="214"/>
      <c r="MPK130" s="389"/>
      <c r="MPL130" s="390"/>
      <c r="MPM130" s="388"/>
      <c r="MPN130" s="214"/>
      <c r="MPO130" s="389"/>
      <c r="MPP130" s="390"/>
      <c r="MPQ130" s="388"/>
      <c r="MPR130" s="214"/>
      <c r="MPS130" s="389"/>
      <c r="MPT130" s="390"/>
      <c r="MPU130" s="388"/>
      <c r="MPV130" s="214"/>
      <c r="MPW130" s="389"/>
      <c r="MPX130" s="390"/>
      <c r="MPY130" s="388"/>
      <c r="MPZ130" s="214"/>
      <c r="MQA130" s="389"/>
      <c r="MQB130" s="390"/>
      <c r="MQC130" s="388"/>
      <c r="MQD130" s="214"/>
      <c r="MQE130" s="389"/>
      <c r="MQF130" s="390"/>
      <c r="MQG130" s="388"/>
      <c r="MQH130" s="214"/>
      <c r="MQI130" s="389"/>
      <c r="MQJ130" s="390"/>
      <c r="MQK130" s="388"/>
      <c r="MQL130" s="214"/>
      <c r="MQM130" s="389"/>
      <c r="MQN130" s="390"/>
      <c r="MQO130" s="388"/>
      <c r="MQP130" s="214"/>
      <c r="MQQ130" s="389"/>
      <c r="MQR130" s="390"/>
      <c r="MQS130" s="388"/>
      <c r="MQT130" s="214"/>
      <c r="MQU130" s="389"/>
      <c r="MQV130" s="390"/>
      <c r="MQW130" s="388"/>
      <c r="MQX130" s="214"/>
      <c r="MQY130" s="389"/>
      <c r="MQZ130" s="390"/>
      <c r="MRA130" s="388"/>
      <c r="MRB130" s="214"/>
      <c r="MRC130" s="389"/>
      <c r="MRD130" s="390"/>
      <c r="MRE130" s="388"/>
      <c r="MRF130" s="214"/>
      <c r="MRG130" s="389"/>
      <c r="MRH130" s="390"/>
      <c r="MRI130" s="388"/>
      <c r="MRJ130" s="214"/>
      <c r="MRK130" s="389"/>
      <c r="MRL130" s="390"/>
      <c r="MRM130" s="388"/>
      <c r="MRN130" s="214"/>
      <c r="MRO130" s="389"/>
      <c r="MRP130" s="390"/>
      <c r="MRQ130" s="388"/>
      <c r="MRR130" s="214"/>
      <c r="MRS130" s="389"/>
      <c r="MRT130" s="390"/>
      <c r="MRU130" s="388"/>
      <c r="MRV130" s="214"/>
      <c r="MRW130" s="389"/>
      <c r="MRX130" s="390"/>
      <c r="MRY130" s="388"/>
      <c r="MRZ130" s="214"/>
      <c r="MSA130" s="389"/>
      <c r="MSB130" s="390"/>
      <c r="MSC130" s="388"/>
      <c r="MSD130" s="214"/>
      <c r="MSE130" s="389"/>
      <c r="MSF130" s="390"/>
      <c r="MSG130" s="388"/>
      <c r="MSH130" s="214"/>
      <c r="MSI130" s="389"/>
      <c r="MSJ130" s="390"/>
      <c r="MSK130" s="388"/>
      <c r="MSL130" s="214"/>
      <c r="MSM130" s="389"/>
      <c r="MSN130" s="390"/>
      <c r="MSO130" s="388"/>
      <c r="MSP130" s="214"/>
      <c r="MSQ130" s="389"/>
      <c r="MSR130" s="390"/>
      <c r="MSS130" s="388"/>
      <c r="MST130" s="214"/>
      <c r="MSU130" s="389"/>
      <c r="MSV130" s="390"/>
      <c r="MSW130" s="388"/>
      <c r="MSX130" s="214"/>
      <c r="MSY130" s="389"/>
      <c r="MSZ130" s="390"/>
      <c r="MTA130" s="388"/>
      <c r="MTB130" s="214"/>
      <c r="MTC130" s="389"/>
      <c r="MTD130" s="390"/>
      <c r="MTE130" s="388"/>
      <c r="MTF130" s="214"/>
      <c r="MTG130" s="389"/>
      <c r="MTH130" s="390"/>
      <c r="MTI130" s="388"/>
      <c r="MTJ130" s="214"/>
      <c r="MTK130" s="389"/>
      <c r="MTL130" s="390"/>
      <c r="MTM130" s="388"/>
      <c r="MTN130" s="214"/>
      <c r="MTO130" s="389"/>
      <c r="MTP130" s="390"/>
      <c r="MTQ130" s="388"/>
      <c r="MTR130" s="214"/>
      <c r="MTS130" s="389"/>
      <c r="MTT130" s="390"/>
      <c r="MTU130" s="388"/>
      <c r="MTV130" s="214"/>
      <c r="MTW130" s="389"/>
      <c r="MTX130" s="390"/>
      <c r="MTY130" s="388"/>
      <c r="MTZ130" s="214"/>
      <c r="MUA130" s="389"/>
      <c r="MUB130" s="390"/>
      <c r="MUC130" s="388"/>
      <c r="MUD130" s="214"/>
      <c r="MUE130" s="389"/>
      <c r="MUF130" s="390"/>
      <c r="MUG130" s="388"/>
      <c r="MUH130" s="214"/>
      <c r="MUI130" s="389"/>
      <c r="MUJ130" s="390"/>
      <c r="MUK130" s="388"/>
      <c r="MUL130" s="214"/>
      <c r="MUM130" s="389"/>
      <c r="MUN130" s="390"/>
      <c r="MUO130" s="388"/>
      <c r="MUP130" s="214"/>
      <c r="MUQ130" s="389"/>
      <c r="MUR130" s="390"/>
      <c r="MUS130" s="388"/>
      <c r="MUT130" s="214"/>
      <c r="MUU130" s="389"/>
      <c r="MUV130" s="390"/>
      <c r="MUW130" s="388"/>
      <c r="MUX130" s="214"/>
      <c r="MUY130" s="389"/>
      <c r="MUZ130" s="390"/>
      <c r="MVA130" s="388"/>
      <c r="MVB130" s="214"/>
      <c r="MVC130" s="389"/>
      <c r="MVD130" s="390"/>
      <c r="MVE130" s="388"/>
      <c r="MVF130" s="214"/>
      <c r="MVG130" s="389"/>
      <c r="MVH130" s="390"/>
      <c r="MVI130" s="388"/>
      <c r="MVJ130" s="214"/>
      <c r="MVK130" s="389"/>
      <c r="MVL130" s="390"/>
      <c r="MVM130" s="388"/>
      <c r="MVN130" s="214"/>
      <c r="MVO130" s="389"/>
      <c r="MVP130" s="390"/>
      <c r="MVQ130" s="388"/>
      <c r="MVR130" s="214"/>
      <c r="MVS130" s="389"/>
      <c r="MVT130" s="390"/>
      <c r="MVU130" s="388"/>
      <c r="MVV130" s="214"/>
      <c r="MVW130" s="389"/>
      <c r="MVX130" s="390"/>
      <c r="MVY130" s="388"/>
      <c r="MVZ130" s="214"/>
      <c r="MWA130" s="389"/>
      <c r="MWB130" s="390"/>
      <c r="MWC130" s="388"/>
      <c r="MWD130" s="214"/>
      <c r="MWE130" s="389"/>
      <c r="MWF130" s="390"/>
      <c r="MWG130" s="388"/>
      <c r="MWH130" s="214"/>
      <c r="MWI130" s="389"/>
      <c r="MWJ130" s="390"/>
      <c r="MWK130" s="388"/>
      <c r="MWL130" s="214"/>
      <c r="MWM130" s="389"/>
      <c r="MWN130" s="390"/>
      <c r="MWO130" s="388"/>
      <c r="MWP130" s="214"/>
      <c r="MWQ130" s="389"/>
      <c r="MWR130" s="390"/>
      <c r="MWS130" s="388"/>
      <c r="MWT130" s="214"/>
      <c r="MWU130" s="389"/>
      <c r="MWV130" s="390"/>
      <c r="MWW130" s="388"/>
      <c r="MWX130" s="214"/>
      <c r="MWY130" s="389"/>
      <c r="MWZ130" s="390"/>
      <c r="MXA130" s="388"/>
      <c r="MXB130" s="214"/>
      <c r="MXC130" s="389"/>
      <c r="MXD130" s="390"/>
      <c r="MXE130" s="388"/>
      <c r="MXF130" s="214"/>
      <c r="MXG130" s="389"/>
      <c r="MXH130" s="390"/>
      <c r="MXI130" s="388"/>
      <c r="MXJ130" s="214"/>
      <c r="MXK130" s="389"/>
      <c r="MXL130" s="390"/>
      <c r="MXM130" s="388"/>
      <c r="MXN130" s="214"/>
      <c r="MXO130" s="389"/>
      <c r="MXP130" s="390"/>
      <c r="MXQ130" s="388"/>
      <c r="MXR130" s="214"/>
      <c r="MXS130" s="389"/>
      <c r="MXT130" s="390"/>
      <c r="MXU130" s="388"/>
      <c r="MXV130" s="214"/>
      <c r="MXW130" s="389"/>
      <c r="MXX130" s="390"/>
      <c r="MXY130" s="388"/>
      <c r="MXZ130" s="214"/>
      <c r="MYA130" s="389"/>
      <c r="MYB130" s="390"/>
      <c r="MYC130" s="388"/>
      <c r="MYD130" s="214"/>
      <c r="MYE130" s="389"/>
      <c r="MYF130" s="390"/>
      <c r="MYG130" s="388"/>
      <c r="MYH130" s="214"/>
      <c r="MYI130" s="389"/>
      <c r="MYJ130" s="390"/>
      <c r="MYK130" s="388"/>
      <c r="MYL130" s="214"/>
      <c r="MYM130" s="389"/>
      <c r="MYN130" s="390"/>
      <c r="MYO130" s="388"/>
      <c r="MYP130" s="214"/>
      <c r="MYQ130" s="389"/>
      <c r="MYR130" s="390"/>
      <c r="MYS130" s="388"/>
      <c r="MYT130" s="214"/>
      <c r="MYU130" s="389"/>
      <c r="MYV130" s="390"/>
      <c r="MYW130" s="388"/>
      <c r="MYX130" s="214"/>
      <c r="MYY130" s="389"/>
      <c r="MYZ130" s="390"/>
      <c r="MZA130" s="388"/>
      <c r="MZB130" s="214"/>
      <c r="MZC130" s="389"/>
      <c r="MZD130" s="390"/>
      <c r="MZE130" s="388"/>
      <c r="MZF130" s="214"/>
      <c r="MZG130" s="389"/>
      <c r="MZH130" s="390"/>
      <c r="MZI130" s="388"/>
      <c r="MZJ130" s="214"/>
      <c r="MZK130" s="389"/>
      <c r="MZL130" s="390"/>
      <c r="MZM130" s="388"/>
      <c r="MZN130" s="214"/>
      <c r="MZO130" s="389"/>
      <c r="MZP130" s="390"/>
      <c r="MZQ130" s="388"/>
      <c r="MZR130" s="214"/>
      <c r="MZS130" s="389"/>
      <c r="MZT130" s="390"/>
      <c r="MZU130" s="388"/>
      <c r="MZV130" s="214"/>
      <c r="MZW130" s="389"/>
      <c r="MZX130" s="390"/>
      <c r="MZY130" s="388"/>
      <c r="MZZ130" s="214"/>
      <c r="NAA130" s="389"/>
      <c r="NAB130" s="390"/>
      <c r="NAC130" s="388"/>
      <c r="NAD130" s="214"/>
      <c r="NAE130" s="389"/>
      <c r="NAF130" s="390"/>
      <c r="NAG130" s="388"/>
      <c r="NAH130" s="214"/>
      <c r="NAI130" s="389"/>
      <c r="NAJ130" s="390"/>
      <c r="NAK130" s="388"/>
      <c r="NAL130" s="214"/>
      <c r="NAM130" s="389"/>
      <c r="NAN130" s="390"/>
      <c r="NAO130" s="388"/>
      <c r="NAP130" s="214"/>
      <c r="NAQ130" s="389"/>
      <c r="NAR130" s="390"/>
      <c r="NAS130" s="388"/>
      <c r="NAT130" s="214"/>
      <c r="NAU130" s="389"/>
      <c r="NAV130" s="390"/>
      <c r="NAW130" s="388"/>
      <c r="NAX130" s="214"/>
      <c r="NAY130" s="389"/>
      <c r="NAZ130" s="390"/>
      <c r="NBA130" s="388"/>
      <c r="NBB130" s="214"/>
      <c r="NBC130" s="389"/>
      <c r="NBD130" s="390"/>
      <c r="NBE130" s="388"/>
      <c r="NBF130" s="214"/>
      <c r="NBG130" s="389"/>
      <c r="NBH130" s="390"/>
      <c r="NBI130" s="388"/>
      <c r="NBJ130" s="214"/>
      <c r="NBK130" s="389"/>
      <c r="NBL130" s="390"/>
      <c r="NBM130" s="388"/>
      <c r="NBN130" s="214"/>
      <c r="NBO130" s="389"/>
      <c r="NBP130" s="390"/>
      <c r="NBQ130" s="388"/>
      <c r="NBR130" s="214"/>
      <c r="NBS130" s="389"/>
      <c r="NBT130" s="390"/>
      <c r="NBU130" s="388"/>
      <c r="NBV130" s="214"/>
      <c r="NBW130" s="389"/>
      <c r="NBX130" s="390"/>
      <c r="NBY130" s="388"/>
      <c r="NBZ130" s="214"/>
      <c r="NCA130" s="389"/>
      <c r="NCB130" s="390"/>
      <c r="NCC130" s="388"/>
      <c r="NCD130" s="214"/>
      <c r="NCE130" s="389"/>
      <c r="NCF130" s="390"/>
      <c r="NCG130" s="388"/>
      <c r="NCH130" s="214"/>
      <c r="NCI130" s="389"/>
      <c r="NCJ130" s="390"/>
      <c r="NCK130" s="388"/>
      <c r="NCL130" s="214"/>
      <c r="NCM130" s="389"/>
      <c r="NCN130" s="390"/>
      <c r="NCO130" s="388"/>
      <c r="NCP130" s="214"/>
      <c r="NCQ130" s="389"/>
      <c r="NCR130" s="390"/>
      <c r="NCS130" s="388"/>
      <c r="NCT130" s="214"/>
      <c r="NCU130" s="389"/>
      <c r="NCV130" s="390"/>
      <c r="NCW130" s="388"/>
      <c r="NCX130" s="214"/>
      <c r="NCY130" s="389"/>
      <c r="NCZ130" s="390"/>
      <c r="NDA130" s="388"/>
      <c r="NDB130" s="214"/>
      <c r="NDC130" s="389"/>
      <c r="NDD130" s="390"/>
      <c r="NDE130" s="388"/>
      <c r="NDF130" s="214"/>
      <c r="NDG130" s="389"/>
      <c r="NDH130" s="390"/>
      <c r="NDI130" s="388"/>
      <c r="NDJ130" s="214"/>
      <c r="NDK130" s="389"/>
      <c r="NDL130" s="390"/>
      <c r="NDM130" s="388"/>
      <c r="NDN130" s="214"/>
      <c r="NDO130" s="389"/>
      <c r="NDP130" s="390"/>
      <c r="NDQ130" s="388"/>
      <c r="NDR130" s="214"/>
      <c r="NDS130" s="389"/>
      <c r="NDT130" s="390"/>
      <c r="NDU130" s="388"/>
      <c r="NDV130" s="214"/>
      <c r="NDW130" s="389"/>
      <c r="NDX130" s="390"/>
      <c r="NDY130" s="388"/>
      <c r="NDZ130" s="214"/>
      <c r="NEA130" s="389"/>
      <c r="NEB130" s="390"/>
      <c r="NEC130" s="388"/>
      <c r="NED130" s="214"/>
      <c r="NEE130" s="389"/>
      <c r="NEF130" s="390"/>
      <c r="NEG130" s="388"/>
      <c r="NEH130" s="214"/>
      <c r="NEI130" s="389"/>
      <c r="NEJ130" s="390"/>
      <c r="NEK130" s="388"/>
      <c r="NEL130" s="214"/>
      <c r="NEM130" s="389"/>
      <c r="NEN130" s="390"/>
      <c r="NEO130" s="388"/>
      <c r="NEP130" s="214"/>
      <c r="NEQ130" s="389"/>
      <c r="NER130" s="390"/>
      <c r="NES130" s="388"/>
      <c r="NET130" s="214"/>
      <c r="NEU130" s="389"/>
      <c r="NEV130" s="390"/>
      <c r="NEW130" s="388"/>
      <c r="NEX130" s="214"/>
      <c r="NEY130" s="389"/>
      <c r="NEZ130" s="390"/>
      <c r="NFA130" s="388"/>
      <c r="NFB130" s="214"/>
      <c r="NFC130" s="389"/>
      <c r="NFD130" s="390"/>
      <c r="NFE130" s="388"/>
      <c r="NFF130" s="214"/>
      <c r="NFG130" s="389"/>
      <c r="NFH130" s="390"/>
      <c r="NFI130" s="388"/>
      <c r="NFJ130" s="214"/>
      <c r="NFK130" s="389"/>
      <c r="NFL130" s="390"/>
      <c r="NFM130" s="388"/>
      <c r="NFN130" s="214"/>
      <c r="NFO130" s="389"/>
      <c r="NFP130" s="390"/>
      <c r="NFQ130" s="388"/>
      <c r="NFR130" s="214"/>
      <c r="NFS130" s="389"/>
      <c r="NFT130" s="390"/>
      <c r="NFU130" s="388"/>
      <c r="NFV130" s="214"/>
      <c r="NFW130" s="389"/>
      <c r="NFX130" s="390"/>
      <c r="NFY130" s="388"/>
      <c r="NFZ130" s="214"/>
      <c r="NGA130" s="389"/>
      <c r="NGB130" s="390"/>
      <c r="NGC130" s="388"/>
      <c r="NGD130" s="214"/>
      <c r="NGE130" s="389"/>
      <c r="NGF130" s="390"/>
      <c r="NGG130" s="388"/>
      <c r="NGH130" s="214"/>
      <c r="NGI130" s="389"/>
      <c r="NGJ130" s="390"/>
      <c r="NGK130" s="388"/>
      <c r="NGL130" s="214"/>
      <c r="NGM130" s="389"/>
      <c r="NGN130" s="390"/>
      <c r="NGO130" s="388"/>
      <c r="NGP130" s="214"/>
      <c r="NGQ130" s="389"/>
      <c r="NGR130" s="390"/>
      <c r="NGS130" s="388"/>
      <c r="NGT130" s="214"/>
      <c r="NGU130" s="389"/>
      <c r="NGV130" s="390"/>
      <c r="NGW130" s="388"/>
      <c r="NGX130" s="214"/>
      <c r="NGY130" s="389"/>
      <c r="NGZ130" s="390"/>
      <c r="NHA130" s="388"/>
      <c r="NHB130" s="214"/>
      <c r="NHC130" s="389"/>
      <c r="NHD130" s="390"/>
      <c r="NHE130" s="388"/>
      <c r="NHF130" s="214"/>
      <c r="NHG130" s="389"/>
      <c r="NHH130" s="390"/>
      <c r="NHI130" s="388"/>
      <c r="NHJ130" s="214"/>
      <c r="NHK130" s="389"/>
      <c r="NHL130" s="390"/>
      <c r="NHM130" s="388"/>
      <c r="NHN130" s="214"/>
      <c r="NHO130" s="389"/>
      <c r="NHP130" s="390"/>
      <c r="NHQ130" s="388"/>
      <c r="NHR130" s="214"/>
      <c r="NHS130" s="389"/>
      <c r="NHT130" s="390"/>
      <c r="NHU130" s="388"/>
      <c r="NHV130" s="214"/>
      <c r="NHW130" s="389"/>
      <c r="NHX130" s="390"/>
      <c r="NHY130" s="388"/>
      <c r="NHZ130" s="214"/>
      <c r="NIA130" s="389"/>
      <c r="NIB130" s="390"/>
      <c r="NIC130" s="388"/>
      <c r="NID130" s="214"/>
      <c r="NIE130" s="389"/>
      <c r="NIF130" s="390"/>
      <c r="NIG130" s="388"/>
      <c r="NIH130" s="214"/>
      <c r="NII130" s="389"/>
      <c r="NIJ130" s="390"/>
      <c r="NIK130" s="388"/>
      <c r="NIL130" s="214"/>
      <c r="NIM130" s="389"/>
      <c r="NIN130" s="390"/>
      <c r="NIO130" s="388"/>
      <c r="NIP130" s="214"/>
      <c r="NIQ130" s="389"/>
      <c r="NIR130" s="390"/>
      <c r="NIS130" s="388"/>
      <c r="NIT130" s="214"/>
      <c r="NIU130" s="389"/>
      <c r="NIV130" s="390"/>
      <c r="NIW130" s="388"/>
      <c r="NIX130" s="214"/>
      <c r="NIY130" s="389"/>
      <c r="NIZ130" s="390"/>
      <c r="NJA130" s="388"/>
      <c r="NJB130" s="214"/>
      <c r="NJC130" s="389"/>
      <c r="NJD130" s="390"/>
      <c r="NJE130" s="388"/>
      <c r="NJF130" s="214"/>
      <c r="NJG130" s="389"/>
      <c r="NJH130" s="390"/>
      <c r="NJI130" s="388"/>
      <c r="NJJ130" s="214"/>
      <c r="NJK130" s="389"/>
      <c r="NJL130" s="390"/>
      <c r="NJM130" s="388"/>
      <c r="NJN130" s="214"/>
      <c r="NJO130" s="389"/>
      <c r="NJP130" s="390"/>
      <c r="NJQ130" s="388"/>
      <c r="NJR130" s="214"/>
      <c r="NJS130" s="389"/>
      <c r="NJT130" s="390"/>
      <c r="NJU130" s="388"/>
      <c r="NJV130" s="214"/>
      <c r="NJW130" s="389"/>
      <c r="NJX130" s="390"/>
      <c r="NJY130" s="388"/>
      <c r="NJZ130" s="214"/>
      <c r="NKA130" s="389"/>
      <c r="NKB130" s="390"/>
      <c r="NKC130" s="388"/>
      <c r="NKD130" s="214"/>
      <c r="NKE130" s="389"/>
      <c r="NKF130" s="390"/>
      <c r="NKG130" s="388"/>
      <c r="NKH130" s="214"/>
      <c r="NKI130" s="389"/>
      <c r="NKJ130" s="390"/>
      <c r="NKK130" s="388"/>
      <c r="NKL130" s="214"/>
      <c r="NKM130" s="389"/>
      <c r="NKN130" s="390"/>
      <c r="NKO130" s="388"/>
      <c r="NKP130" s="214"/>
      <c r="NKQ130" s="389"/>
      <c r="NKR130" s="390"/>
      <c r="NKS130" s="388"/>
      <c r="NKT130" s="214"/>
      <c r="NKU130" s="389"/>
      <c r="NKV130" s="390"/>
      <c r="NKW130" s="388"/>
      <c r="NKX130" s="214"/>
      <c r="NKY130" s="389"/>
      <c r="NKZ130" s="390"/>
      <c r="NLA130" s="388"/>
      <c r="NLB130" s="214"/>
      <c r="NLC130" s="389"/>
      <c r="NLD130" s="390"/>
      <c r="NLE130" s="388"/>
      <c r="NLF130" s="214"/>
      <c r="NLG130" s="389"/>
      <c r="NLH130" s="390"/>
      <c r="NLI130" s="388"/>
      <c r="NLJ130" s="214"/>
      <c r="NLK130" s="389"/>
      <c r="NLL130" s="390"/>
      <c r="NLM130" s="388"/>
      <c r="NLN130" s="214"/>
      <c r="NLO130" s="389"/>
      <c r="NLP130" s="390"/>
      <c r="NLQ130" s="388"/>
      <c r="NLR130" s="214"/>
      <c r="NLS130" s="389"/>
      <c r="NLT130" s="390"/>
      <c r="NLU130" s="388"/>
      <c r="NLV130" s="214"/>
      <c r="NLW130" s="389"/>
      <c r="NLX130" s="390"/>
      <c r="NLY130" s="388"/>
      <c r="NLZ130" s="214"/>
      <c r="NMA130" s="389"/>
      <c r="NMB130" s="390"/>
      <c r="NMC130" s="388"/>
      <c r="NMD130" s="214"/>
      <c r="NME130" s="389"/>
      <c r="NMF130" s="390"/>
      <c r="NMG130" s="388"/>
      <c r="NMH130" s="214"/>
      <c r="NMI130" s="389"/>
      <c r="NMJ130" s="390"/>
      <c r="NMK130" s="388"/>
      <c r="NML130" s="214"/>
      <c r="NMM130" s="389"/>
      <c r="NMN130" s="390"/>
      <c r="NMO130" s="388"/>
      <c r="NMP130" s="214"/>
      <c r="NMQ130" s="389"/>
      <c r="NMR130" s="390"/>
      <c r="NMS130" s="388"/>
      <c r="NMT130" s="214"/>
      <c r="NMU130" s="389"/>
      <c r="NMV130" s="390"/>
      <c r="NMW130" s="388"/>
      <c r="NMX130" s="214"/>
      <c r="NMY130" s="389"/>
      <c r="NMZ130" s="390"/>
      <c r="NNA130" s="388"/>
      <c r="NNB130" s="214"/>
      <c r="NNC130" s="389"/>
      <c r="NND130" s="390"/>
      <c r="NNE130" s="388"/>
      <c r="NNF130" s="214"/>
      <c r="NNG130" s="389"/>
      <c r="NNH130" s="390"/>
      <c r="NNI130" s="388"/>
      <c r="NNJ130" s="214"/>
      <c r="NNK130" s="389"/>
      <c r="NNL130" s="390"/>
      <c r="NNM130" s="388"/>
      <c r="NNN130" s="214"/>
      <c r="NNO130" s="389"/>
      <c r="NNP130" s="390"/>
      <c r="NNQ130" s="388"/>
      <c r="NNR130" s="214"/>
      <c r="NNS130" s="389"/>
      <c r="NNT130" s="390"/>
      <c r="NNU130" s="388"/>
      <c r="NNV130" s="214"/>
      <c r="NNW130" s="389"/>
      <c r="NNX130" s="390"/>
      <c r="NNY130" s="388"/>
      <c r="NNZ130" s="214"/>
      <c r="NOA130" s="389"/>
      <c r="NOB130" s="390"/>
      <c r="NOC130" s="388"/>
      <c r="NOD130" s="214"/>
      <c r="NOE130" s="389"/>
      <c r="NOF130" s="390"/>
      <c r="NOG130" s="388"/>
      <c r="NOH130" s="214"/>
      <c r="NOI130" s="389"/>
      <c r="NOJ130" s="390"/>
      <c r="NOK130" s="388"/>
      <c r="NOL130" s="214"/>
      <c r="NOM130" s="389"/>
      <c r="NON130" s="390"/>
      <c r="NOO130" s="388"/>
      <c r="NOP130" s="214"/>
      <c r="NOQ130" s="389"/>
      <c r="NOR130" s="390"/>
      <c r="NOS130" s="388"/>
      <c r="NOT130" s="214"/>
      <c r="NOU130" s="389"/>
      <c r="NOV130" s="390"/>
      <c r="NOW130" s="388"/>
      <c r="NOX130" s="214"/>
      <c r="NOY130" s="389"/>
      <c r="NOZ130" s="390"/>
      <c r="NPA130" s="388"/>
      <c r="NPB130" s="214"/>
      <c r="NPC130" s="389"/>
      <c r="NPD130" s="390"/>
      <c r="NPE130" s="388"/>
      <c r="NPF130" s="214"/>
      <c r="NPG130" s="389"/>
      <c r="NPH130" s="390"/>
      <c r="NPI130" s="388"/>
      <c r="NPJ130" s="214"/>
      <c r="NPK130" s="389"/>
      <c r="NPL130" s="390"/>
      <c r="NPM130" s="388"/>
      <c r="NPN130" s="214"/>
      <c r="NPO130" s="389"/>
      <c r="NPP130" s="390"/>
      <c r="NPQ130" s="388"/>
      <c r="NPR130" s="214"/>
      <c r="NPS130" s="389"/>
      <c r="NPT130" s="390"/>
      <c r="NPU130" s="388"/>
      <c r="NPV130" s="214"/>
      <c r="NPW130" s="389"/>
      <c r="NPX130" s="390"/>
      <c r="NPY130" s="388"/>
      <c r="NPZ130" s="214"/>
      <c r="NQA130" s="389"/>
      <c r="NQB130" s="390"/>
      <c r="NQC130" s="388"/>
      <c r="NQD130" s="214"/>
      <c r="NQE130" s="389"/>
      <c r="NQF130" s="390"/>
      <c r="NQG130" s="388"/>
      <c r="NQH130" s="214"/>
      <c r="NQI130" s="389"/>
      <c r="NQJ130" s="390"/>
      <c r="NQK130" s="388"/>
      <c r="NQL130" s="214"/>
      <c r="NQM130" s="389"/>
      <c r="NQN130" s="390"/>
      <c r="NQO130" s="388"/>
      <c r="NQP130" s="214"/>
      <c r="NQQ130" s="389"/>
      <c r="NQR130" s="390"/>
      <c r="NQS130" s="388"/>
      <c r="NQT130" s="214"/>
      <c r="NQU130" s="389"/>
      <c r="NQV130" s="390"/>
      <c r="NQW130" s="388"/>
      <c r="NQX130" s="214"/>
      <c r="NQY130" s="389"/>
      <c r="NQZ130" s="390"/>
      <c r="NRA130" s="388"/>
      <c r="NRB130" s="214"/>
      <c r="NRC130" s="389"/>
      <c r="NRD130" s="390"/>
      <c r="NRE130" s="388"/>
      <c r="NRF130" s="214"/>
      <c r="NRG130" s="389"/>
      <c r="NRH130" s="390"/>
      <c r="NRI130" s="388"/>
      <c r="NRJ130" s="214"/>
      <c r="NRK130" s="389"/>
      <c r="NRL130" s="390"/>
      <c r="NRM130" s="388"/>
      <c r="NRN130" s="214"/>
      <c r="NRO130" s="389"/>
      <c r="NRP130" s="390"/>
      <c r="NRQ130" s="388"/>
      <c r="NRR130" s="214"/>
      <c r="NRS130" s="389"/>
      <c r="NRT130" s="390"/>
      <c r="NRU130" s="388"/>
      <c r="NRV130" s="214"/>
      <c r="NRW130" s="389"/>
      <c r="NRX130" s="390"/>
      <c r="NRY130" s="388"/>
      <c r="NRZ130" s="214"/>
      <c r="NSA130" s="389"/>
      <c r="NSB130" s="390"/>
      <c r="NSC130" s="388"/>
      <c r="NSD130" s="214"/>
      <c r="NSE130" s="389"/>
      <c r="NSF130" s="390"/>
      <c r="NSG130" s="388"/>
      <c r="NSH130" s="214"/>
      <c r="NSI130" s="389"/>
      <c r="NSJ130" s="390"/>
      <c r="NSK130" s="388"/>
      <c r="NSL130" s="214"/>
      <c r="NSM130" s="389"/>
      <c r="NSN130" s="390"/>
      <c r="NSO130" s="388"/>
      <c r="NSP130" s="214"/>
      <c r="NSQ130" s="389"/>
      <c r="NSR130" s="390"/>
      <c r="NSS130" s="388"/>
      <c r="NST130" s="214"/>
      <c r="NSU130" s="389"/>
      <c r="NSV130" s="390"/>
      <c r="NSW130" s="388"/>
      <c r="NSX130" s="214"/>
      <c r="NSY130" s="389"/>
      <c r="NSZ130" s="390"/>
      <c r="NTA130" s="388"/>
      <c r="NTB130" s="214"/>
      <c r="NTC130" s="389"/>
      <c r="NTD130" s="390"/>
      <c r="NTE130" s="388"/>
      <c r="NTF130" s="214"/>
      <c r="NTG130" s="389"/>
      <c r="NTH130" s="390"/>
      <c r="NTI130" s="388"/>
      <c r="NTJ130" s="214"/>
      <c r="NTK130" s="389"/>
      <c r="NTL130" s="390"/>
      <c r="NTM130" s="388"/>
      <c r="NTN130" s="214"/>
      <c r="NTO130" s="389"/>
      <c r="NTP130" s="390"/>
      <c r="NTQ130" s="388"/>
      <c r="NTR130" s="214"/>
      <c r="NTS130" s="389"/>
      <c r="NTT130" s="390"/>
      <c r="NTU130" s="388"/>
      <c r="NTV130" s="214"/>
      <c r="NTW130" s="389"/>
      <c r="NTX130" s="390"/>
      <c r="NTY130" s="388"/>
      <c r="NTZ130" s="214"/>
      <c r="NUA130" s="389"/>
      <c r="NUB130" s="390"/>
      <c r="NUC130" s="388"/>
      <c r="NUD130" s="214"/>
      <c r="NUE130" s="389"/>
      <c r="NUF130" s="390"/>
      <c r="NUG130" s="388"/>
      <c r="NUH130" s="214"/>
      <c r="NUI130" s="389"/>
      <c r="NUJ130" s="390"/>
      <c r="NUK130" s="388"/>
      <c r="NUL130" s="214"/>
      <c r="NUM130" s="389"/>
      <c r="NUN130" s="390"/>
      <c r="NUO130" s="388"/>
      <c r="NUP130" s="214"/>
      <c r="NUQ130" s="389"/>
      <c r="NUR130" s="390"/>
      <c r="NUS130" s="388"/>
      <c r="NUT130" s="214"/>
      <c r="NUU130" s="389"/>
      <c r="NUV130" s="390"/>
      <c r="NUW130" s="388"/>
      <c r="NUX130" s="214"/>
      <c r="NUY130" s="389"/>
      <c r="NUZ130" s="390"/>
      <c r="NVA130" s="388"/>
      <c r="NVB130" s="214"/>
      <c r="NVC130" s="389"/>
      <c r="NVD130" s="390"/>
      <c r="NVE130" s="388"/>
      <c r="NVF130" s="214"/>
      <c r="NVG130" s="389"/>
      <c r="NVH130" s="390"/>
      <c r="NVI130" s="388"/>
      <c r="NVJ130" s="214"/>
      <c r="NVK130" s="389"/>
      <c r="NVL130" s="390"/>
      <c r="NVM130" s="388"/>
      <c r="NVN130" s="214"/>
      <c r="NVO130" s="389"/>
      <c r="NVP130" s="390"/>
      <c r="NVQ130" s="388"/>
      <c r="NVR130" s="214"/>
      <c r="NVS130" s="389"/>
      <c r="NVT130" s="390"/>
      <c r="NVU130" s="388"/>
      <c r="NVV130" s="214"/>
      <c r="NVW130" s="389"/>
      <c r="NVX130" s="390"/>
      <c r="NVY130" s="388"/>
      <c r="NVZ130" s="214"/>
      <c r="NWA130" s="389"/>
      <c r="NWB130" s="390"/>
      <c r="NWC130" s="388"/>
      <c r="NWD130" s="214"/>
      <c r="NWE130" s="389"/>
      <c r="NWF130" s="390"/>
      <c r="NWG130" s="388"/>
      <c r="NWH130" s="214"/>
      <c r="NWI130" s="389"/>
      <c r="NWJ130" s="390"/>
      <c r="NWK130" s="388"/>
      <c r="NWL130" s="214"/>
      <c r="NWM130" s="389"/>
      <c r="NWN130" s="390"/>
      <c r="NWO130" s="388"/>
      <c r="NWP130" s="214"/>
      <c r="NWQ130" s="389"/>
      <c r="NWR130" s="390"/>
      <c r="NWS130" s="388"/>
      <c r="NWT130" s="214"/>
      <c r="NWU130" s="389"/>
      <c r="NWV130" s="390"/>
      <c r="NWW130" s="388"/>
      <c r="NWX130" s="214"/>
      <c r="NWY130" s="389"/>
      <c r="NWZ130" s="390"/>
      <c r="NXA130" s="388"/>
      <c r="NXB130" s="214"/>
      <c r="NXC130" s="389"/>
      <c r="NXD130" s="390"/>
      <c r="NXE130" s="388"/>
      <c r="NXF130" s="214"/>
      <c r="NXG130" s="389"/>
      <c r="NXH130" s="390"/>
      <c r="NXI130" s="388"/>
      <c r="NXJ130" s="214"/>
      <c r="NXK130" s="389"/>
      <c r="NXL130" s="390"/>
      <c r="NXM130" s="388"/>
      <c r="NXN130" s="214"/>
      <c r="NXO130" s="389"/>
      <c r="NXP130" s="390"/>
      <c r="NXQ130" s="388"/>
      <c r="NXR130" s="214"/>
      <c r="NXS130" s="389"/>
      <c r="NXT130" s="390"/>
      <c r="NXU130" s="388"/>
      <c r="NXV130" s="214"/>
      <c r="NXW130" s="389"/>
      <c r="NXX130" s="390"/>
      <c r="NXY130" s="388"/>
      <c r="NXZ130" s="214"/>
      <c r="NYA130" s="389"/>
      <c r="NYB130" s="390"/>
      <c r="NYC130" s="388"/>
      <c r="NYD130" s="214"/>
      <c r="NYE130" s="389"/>
      <c r="NYF130" s="390"/>
      <c r="NYG130" s="388"/>
      <c r="NYH130" s="214"/>
      <c r="NYI130" s="389"/>
      <c r="NYJ130" s="390"/>
      <c r="NYK130" s="388"/>
      <c r="NYL130" s="214"/>
      <c r="NYM130" s="389"/>
      <c r="NYN130" s="390"/>
      <c r="NYO130" s="388"/>
      <c r="NYP130" s="214"/>
      <c r="NYQ130" s="389"/>
      <c r="NYR130" s="390"/>
      <c r="NYS130" s="388"/>
      <c r="NYT130" s="214"/>
      <c r="NYU130" s="389"/>
      <c r="NYV130" s="390"/>
      <c r="NYW130" s="388"/>
      <c r="NYX130" s="214"/>
      <c r="NYY130" s="389"/>
      <c r="NYZ130" s="390"/>
      <c r="NZA130" s="388"/>
      <c r="NZB130" s="214"/>
      <c r="NZC130" s="389"/>
      <c r="NZD130" s="390"/>
      <c r="NZE130" s="388"/>
      <c r="NZF130" s="214"/>
      <c r="NZG130" s="389"/>
      <c r="NZH130" s="390"/>
      <c r="NZI130" s="388"/>
      <c r="NZJ130" s="214"/>
      <c r="NZK130" s="389"/>
      <c r="NZL130" s="390"/>
      <c r="NZM130" s="388"/>
      <c r="NZN130" s="214"/>
      <c r="NZO130" s="389"/>
      <c r="NZP130" s="390"/>
      <c r="NZQ130" s="388"/>
      <c r="NZR130" s="214"/>
      <c r="NZS130" s="389"/>
      <c r="NZT130" s="390"/>
      <c r="NZU130" s="388"/>
      <c r="NZV130" s="214"/>
      <c r="NZW130" s="389"/>
      <c r="NZX130" s="390"/>
      <c r="NZY130" s="388"/>
      <c r="NZZ130" s="214"/>
      <c r="OAA130" s="389"/>
      <c r="OAB130" s="390"/>
      <c r="OAC130" s="388"/>
      <c r="OAD130" s="214"/>
      <c r="OAE130" s="389"/>
      <c r="OAF130" s="390"/>
      <c r="OAG130" s="388"/>
      <c r="OAH130" s="214"/>
      <c r="OAI130" s="389"/>
      <c r="OAJ130" s="390"/>
      <c r="OAK130" s="388"/>
      <c r="OAL130" s="214"/>
      <c r="OAM130" s="389"/>
      <c r="OAN130" s="390"/>
      <c r="OAO130" s="388"/>
      <c r="OAP130" s="214"/>
      <c r="OAQ130" s="389"/>
      <c r="OAR130" s="390"/>
      <c r="OAS130" s="388"/>
      <c r="OAT130" s="214"/>
      <c r="OAU130" s="389"/>
      <c r="OAV130" s="390"/>
      <c r="OAW130" s="388"/>
      <c r="OAX130" s="214"/>
      <c r="OAY130" s="389"/>
      <c r="OAZ130" s="390"/>
      <c r="OBA130" s="388"/>
      <c r="OBB130" s="214"/>
      <c r="OBC130" s="389"/>
      <c r="OBD130" s="390"/>
      <c r="OBE130" s="388"/>
      <c r="OBF130" s="214"/>
      <c r="OBG130" s="389"/>
      <c r="OBH130" s="390"/>
      <c r="OBI130" s="388"/>
      <c r="OBJ130" s="214"/>
      <c r="OBK130" s="389"/>
      <c r="OBL130" s="390"/>
      <c r="OBM130" s="388"/>
      <c r="OBN130" s="214"/>
      <c r="OBO130" s="389"/>
      <c r="OBP130" s="390"/>
      <c r="OBQ130" s="388"/>
      <c r="OBR130" s="214"/>
      <c r="OBS130" s="389"/>
      <c r="OBT130" s="390"/>
      <c r="OBU130" s="388"/>
      <c r="OBV130" s="214"/>
      <c r="OBW130" s="389"/>
      <c r="OBX130" s="390"/>
      <c r="OBY130" s="388"/>
      <c r="OBZ130" s="214"/>
      <c r="OCA130" s="389"/>
      <c r="OCB130" s="390"/>
      <c r="OCC130" s="388"/>
      <c r="OCD130" s="214"/>
      <c r="OCE130" s="389"/>
      <c r="OCF130" s="390"/>
      <c r="OCG130" s="388"/>
      <c r="OCH130" s="214"/>
      <c r="OCI130" s="389"/>
      <c r="OCJ130" s="390"/>
      <c r="OCK130" s="388"/>
      <c r="OCL130" s="214"/>
      <c r="OCM130" s="389"/>
      <c r="OCN130" s="390"/>
      <c r="OCO130" s="388"/>
      <c r="OCP130" s="214"/>
      <c r="OCQ130" s="389"/>
      <c r="OCR130" s="390"/>
      <c r="OCS130" s="388"/>
      <c r="OCT130" s="214"/>
      <c r="OCU130" s="389"/>
      <c r="OCV130" s="390"/>
      <c r="OCW130" s="388"/>
      <c r="OCX130" s="214"/>
      <c r="OCY130" s="389"/>
      <c r="OCZ130" s="390"/>
      <c r="ODA130" s="388"/>
      <c r="ODB130" s="214"/>
      <c r="ODC130" s="389"/>
      <c r="ODD130" s="390"/>
      <c r="ODE130" s="388"/>
      <c r="ODF130" s="214"/>
      <c r="ODG130" s="389"/>
      <c r="ODH130" s="390"/>
      <c r="ODI130" s="388"/>
      <c r="ODJ130" s="214"/>
      <c r="ODK130" s="389"/>
      <c r="ODL130" s="390"/>
      <c r="ODM130" s="388"/>
      <c r="ODN130" s="214"/>
      <c r="ODO130" s="389"/>
      <c r="ODP130" s="390"/>
      <c r="ODQ130" s="388"/>
      <c r="ODR130" s="214"/>
      <c r="ODS130" s="389"/>
      <c r="ODT130" s="390"/>
      <c r="ODU130" s="388"/>
      <c r="ODV130" s="214"/>
      <c r="ODW130" s="389"/>
      <c r="ODX130" s="390"/>
      <c r="ODY130" s="388"/>
      <c r="ODZ130" s="214"/>
      <c r="OEA130" s="389"/>
      <c r="OEB130" s="390"/>
      <c r="OEC130" s="388"/>
      <c r="OED130" s="214"/>
      <c r="OEE130" s="389"/>
      <c r="OEF130" s="390"/>
      <c r="OEG130" s="388"/>
      <c r="OEH130" s="214"/>
      <c r="OEI130" s="389"/>
      <c r="OEJ130" s="390"/>
      <c r="OEK130" s="388"/>
      <c r="OEL130" s="214"/>
      <c r="OEM130" s="389"/>
      <c r="OEN130" s="390"/>
      <c r="OEO130" s="388"/>
      <c r="OEP130" s="214"/>
      <c r="OEQ130" s="389"/>
      <c r="OER130" s="390"/>
      <c r="OES130" s="388"/>
      <c r="OET130" s="214"/>
      <c r="OEU130" s="389"/>
      <c r="OEV130" s="390"/>
      <c r="OEW130" s="388"/>
      <c r="OEX130" s="214"/>
      <c r="OEY130" s="389"/>
      <c r="OEZ130" s="390"/>
      <c r="OFA130" s="388"/>
      <c r="OFB130" s="214"/>
      <c r="OFC130" s="389"/>
      <c r="OFD130" s="390"/>
      <c r="OFE130" s="388"/>
      <c r="OFF130" s="214"/>
      <c r="OFG130" s="389"/>
      <c r="OFH130" s="390"/>
      <c r="OFI130" s="388"/>
      <c r="OFJ130" s="214"/>
      <c r="OFK130" s="389"/>
      <c r="OFL130" s="390"/>
      <c r="OFM130" s="388"/>
      <c r="OFN130" s="214"/>
      <c r="OFO130" s="389"/>
      <c r="OFP130" s="390"/>
      <c r="OFQ130" s="388"/>
      <c r="OFR130" s="214"/>
      <c r="OFS130" s="389"/>
      <c r="OFT130" s="390"/>
      <c r="OFU130" s="388"/>
      <c r="OFV130" s="214"/>
      <c r="OFW130" s="389"/>
      <c r="OFX130" s="390"/>
      <c r="OFY130" s="388"/>
      <c r="OFZ130" s="214"/>
      <c r="OGA130" s="389"/>
      <c r="OGB130" s="390"/>
      <c r="OGC130" s="388"/>
      <c r="OGD130" s="214"/>
      <c r="OGE130" s="389"/>
      <c r="OGF130" s="390"/>
      <c r="OGG130" s="388"/>
      <c r="OGH130" s="214"/>
      <c r="OGI130" s="389"/>
      <c r="OGJ130" s="390"/>
      <c r="OGK130" s="388"/>
      <c r="OGL130" s="214"/>
      <c r="OGM130" s="389"/>
      <c r="OGN130" s="390"/>
      <c r="OGO130" s="388"/>
      <c r="OGP130" s="214"/>
      <c r="OGQ130" s="389"/>
      <c r="OGR130" s="390"/>
      <c r="OGS130" s="388"/>
      <c r="OGT130" s="214"/>
      <c r="OGU130" s="389"/>
      <c r="OGV130" s="390"/>
      <c r="OGW130" s="388"/>
      <c r="OGX130" s="214"/>
      <c r="OGY130" s="389"/>
      <c r="OGZ130" s="390"/>
      <c r="OHA130" s="388"/>
      <c r="OHB130" s="214"/>
      <c r="OHC130" s="389"/>
      <c r="OHD130" s="390"/>
      <c r="OHE130" s="388"/>
      <c r="OHF130" s="214"/>
      <c r="OHG130" s="389"/>
      <c r="OHH130" s="390"/>
      <c r="OHI130" s="388"/>
      <c r="OHJ130" s="214"/>
      <c r="OHK130" s="389"/>
      <c r="OHL130" s="390"/>
      <c r="OHM130" s="388"/>
      <c r="OHN130" s="214"/>
      <c r="OHO130" s="389"/>
      <c r="OHP130" s="390"/>
      <c r="OHQ130" s="388"/>
      <c r="OHR130" s="214"/>
      <c r="OHS130" s="389"/>
      <c r="OHT130" s="390"/>
      <c r="OHU130" s="388"/>
      <c r="OHV130" s="214"/>
      <c r="OHW130" s="389"/>
      <c r="OHX130" s="390"/>
      <c r="OHY130" s="388"/>
      <c r="OHZ130" s="214"/>
      <c r="OIA130" s="389"/>
      <c r="OIB130" s="390"/>
      <c r="OIC130" s="388"/>
      <c r="OID130" s="214"/>
      <c r="OIE130" s="389"/>
      <c r="OIF130" s="390"/>
      <c r="OIG130" s="388"/>
      <c r="OIH130" s="214"/>
      <c r="OII130" s="389"/>
      <c r="OIJ130" s="390"/>
      <c r="OIK130" s="388"/>
      <c r="OIL130" s="214"/>
      <c r="OIM130" s="389"/>
      <c r="OIN130" s="390"/>
      <c r="OIO130" s="388"/>
      <c r="OIP130" s="214"/>
      <c r="OIQ130" s="389"/>
      <c r="OIR130" s="390"/>
      <c r="OIS130" s="388"/>
      <c r="OIT130" s="214"/>
      <c r="OIU130" s="389"/>
      <c r="OIV130" s="390"/>
      <c r="OIW130" s="388"/>
      <c r="OIX130" s="214"/>
      <c r="OIY130" s="389"/>
      <c r="OIZ130" s="390"/>
      <c r="OJA130" s="388"/>
      <c r="OJB130" s="214"/>
      <c r="OJC130" s="389"/>
      <c r="OJD130" s="390"/>
      <c r="OJE130" s="388"/>
      <c r="OJF130" s="214"/>
      <c r="OJG130" s="389"/>
      <c r="OJH130" s="390"/>
      <c r="OJI130" s="388"/>
      <c r="OJJ130" s="214"/>
      <c r="OJK130" s="389"/>
      <c r="OJL130" s="390"/>
      <c r="OJM130" s="388"/>
      <c r="OJN130" s="214"/>
      <c r="OJO130" s="389"/>
      <c r="OJP130" s="390"/>
      <c r="OJQ130" s="388"/>
      <c r="OJR130" s="214"/>
      <c r="OJS130" s="389"/>
      <c r="OJT130" s="390"/>
      <c r="OJU130" s="388"/>
      <c r="OJV130" s="214"/>
      <c r="OJW130" s="389"/>
      <c r="OJX130" s="390"/>
      <c r="OJY130" s="388"/>
      <c r="OJZ130" s="214"/>
      <c r="OKA130" s="389"/>
      <c r="OKB130" s="390"/>
      <c r="OKC130" s="388"/>
      <c r="OKD130" s="214"/>
      <c r="OKE130" s="389"/>
      <c r="OKF130" s="390"/>
      <c r="OKG130" s="388"/>
      <c r="OKH130" s="214"/>
      <c r="OKI130" s="389"/>
      <c r="OKJ130" s="390"/>
      <c r="OKK130" s="388"/>
      <c r="OKL130" s="214"/>
      <c r="OKM130" s="389"/>
      <c r="OKN130" s="390"/>
      <c r="OKO130" s="388"/>
      <c r="OKP130" s="214"/>
      <c r="OKQ130" s="389"/>
      <c r="OKR130" s="390"/>
      <c r="OKS130" s="388"/>
      <c r="OKT130" s="214"/>
      <c r="OKU130" s="389"/>
      <c r="OKV130" s="390"/>
      <c r="OKW130" s="388"/>
      <c r="OKX130" s="214"/>
      <c r="OKY130" s="389"/>
      <c r="OKZ130" s="390"/>
      <c r="OLA130" s="388"/>
      <c r="OLB130" s="214"/>
      <c r="OLC130" s="389"/>
      <c r="OLD130" s="390"/>
      <c r="OLE130" s="388"/>
      <c r="OLF130" s="214"/>
      <c r="OLG130" s="389"/>
      <c r="OLH130" s="390"/>
      <c r="OLI130" s="388"/>
      <c r="OLJ130" s="214"/>
      <c r="OLK130" s="389"/>
      <c r="OLL130" s="390"/>
      <c r="OLM130" s="388"/>
      <c r="OLN130" s="214"/>
      <c r="OLO130" s="389"/>
      <c r="OLP130" s="390"/>
      <c r="OLQ130" s="388"/>
      <c r="OLR130" s="214"/>
      <c r="OLS130" s="389"/>
      <c r="OLT130" s="390"/>
      <c r="OLU130" s="388"/>
      <c r="OLV130" s="214"/>
      <c r="OLW130" s="389"/>
      <c r="OLX130" s="390"/>
      <c r="OLY130" s="388"/>
      <c r="OLZ130" s="214"/>
      <c r="OMA130" s="389"/>
      <c r="OMB130" s="390"/>
      <c r="OMC130" s="388"/>
      <c r="OMD130" s="214"/>
      <c r="OME130" s="389"/>
      <c r="OMF130" s="390"/>
      <c r="OMG130" s="388"/>
      <c r="OMH130" s="214"/>
      <c r="OMI130" s="389"/>
      <c r="OMJ130" s="390"/>
      <c r="OMK130" s="388"/>
      <c r="OML130" s="214"/>
      <c r="OMM130" s="389"/>
      <c r="OMN130" s="390"/>
      <c r="OMO130" s="388"/>
      <c r="OMP130" s="214"/>
      <c r="OMQ130" s="389"/>
      <c r="OMR130" s="390"/>
      <c r="OMS130" s="388"/>
      <c r="OMT130" s="214"/>
      <c r="OMU130" s="389"/>
      <c r="OMV130" s="390"/>
      <c r="OMW130" s="388"/>
      <c r="OMX130" s="214"/>
      <c r="OMY130" s="389"/>
      <c r="OMZ130" s="390"/>
      <c r="ONA130" s="388"/>
      <c r="ONB130" s="214"/>
      <c r="ONC130" s="389"/>
      <c r="OND130" s="390"/>
      <c r="ONE130" s="388"/>
      <c r="ONF130" s="214"/>
      <c r="ONG130" s="389"/>
      <c r="ONH130" s="390"/>
      <c r="ONI130" s="388"/>
      <c r="ONJ130" s="214"/>
      <c r="ONK130" s="389"/>
      <c r="ONL130" s="390"/>
      <c r="ONM130" s="388"/>
      <c r="ONN130" s="214"/>
      <c r="ONO130" s="389"/>
      <c r="ONP130" s="390"/>
      <c r="ONQ130" s="388"/>
      <c r="ONR130" s="214"/>
      <c r="ONS130" s="389"/>
      <c r="ONT130" s="390"/>
      <c r="ONU130" s="388"/>
      <c r="ONV130" s="214"/>
      <c r="ONW130" s="389"/>
      <c r="ONX130" s="390"/>
      <c r="ONY130" s="388"/>
      <c r="ONZ130" s="214"/>
      <c r="OOA130" s="389"/>
      <c r="OOB130" s="390"/>
      <c r="OOC130" s="388"/>
      <c r="OOD130" s="214"/>
      <c r="OOE130" s="389"/>
      <c r="OOF130" s="390"/>
      <c r="OOG130" s="388"/>
      <c r="OOH130" s="214"/>
      <c r="OOI130" s="389"/>
      <c r="OOJ130" s="390"/>
      <c r="OOK130" s="388"/>
      <c r="OOL130" s="214"/>
      <c r="OOM130" s="389"/>
      <c r="OON130" s="390"/>
      <c r="OOO130" s="388"/>
      <c r="OOP130" s="214"/>
      <c r="OOQ130" s="389"/>
      <c r="OOR130" s="390"/>
      <c r="OOS130" s="388"/>
      <c r="OOT130" s="214"/>
      <c r="OOU130" s="389"/>
      <c r="OOV130" s="390"/>
      <c r="OOW130" s="388"/>
      <c r="OOX130" s="214"/>
      <c r="OOY130" s="389"/>
      <c r="OOZ130" s="390"/>
      <c r="OPA130" s="388"/>
      <c r="OPB130" s="214"/>
      <c r="OPC130" s="389"/>
      <c r="OPD130" s="390"/>
      <c r="OPE130" s="388"/>
      <c r="OPF130" s="214"/>
      <c r="OPG130" s="389"/>
      <c r="OPH130" s="390"/>
      <c r="OPI130" s="388"/>
      <c r="OPJ130" s="214"/>
      <c r="OPK130" s="389"/>
      <c r="OPL130" s="390"/>
      <c r="OPM130" s="388"/>
      <c r="OPN130" s="214"/>
      <c r="OPO130" s="389"/>
      <c r="OPP130" s="390"/>
      <c r="OPQ130" s="388"/>
      <c r="OPR130" s="214"/>
      <c r="OPS130" s="389"/>
      <c r="OPT130" s="390"/>
      <c r="OPU130" s="388"/>
      <c r="OPV130" s="214"/>
      <c r="OPW130" s="389"/>
      <c r="OPX130" s="390"/>
      <c r="OPY130" s="388"/>
      <c r="OPZ130" s="214"/>
      <c r="OQA130" s="389"/>
      <c r="OQB130" s="390"/>
      <c r="OQC130" s="388"/>
      <c r="OQD130" s="214"/>
      <c r="OQE130" s="389"/>
      <c r="OQF130" s="390"/>
      <c r="OQG130" s="388"/>
      <c r="OQH130" s="214"/>
      <c r="OQI130" s="389"/>
      <c r="OQJ130" s="390"/>
      <c r="OQK130" s="388"/>
      <c r="OQL130" s="214"/>
      <c r="OQM130" s="389"/>
      <c r="OQN130" s="390"/>
      <c r="OQO130" s="388"/>
      <c r="OQP130" s="214"/>
      <c r="OQQ130" s="389"/>
      <c r="OQR130" s="390"/>
      <c r="OQS130" s="388"/>
      <c r="OQT130" s="214"/>
      <c r="OQU130" s="389"/>
      <c r="OQV130" s="390"/>
      <c r="OQW130" s="388"/>
      <c r="OQX130" s="214"/>
      <c r="OQY130" s="389"/>
      <c r="OQZ130" s="390"/>
      <c r="ORA130" s="388"/>
      <c r="ORB130" s="214"/>
      <c r="ORC130" s="389"/>
      <c r="ORD130" s="390"/>
      <c r="ORE130" s="388"/>
      <c r="ORF130" s="214"/>
      <c r="ORG130" s="389"/>
      <c r="ORH130" s="390"/>
      <c r="ORI130" s="388"/>
      <c r="ORJ130" s="214"/>
      <c r="ORK130" s="389"/>
      <c r="ORL130" s="390"/>
      <c r="ORM130" s="388"/>
      <c r="ORN130" s="214"/>
      <c r="ORO130" s="389"/>
      <c r="ORP130" s="390"/>
      <c r="ORQ130" s="388"/>
      <c r="ORR130" s="214"/>
      <c r="ORS130" s="389"/>
      <c r="ORT130" s="390"/>
      <c r="ORU130" s="388"/>
      <c r="ORV130" s="214"/>
      <c r="ORW130" s="389"/>
      <c r="ORX130" s="390"/>
      <c r="ORY130" s="388"/>
      <c r="ORZ130" s="214"/>
      <c r="OSA130" s="389"/>
      <c r="OSB130" s="390"/>
      <c r="OSC130" s="388"/>
      <c r="OSD130" s="214"/>
      <c r="OSE130" s="389"/>
      <c r="OSF130" s="390"/>
      <c r="OSG130" s="388"/>
      <c r="OSH130" s="214"/>
      <c r="OSI130" s="389"/>
      <c r="OSJ130" s="390"/>
      <c r="OSK130" s="388"/>
      <c r="OSL130" s="214"/>
      <c r="OSM130" s="389"/>
      <c r="OSN130" s="390"/>
      <c r="OSO130" s="388"/>
      <c r="OSP130" s="214"/>
      <c r="OSQ130" s="389"/>
      <c r="OSR130" s="390"/>
      <c r="OSS130" s="388"/>
      <c r="OST130" s="214"/>
      <c r="OSU130" s="389"/>
      <c r="OSV130" s="390"/>
      <c r="OSW130" s="388"/>
      <c r="OSX130" s="214"/>
      <c r="OSY130" s="389"/>
      <c r="OSZ130" s="390"/>
      <c r="OTA130" s="388"/>
      <c r="OTB130" s="214"/>
      <c r="OTC130" s="389"/>
      <c r="OTD130" s="390"/>
      <c r="OTE130" s="388"/>
      <c r="OTF130" s="214"/>
      <c r="OTG130" s="389"/>
      <c r="OTH130" s="390"/>
      <c r="OTI130" s="388"/>
      <c r="OTJ130" s="214"/>
      <c r="OTK130" s="389"/>
      <c r="OTL130" s="390"/>
      <c r="OTM130" s="388"/>
      <c r="OTN130" s="214"/>
      <c r="OTO130" s="389"/>
      <c r="OTP130" s="390"/>
      <c r="OTQ130" s="388"/>
      <c r="OTR130" s="214"/>
      <c r="OTS130" s="389"/>
      <c r="OTT130" s="390"/>
      <c r="OTU130" s="388"/>
      <c r="OTV130" s="214"/>
      <c r="OTW130" s="389"/>
      <c r="OTX130" s="390"/>
      <c r="OTY130" s="388"/>
      <c r="OTZ130" s="214"/>
      <c r="OUA130" s="389"/>
      <c r="OUB130" s="390"/>
      <c r="OUC130" s="388"/>
      <c r="OUD130" s="214"/>
      <c r="OUE130" s="389"/>
      <c r="OUF130" s="390"/>
      <c r="OUG130" s="388"/>
      <c r="OUH130" s="214"/>
      <c r="OUI130" s="389"/>
      <c r="OUJ130" s="390"/>
      <c r="OUK130" s="388"/>
      <c r="OUL130" s="214"/>
      <c r="OUM130" s="389"/>
      <c r="OUN130" s="390"/>
      <c r="OUO130" s="388"/>
      <c r="OUP130" s="214"/>
      <c r="OUQ130" s="389"/>
      <c r="OUR130" s="390"/>
      <c r="OUS130" s="388"/>
      <c r="OUT130" s="214"/>
      <c r="OUU130" s="389"/>
      <c r="OUV130" s="390"/>
      <c r="OUW130" s="388"/>
      <c r="OUX130" s="214"/>
      <c r="OUY130" s="389"/>
      <c r="OUZ130" s="390"/>
      <c r="OVA130" s="388"/>
      <c r="OVB130" s="214"/>
      <c r="OVC130" s="389"/>
      <c r="OVD130" s="390"/>
      <c r="OVE130" s="388"/>
      <c r="OVF130" s="214"/>
      <c r="OVG130" s="389"/>
      <c r="OVH130" s="390"/>
      <c r="OVI130" s="388"/>
      <c r="OVJ130" s="214"/>
      <c r="OVK130" s="389"/>
      <c r="OVL130" s="390"/>
      <c r="OVM130" s="388"/>
      <c r="OVN130" s="214"/>
      <c r="OVO130" s="389"/>
      <c r="OVP130" s="390"/>
      <c r="OVQ130" s="388"/>
      <c r="OVR130" s="214"/>
      <c r="OVS130" s="389"/>
      <c r="OVT130" s="390"/>
      <c r="OVU130" s="388"/>
      <c r="OVV130" s="214"/>
      <c r="OVW130" s="389"/>
      <c r="OVX130" s="390"/>
      <c r="OVY130" s="388"/>
      <c r="OVZ130" s="214"/>
      <c r="OWA130" s="389"/>
      <c r="OWB130" s="390"/>
      <c r="OWC130" s="388"/>
      <c r="OWD130" s="214"/>
      <c r="OWE130" s="389"/>
      <c r="OWF130" s="390"/>
      <c r="OWG130" s="388"/>
      <c r="OWH130" s="214"/>
      <c r="OWI130" s="389"/>
      <c r="OWJ130" s="390"/>
      <c r="OWK130" s="388"/>
      <c r="OWL130" s="214"/>
      <c r="OWM130" s="389"/>
      <c r="OWN130" s="390"/>
      <c r="OWO130" s="388"/>
      <c r="OWP130" s="214"/>
      <c r="OWQ130" s="389"/>
      <c r="OWR130" s="390"/>
      <c r="OWS130" s="388"/>
      <c r="OWT130" s="214"/>
      <c r="OWU130" s="389"/>
      <c r="OWV130" s="390"/>
      <c r="OWW130" s="388"/>
      <c r="OWX130" s="214"/>
      <c r="OWY130" s="389"/>
      <c r="OWZ130" s="390"/>
      <c r="OXA130" s="388"/>
      <c r="OXB130" s="214"/>
      <c r="OXC130" s="389"/>
      <c r="OXD130" s="390"/>
      <c r="OXE130" s="388"/>
      <c r="OXF130" s="214"/>
      <c r="OXG130" s="389"/>
      <c r="OXH130" s="390"/>
      <c r="OXI130" s="388"/>
      <c r="OXJ130" s="214"/>
      <c r="OXK130" s="389"/>
      <c r="OXL130" s="390"/>
      <c r="OXM130" s="388"/>
      <c r="OXN130" s="214"/>
      <c r="OXO130" s="389"/>
      <c r="OXP130" s="390"/>
      <c r="OXQ130" s="388"/>
      <c r="OXR130" s="214"/>
      <c r="OXS130" s="389"/>
      <c r="OXT130" s="390"/>
      <c r="OXU130" s="388"/>
      <c r="OXV130" s="214"/>
      <c r="OXW130" s="389"/>
      <c r="OXX130" s="390"/>
      <c r="OXY130" s="388"/>
      <c r="OXZ130" s="214"/>
      <c r="OYA130" s="389"/>
      <c r="OYB130" s="390"/>
      <c r="OYC130" s="388"/>
      <c r="OYD130" s="214"/>
      <c r="OYE130" s="389"/>
      <c r="OYF130" s="390"/>
      <c r="OYG130" s="388"/>
      <c r="OYH130" s="214"/>
      <c r="OYI130" s="389"/>
      <c r="OYJ130" s="390"/>
      <c r="OYK130" s="388"/>
      <c r="OYL130" s="214"/>
      <c r="OYM130" s="389"/>
      <c r="OYN130" s="390"/>
      <c r="OYO130" s="388"/>
      <c r="OYP130" s="214"/>
      <c r="OYQ130" s="389"/>
      <c r="OYR130" s="390"/>
      <c r="OYS130" s="388"/>
      <c r="OYT130" s="214"/>
      <c r="OYU130" s="389"/>
      <c r="OYV130" s="390"/>
      <c r="OYW130" s="388"/>
      <c r="OYX130" s="214"/>
      <c r="OYY130" s="389"/>
      <c r="OYZ130" s="390"/>
      <c r="OZA130" s="388"/>
      <c r="OZB130" s="214"/>
      <c r="OZC130" s="389"/>
      <c r="OZD130" s="390"/>
      <c r="OZE130" s="388"/>
      <c r="OZF130" s="214"/>
      <c r="OZG130" s="389"/>
      <c r="OZH130" s="390"/>
      <c r="OZI130" s="388"/>
      <c r="OZJ130" s="214"/>
      <c r="OZK130" s="389"/>
      <c r="OZL130" s="390"/>
      <c r="OZM130" s="388"/>
      <c r="OZN130" s="214"/>
      <c r="OZO130" s="389"/>
      <c r="OZP130" s="390"/>
      <c r="OZQ130" s="388"/>
      <c r="OZR130" s="214"/>
      <c r="OZS130" s="389"/>
      <c r="OZT130" s="390"/>
      <c r="OZU130" s="388"/>
      <c r="OZV130" s="214"/>
      <c r="OZW130" s="389"/>
      <c r="OZX130" s="390"/>
      <c r="OZY130" s="388"/>
      <c r="OZZ130" s="214"/>
      <c r="PAA130" s="389"/>
      <c r="PAB130" s="390"/>
      <c r="PAC130" s="388"/>
      <c r="PAD130" s="214"/>
      <c r="PAE130" s="389"/>
      <c r="PAF130" s="390"/>
      <c r="PAG130" s="388"/>
      <c r="PAH130" s="214"/>
      <c r="PAI130" s="389"/>
      <c r="PAJ130" s="390"/>
      <c r="PAK130" s="388"/>
      <c r="PAL130" s="214"/>
      <c r="PAM130" s="389"/>
      <c r="PAN130" s="390"/>
      <c r="PAO130" s="388"/>
      <c r="PAP130" s="214"/>
      <c r="PAQ130" s="389"/>
      <c r="PAR130" s="390"/>
      <c r="PAS130" s="388"/>
      <c r="PAT130" s="214"/>
      <c r="PAU130" s="389"/>
      <c r="PAV130" s="390"/>
      <c r="PAW130" s="388"/>
      <c r="PAX130" s="214"/>
      <c r="PAY130" s="389"/>
      <c r="PAZ130" s="390"/>
      <c r="PBA130" s="388"/>
      <c r="PBB130" s="214"/>
      <c r="PBC130" s="389"/>
      <c r="PBD130" s="390"/>
      <c r="PBE130" s="388"/>
      <c r="PBF130" s="214"/>
      <c r="PBG130" s="389"/>
      <c r="PBH130" s="390"/>
      <c r="PBI130" s="388"/>
      <c r="PBJ130" s="214"/>
      <c r="PBK130" s="389"/>
      <c r="PBL130" s="390"/>
      <c r="PBM130" s="388"/>
      <c r="PBN130" s="214"/>
      <c r="PBO130" s="389"/>
      <c r="PBP130" s="390"/>
      <c r="PBQ130" s="388"/>
      <c r="PBR130" s="214"/>
      <c r="PBS130" s="389"/>
      <c r="PBT130" s="390"/>
      <c r="PBU130" s="388"/>
      <c r="PBV130" s="214"/>
      <c r="PBW130" s="389"/>
      <c r="PBX130" s="390"/>
      <c r="PBY130" s="388"/>
      <c r="PBZ130" s="214"/>
      <c r="PCA130" s="389"/>
      <c r="PCB130" s="390"/>
      <c r="PCC130" s="388"/>
      <c r="PCD130" s="214"/>
      <c r="PCE130" s="389"/>
      <c r="PCF130" s="390"/>
      <c r="PCG130" s="388"/>
      <c r="PCH130" s="214"/>
      <c r="PCI130" s="389"/>
      <c r="PCJ130" s="390"/>
      <c r="PCK130" s="388"/>
      <c r="PCL130" s="214"/>
      <c r="PCM130" s="389"/>
      <c r="PCN130" s="390"/>
      <c r="PCO130" s="388"/>
      <c r="PCP130" s="214"/>
      <c r="PCQ130" s="389"/>
      <c r="PCR130" s="390"/>
      <c r="PCS130" s="388"/>
      <c r="PCT130" s="214"/>
      <c r="PCU130" s="389"/>
      <c r="PCV130" s="390"/>
      <c r="PCW130" s="388"/>
      <c r="PCX130" s="214"/>
      <c r="PCY130" s="389"/>
      <c r="PCZ130" s="390"/>
      <c r="PDA130" s="388"/>
      <c r="PDB130" s="214"/>
      <c r="PDC130" s="389"/>
      <c r="PDD130" s="390"/>
      <c r="PDE130" s="388"/>
      <c r="PDF130" s="214"/>
      <c r="PDG130" s="389"/>
      <c r="PDH130" s="390"/>
      <c r="PDI130" s="388"/>
      <c r="PDJ130" s="214"/>
      <c r="PDK130" s="389"/>
      <c r="PDL130" s="390"/>
      <c r="PDM130" s="388"/>
      <c r="PDN130" s="214"/>
      <c r="PDO130" s="389"/>
      <c r="PDP130" s="390"/>
      <c r="PDQ130" s="388"/>
      <c r="PDR130" s="214"/>
      <c r="PDS130" s="389"/>
      <c r="PDT130" s="390"/>
      <c r="PDU130" s="388"/>
      <c r="PDV130" s="214"/>
      <c r="PDW130" s="389"/>
      <c r="PDX130" s="390"/>
      <c r="PDY130" s="388"/>
      <c r="PDZ130" s="214"/>
      <c r="PEA130" s="389"/>
      <c r="PEB130" s="390"/>
      <c r="PEC130" s="388"/>
      <c r="PED130" s="214"/>
      <c r="PEE130" s="389"/>
      <c r="PEF130" s="390"/>
      <c r="PEG130" s="388"/>
      <c r="PEH130" s="214"/>
      <c r="PEI130" s="389"/>
      <c r="PEJ130" s="390"/>
      <c r="PEK130" s="388"/>
      <c r="PEL130" s="214"/>
      <c r="PEM130" s="389"/>
      <c r="PEN130" s="390"/>
      <c r="PEO130" s="388"/>
      <c r="PEP130" s="214"/>
      <c r="PEQ130" s="389"/>
      <c r="PER130" s="390"/>
      <c r="PES130" s="388"/>
      <c r="PET130" s="214"/>
      <c r="PEU130" s="389"/>
      <c r="PEV130" s="390"/>
      <c r="PEW130" s="388"/>
      <c r="PEX130" s="214"/>
      <c r="PEY130" s="389"/>
      <c r="PEZ130" s="390"/>
      <c r="PFA130" s="388"/>
      <c r="PFB130" s="214"/>
      <c r="PFC130" s="389"/>
      <c r="PFD130" s="390"/>
      <c r="PFE130" s="388"/>
      <c r="PFF130" s="214"/>
      <c r="PFG130" s="389"/>
      <c r="PFH130" s="390"/>
      <c r="PFI130" s="388"/>
      <c r="PFJ130" s="214"/>
      <c r="PFK130" s="389"/>
      <c r="PFL130" s="390"/>
      <c r="PFM130" s="388"/>
      <c r="PFN130" s="214"/>
      <c r="PFO130" s="389"/>
      <c r="PFP130" s="390"/>
      <c r="PFQ130" s="388"/>
      <c r="PFR130" s="214"/>
      <c r="PFS130" s="389"/>
      <c r="PFT130" s="390"/>
      <c r="PFU130" s="388"/>
      <c r="PFV130" s="214"/>
      <c r="PFW130" s="389"/>
      <c r="PFX130" s="390"/>
      <c r="PFY130" s="388"/>
      <c r="PFZ130" s="214"/>
      <c r="PGA130" s="389"/>
      <c r="PGB130" s="390"/>
      <c r="PGC130" s="388"/>
      <c r="PGD130" s="214"/>
      <c r="PGE130" s="389"/>
      <c r="PGF130" s="390"/>
      <c r="PGG130" s="388"/>
      <c r="PGH130" s="214"/>
      <c r="PGI130" s="389"/>
      <c r="PGJ130" s="390"/>
      <c r="PGK130" s="388"/>
      <c r="PGL130" s="214"/>
      <c r="PGM130" s="389"/>
      <c r="PGN130" s="390"/>
      <c r="PGO130" s="388"/>
      <c r="PGP130" s="214"/>
      <c r="PGQ130" s="389"/>
      <c r="PGR130" s="390"/>
      <c r="PGS130" s="388"/>
      <c r="PGT130" s="214"/>
      <c r="PGU130" s="389"/>
      <c r="PGV130" s="390"/>
      <c r="PGW130" s="388"/>
      <c r="PGX130" s="214"/>
      <c r="PGY130" s="389"/>
      <c r="PGZ130" s="390"/>
      <c r="PHA130" s="388"/>
      <c r="PHB130" s="214"/>
      <c r="PHC130" s="389"/>
      <c r="PHD130" s="390"/>
      <c r="PHE130" s="388"/>
      <c r="PHF130" s="214"/>
      <c r="PHG130" s="389"/>
      <c r="PHH130" s="390"/>
      <c r="PHI130" s="388"/>
      <c r="PHJ130" s="214"/>
      <c r="PHK130" s="389"/>
      <c r="PHL130" s="390"/>
      <c r="PHM130" s="388"/>
      <c r="PHN130" s="214"/>
      <c r="PHO130" s="389"/>
      <c r="PHP130" s="390"/>
      <c r="PHQ130" s="388"/>
      <c r="PHR130" s="214"/>
      <c r="PHS130" s="389"/>
      <c r="PHT130" s="390"/>
      <c r="PHU130" s="388"/>
      <c r="PHV130" s="214"/>
      <c r="PHW130" s="389"/>
      <c r="PHX130" s="390"/>
      <c r="PHY130" s="388"/>
      <c r="PHZ130" s="214"/>
      <c r="PIA130" s="389"/>
      <c r="PIB130" s="390"/>
      <c r="PIC130" s="388"/>
      <c r="PID130" s="214"/>
      <c r="PIE130" s="389"/>
      <c r="PIF130" s="390"/>
      <c r="PIG130" s="388"/>
      <c r="PIH130" s="214"/>
      <c r="PII130" s="389"/>
      <c r="PIJ130" s="390"/>
      <c r="PIK130" s="388"/>
      <c r="PIL130" s="214"/>
      <c r="PIM130" s="389"/>
      <c r="PIN130" s="390"/>
      <c r="PIO130" s="388"/>
      <c r="PIP130" s="214"/>
      <c r="PIQ130" s="389"/>
      <c r="PIR130" s="390"/>
      <c r="PIS130" s="388"/>
      <c r="PIT130" s="214"/>
      <c r="PIU130" s="389"/>
      <c r="PIV130" s="390"/>
      <c r="PIW130" s="388"/>
      <c r="PIX130" s="214"/>
      <c r="PIY130" s="389"/>
      <c r="PIZ130" s="390"/>
      <c r="PJA130" s="388"/>
      <c r="PJB130" s="214"/>
      <c r="PJC130" s="389"/>
      <c r="PJD130" s="390"/>
      <c r="PJE130" s="388"/>
      <c r="PJF130" s="214"/>
      <c r="PJG130" s="389"/>
      <c r="PJH130" s="390"/>
      <c r="PJI130" s="388"/>
      <c r="PJJ130" s="214"/>
      <c r="PJK130" s="389"/>
      <c r="PJL130" s="390"/>
      <c r="PJM130" s="388"/>
      <c r="PJN130" s="214"/>
      <c r="PJO130" s="389"/>
      <c r="PJP130" s="390"/>
      <c r="PJQ130" s="388"/>
      <c r="PJR130" s="214"/>
      <c r="PJS130" s="389"/>
      <c r="PJT130" s="390"/>
      <c r="PJU130" s="388"/>
      <c r="PJV130" s="214"/>
      <c r="PJW130" s="389"/>
      <c r="PJX130" s="390"/>
      <c r="PJY130" s="388"/>
      <c r="PJZ130" s="214"/>
      <c r="PKA130" s="389"/>
      <c r="PKB130" s="390"/>
      <c r="PKC130" s="388"/>
      <c r="PKD130" s="214"/>
      <c r="PKE130" s="389"/>
      <c r="PKF130" s="390"/>
      <c r="PKG130" s="388"/>
      <c r="PKH130" s="214"/>
      <c r="PKI130" s="389"/>
      <c r="PKJ130" s="390"/>
      <c r="PKK130" s="388"/>
      <c r="PKL130" s="214"/>
      <c r="PKM130" s="389"/>
      <c r="PKN130" s="390"/>
      <c r="PKO130" s="388"/>
      <c r="PKP130" s="214"/>
      <c r="PKQ130" s="389"/>
      <c r="PKR130" s="390"/>
      <c r="PKS130" s="388"/>
      <c r="PKT130" s="214"/>
      <c r="PKU130" s="389"/>
      <c r="PKV130" s="390"/>
      <c r="PKW130" s="388"/>
      <c r="PKX130" s="214"/>
      <c r="PKY130" s="389"/>
      <c r="PKZ130" s="390"/>
      <c r="PLA130" s="388"/>
      <c r="PLB130" s="214"/>
      <c r="PLC130" s="389"/>
      <c r="PLD130" s="390"/>
      <c r="PLE130" s="388"/>
      <c r="PLF130" s="214"/>
      <c r="PLG130" s="389"/>
      <c r="PLH130" s="390"/>
      <c r="PLI130" s="388"/>
      <c r="PLJ130" s="214"/>
      <c r="PLK130" s="389"/>
      <c r="PLL130" s="390"/>
      <c r="PLM130" s="388"/>
      <c r="PLN130" s="214"/>
      <c r="PLO130" s="389"/>
      <c r="PLP130" s="390"/>
      <c r="PLQ130" s="388"/>
      <c r="PLR130" s="214"/>
      <c r="PLS130" s="389"/>
      <c r="PLT130" s="390"/>
      <c r="PLU130" s="388"/>
      <c r="PLV130" s="214"/>
      <c r="PLW130" s="389"/>
      <c r="PLX130" s="390"/>
      <c r="PLY130" s="388"/>
      <c r="PLZ130" s="214"/>
      <c r="PMA130" s="389"/>
      <c r="PMB130" s="390"/>
      <c r="PMC130" s="388"/>
      <c r="PMD130" s="214"/>
      <c r="PME130" s="389"/>
      <c r="PMF130" s="390"/>
      <c r="PMG130" s="388"/>
      <c r="PMH130" s="214"/>
      <c r="PMI130" s="389"/>
      <c r="PMJ130" s="390"/>
      <c r="PMK130" s="388"/>
      <c r="PML130" s="214"/>
      <c r="PMM130" s="389"/>
      <c r="PMN130" s="390"/>
      <c r="PMO130" s="388"/>
      <c r="PMP130" s="214"/>
      <c r="PMQ130" s="389"/>
      <c r="PMR130" s="390"/>
      <c r="PMS130" s="388"/>
      <c r="PMT130" s="214"/>
      <c r="PMU130" s="389"/>
      <c r="PMV130" s="390"/>
      <c r="PMW130" s="388"/>
      <c r="PMX130" s="214"/>
      <c r="PMY130" s="389"/>
      <c r="PMZ130" s="390"/>
      <c r="PNA130" s="388"/>
      <c r="PNB130" s="214"/>
      <c r="PNC130" s="389"/>
      <c r="PND130" s="390"/>
      <c r="PNE130" s="388"/>
      <c r="PNF130" s="214"/>
      <c r="PNG130" s="389"/>
      <c r="PNH130" s="390"/>
      <c r="PNI130" s="388"/>
      <c r="PNJ130" s="214"/>
      <c r="PNK130" s="389"/>
      <c r="PNL130" s="390"/>
      <c r="PNM130" s="388"/>
      <c r="PNN130" s="214"/>
      <c r="PNO130" s="389"/>
      <c r="PNP130" s="390"/>
      <c r="PNQ130" s="388"/>
      <c r="PNR130" s="214"/>
      <c r="PNS130" s="389"/>
      <c r="PNT130" s="390"/>
      <c r="PNU130" s="388"/>
      <c r="PNV130" s="214"/>
      <c r="PNW130" s="389"/>
      <c r="PNX130" s="390"/>
      <c r="PNY130" s="388"/>
      <c r="PNZ130" s="214"/>
      <c r="POA130" s="389"/>
      <c r="POB130" s="390"/>
      <c r="POC130" s="388"/>
      <c r="POD130" s="214"/>
      <c r="POE130" s="389"/>
      <c r="POF130" s="390"/>
      <c r="POG130" s="388"/>
      <c r="POH130" s="214"/>
      <c r="POI130" s="389"/>
      <c r="POJ130" s="390"/>
      <c r="POK130" s="388"/>
      <c r="POL130" s="214"/>
      <c r="POM130" s="389"/>
      <c r="PON130" s="390"/>
      <c r="POO130" s="388"/>
      <c r="POP130" s="214"/>
      <c r="POQ130" s="389"/>
      <c r="POR130" s="390"/>
      <c r="POS130" s="388"/>
      <c r="POT130" s="214"/>
      <c r="POU130" s="389"/>
      <c r="POV130" s="390"/>
      <c r="POW130" s="388"/>
      <c r="POX130" s="214"/>
      <c r="POY130" s="389"/>
      <c r="POZ130" s="390"/>
      <c r="PPA130" s="388"/>
      <c r="PPB130" s="214"/>
      <c r="PPC130" s="389"/>
      <c r="PPD130" s="390"/>
      <c r="PPE130" s="388"/>
      <c r="PPF130" s="214"/>
      <c r="PPG130" s="389"/>
      <c r="PPH130" s="390"/>
      <c r="PPI130" s="388"/>
      <c r="PPJ130" s="214"/>
      <c r="PPK130" s="389"/>
      <c r="PPL130" s="390"/>
      <c r="PPM130" s="388"/>
      <c r="PPN130" s="214"/>
      <c r="PPO130" s="389"/>
      <c r="PPP130" s="390"/>
      <c r="PPQ130" s="388"/>
      <c r="PPR130" s="214"/>
      <c r="PPS130" s="389"/>
      <c r="PPT130" s="390"/>
      <c r="PPU130" s="388"/>
      <c r="PPV130" s="214"/>
      <c r="PPW130" s="389"/>
      <c r="PPX130" s="390"/>
      <c r="PPY130" s="388"/>
      <c r="PPZ130" s="214"/>
      <c r="PQA130" s="389"/>
      <c r="PQB130" s="390"/>
      <c r="PQC130" s="388"/>
      <c r="PQD130" s="214"/>
      <c r="PQE130" s="389"/>
      <c r="PQF130" s="390"/>
      <c r="PQG130" s="388"/>
      <c r="PQH130" s="214"/>
      <c r="PQI130" s="389"/>
      <c r="PQJ130" s="390"/>
      <c r="PQK130" s="388"/>
      <c r="PQL130" s="214"/>
      <c r="PQM130" s="389"/>
      <c r="PQN130" s="390"/>
      <c r="PQO130" s="388"/>
      <c r="PQP130" s="214"/>
      <c r="PQQ130" s="389"/>
      <c r="PQR130" s="390"/>
      <c r="PQS130" s="388"/>
      <c r="PQT130" s="214"/>
      <c r="PQU130" s="389"/>
      <c r="PQV130" s="390"/>
      <c r="PQW130" s="388"/>
      <c r="PQX130" s="214"/>
      <c r="PQY130" s="389"/>
      <c r="PQZ130" s="390"/>
      <c r="PRA130" s="388"/>
      <c r="PRB130" s="214"/>
      <c r="PRC130" s="389"/>
      <c r="PRD130" s="390"/>
      <c r="PRE130" s="388"/>
      <c r="PRF130" s="214"/>
      <c r="PRG130" s="389"/>
      <c r="PRH130" s="390"/>
      <c r="PRI130" s="388"/>
      <c r="PRJ130" s="214"/>
      <c r="PRK130" s="389"/>
      <c r="PRL130" s="390"/>
      <c r="PRM130" s="388"/>
      <c r="PRN130" s="214"/>
      <c r="PRO130" s="389"/>
      <c r="PRP130" s="390"/>
      <c r="PRQ130" s="388"/>
      <c r="PRR130" s="214"/>
      <c r="PRS130" s="389"/>
      <c r="PRT130" s="390"/>
      <c r="PRU130" s="388"/>
      <c r="PRV130" s="214"/>
      <c r="PRW130" s="389"/>
      <c r="PRX130" s="390"/>
      <c r="PRY130" s="388"/>
      <c r="PRZ130" s="214"/>
      <c r="PSA130" s="389"/>
      <c r="PSB130" s="390"/>
      <c r="PSC130" s="388"/>
      <c r="PSD130" s="214"/>
      <c r="PSE130" s="389"/>
      <c r="PSF130" s="390"/>
      <c r="PSG130" s="388"/>
      <c r="PSH130" s="214"/>
      <c r="PSI130" s="389"/>
      <c r="PSJ130" s="390"/>
      <c r="PSK130" s="388"/>
      <c r="PSL130" s="214"/>
      <c r="PSM130" s="389"/>
      <c r="PSN130" s="390"/>
      <c r="PSO130" s="388"/>
      <c r="PSP130" s="214"/>
      <c r="PSQ130" s="389"/>
      <c r="PSR130" s="390"/>
      <c r="PSS130" s="388"/>
      <c r="PST130" s="214"/>
      <c r="PSU130" s="389"/>
      <c r="PSV130" s="390"/>
      <c r="PSW130" s="388"/>
      <c r="PSX130" s="214"/>
      <c r="PSY130" s="389"/>
      <c r="PSZ130" s="390"/>
      <c r="PTA130" s="388"/>
      <c r="PTB130" s="214"/>
      <c r="PTC130" s="389"/>
      <c r="PTD130" s="390"/>
      <c r="PTE130" s="388"/>
      <c r="PTF130" s="214"/>
      <c r="PTG130" s="389"/>
      <c r="PTH130" s="390"/>
      <c r="PTI130" s="388"/>
      <c r="PTJ130" s="214"/>
      <c r="PTK130" s="389"/>
      <c r="PTL130" s="390"/>
      <c r="PTM130" s="388"/>
      <c r="PTN130" s="214"/>
      <c r="PTO130" s="389"/>
      <c r="PTP130" s="390"/>
      <c r="PTQ130" s="388"/>
      <c r="PTR130" s="214"/>
      <c r="PTS130" s="389"/>
      <c r="PTT130" s="390"/>
      <c r="PTU130" s="388"/>
      <c r="PTV130" s="214"/>
      <c r="PTW130" s="389"/>
      <c r="PTX130" s="390"/>
      <c r="PTY130" s="388"/>
      <c r="PTZ130" s="214"/>
      <c r="PUA130" s="389"/>
      <c r="PUB130" s="390"/>
      <c r="PUC130" s="388"/>
      <c r="PUD130" s="214"/>
      <c r="PUE130" s="389"/>
      <c r="PUF130" s="390"/>
      <c r="PUG130" s="388"/>
      <c r="PUH130" s="214"/>
      <c r="PUI130" s="389"/>
      <c r="PUJ130" s="390"/>
      <c r="PUK130" s="388"/>
      <c r="PUL130" s="214"/>
      <c r="PUM130" s="389"/>
      <c r="PUN130" s="390"/>
      <c r="PUO130" s="388"/>
      <c r="PUP130" s="214"/>
      <c r="PUQ130" s="389"/>
      <c r="PUR130" s="390"/>
      <c r="PUS130" s="388"/>
      <c r="PUT130" s="214"/>
      <c r="PUU130" s="389"/>
      <c r="PUV130" s="390"/>
      <c r="PUW130" s="388"/>
      <c r="PUX130" s="214"/>
      <c r="PUY130" s="389"/>
      <c r="PUZ130" s="390"/>
      <c r="PVA130" s="388"/>
      <c r="PVB130" s="214"/>
      <c r="PVC130" s="389"/>
      <c r="PVD130" s="390"/>
      <c r="PVE130" s="388"/>
      <c r="PVF130" s="214"/>
      <c r="PVG130" s="389"/>
      <c r="PVH130" s="390"/>
      <c r="PVI130" s="388"/>
      <c r="PVJ130" s="214"/>
      <c r="PVK130" s="389"/>
      <c r="PVL130" s="390"/>
      <c r="PVM130" s="388"/>
      <c r="PVN130" s="214"/>
      <c r="PVO130" s="389"/>
      <c r="PVP130" s="390"/>
      <c r="PVQ130" s="388"/>
      <c r="PVR130" s="214"/>
      <c r="PVS130" s="389"/>
      <c r="PVT130" s="390"/>
      <c r="PVU130" s="388"/>
      <c r="PVV130" s="214"/>
      <c r="PVW130" s="389"/>
      <c r="PVX130" s="390"/>
      <c r="PVY130" s="388"/>
      <c r="PVZ130" s="214"/>
      <c r="PWA130" s="389"/>
      <c r="PWB130" s="390"/>
      <c r="PWC130" s="388"/>
      <c r="PWD130" s="214"/>
      <c r="PWE130" s="389"/>
      <c r="PWF130" s="390"/>
      <c r="PWG130" s="388"/>
      <c r="PWH130" s="214"/>
      <c r="PWI130" s="389"/>
      <c r="PWJ130" s="390"/>
      <c r="PWK130" s="388"/>
      <c r="PWL130" s="214"/>
      <c r="PWM130" s="389"/>
      <c r="PWN130" s="390"/>
      <c r="PWO130" s="388"/>
      <c r="PWP130" s="214"/>
      <c r="PWQ130" s="389"/>
      <c r="PWR130" s="390"/>
      <c r="PWS130" s="388"/>
      <c r="PWT130" s="214"/>
      <c r="PWU130" s="389"/>
      <c r="PWV130" s="390"/>
      <c r="PWW130" s="388"/>
      <c r="PWX130" s="214"/>
      <c r="PWY130" s="389"/>
      <c r="PWZ130" s="390"/>
      <c r="PXA130" s="388"/>
      <c r="PXB130" s="214"/>
      <c r="PXC130" s="389"/>
      <c r="PXD130" s="390"/>
      <c r="PXE130" s="388"/>
      <c r="PXF130" s="214"/>
      <c r="PXG130" s="389"/>
      <c r="PXH130" s="390"/>
      <c r="PXI130" s="388"/>
      <c r="PXJ130" s="214"/>
      <c r="PXK130" s="389"/>
      <c r="PXL130" s="390"/>
      <c r="PXM130" s="388"/>
      <c r="PXN130" s="214"/>
      <c r="PXO130" s="389"/>
      <c r="PXP130" s="390"/>
      <c r="PXQ130" s="388"/>
      <c r="PXR130" s="214"/>
      <c r="PXS130" s="389"/>
      <c r="PXT130" s="390"/>
      <c r="PXU130" s="388"/>
      <c r="PXV130" s="214"/>
      <c r="PXW130" s="389"/>
      <c r="PXX130" s="390"/>
      <c r="PXY130" s="388"/>
      <c r="PXZ130" s="214"/>
      <c r="PYA130" s="389"/>
      <c r="PYB130" s="390"/>
      <c r="PYC130" s="388"/>
      <c r="PYD130" s="214"/>
      <c r="PYE130" s="389"/>
      <c r="PYF130" s="390"/>
      <c r="PYG130" s="388"/>
      <c r="PYH130" s="214"/>
      <c r="PYI130" s="389"/>
      <c r="PYJ130" s="390"/>
      <c r="PYK130" s="388"/>
      <c r="PYL130" s="214"/>
      <c r="PYM130" s="389"/>
      <c r="PYN130" s="390"/>
      <c r="PYO130" s="388"/>
      <c r="PYP130" s="214"/>
      <c r="PYQ130" s="389"/>
      <c r="PYR130" s="390"/>
      <c r="PYS130" s="388"/>
      <c r="PYT130" s="214"/>
      <c r="PYU130" s="389"/>
      <c r="PYV130" s="390"/>
      <c r="PYW130" s="388"/>
      <c r="PYX130" s="214"/>
      <c r="PYY130" s="389"/>
      <c r="PYZ130" s="390"/>
      <c r="PZA130" s="388"/>
      <c r="PZB130" s="214"/>
      <c r="PZC130" s="389"/>
      <c r="PZD130" s="390"/>
      <c r="PZE130" s="388"/>
      <c r="PZF130" s="214"/>
      <c r="PZG130" s="389"/>
      <c r="PZH130" s="390"/>
      <c r="PZI130" s="388"/>
      <c r="PZJ130" s="214"/>
      <c r="PZK130" s="389"/>
      <c r="PZL130" s="390"/>
      <c r="PZM130" s="388"/>
      <c r="PZN130" s="214"/>
      <c r="PZO130" s="389"/>
      <c r="PZP130" s="390"/>
      <c r="PZQ130" s="388"/>
      <c r="PZR130" s="214"/>
      <c r="PZS130" s="389"/>
      <c r="PZT130" s="390"/>
      <c r="PZU130" s="388"/>
      <c r="PZV130" s="214"/>
      <c r="PZW130" s="389"/>
      <c r="PZX130" s="390"/>
      <c r="PZY130" s="388"/>
      <c r="PZZ130" s="214"/>
      <c r="QAA130" s="389"/>
      <c r="QAB130" s="390"/>
      <c r="QAC130" s="388"/>
      <c r="QAD130" s="214"/>
      <c r="QAE130" s="389"/>
      <c r="QAF130" s="390"/>
      <c r="QAG130" s="388"/>
      <c r="QAH130" s="214"/>
      <c r="QAI130" s="389"/>
      <c r="QAJ130" s="390"/>
      <c r="QAK130" s="388"/>
      <c r="QAL130" s="214"/>
      <c r="QAM130" s="389"/>
      <c r="QAN130" s="390"/>
      <c r="QAO130" s="388"/>
      <c r="QAP130" s="214"/>
      <c r="QAQ130" s="389"/>
      <c r="QAR130" s="390"/>
      <c r="QAS130" s="388"/>
      <c r="QAT130" s="214"/>
      <c r="QAU130" s="389"/>
      <c r="QAV130" s="390"/>
      <c r="QAW130" s="388"/>
      <c r="QAX130" s="214"/>
      <c r="QAY130" s="389"/>
      <c r="QAZ130" s="390"/>
      <c r="QBA130" s="388"/>
      <c r="QBB130" s="214"/>
      <c r="QBC130" s="389"/>
      <c r="QBD130" s="390"/>
      <c r="QBE130" s="388"/>
      <c r="QBF130" s="214"/>
      <c r="QBG130" s="389"/>
      <c r="QBH130" s="390"/>
      <c r="QBI130" s="388"/>
      <c r="QBJ130" s="214"/>
      <c r="QBK130" s="389"/>
      <c r="QBL130" s="390"/>
      <c r="QBM130" s="388"/>
      <c r="QBN130" s="214"/>
      <c r="QBO130" s="389"/>
      <c r="QBP130" s="390"/>
      <c r="QBQ130" s="388"/>
      <c r="QBR130" s="214"/>
      <c r="QBS130" s="389"/>
      <c r="QBT130" s="390"/>
      <c r="QBU130" s="388"/>
      <c r="QBV130" s="214"/>
      <c r="QBW130" s="389"/>
      <c r="QBX130" s="390"/>
      <c r="QBY130" s="388"/>
      <c r="QBZ130" s="214"/>
      <c r="QCA130" s="389"/>
      <c r="QCB130" s="390"/>
      <c r="QCC130" s="388"/>
      <c r="QCD130" s="214"/>
      <c r="QCE130" s="389"/>
      <c r="QCF130" s="390"/>
      <c r="QCG130" s="388"/>
      <c r="QCH130" s="214"/>
      <c r="QCI130" s="389"/>
      <c r="QCJ130" s="390"/>
      <c r="QCK130" s="388"/>
      <c r="QCL130" s="214"/>
      <c r="QCM130" s="389"/>
      <c r="QCN130" s="390"/>
      <c r="QCO130" s="388"/>
      <c r="QCP130" s="214"/>
      <c r="QCQ130" s="389"/>
      <c r="QCR130" s="390"/>
      <c r="QCS130" s="388"/>
      <c r="QCT130" s="214"/>
      <c r="QCU130" s="389"/>
      <c r="QCV130" s="390"/>
      <c r="QCW130" s="388"/>
      <c r="QCX130" s="214"/>
      <c r="QCY130" s="389"/>
      <c r="QCZ130" s="390"/>
      <c r="QDA130" s="388"/>
      <c r="QDB130" s="214"/>
      <c r="QDC130" s="389"/>
      <c r="QDD130" s="390"/>
      <c r="QDE130" s="388"/>
      <c r="QDF130" s="214"/>
      <c r="QDG130" s="389"/>
      <c r="QDH130" s="390"/>
      <c r="QDI130" s="388"/>
      <c r="QDJ130" s="214"/>
      <c r="QDK130" s="389"/>
      <c r="QDL130" s="390"/>
      <c r="QDM130" s="388"/>
      <c r="QDN130" s="214"/>
      <c r="QDO130" s="389"/>
      <c r="QDP130" s="390"/>
      <c r="QDQ130" s="388"/>
      <c r="QDR130" s="214"/>
      <c r="QDS130" s="389"/>
      <c r="QDT130" s="390"/>
      <c r="QDU130" s="388"/>
      <c r="QDV130" s="214"/>
      <c r="QDW130" s="389"/>
      <c r="QDX130" s="390"/>
      <c r="QDY130" s="388"/>
      <c r="QDZ130" s="214"/>
      <c r="QEA130" s="389"/>
      <c r="QEB130" s="390"/>
      <c r="QEC130" s="388"/>
      <c r="QED130" s="214"/>
      <c r="QEE130" s="389"/>
      <c r="QEF130" s="390"/>
      <c r="QEG130" s="388"/>
      <c r="QEH130" s="214"/>
      <c r="QEI130" s="389"/>
      <c r="QEJ130" s="390"/>
      <c r="QEK130" s="388"/>
      <c r="QEL130" s="214"/>
      <c r="QEM130" s="389"/>
      <c r="QEN130" s="390"/>
      <c r="QEO130" s="388"/>
      <c r="QEP130" s="214"/>
      <c r="QEQ130" s="389"/>
      <c r="QER130" s="390"/>
      <c r="QES130" s="388"/>
      <c r="QET130" s="214"/>
      <c r="QEU130" s="389"/>
      <c r="QEV130" s="390"/>
      <c r="QEW130" s="388"/>
      <c r="QEX130" s="214"/>
      <c r="QEY130" s="389"/>
      <c r="QEZ130" s="390"/>
      <c r="QFA130" s="388"/>
      <c r="QFB130" s="214"/>
      <c r="QFC130" s="389"/>
      <c r="QFD130" s="390"/>
      <c r="QFE130" s="388"/>
      <c r="QFF130" s="214"/>
      <c r="QFG130" s="389"/>
      <c r="QFH130" s="390"/>
      <c r="QFI130" s="388"/>
      <c r="QFJ130" s="214"/>
      <c r="QFK130" s="389"/>
      <c r="QFL130" s="390"/>
      <c r="QFM130" s="388"/>
      <c r="QFN130" s="214"/>
      <c r="QFO130" s="389"/>
      <c r="QFP130" s="390"/>
      <c r="QFQ130" s="388"/>
      <c r="QFR130" s="214"/>
      <c r="QFS130" s="389"/>
      <c r="QFT130" s="390"/>
      <c r="QFU130" s="388"/>
      <c r="QFV130" s="214"/>
      <c r="QFW130" s="389"/>
      <c r="QFX130" s="390"/>
      <c r="QFY130" s="388"/>
      <c r="QFZ130" s="214"/>
      <c r="QGA130" s="389"/>
      <c r="QGB130" s="390"/>
      <c r="QGC130" s="388"/>
      <c r="QGD130" s="214"/>
      <c r="QGE130" s="389"/>
      <c r="QGF130" s="390"/>
      <c r="QGG130" s="388"/>
      <c r="QGH130" s="214"/>
      <c r="QGI130" s="389"/>
      <c r="QGJ130" s="390"/>
      <c r="QGK130" s="388"/>
      <c r="QGL130" s="214"/>
      <c r="QGM130" s="389"/>
      <c r="QGN130" s="390"/>
      <c r="QGO130" s="388"/>
      <c r="QGP130" s="214"/>
      <c r="QGQ130" s="389"/>
      <c r="QGR130" s="390"/>
      <c r="QGS130" s="388"/>
      <c r="QGT130" s="214"/>
      <c r="QGU130" s="389"/>
      <c r="QGV130" s="390"/>
      <c r="QGW130" s="388"/>
      <c r="QGX130" s="214"/>
      <c r="QGY130" s="389"/>
      <c r="QGZ130" s="390"/>
      <c r="QHA130" s="388"/>
      <c r="QHB130" s="214"/>
      <c r="QHC130" s="389"/>
      <c r="QHD130" s="390"/>
      <c r="QHE130" s="388"/>
      <c r="QHF130" s="214"/>
      <c r="QHG130" s="389"/>
      <c r="QHH130" s="390"/>
      <c r="QHI130" s="388"/>
      <c r="QHJ130" s="214"/>
      <c r="QHK130" s="389"/>
      <c r="QHL130" s="390"/>
      <c r="QHM130" s="388"/>
      <c r="QHN130" s="214"/>
      <c r="QHO130" s="389"/>
      <c r="QHP130" s="390"/>
      <c r="QHQ130" s="388"/>
      <c r="QHR130" s="214"/>
      <c r="QHS130" s="389"/>
      <c r="QHT130" s="390"/>
      <c r="QHU130" s="388"/>
      <c r="QHV130" s="214"/>
      <c r="QHW130" s="389"/>
      <c r="QHX130" s="390"/>
      <c r="QHY130" s="388"/>
      <c r="QHZ130" s="214"/>
      <c r="QIA130" s="389"/>
      <c r="QIB130" s="390"/>
      <c r="QIC130" s="388"/>
      <c r="QID130" s="214"/>
      <c r="QIE130" s="389"/>
      <c r="QIF130" s="390"/>
      <c r="QIG130" s="388"/>
      <c r="QIH130" s="214"/>
      <c r="QII130" s="389"/>
      <c r="QIJ130" s="390"/>
      <c r="QIK130" s="388"/>
      <c r="QIL130" s="214"/>
      <c r="QIM130" s="389"/>
      <c r="QIN130" s="390"/>
      <c r="QIO130" s="388"/>
      <c r="QIP130" s="214"/>
      <c r="QIQ130" s="389"/>
      <c r="QIR130" s="390"/>
      <c r="QIS130" s="388"/>
      <c r="QIT130" s="214"/>
      <c r="QIU130" s="389"/>
      <c r="QIV130" s="390"/>
      <c r="QIW130" s="388"/>
      <c r="QIX130" s="214"/>
      <c r="QIY130" s="389"/>
      <c r="QIZ130" s="390"/>
      <c r="QJA130" s="388"/>
      <c r="QJB130" s="214"/>
      <c r="QJC130" s="389"/>
      <c r="QJD130" s="390"/>
      <c r="QJE130" s="388"/>
      <c r="QJF130" s="214"/>
      <c r="QJG130" s="389"/>
      <c r="QJH130" s="390"/>
      <c r="QJI130" s="388"/>
      <c r="QJJ130" s="214"/>
      <c r="QJK130" s="389"/>
      <c r="QJL130" s="390"/>
      <c r="QJM130" s="388"/>
      <c r="QJN130" s="214"/>
      <c r="QJO130" s="389"/>
      <c r="QJP130" s="390"/>
      <c r="QJQ130" s="388"/>
      <c r="QJR130" s="214"/>
      <c r="QJS130" s="389"/>
      <c r="QJT130" s="390"/>
      <c r="QJU130" s="388"/>
      <c r="QJV130" s="214"/>
      <c r="QJW130" s="389"/>
      <c r="QJX130" s="390"/>
      <c r="QJY130" s="388"/>
      <c r="QJZ130" s="214"/>
      <c r="QKA130" s="389"/>
      <c r="QKB130" s="390"/>
      <c r="QKC130" s="388"/>
      <c r="QKD130" s="214"/>
      <c r="QKE130" s="389"/>
      <c r="QKF130" s="390"/>
      <c r="QKG130" s="388"/>
      <c r="QKH130" s="214"/>
      <c r="QKI130" s="389"/>
      <c r="QKJ130" s="390"/>
      <c r="QKK130" s="388"/>
      <c r="QKL130" s="214"/>
      <c r="QKM130" s="389"/>
      <c r="QKN130" s="390"/>
      <c r="QKO130" s="388"/>
      <c r="QKP130" s="214"/>
      <c r="QKQ130" s="389"/>
      <c r="QKR130" s="390"/>
      <c r="QKS130" s="388"/>
      <c r="QKT130" s="214"/>
      <c r="QKU130" s="389"/>
      <c r="QKV130" s="390"/>
      <c r="QKW130" s="388"/>
      <c r="QKX130" s="214"/>
      <c r="QKY130" s="389"/>
      <c r="QKZ130" s="390"/>
      <c r="QLA130" s="388"/>
      <c r="QLB130" s="214"/>
      <c r="QLC130" s="389"/>
      <c r="QLD130" s="390"/>
      <c r="QLE130" s="388"/>
      <c r="QLF130" s="214"/>
      <c r="QLG130" s="389"/>
      <c r="QLH130" s="390"/>
      <c r="QLI130" s="388"/>
      <c r="QLJ130" s="214"/>
      <c r="QLK130" s="389"/>
      <c r="QLL130" s="390"/>
      <c r="QLM130" s="388"/>
      <c r="QLN130" s="214"/>
      <c r="QLO130" s="389"/>
      <c r="QLP130" s="390"/>
      <c r="QLQ130" s="388"/>
      <c r="QLR130" s="214"/>
      <c r="QLS130" s="389"/>
      <c r="QLT130" s="390"/>
      <c r="QLU130" s="388"/>
      <c r="QLV130" s="214"/>
      <c r="QLW130" s="389"/>
      <c r="QLX130" s="390"/>
      <c r="QLY130" s="388"/>
      <c r="QLZ130" s="214"/>
      <c r="QMA130" s="389"/>
      <c r="QMB130" s="390"/>
      <c r="QMC130" s="388"/>
      <c r="QMD130" s="214"/>
      <c r="QME130" s="389"/>
      <c r="QMF130" s="390"/>
      <c r="QMG130" s="388"/>
      <c r="QMH130" s="214"/>
      <c r="QMI130" s="389"/>
      <c r="QMJ130" s="390"/>
      <c r="QMK130" s="388"/>
      <c r="QML130" s="214"/>
      <c r="QMM130" s="389"/>
      <c r="QMN130" s="390"/>
      <c r="QMO130" s="388"/>
      <c r="QMP130" s="214"/>
      <c r="QMQ130" s="389"/>
      <c r="QMR130" s="390"/>
      <c r="QMS130" s="388"/>
      <c r="QMT130" s="214"/>
      <c r="QMU130" s="389"/>
      <c r="QMV130" s="390"/>
      <c r="QMW130" s="388"/>
      <c r="QMX130" s="214"/>
      <c r="QMY130" s="389"/>
      <c r="QMZ130" s="390"/>
      <c r="QNA130" s="388"/>
      <c r="QNB130" s="214"/>
      <c r="QNC130" s="389"/>
      <c r="QND130" s="390"/>
      <c r="QNE130" s="388"/>
      <c r="QNF130" s="214"/>
      <c r="QNG130" s="389"/>
      <c r="QNH130" s="390"/>
      <c r="QNI130" s="388"/>
      <c r="QNJ130" s="214"/>
      <c r="QNK130" s="389"/>
      <c r="QNL130" s="390"/>
      <c r="QNM130" s="388"/>
      <c r="QNN130" s="214"/>
      <c r="QNO130" s="389"/>
      <c r="QNP130" s="390"/>
      <c r="QNQ130" s="388"/>
      <c r="QNR130" s="214"/>
      <c r="QNS130" s="389"/>
      <c r="QNT130" s="390"/>
      <c r="QNU130" s="388"/>
      <c r="QNV130" s="214"/>
      <c r="QNW130" s="389"/>
      <c r="QNX130" s="390"/>
      <c r="QNY130" s="388"/>
      <c r="QNZ130" s="214"/>
      <c r="QOA130" s="389"/>
      <c r="QOB130" s="390"/>
      <c r="QOC130" s="388"/>
      <c r="QOD130" s="214"/>
      <c r="QOE130" s="389"/>
      <c r="QOF130" s="390"/>
      <c r="QOG130" s="388"/>
      <c r="QOH130" s="214"/>
      <c r="QOI130" s="389"/>
      <c r="QOJ130" s="390"/>
      <c r="QOK130" s="388"/>
      <c r="QOL130" s="214"/>
      <c r="QOM130" s="389"/>
      <c r="QON130" s="390"/>
      <c r="QOO130" s="388"/>
      <c r="QOP130" s="214"/>
      <c r="QOQ130" s="389"/>
      <c r="QOR130" s="390"/>
      <c r="QOS130" s="388"/>
      <c r="QOT130" s="214"/>
      <c r="QOU130" s="389"/>
      <c r="QOV130" s="390"/>
      <c r="QOW130" s="388"/>
      <c r="QOX130" s="214"/>
      <c r="QOY130" s="389"/>
      <c r="QOZ130" s="390"/>
      <c r="QPA130" s="388"/>
      <c r="QPB130" s="214"/>
      <c r="QPC130" s="389"/>
      <c r="QPD130" s="390"/>
      <c r="QPE130" s="388"/>
      <c r="QPF130" s="214"/>
      <c r="QPG130" s="389"/>
      <c r="QPH130" s="390"/>
      <c r="QPI130" s="388"/>
      <c r="QPJ130" s="214"/>
      <c r="QPK130" s="389"/>
      <c r="QPL130" s="390"/>
      <c r="QPM130" s="388"/>
      <c r="QPN130" s="214"/>
      <c r="QPO130" s="389"/>
      <c r="QPP130" s="390"/>
      <c r="QPQ130" s="388"/>
      <c r="QPR130" s="214"/>
      <c r="QPS130" s="389"/>
      <c r="QPT130" s="390"/>
      <c r="QPU130" s="388"/>
      <c r="QPV130" s="214"/>
      <c r="QPW130" s="389"/>
      <c r="QPX130" s="390"/>
      <c r="QPY130" s="388"/>
      <c r="QPZ130" s="214"/>
      <c r="QQA130" s="389"/>
      <c r="QQB130" s="390"/>
      <c r="QQC130" s="388"/>
      <c r="QQD130" s="214"/>
      <c r="QQE130" s="389"/>
      <c r="QQF130" s="390"/>
      <c r="QQG130" s="388"/>
      <c r="QQH130" s="214"/>
      <c r="QQI130" s="389"/>
      <c r="QQJ130" s="390"/>
      <c r="QQK130" s="388"/>
      <c r="QQL130" s="214"/>
      <c r="QQM130" s="389"/>
      <c r="QQN130" s="390"/>
      <c r="QQO130" s="388"/>
      <c r="QQP130" s="214"/>
      <c r="QQQ130" s="389"/>
      <c r="QQR130" s="390"/>
      <c r="QQS130" s="388"/>
      <c r="QQT130" s="214"/>
      <c r="QQU130" s="389"/>
      <c r="QQV130" s="390"/>
      <c r="QQW130" s="388"/>
      <c r="QQX130" s="214"/>
      <c r="QQY130" s="389"/>
      <c r="QQZ130" s="390"/>
      <c r="QRA130" s="388"/>
      <c r="QRB130" s="214"/>
      <c r="QRC130" s="389"/>
      <c r="QRD130" s="390"/>
      <c r="QRE130" s="388"/>
      <c r="QRF130" s="214"/>
      <c r="QRG130" s="389"/>
      <c r="QRH130" s="390"/>
      <c r="QRI130" s="388"/>
      <c r="QRJ130" s="214"/>
      <c r="QRK130" s="389"/>
      <c r="QRL130" s="390"/>
      <c r="QRM130" s="388"/>
      <c r="QRN130" s="214"/>
      <c r="QRO130" s="389"/>
      <c r="QRP130" s="390"/>
      <c r="QRQ130" s="388"/>
      <c r="QRR130" s="214"/>
      <c r="QRS130" s="389"/>
      <c r="QRT130" s="390"/>
      <c r="QRU130" s="388"/>
      <c r="QRV130" s="214"/>
      <c r="QRW130" s="389"/>
      <c r="QRX130" s="390"/>
      <c r="QRY130" s="388"/>
      <c r="QRZ130" s="214"/>
      <c r="QSA130" s="389"/>
      <c r="QSB130" s="390"/>
      <c r="QSC130" s="388"/>
      <c r="QSD130" s="214"/>
      <c r="QSE130" s="389"/>
      <c r="QSF130" s="390"/>
      <c r="QSG130" s="388"/>
      <c r="QSH130" s="214"/>
      <c r="QSI130" s="389"/>
      <c r="QSJ130" s="390"/>
      <c r="QSK130" s="388"/>
      <c r="QSL130" s="214"/>
      <c r="QSM130" s="389"/>
      <c r="QSN130" s="390"/>
      <c r="QSO130" s="388"/>
      <c r="QSP130" s="214"/>
      <c r="QSQ130" s="389"/>
      <c r="QSR130" s="390"/>
      <c r="QSS130" s="388"/>
      <c r="QST130" s="214"/>
      <c r="QSU130" s="389"/>
      <c r="QSV130" s="390"/>
      <c r="QSW130" s="388"/>
      <c r="QSX130" s="214"/>
      <c r="QSY130" s="389"/>
      <c r="QSZ130" s="390"/>
      <c r="QTA130" s="388"/>
      <c r="QTB130" s="214"/>
      <c r="QTC130" s="389"/>
      <c r="QTD130" s="390"/>
      <c r="QTE130" s="388"/>
      <c r="QTF130" s="214"/>
      <c r="QTG130" s="389"/>
      <c r="QTH130" s="390"/>
      <c r="QTI130" s="388"/>
      <c r="QTJ130" s="214"/>
      <c r="QTK130" s="389"/>
      <c r="QTL130" s="390"/>
      <c r="QTM130" s="388"/>
      <c r="QTN130" s="214"/>
      <c r="QTO130" s="389"/>
      <c r="QTP130" s="390"/>
      <c r="QTQ130" s="388"/>
      <c r="QTR130" s="214"/>
      <c r="QTS130" s="389"/>
      <c r="QTT130" s="390"/>
      <c r="QTU130" s="388"/>
      <c r="QTV130" s="214"/>
      <c r="QTW130" s="389"/>
      <c r="QTX130" s="390"/>
      <c r="QTY130" s="388"/>
      <c r="QTZ130" s="214"/>
      <c r="QUA130" s="389"/>
      <c r="QUB130" s="390"/>
      <c r="QUC130" s="388"/>
      <c r="QUD130" s="214"/>
      <c r="QUE130" s="389"/>
      <c r="QUF130" s="390"/>
      <c r="QUG130" s="388"/>
      <c r="QUH130" s="214"/>
      <c r="QUI130" s="389"/>
      <c r="QUJ130" s="390"/>
      <c r="QUK130" s="388"/>
      <c r="QUL130" s="214"/>
      <c r="QUM130" s="389"/>
      <c r="QUN130" s="390"/>
      <c r="QUO130" s="388"/>
      <c r="QUP130" s="214"/>
      <c r="QUQ130" s="389"/>
      <c r="QUR130" s="390"/>
      <c r="QUS130" s="388"/>
      <c r="QUT130" s="214"/>
      <c r="QUU130" s="389"/>
      <c r="QUV130" s="390"/>
      <c r="QUW130" s="388"/>
      <c r="QUX130" s="214"/>
      <c r="QUY130" s="389"/>
      <c r="QUZ130" s="390"/>
      <c r="QVA130" s="388"/>
      <c r="QVB130" s="214"/>
      <c r="QVC130" s="389"/>
      <c r="QVD130" s="390"/>
      <c r="QVE130" s="388"/>
      <c r="QVF130" s="214"/>
      <c r="QVG130" s="389"/>
      <c r="QVH130" s="390"/>
      <c r="QVI130" s="388"/>
      <c r="QVJ130" s="214"/>
      <c r="QVK130" s="389"/>
      <c r="QVL130" s="390"/>
      <c r="QVM130" s="388"/>
      <c r="QVN130" s="214"/>
      <c r="QVO130" s="389"/>
      <c r="QVP130" s="390"/>
      <c r="QVQ130" s="388"/>
      <c r="QVR130" s="214"/>
      <c r="QVS130" s="389"/>
      <c r="QVT130" s="390"/>
      <c r="QVU130" s="388"/>
      <c r="QVV130" s="214"/>
      <c r="QVW130" s="389"/>
      <c r="QVX130" s="390"/>
      <c r="QVY130" s="388"/>
      <c r="QVZ130" s="214"/>
      <c r="QWA130" s="389"/>
      <c r="QWB130" s="390"/>
      <c r="QWC130" s="388"/>
      <c r="QWD130" s="214"/>
      <c r="QWE130" s="389"/>
      <c r="QWF130" s="390"/>
      <c r="QWG130" s="388"/>
      <c r="QWH130" s="214"/>
      <c r="QWI130" s="389"/>
      <c r="QWJ130" s="390"/>
      <c r="QWK130" s="388"/>
      <c r="QWL130" s="214"/>
      <c r="QWM130" s="389"/>
      <c r="QWN130" s="390"/>
      <c r="QWO130" s="388"/>
      <c r="QWP130" s="214"/>
      <c r="QWQ130" s="389"/>
      <c r="QWR130" s="390"/>
      <c r="QWS130" s="388"/>
      <c r="QWT130" s="214"/>
      <c r="QWU130" s="389"/>
      <c r="QWV130" s="390"/>
      <c r="QWW130" s="388"/>
      <c r="QWX130" s="214"/>
      <c r="QWY130" s="389"/>
      <c r="QWZ130" s="390"/>
      <c r="QXA130" s="388"/>
      <c r="QXB130" s="214"/>
      <c r="QXC130" s="389"/>
      <c r="QXD130" s="390"/>
      <c r="QXE130" s="388"/>
      <c r="QXF130" s="214"/>
      <c r="QXG130" s="389"/>
      <c r="QXH130" s="390"/>
      <c r="QXI130" s="388"/>
      <c r="QXJ130" s="214"/>
      <c r="QXK130" s="389"/>
      <c r="QXL130" s="390"/>
      <c r="QXM130" s="388"/>
      <c r="QXN130" s="214"/>
      <c r="QXO130" s="389"/>
      <c r="QXP130" s="390"/>
      <c r="QXQ130" s="388"/>
      <c r="QXR130" s="214"/>
      <c r="QXS130" s="389"/>
      <c r="QXT130" s="390"/>
      <c r="QXU130" s="388"/>
      <c r="QXV130" s="214"/>
      <c r="QXW130" s="389"/>
      <c r="QXX130" s="390"/>
      <c r="QXY130" s="388"/>
      <c r="QXZ130" s="214"/>
      <c r="QYA130" s="389"/>
      <c r="QYB130" s="390"/>
      <c r="QYC130" s="388"/>
      <c r="QYD130" s="214"/>
      <c r="QYE130" s="389"/>
      <c r="QYF130" s="390"/>
      <c r="QYG130" s="388"/>
      <c r="QYH130" s="214"/>
      <c r="QYI130" s="389"/>
      <c r="QYJ130" s="390"/>
      <c r="QYK130" s="388"/>
      <c r="QYL130" s="214"/>
      <c r="QYM130" s="389"/>
      <c r="QYN130" s="390"/>
      <c r="QYO130" s="388"/>
      <c r="QYP130" s="214"/>
      <c r="QYQ130" s="389"/>
      <c r="QYR130" s="390"/>
      <c r="QYS130" s="388"/>
      <c r="QYT130" s="214"/>
      <c r="QYU130" s="389"/>
      <c r="QYV130" s="390"/>
      <c r="QYW130" s="388"/>
      <c r="QYX130" s="214"/>
      <c r="QYY130" s="389"/>
      <c r="QYZ130" s="390"/>
      <c r="QZA130" s="388"/>
      <c r="QZB130" s="214"/>
      <c r="QZC130" s="389"/>
      <c r="QZD130" s="390"/>
      <c r="QZE130" s="388"/>
      <c r="QZF130" s="214"/>
      <c r="QZG130" s="389"/>
      <c r="QZH130" s="390"/>
      <c r="QZI130" s="388"/>
      <c r="QZJ130" s="214"/>
      <c r="QZK130" s="389"/>
      <c r="QZL130" s="390"/>
      <c r="QZM130" s="388"/>
      <c r="QZN130" s="214"/>
      <c r="QZO130" s="389"/>
      <c r="QZP130" s="390"/>
      <c r="QZQ130" s="388"/>
      <c r="QZR130" s="214"/>
      <c r="QZS130" s="389"/>
      <c r="QZT130" s="390"/>
      <c r="QZU130" s="388"/>
      <c r="QZV130" s="214"/>
      <c r="QZW130" s="389"/>
      <c r="QZX130" s="390"/>
      <c r="QZY130" s="388"/>
      <c r="QZZ130" s="214"/>
      <c r="RAA130" s="389"/>
      <c r="RAB130" s="390"/>
      <c r="RAC130" s="388"/>
      <c r="RAD130" s="214"/>
      <c r="RAE130" s="389"/>
      <c r="RAF130" s="390"/>
      <c r="RAG130" s="388"/>
      <c r="RAH130" s="214"/>
      <c r="RAI130" s="389"/>
      <c r="RAJ130" s="390"/>
      <c r="RAK130" s="388"/>
      <c r="RAL130" s="214"/>
      <c r="RAM130" s="389"/>
      <c r="RAN130" s="390"/>
      <c r="RAO130" s="388"/>
      <c r="RAP130" s="214"/>
      <c r="RAQ130" s="389"/>
      <c r="RAR130" s="390"/>
      <c r="RAS130" s="388"/>
      <c r="RAT130" s="214"/>
      <c r="RAU130" s="389"/>
      <c r="RAV130" s="390"/>
      <c r="RAW130" s="388"/>
      <c r="RAX130" s="214"/>
      <c r="RAY130" s="389"/>
      <c r="RAZ130" s="390"/>
      <c r="RBA130" s="388"/>
      <c r="RBB130" s="214"/>
      <c r="RBC130" s="389"/>
      <c r="RBD130" s="390"/>
      <c r="RBE130" s="388"/>
      <c r="RBF130" s="214"/>
      <c r="RBG130" s="389"/>
      <c r="RBH130" s="390"/>
      <c r="RBI130" s="388"/>
      <c r="RBJ130" s="214"/>
      <c r="RBK130" s="389"/>
      <c r="RBL130" s="390"/>
      <c r="RBM130" s="388"/>
      <c r="RBN130" s="214"/>
      <c r="RBO130" s="389"/>
      <c r="RBP130" s="390"/>
      <c r="RBQ130" s="388"/>
      <c r="RBR130" s="214"/>
      <c r="RBS130" s="389"/>
      <c r="RBT130" s="390"/>
      <c r="RBU130" s="388"/>
      <c r="RBV130" s="214"/>
      <c r="RBW130" s="389"/>
      <c r="RBX130" s="390"/>
      <c r="RBY130" s="388"/>
      <c r="RBZ130" s="214"/>
      <c r="RCA130" s="389"/>
      <c r="RCB130" s="390"/>
      <c r="RCC130" s="388"/>
      <c r="RCD130" s="214"/>
      <c r="RCE130" s="389"/>
      <c r="RCF130" s="390"/>
      <c r="RCG130" s="388"/>
      <c r="RCH130" s="214"/>
      <c r="RCI130" s="389"/>
      <c r="RCJ130" s="390"/>
      <c r="RCK130" s="388"/>
      <c r="RCL130" s="214"/>
      <c r="RCM130" s="389"/>
      <c r="RCN130" s="390"/>
      <c r="RCO130" s="388"/>
      <c r="RCP130" s="214"/>
      <c r="RCQ130" s="389"/>
      <c r="RCR130" s="390"/>
      <c r="RCS130" s="388"/>
      <c r="RCT130" s="214"/>
      <c r="RCU130" s="389"/>
      <c r="RCV130" s="390"/>
      <c r="RCW130" s="388"/>
      <c r="RCX130" s="214"/>
      <c r="RCY130" s="389"/>
      <c r="RCZ130" s="390"/>
      <c r="RDA130" s="388"/>
      <c r="RDB130" s="214"/>
      <c r="RDC130" s="389"/>
      <c r="RDD130" s="390"/>
      <c r="RDE130" s="388"/>
      <c r="RDF130" s="214"/>
      <c r="RDG130" s="389"/>
      <c r="RDH130" s="390"/>
      <c r="RDI130" s="388"/>
      <c r="RDJ130" s="214"/>
      <c r="RDK130" s="389"/>
      <c r="RDL130" s="390"/>
      <c r="RDM130" s="388"/>
      <c r="RDN130" s="214"/>
      <c r="RDO130" s="389"/>
      <c r="RDP130" s="390"/>
      <c r="RDQ130" s="388"/>
      <c r="RDR130" s="214"/>
      <c r="RDS130" s="389"/>
      <c r="RDT130" s="390"/>
      <c r="RDU130" s="388"/>
      <c r="RDV130" s="214"/>
      <c r="RDW130" s="389"/>
      <c r="RDX130" s="390"/>
      <c r="RDY130" s="388"/>
      <c r="RDZ130" s="214"/>
      <c r="REA130" s="389"/>
      <c r="REB130" s="390"/>
      <c r="REC130" s="388"/>
      <c r="RED130" s="214"/>
      <c r="REE130" s="389"/>
      <c r="REF130" s="390"/>
      <c r="REG130" s="388"/>
      <c r="REH130" s="214"/>
      <c r="REI130" s="389"/>
      <c r="REJ130" s="390"/>
      <c r="REK130" s="388"/>
      <c r="REL130" s="214"/>
      <c r="REM130" s="389"/>
      <c r="REN130" s="390"/>
      <c r="REO130" s="388"/>
      <c r="REP130" s="214"/>
      <c r="REQ130" s="389"/>
      <c r="RER130" s="390"/>
      <c r="RES130" s="388"/>
      <c r="RET130" s="214"/>
      <c r="REU130" s="389"/>
      <c r="REV130" s="390"/>
      <c r="REW130" s="388"/>
      <c r="REX130" s="214"/>
      <c r="REY130" s="389"/>
      <c r="REZ130" s="390"/>
      <c r="RFA130" s="388"/>
      <c r="RFB130" s="214"/>
      <c r="RFC130" s="389"/>
      <c r="RFD130" s="390"/>
      <c r="RFE130" s="388"/>
      <c r="RFF130" s="214"/>
      <c r="RFG130" s="389"/>
      <c r="RFH130" s="390"/>
      <c r="RFI130" s="388"/>
      <c r="RFJ130" s="214"/>
      <c r="RFK130" s="389"/>
      <c r="RFL130" s="390"/>
      <c r="RFM130" s="388"/>
      <c r="RFN130" s="214"/>
      <c r="RFO130" s="389"/>
      <c r="RFP130" s="390"/>
      <c r="RFQ130" s="388"/>
      <c r="RFR130" s="214"/>
      <c r="RFS130" s="389"/>
      <c r="RFT130" s="390"/>
      <c r="RFU130" s="388"/>
      <c r="RFV130" s="214"/>
      <c r="RFW130" s="389"/>
      <c r="RFX130" s="390"/>
      <c r="RFY130" s="388"/>
      <c r="RFZ130" s="214"/>
      <c r="RGA130" s="389"/>
      <c r="RGB130" s="390"/>
      <c r="RGC130" s="388"/>
      <c r="RGD130" s="214"/>
      <c r="RGE130" s="389"/>
      <c r="RGF130" s="390"/>
      <c r="RGG130" s="388"/>
      <c r="RGH130" s="214"/>
      <c r="RGI130" s="389"/>
      <c r="RGJ130" s="390"/>
      <c r="RGK130" s="388"/>
      <c r="RGL130" s="214"/>
      <c r="RGM130" s="389"/>
      <c r="RGN130" s="390"/>
      <c r="RGO130" s="388"/>
      <c r="RGP130" s="214"/>
      <c r="RGQ130" s="389"/>
      <c r="RGR130" s="390"/>
      <c r="RGS130" s="388"/>
      <c r="RGT130" s="214"/>
      <c r="RGU130" s="389"/>
      <c r="RGV130" s="390"/>
      <c r="RGW130" s="388"/>
      <c r="RGX130" s="214"/>
      <c r="RGY130" s="389"/>
      <c r="RGZ130" s="390"/>
      <c r="RHA130" s="388"/>
      <c r="RHB130" s="214"/>
      <c r="RHC130" s="389"/>
      <c r="RHD130" s="390"/>
      <c r="RHE130" s="388"/>
      <c r="RHF130" s="214"/>
      <c r="RHG130" s="389"/>
      <c r="RHH130" s="390"/>
      <c r="RHI130" s="388"/>
      <c r="RHJ130" s="214"/>
      <c r="RHK130" s="389"/>
      <c r="RHL130" s="390"/>
      <c r="RHM130" s="388"/>
      <c r="RHN130" s="214"/>
      <c r="RHO130" s="389"/>
      <c r="RHP130" s="390"/>
      <c r="RHQ130" s="388"/>
      <c r="RHR130" s="214"/>
      <c r="RHS130" s="389"/>
      <c r="RHT130" s="390"/>
      <c r="RHU130" s="388"/>
      <c r="RHV130" s="214"/>
      <c r="RHW130" s="389"/>
      <c r="RHX130" s="390"/>
      <c r="RHY130" s="388"/>
      <c r="RHZ130" s="214"/>
      <c r="RIA130" s="389"/>
      <c r="RIB130" s="390"/>
      <c r="RIC130" s="388"/>
      <c r="RID130" s="214"/>
      <c r="RIE130" s="389"/>
      <c r="RIF130" s="390"/>
      <c r="RIG130" s="388"/>
      <c r="RIH130" s="214"/>
      <c r="RII130" s="389"/>
      <c r="RIJ130" s="390"/>
      <c r="RIK130" s="388"/>
      <c r="RIL130" s="214"/>
      <c r="RIM130" s="389"/>
      <c r="RIN130" s="390"/>
      <c r="RIO130" s="388"/>
      <c r="RIP130" s="214"/>
      <c r="RIQ130" s="389"/>
      <c r="RIR130" s="390"/>
      <c r="RIS130" s="388"/>
      <c r="RIT130" s="214"/>
      <c r="RIU130" s="389"/>
      <c r="RIV130" s="390"/>
      <c r="RIW130" s="388"/>
      <c r="RIX130" s="214"/>
      <c r="RIY130" s="389"/>
      <c r="RIZ130" s="390"/>
      <c r="RJA130" s="388"/>
      <c r="RJB130" s="214"/>
      <c r="RJC130" s="389"/>
      <c r="RJD130" s="390"/>
      <c r="RJE130" s="388"/>
      <c r="RJF130" s="214"/>
      <c r="RJG130" s="389"/>
      <c r="RJH130" s="390"/>
      <c r="RJI130" s="388"/>
      <c r="RJJ130" s="214"/>
      <c r="RJK130" s="389"/>
      <c r="RJL130" s="390"/>
      <c r="RJM130" s="388"/>
      <c r="RJN130" s="214"/>
      <c r="RJO130" s="389"/>
      <c r="RJP130" s="390"/>
      <c r="RJQ130" s="388"/>
      <c r="RJR130" s="214"/>
      <c r="RJS130" s="389"/>
      <c r="RJT130" s="390"/>
      <c r="RJU130" s="388"/>
      <c r="RJV130" s="214"/>
      <c r="RJW130" s="389"/>
      <c r="RJX130" s="390"/>
      <c r="RJY130" s="388"/>
      <c r="RJZ130" s="214"/>
      <c r="RKA130" s="389"/>
      <c r="RKB130" s="390"/>
      <c r="RKC130" s="388"/>
      <c r="RKD130" s="214"/>
      <c r="RKE130" s="389"/>
      <c r="RKF130" s="390"/>
      <c r="RKG130" s="388"/>
      <c r="RKH130" s="214"/>
      <c r="RKI130" s="389"/>
      <c r="RKJ130" s="390"/>
      <c r="RKK130" s="388"/>
      <c r="RKL130" s="214"/>
      <c r="RKM130" s="389"/>
      <c r="RKN130" s="390"/>
      <c r="RKO130" s="388"/>
      <c r="RKP130" s="214"/>
      <c r="RKQ130" s="389"/>
      <c r="RKR130" s="390"/>
      <c r="RKS130" s="388"/>
      <c r="RKT130" s="214"/>
      <c r="RKU130" s="389"/>
      <c r="RKV130" s="390"/>
      <c r="RKW130" s="388"/>
      <c r="RKX130" s="214"/>
      <c r="RKY130" s="389"/>
      <c r="RKZ130" s="390"/>
      <c r="RLA130" s="388"/>
      <c r="RLB130" s="214"/>
      <c r="RLC130" s="389"/>
      <c r="RLD130" s="390"/>
      <c r="RLE130" s="388"/>
      <c r="RLF130" s="214"/>
      <c r="RLG130" s="389"/>
      <c r="RLH130" s="390"/>
      <c r="RLI130" s="388"/>
      <c r="RLJ130" s="214"/>
      <c r="RLK130" s="389"/>
      <c r="RLL130" s="390"/>
      <c r="RLM130" s="388"/>
      <c r="RLN130" s="214"/>
      <c r="RLO130" s="389"/>
      <c r="RLP130" s="390"/>
      <c r="RLQ130" s="388"/>
      <c r="RLR130" s="214"/>
      <c r="RLS130" s="389"/>
      <c r="RLT130" s="390"/>
      <c r="RLU130" s="388"/>
      <c r="RLV130" s="214"/>
      <c r="RLW130" s="389"/>
      <c r="RLX130" s="390"/>
      <c r="RLY130" s="388"/>
      <c r="RLZ130" s="214"/>
      <c r="RMA130" s="389"/>
      <c r="RMB130" s="390"/>
      <c r="RMC130" s="388"/>
      <c r="RMD130" s="214"/>
      <c r="RME130" s="389"/>
      <c r="RMF130" s="390"/>
      <c r="RMG130" s="388"/>
      <c r="RMH130" s="214"/>
      <c r="RMI130" s="389"/>
      <c r="RMJ130" s="390"/>
      <c r="RMK130" s="388"/>
      <c r="RML130" s="214"/>
      <c r="RMM130" s="389"/>
      <c r="RMN130" s="390"/>
      <c r="RMO130" s="388"/>
      <c r="RMP130" s="214"/>
      <c r="RMQ130" s="389"/>
      <c r="RMR130" s="390"/>
      <c r="RMS130" s="388"/>
      <c r="RMT130" s="214"/>
      <c r="RMU130" s="389"/>
      <c r="RMV130" s="390"/>
      <c r="RMW130" s="388"/>
      <c r="RMX130" s="214"/>
      <c r="RMY130" s="389"/>
      <c r="RMZ130" s="390"/>
      <c r="RNA130" s="388"/>
      <c r="RNB130" s="214"/>
      <c r="RNC130" s="389"/>
      <c r="RND130" s="390"/>
      <c r="RNE130" s="388"/>
      <c r="RNF130" s="214"/>
      <c r="RNG130" s="389"/>
      <c r="RNH130" s="390"/>
      <c r="RNI130" s="388"/>
      <c r="RNJ130" s="214"/>
      <c r="RNK130" s="389"/>
      <c r="RNL130" s="390"/>
      <c r="RNM130" s="388"/>
      <c r="RNN130" s="214"/>
      <c r="RNO130" s="389"/>
      <c r="RNP130" s="390"/>
      <c r="RNQ130" s="388"/>
      <c r="RNR130" s="214"/>
      <c r="RNS130" s="389"/>
      <c r="RNT130" s="390"/>
      <c r="RNU130" s="388"/>
      <c r="RNV130" s="214"/>
      <c r="RNW130" s="389"/>
      <c r="RNX130" s="390"/>
      <c r="RNY130" s="388"/>
      <c r="RNZ130" s="214"/>
      <c r="ROA130" s="389"/>
      <c r="ROB130" s="390"/>
      <c r="ROC130" s="388"/>
      <c r="ROD130" s="214"/>
      <c r="ROE130" s="389"/>
      <c r="ROF130" s="390"/>
      <c r="ROG130" s="388"/>
      <c r="ROH130" s="214"/>
      <c r="ROI130" s="389"/>
      <c r="ROJ130" s="390"/>
      <c r="ROK130" s="388"/>
      <c r="ROL130" s="214"/>
      <c r="ROM130" s="389"/>
      <c r="RON130" s="390"/>
      <c r="ROO130" s="388"/>
      <c r="ROP130" s="214"/>
      <c r="ROQ130" s="389"/>
      <c r="ROR130" s="390"/>
      <c r="ROS130" s="388"/>
      <c r="ROT130" s="214"/>
      <c r="ROU130" s="389"/>
      <c r="ROV130" s="390"/>
      <c r="ROW130" s="388"/>
      <c r="ROX130" s="214"/>
      <c r="ROY130" s="389"/>
      <c r="ROZ130" s="390"/>
      <c r="RPA130" s="388"/>
      <c r="RPB130" s="214"/>
      <c r="RPC130" s="389"/>
      <c r="RPD130" s="390"/>
      <c r="RPE130" s="388"/>
      <c r="RPF130" s="214"/>
      <c r="RPG130" s="389"/>
      <c r="RPH130" s="390"/>
      <c r="RPI130" s="388"/>
      <c r="RPJ130" s="214"/>
      <c r="RPK130" s="389"/>
      <c r="RPL130" s="390"/>
      <c r="RPM130" s="388"/>
      <c r="RPN130" s="214"/>
      <c r="RPO130" s="389"/>
      <c r="RPP130" s="390"/>
      <c r="RPQ130" s="388"/>
      <c r="RPR130" s="214"/>
      <c r="RPS130" s="389"/>
      <c r="RPT130" s="390"/>
      <c r="RPU130" s="388"/>
      <c r="RPV130" s="214"/>
      <c r="RPW130" s="389"/>
      <c r="RPX130" s="390"/>
      <c r="RPY130" s="388"/>
      <c r="RPZ130" s="214"/>
      <c r="RQA130" s="389"/>
      <c r="RQB130" s="390"/>
      <c r="RQC130" s="388"/>
      <c r="RQD130" s="214"/>
      <c r="RQE130" s="389"/>
      <c r="RQF130" s="390"/>
      <c r="RQG130" s="388"/>
      <c r="RQH130" s="214"/>
      <c r="RQI130" s="389"/>
      <c r="RQJ130" s="390"/>
      <c r="RQK130" s="388"/>
      <c r="RQL130" s="214"/>
      <c r="RQM130" s="389"/>
      <c r="RQN130" s="390"/>
      <c r="RQO130" s="388"/>
      <c r="RQP130" s="214"/>
      <c r="RQQ130" s="389"/>
      <c r="RQR130" s="390"/>
      <c r="RQS130" s="388"/>
      <c r="RQT130" s="214"/>
      <c r="RQU130" s="389"/>
      <c r="RQV130" s="390"/>
      <c r="RQW130" s="388"/>
      <c r="RQX130" s="214"/>
      <c r="RQY130" s="389"/>
      <c r="RQZ130" s="390"/>
      <c r="RRA130" s="388"/>
      <c r="RRB130" s="214"/>
      <c r="RRC130" s="389"/>
      <c r="RRD130" s="390"/>
      <c r="RRE130" s="388"/>
      <c r="RRF130" s="214"/>
      <c r="RRG130" s="389"/>
      <c r="RRH130" s="390"/>
      <c r="RRI130" s="388"/>
      <c r="RRJ130" s="214"/>
      <c r="RRK130" s="389"/>
      <c r="RRL130" s="390"/>
      <c r="RRM130" s="388"/>
      <c r="RRN130" s="214"/>
      <c r="RRO130" s="389"/>
      <c r="RRP130" s="390"/>
      <c r="RRQ130" s="388"/>
      <c r="RRR130" s="214"/>
      <c r="RRS130" s="389"/>
      <c r="RRT130" s="390"/>
      <c r="RRU130" s="388"/>
      <c r="RRV130" s="214"/>
      <c r="RRW130" s="389"/>
      <c r="RRX130" s="390"/>
      <c r="RRY130" s="388"/>
      <c r="RRZ130" s="214"/>
      <c r="RSA130" s="389"/>
      <c r="RSB130" s="390"/>
      <c r="RSC130" s="388"/>
      <c r="RSD130" s="214"/>
      <c r="RSE130" s="389"/>
      <c r="RSF130" s="390"/>
      <c r="RSG130" s="388"/>
      <c r="RSH130" s="214"/>
      <c r="RSI130" s="389"/>
      <c r="RSJ130" s="390"/>
      <c r="RSK130" s="388"/>
      <c r="RSL130" s="214"/>
      <c r="RSM130" s="389"/>
      <c r="RSN130" s="390"/>
      <c r="RSO130" s="388"/>
      <c r="RSP130" s="214"/>
      <c r="RSQ130" s="389"/>
      <c r="RSR130" s="390"/>
      <c r="RSS130" s="388"/>
      <c r="RST130" s="214"/>
      <c r="RSU130" s="389"/>
      <c r="RSV130" s="390"/>
      <c r="RSW130" s="388"/>
      <c r="RSX130" s="214"/>
      <c r="RSY130" s="389"/>
      <c r="RSZ130" s="390"/>
      <c r="RTA130" s="388"/>
      <c r="RTB130" s="214"/>
      <c r="RTC130" s="389"/>
      <c r="RTD130" s="390"/>
      <c r="RTE130" s="388"/>
      <c r="RTF130" s="214"/>
      <c r="RTG130" s="389"/>
      <c r="RTH130" s="390"/>
      <c r="RTI130" s="388"/>
      <c r="RTJ130" s="214"/>
      <c r="RTK130" s="389"/>
      <c r="RTL130" s="390"/>
      <c r="RTM130" s="388"/>
      <c r="RTN130" s="214"/>
      <c r="RTO130" s="389"/>
      <c r="RTP130" s="390"/>
      <c r="RTQ130" s="388"/>
      <c r="RTR130" s="214"/>
      <c r="RTS130" s="389"/>
      <c r="RTT130" s="390"/>
      <c r="RTU130" s="388"/>
      <c r="RTV130" s="214"/>
      <c r="RTW130" s="389"/>
      <c r="RTX130" s="390"/>
      <c r="RTY130" s="388"/>
      <c r="RTZ130" s="214"/>
      <c r="RUA130" s="389"/>
      <c r="RUB130" s="390"/>
      <c r="RUC130" s="388"/>
      <c r="RUD130" s="214"/>
      <c r="RUE130" s="389"/>
      <c r="RUF130" s="390"/>
      <c r="RUG130" s="388"/>
      <c r="RUH130" s="214"/>
      <c r="RUI130" s="389"/>
      <c r="RUJ130" s="390"/>
      <c r="RUK130" s="388"/>
      <c r="RUL130" s="214"/>
      <c r="RUM130" s="389"/>
      <c r="RUN130" s="390"/>
      <c r="RUO130" s="388"/>
      <c r="RUP130" s="214"/>
      <c r="RUQ130" s="389"/>
      <c r="RUR130" s="390"/>
      <c r="RUS130" s="388"/>
      <c r="RUT130" s="214"/>
      <c r="RUU130" s="389"/>
      <c r="RUV130" s="390"/>
      <c r="RUW130" s="388"/>
      <c r="RUX130" s="214"/>
      <c r="RUY130" s="389"/>
      <c r="RUZ130" s="390"/>
      <c r="RVA130" s="388"/>
      <c r="RVB130" s="214"/>
      <c r="RVC130" s="389"/>
      <c r="RVD130" s="390"/>
      <c r="RVE130" s="388"/>
      <c r="RVF130" s="214"/>
      <c r="RVG130" s="389"/>
      <c r="RVH130" s="390"/>
      <c r="RVI130" s="388"/>
      <c r="RVJ130" s="214"/>
      <c r="RVK130" s="389"/>
      <c r="RVL130" s="390"/>
      <c r="RVM130" s="388"/>
      <c r="RVN130" s="214"/>
      <c r="RVO130" s="389"/>
      <c r="RVP130" s="390"/>
      <c r="RVQ130" s="388"/>
      <c r="RVR130" s="214"/>
      <c r="RVS130" s="389"/>
      <c r="RVT130" s="390"/>
      <c r="RVU130" s="388"/>
      <c r="RVV130" s="214"/>
      <c r="RVW130" s="389"/>
      <c r="RVX130" s="390"/>
      <c r="RVY130" s="388"/>
      <c r="RVZ130" s="214"/>
      <c r="RWA130" s="389"/>
      <c r="RWB130" s="390"/>
      <c r="RWC130" s="388"/>
      <c r="RWD130" s="214"/>
      <c r="RWE130" s="389"/>
      <c r="RWF130" s="390"/>
      <c r="RWG130" s="388"/>
      <c r="RWH130" s="214"/>
      <c r="RWI130" s="389"/>
      <c r="RWJ130" s="390"/>
      <c r="RWK130" s="388"/>
      <c r="RWL130" s="214"/>
      <c r="RWM130" s="389"/>
      <c r="RWN130" s="390"/>
      <c r="RWO130" s="388"/>
      <c r="RWP130" s="214"/>
      <c r="RWQ130" s="389"/>
      <c r="RWR130" s="390"/>
      <c r="RWS130" s="388"/>
      <c r="RWT130" s="214"/>
      <c r="RWU130" s="389"/>
      <c r="RWV130" s="390"/>
      <c r="RWW130" s="388"/>
      <c r="RWX130" s="214"/>
      <c r="RWY130" s="389"/>
      <c r="RWZ130" s="390"/>
      <c r="RXA130" s="388"/>
      <c r="RXB130" s="214"/>
      <c r="RXC130" s="389"/>
      <c r="RXD130" s="390"/>
      <c r="RXE130" s="388"/>
      <c r="RXF130" s="214"/>
      <c r="RXG130" s="389"/>
      <c r="RXH130" s="390"/>
      <c r="RXI130" s="388"/>
      <c r="RXJ130" s="214"/>
      <c r="RXK130" s="389"/>
      <c r="RXL130" s="390"/>
      <c r="RXM130" s="388"/>
      <c r="RXN130" s="214"/>
      <c r="RXO130" s="389"/>
      <c r="RXP130" s="390"/>
      <c r="RXQ130" s="388"/>
      <c r="RXR130" s="214"/>
      <c r="RXS130" s="389"/>
      <c r="RXT130" s="390"/>
      <c r="RXU130" s="388"/>
      <c r="RXV130" s="214"/>
      <c r="RXW130" s="389"/>
      <c r="RXX130" s="390"/>
      <c r="RXY130" s="388"/>
      <c r="RXZ130" s="214"/>
      <c r="RYA130" s="389"/>
      <c r="RYB130" s="390"/>
      <c r="RYC130" s="388"/>
      <c r="RYD130" s="214"/>
      <c r="RYE130" s="389"/>
      <c r="RYF130" s="390"/>
      <c r="RYG130" s="388"/>
      <c r="RYH130" s="214"/>
      <c r="RYI130" s="389"/>
      <c r="RYJ130" s="390"/>
      <c r="RYK130" s="388"/>
      <c r="RYL130" s="214"/>
      <c r="RYM130" s="389"/>
      <c r="RYN130" s="390"/>
      <c r="RYO130" s="388"/>
      <c r="RYP130" s="214"/>
      <c r="RYQ130" s="389"/>
      <c r="RYR130" s="390"/>
      <c r="RYS130" s="388"/>
      <c r="RYT130" s="214"/>
      <c r="RYU130" s="389"/>
      <c r="RYV130" s="390"/>
      <c r="RYW130" s="388"/>
      <c r="RYX130" s="214"/>
      <c r="RYY130" s="389"/>
      <c r="RYZ130" s="390"/>
      <c r="RZA130" s="388"/>
      <c r="RZB130" s="214"/>
      <c r="RZC130" s="389"/>
      <c r="RZD130" s="390"/>
      <c r="RZE130" s="388"/>
      <c r="RZF130" s="214"/>
      <c r="RZG130" s="389"/>
      <c r="RZH130" s="390"/>
      <c r="RZI130" s="388"/>
      <c r="RZJ130" s="214"/>
      <c r="RZK130" s="389"/>
      <c r="RZL130" s="390"/>
      <c r="RZM130" s="388"/>
      <c r="RZN130" s="214"/>
      <c r="RZO130" s="389"/>
      <c r="RZP130" s="390"/>
      <c r="RZQ130" s="388"/>
      <c r="RZR130" s="214"/>
      <c r="RZS130" s="389"/>
      <c r="RZT130" s="390"/>
      <c r="RZU130" s="388"/>
      <c r="RZV130" s="214"/>
      <c r="RZW130" s="389"/>
      <c r="RZX130" s="390"/>
      <c r="RZY130" s="388"/>
      <c r="RZZ130" s="214"/>
      <c r="SAA130" s="389"/>
      <c r="SAB130" s="390"/>
      <c r="SAC130" s="388"/>
      <c r="SAD130" s="214"/>
      <c r="SAE130" s="389"/>
      <c r="SAF130" s="390"/>
      <c r="SAG130" s="388"/>
      <c r="SAH130" s="214"/>
      <c r="SAI130" s="389"/>
      <c r="SAJ130" s="390"/>
      <c r="SAK130" s="388"/>
      <c r="SAL130" s="214"/>
      <c r="SAM130" s="389"/>
      <c r="SAN130" s="390"/>
      <c r="SAO130" s="388"/>
      <c r="SAP130" s="214"/>
      <c r="SAQ130" s="389"/>
      <c r="SAR130" s="390"/>
      <c r="SAS130" s="388"/>
      <c r="SAT130" s="214"/>
      <c r="SAU130" s="389"/>
      <c r="SAV130" s="390"/>
      <c r="SAW130" s="388"/>
      <c r="SAX130" s="214"/>
      <c r="SAY130" s="389"/>
      <c r="SAZ130" s="390"/>
      <c r="SBA130" s="388"/>
      <c r="SBB130" s="214"/>
      <c r="SBC130" s="389"/>
      <c r="SBD130" s="390"/>
      <c r="SBE130" s="388"/>
      <c r="SBF130" s="214"/>
      <c r="SBG130" s="389"/>
      <c r="SBH130" s="390"/>
      <c r="SBI130" s="388"/>
      <c r="SBJ130" s="214"/>
      <c r="SBK130" s="389"/>
      <c r="SBL130" s="390"/>
      <c r="SBM130" s="388"/>
      <c r="SBN130" s="214"/>
      <c r="SBO130" s="389"/>
      <c r="SBP130" s="390"/>
      <c r="SBQ130" s="388"/>
      <c r="SBR130" s="214"/>
      <c r="SBS130" s="389"/>
      <c r="SBT130" s="390"/>
      <c r="SBU130" s="388"/>
      <c r="SBV130" s="214"/>
      <c r="SBW130" s="389"/>
      <c r="SBX130" s="390"/>
      <c r="SBY130" s="388"/>
      <c r="SBZ130" s="214"/>
      <c r="SCA130" s="389"/>
      <c r="SCB130" s="390"/>
      <c r="SCC130" s="388"/>
      <c r="SCD130" s="214"/>
      <c r="SCE130" s="389"/>
      <c r="SCF130" s="390"/>
      <c r="SCG130" s="388"/>
      <c r="SCH130" s="214"/>
      <c r="SCI130" s="389"/>
      <c r="SCJ130" s="390"/>
      <c r="SCK130" s="388"/>
      <c r="SCL130" s="214"/>
      <c r="SCM130" s="389"/>
      <c r="SCN130" s="390"/>
      <c r="SCO130" s="388"/>
      <c r="SCP130" s="214"/>
      <c r="SCQ130" s="389"/>
      <c r="SCR130" s="390"/>
      <c r="SCS130" s="388"/>
      <c r="SCT130" s="214"/>
      <c r="SCU130" s="389"/>
      <c r="SCV130" s="390"/>
      <c r="SCW130" s="388"/>
      <c r="SCX130" s="214"/>
      <c r="SCY130" s="389"/>
      <c r="SCZ130" s="390"/>
      <c r="SDA130" s="388"/>
      <c r="SDB130" s="214"/>
      <c r="SDC130" s="389"/>
      <c r="SDD130" s="390"/>
      <c r="SDE130" s="388"/>
      <c r="SDF130" s="214"/>
      <c r="SDG130" s="389"/>
      <c r="SDH130" s="390"/>
      <c r="SDI130" s="388"/>
      <c r="SDJ130" s="214"/>
      <c r="SDK130" s="389"/>
      <c r="SDL130" s="390"/>
      <c r="SDM130" s="388"/>
      <c r="SDN130" s="214"/>
      <c r="SDO130" s="389"/>
      <c r="SDP130" s="390"/>
      <c r="SDQ130" s="388"/>
      <c r="SDR130" s="214"/>
      <c r="SDS130" s="389"/>
      <c r="SDT130" s="390"/>
      <c r="SDU130" s="388"/>
      <c r="SDV130" s="214"/>
      <c r="SDW130" s="389"/>
      <c r="SDX130" s="390"/>
      <c r="SDY130" s="388"/>
      <c r="SDZ130" s="214"/>
      <c r="SEA130" s="389"/>
      <c r="SEB130" s="390"/>
      <c r="SEC130" s="388"/>
      <c r="SED130" s="214"/>
      <c r="SEE130" s="389"/>
      <c r="SEF130" s="390"/>
      <c r="SEG130" s="388"/>
      <c r="SEH130" s="214"/>
      <c r="SEI130" s="389"/>
      <c r="SEJ130" s="390"/>
      <c r="SEK130" s="388"/>
      <c r="SEL130" s="214"/>
      <c r="SEM130" s="389"/>
      <c r="SEN130" s="390"/>
      <c r="SEO130" s="388"/>
      <c r="SEP130" s="214"/>
      <c r="SEQ130" s="389"/>
      <c r="SER130" s="390"/>
      <c r="SES130" s="388"/>
      <c r="SET130" s="214"/>
      <c r="SEU130" s="389"/>
      <c r="SEV130" s="390"/>
      <c r="SEW130" s="388"/>
      <c r="SEX130" s="214"/>
      <c r="SEY130" s="389"/>
      <c r="SEZ130" s="390"/>
      <c r="SFA130" s="388"/>
      <c r="SFB130" s="214"/>
      <c r="SFC130" s="389"/>
      <c r="SFD130" s="390"/>
      <c r="SFE130" s="388"/>
      <c r="SFF130" s="214"/>
      <c r="SFG130" s="389"/>
      <c r="SFH130" s="390"/>
      <c r="SFI130" s="388"/>
      <c r="SFJ130" s="214"/>
      <c r="SFK130" s="389"/>
      <c r="SFL130" s="390"/>
      <c r="SFM130" s="388"/>
      <c r="SFN130" s="214"/>
      <c r="SFO130" s="389"/>
      <c r="SFP130" s="390"/>
      <c r="SFQ130" s="388"/>
      <c r="SFR130" s="214"/>
      <c r="SFS130" s="389"/>
      <c r="SFT130" s="390"/>
      <c r="SFU130" s="388"/>
      <c r="SFV130" s="214"/>
      <c r="SFW130" s="389"/>
      <c r="SFX130" s="390"/>
      <c r="SFY130" s="388"/>
      <c r="SFZ130" s="214"/>
      <c r="SGA130" s="389"/>
      <c r="SGB130" s="390"/>
      <c r="SGC130" s="388"/>
      <c r="SGD130" s="214"/>
      <c r="SGE130" s="389"/>
      <c r="SGF130" s="390"/>
      <c r="SGG130" s="388"/>
      <c r="SGH130" s="214"/>
      <c r="SGI130" s="389"/>
      <c r="SGJ130" s="390"/>
      <c r="SGK130" s="388"/>
      <c r="SGL130" s="214"/>
      <c r="SGM130" s="389"/>
      <c r="SGN130" s="390"/>
      <c r="SGO130" s="388"/>
      <c r="SGP130" s="214"/>
      <c r="SGQ130" s="389"/>
      <c r="SGR130" s="390"/>
      <c r="SGS130" s="388"/>
      <c r="SGT130" s="214"/>
      <c r="SGU130" s="389"/>
      <c r="SGV130" s="390"/>
      <c r="SGW130" s="388"/>
      <c r="SGX130" s="214"/>
      <c r="SGY130" s="389"/>
      <c r="SGZ130" s="390"/>
      <c r="SHA130" s="388"/>
      <c r="SHB130" s="214"/>
      <c r="SHC130" s="389"/>
      <c r="SHD130" s="390"/>
      <c r="SHE130" s="388"/>
      <c r="SHF130" s="214"/>
      <c r="SHG130" s="389"/>
      <c r="SHH130" s="390"/>
      <c r="SHI130" s="388"/>
      <c r="SHJ130" s="214"/>
      <c r="SHK130" s="389"/>
      <c r="SHL130" s="390"/>
      <c r="SHM130" s="388"/>
      <c r="SHN130" s="214"/>
      <c r="SHO130" s="389"/>
      <c r="SHP130" s="390"/>
      <c r="SHQ130" s="388"/>
      <c r="SHR130" s="214"/>
      <c r="SHS130" s="389"/>
      <c r="SHT130" s="390"/>
      <c r="SHU130" s="388"/>
      <c r="SHV130" s="214"/>
      <c r="SHW130" s="389"/>
      <c r="SHX130" s="390"/>
      <c r="SHY130" s="388"/>
      <c r="SHZ130" s="214"/>
      <c r="SIA130" s="389"/>
      <c r="SIB130" s="390"/>
      <c r="SIC130" s="388"/>
      <c r="SID130" s="214"/>
      <c r="SIE130" s="389"/>
      <c r="SIF130" s="390"/>
      <c r="SIG130" s="388"/>
      <c r="SIH130" s="214"/>
      <c r="SII130" s="389"/>
      <c r="SIJ130" s="390"/>
      <c r="SIK130" s="388"/>
      <c r="SIL130" s="214"/>
      <c r="SIM130" s="389"/>
      <c r="SIN130" s="390"/>
      <c r="SIO130" s="388"/>
      <c r="SIP130" s="214"/>
      <c r="SIQ130" s="389"/>
      <c r="SIR130" s="390"/>
      <c r="SIS130" s="388"/>
      <c r="SIT130" s="214"/>
      <c r="SIU130" s="389"/>
      <c r="SIV130" s="390"/>
      <c r="SIW130" s="388"/>
      <c r="SIX130" s="214"/>
      <c r="SIY130" s="389"/>
      <c r="SIZ130" s="390"/>
      <c r="SJA130" s="388"/>
      <c r="SJB130" s="214"/>
      <c r="SJC130" s="389"/>
      <c r="SJD130" s="390"/>
      <c r="SJE130" s="388"/>
      <c r="SJF130" s="214"/>
      <c r="SJG130" s="389"/>
      <c r="SJH130" s="390"/>
      <c r="SJI130" s="388"/>
      <c r="SJJ130" s="214"/>
      <c r="SJK130" s="389"/>
      <c r="SJL130" s="390"/>
      <c r="SJM130" s="388"/>
      <c r="SJN130" s="214"/>
      <c r="SJO130" s="389"/>
      <c r="SJP130" s="390"/>
      <c r="SJQ130" s="388"/>
      <c r="SJR130" s="214"/>
      <c r="SJS130" s="389"/>
      <c r="SJT130" s="390"/>
      <c r="SJU130" s="388"/>
      <c r="SJV130" s="214"/>
      <c r="SJW130" s="389"/>
      <c r="SJX130" s="390"/>
      <c r="SJY130" s="388"/>
      <c r="SJZ130" s="214"/>
      <c r="SKA130" s="389"/>
      <c r="SKB130" s="390"/>
      <c r="SKC130" s="388"/>
      <c r="SKD130" s="214"/>
      <c r="SKE130" s="389"/>
      <c r="SKF130" s="390"/>
      <c r="SKG130" s="388"/>
      <c r="SKH130" s="214"/>
      <c r="SKI130" s="389"/>
      <c r="SKJ130" s="390"/>
      <c r="SKK130" s="388"/>
      <c r="SKL130" s="214"/>
      <c r="SKM130" s="389"/>
      <c r="SKN130" s="390"/>
      <c r="SKO130" s="388"/>
      <c r="SKP130" s="214"/>
      <c r="SKQ130" s="389"/>
      <c r="SKR130" s="390"/>
      <c r="SKS130" s="388"/>
      <c r="SKT130" s="214"/>
      <c r="SKU130" s="389"/>
      <c r="SKV130" s="390"/>
      <c r="SKW130" s="388"/>
      <c r="SKX130" s="214"/>
      <c r="SKY130" s="389"/>
      <c r="SKZ130" s="390"/>
      <c r="SLA130" s="388"/>
      <c r="SLB130" s="214"/>
      <c r="SLC130" s="389"/>
      <c r="SLD130" s="390"/>
      <c r="SLE130" s="388"/>
      <c r="SLF130" s="214"/>
      <c r="SLG130" s="389"/>
      <c r="SLH130" s="390"/>
      <c r="SLI130" s="388"/>
      <c r="SLJ130" s="214"/>
      <c r="SLK130" s="389"/>
      <c r="SLL130" s="390"/>
      <c r="SLM130" s="388"/>
      <c r="SLN130" s="214"/>
      <c r="SLO130" s="389"/>
      <c r="SLP130" s="390"/>
      <c r="SLQ130" s="388"/>
      <c r="SLR130" s="214"/>
      <c r="SLS130" s="389"/>
      <c r="SLT130" s="390"/>
      <c r="SLU130" s="388"/>
      <c r="SLV130" s="214"/>
      <c r="SLW130" s="389"/>
      <c r="SLX130" s="390"/>
      <c r="SLY130" s="388"/>
      <c r="SLZ130" s="214"/>
      <c r="SMA130" s="389"/>
      <c r="SMB130" s="390"/>
      <c r="SMC130" s="388"/>
      <c r="SMD130" s="214"/>
      <c r="SME130" s="389"/>
      <c r="SMF130" s="390"/>
      <c r="SMG130" s="388"/>
      <c r="SMH130" s="214"/>
      <c r="SMI130" s="389"/>
      <c r="SMJ130" s="390"/>
      <c r="SMK130" s="388"/>
      <c r="SML130" s="214"/>
      <c r="SMM130" s="389"/>
      <c r="SMN130" s="390"/>
      <c r="SMO130" s="388"/>
      <c r="SMP130" s="214"/>
      <c r="SMQ130" s="389"/>
      <c r="SMR130" s="390"/>
      <c r="SMS130" s="388"/>
      <c r="SMT130" s="214"/>
      <c r="SMU130" s="389"/>
      <c r="SMV130" s="390"/>
      <c r="SMW130" s="388"/>
      <c r="SMX130" s="214"/>
      <c r="SMY130" s="389"/>
      <c r="SMZ130" s="390"/>
      <c r="SNA130" s="388"/>
      <c r="SNB130" s="214"/>
      <c r="SNC130" s="389"/>
      <c r="SND130" s="390"/>
      <c r="SNE130" s="388"/>
      <c r="SNF130" s="214"/>
      <c r="SNG130" s="389"/>
      <c r="SNH130" s="390"/>
      <c r="SNI130" s="388"/>
      <c r="SNJ130" s="214"/>
      <c r="SNK130" s="389"/>
      <c r="SNL130" s="390"/>
      <c r="SNM130" s="388"/>
      <c r="SNN130" s="214"/>
      <c r="SNO130" s="389"/>
      <c r="SNP130" s="390"/>
      <c r="SNQ130" s="388"/>
      <c r="SNR130" s="214"/>
      <c r="SNS130" s="389"/>
      <c r="SNT130" s="390"/>
      <c r="SNU130" s="388"/>
      <c r="SNV130" s="214"/>
      <c r="SNW130" s="389"/>
      <c r="SNX130" s="390"/>
      <c r="SNY130" s="388"/>
      <c r="SNZ130" s="214"/>
      <c r="SOA130" s="389"/>
      <c r="SOB130" s="390"/>
      <c r="SOC130" s="388"/>
      <c r="SOD130" s="214"/>
      <c r="SOE130" s="389"/>
      <c r="SOF130" s="390"/>
      <c r="SOG130" s="388"/>
      <c r="SOH130" s="214"/>
      <c r="SOI130" s="389"/>
      <c r="SOJ130" s="390"/>
      <c r="SOK130" s="388"/>
      <c r="SOL130" s="214"/>
      <c r="SOM130" s="389"/>
      <c r="SON130" s="390"/>
      <c r="SOO130" s="388"/>
      <c r="SOP130" s="214"/>
      <c r="SOQ130" s="389"/>
      <c r="SOR130" s="390"/>
      <c r="SOS130" s="388"/>
      <c r="SOT130" s="214"/>
      <c r="SOU130" s="389"/>
      <c r="SOV130" s="390"/>
      <c r="SOW130" s="388"/>
      <c r="SOX130" s="214"/>
      <c r="SOY130" s="389"/>
      <c r="SOZ130" s="390"/>
      <c r="SPA130" s="388"/>
      <c r="SPB130" s="214"/>
      <c r="SPC130" s="389"/>
      <c r="SPD130" s="390"/>
      <c r="SPE130" s="388"/>
      <c r="SPF130" s="214"/>
      <c r="SPG130" s="389"/>
      <c r="SPH130" s="390"/>
      <c r="SPI130" s="388"/>
      <c r="SPJ130" s="214"/>
      <c r="SPK130" s="389"/>
      <c r="SPL130" s="390"/>
      <c r="SPM130" s="388"/>
      <c r="SPN130" s="214"/>
      <c r="SPO130" s="389"/>
      <c r="SPP130" s="390"/>
      <c r="SPQ130" s="388"/>
      <c r="SPR130" s="214"/>
      <c r="SPS130" s="389"/>
      <c r="SPT130" s="390"/>
      <c r="SPU130" s="388"/>
      <c r="SPV130" s="214"/>
      <c r="SPW130" s="389"/>
      <c r="SPX130" s="390"/>
      <c r="SPY130" s="388"/>
      <c r="SPZ130" s="214"/>
      <c r="SQA130" s="389"/>
      <c r="SQB130" s="390"/>
      <c r="SQC130" s="388"/>
      <c r="SQD130" s="214"/>
      <c r="SQE130" s="389"/>
      <c r="SQF130" s="390"/>
      <c r="SQG130" s="388"/>
      <c r="SQH130" s="214"/>
      <c r="SQI130" s="389"/>
      <c r="SQJ130" s="390"/>
      <c r="SQK130" s="388"/>
      <c r="SQL130" s="214"/>
      <c r="SQM130" s="389"/>
      <c r="SQN130" s="390"/>
      <c r="SQO130" s="388"/>
      <c r="SQP130" s="214"/>
      <c r="SQQ130" s="389"/>
      <c r="SQR130" s="390"/>
      <c r="SQS130" s="388"/>
      <c r="SQT130" s="214"/>
      <c r="SQU130" s="389"/>
      <c r="SQV130" s="390"/>
      <c r="SQW130" s="388"/>
      <c r="SQX130" s="214"/>
      <c r="SQY130" s="389"/>
      <c r="SQZ130" s="390"/>
      <c r="SRA130" s="388"/>
      <c r="SRB130" s="214"/>
      <c r="SRC130" s="389"/>
      <c r="SRD130" s="390"/>
      <c r="SRE130" s="388"/>
      <c r="SRF130" s="214"/>
      <c r="SRG130" s="389"/>
      <c r="SRH130" s="390"/>
      <c r="SRI130" s="388"/>
      <c r="SRJ130" s="214"/>
      <c r="SRK130" s="389"/>
      <c r="SRL130" s="390"/>
      <c r="SRM130" s="388"/>
      <c r="SRN130" s="214"/>
      <c r="SRO130" s="389"/>
      <c r="SRP130" s="390"/>
      <c r="SRQ130" s="388"/>
      <c r="SRR130" s="214"/>
      <c r="SRS130" s="389"/>
      <c r="SRT130" s="390"/>
      <c r="SRU130" s="388"/>
      <c r="SRV130" s="214"/>
      <c r="SRW130" s="389"/>
      <c r="SRX130" s="390"/>
      <c r="SRY130" s="388"/>
      <c r="SRZ130" s="214"/>
      <c r="SSA130" s="389"/>
      <c r="SSB130" s="390"/>
      <c r="SSC130" s="388"/>
      <c r="SSD130" s="214"/>
      <c r="SSE130" s="389"/>
      <c r="SSF130" s="390"/>
      <c r="SSG130" s="388"/>
      <c r="SSH130" s="214"/>
      <c r="SSI130" s="389"/>
      <c r="SSJ130" s="390"/>
      <c r="SSK130" s="388"/>
      <c r="SSL130" s="214"/>
      <c r="SSM130" s="389"/>
      <c r="SSN130" s="390"/>
      <c r="SSO130" s="388"/>
      <c r="SSP130" s="214"/>
      <c r="SSQ130" s="389"/>
      <c r="SSR130" s="390"/>
      <c r="SSS130" s="388"/>
      <c r="SST130" s="214"/>
      <c r="SSU130" s="389"/>
      <c r="SSV130" s="390"/>
      <c r="SSW130" s="388"/>
      <c r="SSX130" s="214"/>
      <c r="SSY130" s="389"/>
      <c r="SSZ130" s="390"/>
      <c r="STA130" s="388"/>
      <c r="STB130" s="214"/>
      <c r="STC130" s="389"/>
      <c r="STD130" s="390"/>
      <c r="STE130" s="388"/>
      <c r="STF130" s="214"/>
      <c r="STG130" s="389"/>
      <c r="STH130" s="390"/>
      <c r="STI130" s="388"/>
      <c r="STJ130" s="214"/>
      <c r="STK130" s="389"/>
      <c r="STL130" s="390"/>
      <c r="STM130" s="388"/>
      <c r="STN130" s="214"/>
      <c r="STO130" s="389"/>
      <c r="STP130" s="390"/>
      <c r="STQ130" s="388"/>
      <c r="STR130" s="214"/>
      <c r="STS130" s="389"/>
      <c r="STT130" s="390"/>
      <c r="STU130" s="388"/>
      <c r="STV130" s="214"/>
      <c r="STW130" s="389"/>
      <c r="STX130" s="390"/>
      <c r="STY130" s="388"/>
      <c r="STZ130" s="214"/>
      <c r="SUA130" s="389"/>
      <c r="SUB130" s="390"/>
      <c r="SUC130" s="388"/>
      <c r="SUD130" s="214"/>
      <c r="SUE130" s="389"/>
      <c r="SUF130" s="390"/>
      <c r="SUG130" s="388"/>
      <c r="SUH130" s="214"/>
      <c r="SUI130" s="389"/>
      <c r="SUJ130" s="390"/>
      <c r="SUK130" s="388"/>
      <c r="SUL130" s="214"/>
      <c r="SUM130" s="389"/>
      <c r="SUN130" s="390"/>
      <c r="SUO130" s="388"/>
      <c r="SUP130" s="214"/>
      <c r="SUQ130" s="389"/>
      <c r="SUR130" s="390"/>
      <c r="SUS130" s="388"/>
      <c r="SUT130" s="214"/>
      <c r="SUU130" s="389"/>
      <c r="SUV130" s="390"/>
      <c r="SUW130" s="388"/>
      <c r="SUX130" s="214"/>
      <c r="SUY130" s="389"/>
      <c r="SUZ130" s="390"/>
      <c r="SVA130" s="388"/>
      <c r="SVB130" s="214"/>
      <c r="SVC130" s="389"/>
      <c r="SVD130" s="390"/>
      <c r="SVE130" s="388"/>
      <c r="SVF130" s="214"/>
      <c r="SVG130" s="389"/>
      <c r="SVH130" s="390"/>
      <c r="SVI130" s="388"/>
      <c r="SVJ130" s="214"/>
      <c r="SVK130" s="389"/>
      <c r="SVL130" s="390"/>
      <c r="SVM130" s="388"/>
      <c r="SVN130" s="214"/>
      <c r="SVO130" s="389"/>
      <c r="SVP130" s="390"/>
      <c r="SVQ130" s="388"/>
      <c r="SVR130" s="214"/>
      <c r="SVS130" s="389"/>
      <c r="SVT130" s="390"/>
      <c r="SVU130" s="388"/>
      <c r="SVV130" s="214"/>
      <c r="SVW130" s="389"/>
      <c r="SVX130" s="390"/>
      <c r="SVY130" s="388"/>
      <c r="SVZ130" s="214"/>
      <c r="SWA130" s="389"/>
      <c r="SWB130" s="390"/>
      <c r="SWC130" s="388"/>
      <c r="SWD130" s="214"/>
      <c r="SWE130" s="389"/>
      <c r="SWF130" s="390"/>
      <c r="SWG130" s="388"/>
      <c r="SWH130" s="214"/>
      <c r="SWI130" s="389"/>
      <c r="SWJ130" s="390"/>
      <c r="SWK130" s="388"/>
      <c r="SWL130" s="214"/>
      <c r="SWM130" s="389"/>
      <c r="SWN130" s="390"/>
      <c r="SWO130" s="388"/>
      <c r="SWP130" s="214"/>
      <c r="SWQ130" s="389"/>
      <c r="SWR130" s="390"/>
      <c r="SWS130" s="388"/>
      <c r="SWT130" s="214"/>
      <c r="SWU130" s="389"/>
      <c r="SWV130" s="390"/>
      <c r="SWW130" s="388"/>
      <c r="SWX130" s="214"/>
      <c r="SWY130" s="389"/>
      <c r="SWZ130" s="390"/>
      <c r="SXA130" s="388"/>
      <c r="SXB130" s="214"/>
      <c r="SXC130" s="389"/>
      <c r="SXD130" s="390"/>
      <c r="SXE130" s="388"/>
      <c r="SXF130" s="214"/>
      <c r="SXG130" s="389"/>
      <c r="SXH130" s="390"/>
      <c r="SXI130" s="388"/>
      <c r="SXJ130" s="214"/>
      <c r="SXK130" s="389"/>
      <c r="SXL130" s="390"/>
      <c r="SXM130" s="388"/>
      <c r="SXN130" s="214"/>
      <c r="SXO130" s="389"/>
      <c r="SXP130" s="390"/>
      <c r="SXQ130" s="388"/>
      <c r="SXR130" s="214"/>
      <c r="SXS130" s="389"/>
      <c r="SXT130" s="390"/>
      <c r="SXU130" s="388"/>
      <c r="SXV130" s="214"/>
      <c r="SXW130" s="389"/>
      <c r="SXX130" s="390"/>
      <c r="SXY130" s="388"/>
      <c r="SXZ130" s="214"/>
      <c r="SYA130" s="389"/>
      <c r="SYB130" s="390"/>
      <c r="SYC130" s="388"/>
      <c r="SYD130" s="214"/>
      <c r="SYE130" s="389"/>
      <c r="SYF130" s="390"/>
      <c r="SYG130" s="388"/>
      <c r="SYH130" s="214"/>
      <c r="SYI130" s="389"/>
      <c r="SYJ130" s="390"/>
      <c r="SYK130" s="388"/>
      <c r="SYL130" s="214"/>
      <c r="SYM130" s="389"/>
      <c r="SYN130" s="390"/>
      <c r="SYO130" s="388"/>
      <c r="SYP130" s="214"/>
      <c r="SYQ130" s="389"/>
      <c r="SYR130" s="390"/>
      <c r="SYS130" s="388"/>
      <c r="SYT130" s="214"/>
      <c r="SYU130" s="389"/>
      <c r="SYV130" s="390"/>
      <c r="SYW130" s="388"/>
      <c r="SYX130" s="214"/>
      <c r="SYY130" s="389"/>
      <c r="SYZ130" s="390"/>
      <c r="SZA130" s="388"/>
      <c r="SZB130" s="214"/>
      <c r="SZC130" s="389"/>
      <c r="SZD130" s="390"/>
      <c r="SZE130" s="388"/>
      <c r="SZF130" s="214"/>
      <c r="SZG130" s="389"/>
      <c r="SZH130" s="390"/>
      <c r="SZI130" s="388"/>
      <c r="SZJ130" s="214"/>
      <c r="SZK130" s="389"/>
      <c r="SZL130" s="390"/>
      <c r="SZM130" s="388"/>
      <c r="SZN130" s="214"/>
      <c r="SZO130" s="389"/>
      <c r="SZP130" s="390"/>
      <c r="SZQ130" s="388"/>
      <c r="SZR130" s="214"/>
      <c r="SZS130" s="389"/>
      <c r="SZT130" s="390"/>
      <c r="SZU130" s="388"/>
      <c r="SZV130" s="214"/>
      <c r="SZW130" s="389"/>
      <c r="SZX130" s="390"/>
      <c r="SZY130" s="388"/>
      <c r="SZZ130" s="214"/>
      <c r="TAA130" s="389"/>
      <c r="TAB130" s="390"/>
      <c r="TAC130" s="388"/>
      <c r="TAD130" s="214"/>
      <c r="TAE130" s="389"/>
      <c r="TAF130" s="390"/>
      <c r="TAG130" s="388"/>
      <c r="TAH130" s="214"/>
      <c r="TAI130" s="389"/>
      <c r="TAJ130" s="390"/>
      <c r="TAK130" s="388"/>
      <c r="TAL130" s="214"/>
      <c r="TAM130" s="389"/>
      <c r="TAN130" s="390"/>
      <c r="TAO130" s="388"/>
      <c r="TAP130" s="214"/>
      <c r="TAQ130" s="389"/>
      <c r="TAR130" s="390"/>
      <c r="TAS130" s="388"/>
      <c r="TAT130" s="214"/>
      <c r="TAU130" s="389"/>
      <c r="TAV130" s="390"/>
      <c r="TAW130" s="388"/>
      <c r="TAX130" s="214"/>
      <c r="TAY130" s="389"/>
      <c r="TAZ130" s="390"/>
      <c r="TBA130" s="388"/>
      <c r="TBB130" s="214"/>
      <c r="TBC130" s="389"/>
      <c r="TBD130" s="390"/>
      <c r="TBE130" s="388"/>
      <c r="TBF130" s="214"/>
      <c r="TBG130" s="389"/>
      <c r="TBH130" s="390"/>
      <c r="TBI130" s="388"/>
      <c r="TBJ130" s="214"/>
      <c r="TBK130" s="389"/>
      <c r="TBL130" s="390"/>
      <c r="TBM130" s="388"/>
      <c r="TBN130" s="214"/>
      <c r="TBO130" s="389"/>
      <c r="TBP130" s="390"/>
      <c r="TBQ130" s="388"/>
      <c r="TBR130" s="214"/>
      <c r="TBS130" s="389"/>
      <c r="TBT130" s="390"/>
      <c r="TBU130" s="388"/>
      <c r="TBV130" s="214"/>
      <c r="TBW130" s="389"/>
      <c r="TBX130" s="390"/>
      <c r="TBY130" s="388"/>
      <c r="TBZ130" s="214"/>
      <c r="TCA130" s="389"/>
      <c r="TCB130" s="390"/>
      <c r="TCC130" s="388"/>
      <c r="TCD130" s="214"/>
      <c r="TCE130" s="389"/>
      <c r="TCF130" s="390"/>
      <c r="TCG130" s="388"/>
      <c r="TCH130" s="214"/>
      <c r="TCI130" s="389"/>
      <c r="TCJ130" s="390"/>
      <c r="TCK130" s="388"/>
      <c r="TCL130" s="214"/>
      <c r="TCM130" s="389"/>
      <c r="TCN130" s="390"/>
      <c r="TCO130" s="388"/>
      <c r="TCP130" s="214"/>
      <c r="TCQ130" s="389"/>
      <c r="TCR130" s="390"/>
      <c r="TCS130" s="388"/>
      <c r="TCT130" s="214"/>
      <c r="TCU130" s="389"/>
      <c r="TCV130" s="390"/>
      <c r="TCW130" s="388"/>
      <c r="TCX130" s="214"/>
      <c r="TCY130" s="389"/>
      <c r="TCZ130" s="390"/>
      <c r="TDA130" s="388"/>
      <c r="TDB130" s="214"/>
      <c r="TDC130" s="389"/>
      <c r="TDD130" s="390"/>
      <c r="TDE130" s="388"/>
      <c r="TDF130" s="214"/>
      <c r="TDG130" s="389"/>
      <c r="TDH130" s="390"/>
      <c r="TDI130" s="388"/>
      <c r="TDJ130" s="214"/>
      <c r="TDK130" s="389"/>
      <c r="TDL130" s="390"/>
      <c r="TDM130" s="388"/>
      <c r="TDN130" s="214"/>
      <c r="TDO130" s="389"/>
      <c r="TDP130" s="390"/>
      <c r="TDQ130" s="388"/>
      <c r="TDR130" s="214"/>
      <c r="TDS130" s="389"/>
      <c r="TDT130" s="390"/>
      <c r="TDU130" s="388"/>
      <c r="TDV130" s="214"/>
      <c r="TDW130" s="389"/>
      <c r="TDX130" s="390"/>
      <c r="TDY130" s="388"/>
      <c r="TDZ130" s="214"/>
      <c r="TEA130" s="389"/>
      <c r="TEB130" s="390"/>
      <c r="TEC130" s="388"/>
      <c r="TED130" s="214"/>
      <c r="TEE130" s="389"/>
      <c r="TEF130" s="390"/>
      <c r="TEG130" s="388"/>
      <c r="TEH130" s="214"/>
      <c r="TEI130" s="389"/>
      <c r="TEJ130" s="390"/>
      <c r="TEK130" s="388"/>
      <c r="TEL130" s="214"/>
      <c r="TEM130" s="389"/>
      <c r="TEN130" s="390"/>
      <c r="TEO130" s="388"/>
      <c r="TEP130" s="214"/>
      <c r="TEQ130" s="389"/>
      <c r="TER130" s="390"/>
      <c r="TES130" s="388"/>
      <c r="TET130" s="214"/>
      <c r="TEU130" s="389"/>
      <c r="TEV130" s="390"/>
      <c r="TEW130" s="388"/>
      <c r="TEX130" s="214"/>
      <c r="TEY130" s="389"/>
      <c r="TEZ130" s="390"/>
      <c r="TFA130" s="388"/>
      <c r="TFB130" s="214"/>
      <c r="TFC130" s="389"/>
      <c r="TFD130" s="390"/>
      <c r="TFE130" s="388"/>
      <c r="TFF130" s="214"/>
      <c r="TFG130" s="389"/>
      <c r="TFH130" s="390"/>
      <c r="TFI130" s="388"/>
      <c r="TFJ130" s="214"/>
      <c r="TFK130" s="389"/>
      <c r="TFL130" s="390"/>
      <c r="TFM130" s="388"/>
      <c r="TFN130" s="214"/>
      <c r="TFO130" s="389"/>
      <c r="TFP130" s="390"/>
      <c r="TFQ130" s="388"/>
      <c r="TFR130" s="214"/>
      <c r="TFS130" s="389"/>
      <c r="TFT130" s="390"/>
      <c r="TFU130" s="388"/>
      <c r="TFV130" s="214"/>
      <c r="TFW130" s="389"/>
      <c r="TFX130" s="390"/>
      <c r="TFY130" s="388"/>
      <c r="TFZ130" s="214"/>
      <c r="TGA130" s="389"/>
      <c r="TGB130" s="390"/>
      <c r="TGC130" s="388"/>
      <c r="TGD130" s="214"/>
      <c r="TGE130" s="389"/>
      <c r="TGF130" s="390"/>
      <c r="TGG130" s="388"/>
      <c r="TGH130" s="214"/>
      <c r="TGI130" s="389"/>
      <c r="TGJ130" s="390"/>
      <c r="TGK130" s="388"/>
      <c r="TGL130" s="214"/>
      <c r="TGM130" s="389"/>
      <c r="TGN130" s="390"/>
      <c r="TGO130" s="388"/>
      <c r="TGP130" s="214"/>
      <c r="TGQ130" s="389"/>
      <c r="TGR130" s="390"/>
      <c r="TGS130" s="388"/>
      <c r="TGT130" s="214"/>
      <c r="TGU130" s="389"/>
      <c r="TGV130" s="390"/>
      <c r="TGW130" s="388"/>
      <c r="TGX130" s="214"/>
      <c r="TGY130" s="389"/>
      <c r="TGZ130" s="390"/>
      <c r="THA130" s="388"/>
      <c r="THB130" s="214"/>
      <c r="THC130" s="389"/>
      <c r="THD130" s="390"/>
      <c r="THE130" s="388"/>
      <c r="THF130" s="214"/>
      <c r="THG130" s="389"/>
      <c r="THH130" s="390"/>
      <c r="THI130" s="388"/>
      <c r="THJ130" s="214"/>
      <c r="THK130" s="389"/>
      <c r="THL130" s="390"/>
      <c r="THM130" s="388"/>
      <c r="THN130" s="214"/>
      <c r="THO130" s="389"/>
      <c r="THP130" s="390"/>
      <c r="THQ130" s="388"/>
      <c r="THR130" s="214"/>
      <c r="THS130" s="389"/>
      <c r="THT130" s="390"/>
      <c r="THU130" s="388"/>
      <c r="THV130" s="214"/>
      <c r="THW130" s="389"/>
      <c r="THX130" s="390"/>
      <c r="THY130" s="388"/>
      <c r="THZ130" s="214"/>
      <c r="TIA130" s="389"/>
      <c r="TIB130" s="390"/>
      <c r="TIC130" s="388"/>
      <c r="TID130" s="214"/>
      <c r="TIE130" s="389"/>
      <c r="TIF130" s="390"/>
      <c r="TIG130" s="388"/>
      <c r="TIH130" s="214"/>
      <c r="TII130" s="389"/>
      <c r="TIJ130" s="390"/>
      <c r="TIK130" s="388"/>
      <c r="TIL130" s="214"/>
      <c r="TIM130" s="389"/>
      <c r="TIN130" s="390"/>
      <c r="TIO130" s="388"/>
      <c r="TIP130" s="214"/>
      <c r="TIQ130" s="389"/>
      <c r="TIR130" s="390"/>
      <c r="TIS130" s="388"/>
      <c r="TIT130" s="214"/>
      <c r="TIU130" s="389"/>
      <c r="TIV130" s="390"/>
      <c r="TIW130" s="388"/>
      <c r="TIX130" s="214"/>
      <c r="TIY130" s="389"/>
      <c r="TIZ130" s="390"/>
      <c r="TJA130" s="388"/>
      <c r="TJB130" s="214"/>
      <c r="TJC130" s="389"/>
      <c r="TJD130" s="390"/>
      <c r="TJE130" s="388"/>
      <c r="TJF130" s="214"/>
      <c r="TJG130" s="389"/>
      <c r="TJH130" s="390"/>
      <c r="TJI130" s="388"/>
      <c r="TJJ130" s="214"/>
      <c r="TJK130" s="389"/>
      <c r="TJL130" s="390"/>
      <c r="TJM130" s="388"/>
      <c r="TJN130" s="214"/>
      <c r="TJO130" s="389"/>
      <c r="TJP130" s="390"/>
      <c r="TJQ130" s="388"/>
      <c r="TJR130" s="214"/>
      <c r="TJS130" s="389"/>
      <c r="TJT130" s="390"/>
      <c r="TJU130" s="388"/>
      <c r="TJV130" s="214"/>
      <c r="TJW130" s="389"/>
      <c r="TJX130" s="390"/>
      <c r="TJY130" s="388"/>
      <c r="TJZ130" s="214"/>
      <c r="TKA130" s="389"/>
      <c r="TKB130" s="390"/>
      <c r="TKC130" s="388"/>
      <c r="TKD130" s="214"/>
      <c r="TKE130" s="389"/>
      <c r="TKF130" s="390"/>
      <c r="TKG130" s="388"/>
      <c r="TKH130" s="214"/>
      <c r="TKI130" s="389"/>
      <c r="TKJ130" s="390"/>
      <c r="TKK130" s="388"/>
      <c r="TKL130" s="214"/>
      <c r="TKM130" s="389"/>
      <c r="TKN130" s="390"/>
      <c r="TKO130" s="388"/>
      <c r="TKP130" s="214"/>
      <c r="TKQ130" s="389"/>
      <c r="TKR130" s="390"/>
      <c r="TKS130" s="388"/>
      <c r="TKT130" s="214"/>
      <c r="TKU130" s="389"/>
      <c r="TKV130" s="390"/>
      <c r="TKW130" s="388"/>
      <c r="TKX130" s="214"/>
      <c r="TKY130" s="389"/>
      <c r="TKZ130" s="390"/>
      <c r="TLA130" s="388"/>
      <c r="TLB130" s="214"/>
      <c r="TLC130" s="389"/>
      <c r="TLD130" s="390"/>
      <c r="TLE130" s="388"/>
      <c r="TLF130" s="214"/>
      <c r="TLG130" s="389"/>
      <c r="TLH130" s="390"/>
      <c r="TLI130" s="388"/>
      <c r="TLJ130" s="214"/>
      <c r="TLK130" s="389"/>
      <c r="TLL130" s="390"/>
      <c r="TLM130" s="388"/>
      <c r="TLN130" s="214"/>
      <c r="TLO130" s="389"/>
      <c r="TLP130" s="390"/>
      <c r="TLQ130" s="388"/>
      <c r="TLR130" s="214"/>
      <c r="TLS130" s="389"/>
      <c r="TLT130" s="390"/>
      <c r="TLU130" s="388"/>
      <c r="TLV130" s="214"/>
      <c r="TLW130" s="389"/>
      <c r="TLX130" s="390"/>
      <c r="TLY130" s="388"/>
      <c r="TLZ130" s="214"/>
      <c r="TMA130" s="389"/>
      <c r="TMB130" s="390"/>
      <c r="TMC130" s="388"/>
      <c r="TMD130" s="214"/>
      <c r="TME130" s="389"/>
      <c r="TMF130" s="390"/>
      <c r="TMG130" s="388"/>
      <c r="TMH130" s="214"/>
      <c r="TMI130" s="389"/>
      <c r="TMJ130" s="390"/>
      <c r="TMK130" s="388"/>
      <c r="TML130" s="214"/>
      <c r="TMM130" s="389"/>
      <c r="TMN130" s="390"/>
      <c r="TMO130" s="388"/>
      <c r="TMP130" s="214"/>
      <c r="TMQ130" s="389"/>
      <c r="TMR130" s="390"/>
      <c r="TMS130" s="388"/>
      <c r="TMT130" s="214"/>
      <c r="TMU130" s="389"/>
      <c r="TMV130" s="390"/>
      <c r="TMW130" s="388"/>
      <c r="TMX130" s="214"/>
      <c r="TMY130" s="389"/>
      <c r="TMZ130" s="390"/>
      <c r="TNA130" s="388"/>
      <c r="TNB130" s="214"/>
      <c r="TNC130" s="389"/>
      <c r="TND130" s="390"/>
      <c r="TNE130" s="388"/>
      <c r="TNF130" s="214"/>
      <c r="TNG130" s="389"/>
      <c r="TNH130" s="390"/>
      <c r="TNI130" s="388"/>
      <c r="TNJ130" s="214"/>
      <c r="TNK130" s="389"/>
      <c r="TNL130" s="390"/>
      <c r="TNM130" s="388"/>
      <c r="TNN130" s="214"/>
      <c r="TNO130" s="389"/>
      <c r="TNP130" s="390"/>
      <c r="TNQ130" s="388"/>
      <c r="TNR130" s="214"/>
      <c r="TNS130" s="389"/>
      <c r="TNT130" s="390"/>
      <c r="TNU130" s="388"/>
      <c r="TNV130" s="214"/>
      <c r="TNW130" s="389"/>
      <c r="TNX130" s="390"/>
      <c r="TNY130" s="388"/>
      <c r="TNZ130" s="214"/>
      <c r="TOA130" s="389"/>
      <c r="TOB130" s="390"/>
      <c r="TOC130" s="388"/>
      <c r="TOD130" s="214"/>
      <c r="TOE130" s="389"/>
      <c r="TOF130" s="390"/>
      <c r="TOG130" s="388"/>
      <c r="TOH130" s="214"/>
      <c r="TOI130" s="389"/>
      <c r="TOJ130" s="390"/>
      <c r="TOK130" s="388"/>
      <c r="TOL130" s="214"/>
      <c r="TOM130" s="389"/>
      <c r="TON130" s="390"/>
      <c r="TOO130" s="388"/>
      <c r="TOP130" s="214"/>
      <c r="TOQ130" s="389"/>
      <c r="TOR130" s="390"/>
      <c r="TOS130" s="388"/>
      <c r="TOT130" s="214"/>
      <c r="TOU130" s="389"/>
      <c r="TOV130" s="390"/>
      <c r="TOW130" s="388"/>
      <c r="TOX130" s="214"/>
      <c r="TOY130" s="389"/>
      <c r="TOZ130" s="390"/>
      <c r="TPA130" s="388"/>
      <c r="TPB130" s="214"/>
      <c r="TPC130" s="389"/>
      <c r="TPD130" s="390"/>
      <c r="TPE130" s="388"/>
      <c r="TPF130" s="214"/>
      <c r="TPG130" s="389"/>
      <c r="TPH130" s="390"/>
      <c r="TPI130" s="388"/>
      <c r="TPJ130" s="214"/>
      <c r="TPK130" s="389"/>
      <c r="TPL130" s="390"/>
      <c r="TPM130" s="388"/>
      <c r="TPN130" s="214"/>
      <c r="TPO130" s="389"/>
      <c r="TPP130" s="390"/>
      <c r="TPQ130" s="388"/>
      <c r="TPR130" s="214"/>
      <c r="TPS130" s="389"/>
      <c r="TPT130" s="390"/>
      <c r="TPU130" s="388"/>
      <c r="TPV130" s="214"/>
      <c r="TPW130" s="389"/>
      <c r="TPX130" s="390"/>
      <c r="TPY130" s="388"/>
      <c r="TPZ130" s="214"/>
      <c r="TQA130" s="389"/>
      <c r="TQB130" s="390"/>
      <c r="TQC130" s="388"/>
      <c r="TQD130" s="214"/>
      <c r="TQE130" s="389"/>
      <c r="TQF130" s="390"/>
      <c r="TQG130" s="388"/>
      <c r="TQH130" s="214"/>
      <c r="TQI130" s="389"/>
      <c r="TQJ130" s="390"/>
      <c r="TQK130" s="388"/>
      <c r="TQL130" s="214"/>
      <c r="TQM130" s="389"/>
      <c r="TQN130" s="390"/>
      <c r="TQO130" s="388"/>
      <c r="TQP130" s="214"/>
      <c r="TQQ130" s="389"/>
      <c r="TQR130" s="390"/>
      <c r="TQS130" s="388"/>
      <c r="TQT130" s="214"/>
      <c r="TQU130" s="389"/>
      <c r="TQV130" s="390"/>
      <c r="TQW130" s="388"/>
      <c r="TQX130" s="214"/>
      <c r="TQY130" s="389"/>
      <c r="TQZ130" s="390"/>
      <c r="TRA130" s="388"/>
      <c r="TRB130" s="214"/>
      <c r="TRC130" s="389"/>
      <c r="TRD130" s="390"/>
      <c r="TRE130" s="388"/>
      <c r="TRF130" s="214"/>
      <c r="TRG130" s="389"/>
      <c r="TRH130" s="390"/>
      <c r="TRI130" s="388"/>
      <c r="TRJ130" s="214"/>
      <c r="TRK130" s="389"/>
      <c r="TRL130" s="390"/>
      <c r="TRM130" s="388"/>
      <c r="TRN130" s="214"/>
      <c r="TRO130" s="389"/>
      <c r="TRP130" s="390"/>
      <c r="TRQ130" s="388"/>
      <c r="TRR130" s="214"/>
      <c r="TRS130" s="389"/>
      <c r="TRT130" s="390"/>
      <c r="TRU130" s="388"/>
      <c r="TRV130" s="214"/>
      <c r="TRW130" s="389"/>
      <c r="TRX130" s="390"/>
      <c r="TRY130" s="388"/>
      <c r="TRZ130" s="214"/>
      <c r="TSA130" s="389"/>
      <c r="TSB130" s="390"/>
      <c r="TSC130" s="388"/>
      <c r="TSD130" s="214"/>
      <c r="TSE130" s="389"/>
      <c r="TSF130" s="390"/>
      <c r="TSG130" s="388"/>
      <c r="TSH130" s="214"/>
      <c r="TSI130" s="389"/>
      <c r="TSJ130" s="390"/>
      <c r="TSK130" s="388"/>
      <c r="TSL130" s="214"/>
      <c r="TSM130" s="389"/>
      <c r="TSN130" s="390"/>
      <c r="TSO130" s="388"/>
      <c r="TSP130" s="214"/>
      <c r="TSQ130" s="389"/>
      <c r="TSR130" s="390"/>
      <c r="TSS130" s="388"/>
      <c r="TST130" s="214"/>
      <c r="TSU130" s="389"/>
      <c r="TSV130" s="390"/>
      <c r="TSW130" s="388"/>
      <c r="TSX130" s="214"/>
      <c r="TSY130" s="389"/>
      <c r="TSZ130" s="390"/>
      <c r="TTA130" s="388"/>
      <c r="TTB130" s="214"/>
      <c r="TTC130" s="389"/>
      <c r="TTD130" s="390"/>
      <c r="TTE130" s="388"/>
      <c r="TTF130" s="214"/>
      <c r="TTG130" s="389"/>
      <c r="TTH130" s="390"/>
      <c r="TTI130" s="388"/>
      <c r="TTJ130" s="214"/>
      <c r="TTK130" s="389"/>
      <c r="TTL130" s="390"/>
      <c r="TTM130" s="388"/>
      <c r="TTN130" s="214"/>
      <c r="TTO130" s="389"/>
      <c r="TTP130" s="390"/>
      <c r="TTQ130" s="388"/>
      <c r="TTR130" s="214"/>
      <c r="TTS130" s="389"/>
      <c r="TTT130" s="390"/>
      <c r="TTU130" s="388"/>
      <c r="TTV130" s="214"/>
      <c r="TTW130" s="389"/>
      <c r="TTX130" s="390"/>
      <c r="TTY130" s="388"/>
      <c r="TTZ130" s="214"/>
      <c r="TUA130" s="389"/>
      <c r="TUB130" s="390"/>
      <c r="TUC130" s="388"/>
      <c r="TUD130" s="214"/>
      <c r="TUE130" s="389"/>
      <c r="TUF130" s="390"/>
      <c r="TUG130" s="388"/>
      <c r="TUH130" s="214"/>
      <c r="TUI130" s="389"/>
      <c r="TUJ130" s="390"/>
      <c r="TUK130" s="388"/>
      <c r="TUL130" s="214"/>
      <c r="TUM130" s="389"/>
      <c r="TUN130" s="390"/>
      <c r="TUO130" s="388"/>
      <c r="TUP130" s="214"/>
      <c r="TUQ130" s="389"/>
      <c r="TUR130" s="390"/>
      <c r="TUS130" s="388"/>
      <c r="TUT130" s="214"/>
      <c r="TUU130" s="389"/>
      <c r="TUV130" s="390"/>
      <c r="TUW130" s="388"/>
      <c r="TUX130" s="214"/>
      <c r="TUY130" s="389"/>
      <c r="TUZ130" s="390"/>
      <c r="TVA130" s="388"/>
      <c r="TVB130" s="214"/>
      <c r="TVC130" s="389"/>
      <c r="TVD130" s="390"/>
      <c r="TVE130" s="388"/>
      <c r="TVF130" s="214"/>
      <c r="TVG130" s="389"/>
      <c r="TVH130" s="390"/>
      <c r="TVI130" s="388"/>
      <c r="TVJ130" s="214"/>
      <c r="TVK130" s="389"/>
      <c r="TVL130" s="390"/>
      <c r="TVM130" s="388"/>
      <c r="TVN130" s="214"/>
      <c r="TVO130" s="389"/>
      <c r="TVP130" s="390"/>
      <c r="TVQ130" s="388"/>
      <c r="TVR130" s="214"/>
      <c r="TVS130" s="389"/>
      <c r="TVT130" s="390"/>
      <c r="TVU130" s="388"/>
      <c r="TVV130" s="214"/>
      <c r="TVW130" s="389"/>
      <c r="TVX130" s="390"/>
      <c r="TVY130" s="388"/>
      <c r="TVZ130" s="214"/>
      <c r="TWA130" s="389"/>
      <c r="TWB130" s="390"/>
      <c r="TWC130" s="388"/>
      <c r="TWD130" s="214"/>
      <c r="TWE130" s="389"/>
      <c r="TWF130" s="390"/>
      <c r="TWG130" s="388"/>
      <c r="TWH130" s="214"/>
      <c r="TWI130" s="389"/>
      <c r="TWJ130" s="390"/>
      <c r="TWK130" s="388"/>
      <c r="TWL130" s="214"/>
      <c r="TWM130" s="389"/>
      <c r="TWN130" s="390"/>
      <c r="TWO130" s="388"/>
      <c r="TWP130" s="214"/>
      <c r="TWQ130" s="389"/>
      <c r="TWR130" s="390"/>
      <c r="TWS130" s="388"/>
      <c r="TWT130" s="214"/>
      <c r="TWU130" s="389"/>
      <c r="TWV130" s="390"/>
      <c r="TWW130" s="388"/>
      <c r="TWX130" s="214"/>
      <c r="TWY130" s="389"/>
      <c r="TWZ130" s="390"/>
      <c r="TXA130" s="388"/>
      <c r="TXB130" s="214"/>
      <c r="TXC130" s="389"/>
      <c r="TXD130" s="390"/>
      <c r="TXE130" s="388"/>
      <c r="TXF130" s="214"/>
      <c r="TXG130" s="389"/>
      <c r="TXH130" s="390"/>
      <c r="TXI130" s="388"/>
      <c r="TXJ130" s="214"/>
      <c r="TXK130" s="389"/>
      <c r="TXL130" s="390"/>
      <c r="TXM130" s="388"/>
      <c r="TXN130" s="214"/>
      <c r="TXO130" s="389"/>
      <c r="TXP130" s="390"/>
      <c r="TXQ130" s="388"/>
      <c r="TXR130" s="214"/>
      <c r="TXS130" s="389"/>
      <c r="TXT130" s="390"/>
      <c r="TXU130" s="388"/>
      <c r="TXV130" s="214"/>
      <c r="TXW130" s="389"/>
      <c r="TXX130" s="390"/>
      <c r="TXY130" s="388"/>
      <c r="TXZ130" s="214"/>
      <c r="TYA130" s="389"/>
      <c r="TYB130" s="390"/>
      <c r="TYC130" s="388"/>
      <c r="TYD130" s="214"/>
      <c r="TYE130" s="389"/>
      <c r="TYF130" s="390"/>
      <c r="TYG130" s="388"/>
      <c r="TYH130" s="214"/>
      <c r="TYI130" s="389"/>
      <c r="TYJ130" s="390"/>
      <c r="TYK130" s="388"/>
      <c r="TYL130" s="214"/>
      <c r="TYM130" s="389"/>
      <c r="TYN130" s="390"/>
      <c r="TYO130" s="388"/>
      <c r="TYP130" s="214"/>
      <c r="TYQ130" s="389"/>
      <c r="TYR130" s="390"/>
      <c r="TYS130" s="388"/>
      <c r="TYT130" s="214"/>
      <c r="TYU130" s="389"/>
      <c r="TYV130" s="390"/>
      <c r="TYW130" s="388"/>
      <c r="TYX130" s="214"/>
      <c r="TYY130" s="389"/>
      <c r="TYZ130" s="390"/>
      <c r="TZA130" s="388"/>
      <c r="TZB130" s="214"/>
      <c r="TZC130" s="389"/>
      <c r="TZD130" s="390"/>
      <c r="TZE130" s="388"/>
      <c r="TZF130" s="214"/>
      <c r="TZG130" s="389"/>
      <c r="TZH130" s="390"/>
      <c r="TZI130" s="388"/>
      <c r="TZJ130" s="214"/>
      <c r="TZK130" s="389"/>
      <c r="TZL130" s="390"/>
      <c r="TZM130" s="388"/>
      <c r="TZN130" s="214"/>
      <c r="TZO130" s="389"/>
      <c r="TZP130" s="390"/>
      <c r="TZQ130" s="388"/>
      <c r="TZR130" s="214"/>
      <c r="TZS130" s="389"/>
      <c r="TZT130" s="390"/>
      <c r="TZU130" s="388"/>
      <c r="TZV130" s="214"/>
      <c r="TZW130" s="389"/>
      <c r="TZX130" s="390"/>
      <c r="TZY130" s="388"/>
      <c r="TZZ130" s="214"/>
      <c r="UAA130" s="389"/>
      <c r="UAB130" s="390"/>
      <c r="UAC130" s="388"/>
      <c r="UAD130" s="214"/>
      <c r="UAE130" s="389"/>
      <c r="UAF130" s="390"/>
      <c r="UAG130" s="388"/>
      <c r="UAH130" s="214"/>
      <c r="UAI130" s="389"/>
      <c r="UAJ130" s="390"/>
      <c r="UAK130" s="388"/>
      <c r="UAL130" s="214"/>
      <c r="UAM130" s="389"/>
      <c r="UAN130" s="390"/>
      <c r="UAO130" s="388"/>
      <c r="UAP130" s="214"/>
      <c r="UAQ130" s="389"/>
      <c r="UAR130" s="390"/>
      <c r="UAS130" s="388"/>
      <c r="UAT130" s="214"/>
      <c r="UAU130" s="389"/>
      <c r="UAV130" s="390"/>
      <c r="UAW130" s="388"/>
      <c r="UAX130" s="214"/>
      <c r="UAY130" s="389"/>
      <c r="UAZ130" s="390"/>
      <c r="UBA130" s="388"/>
      <c r="UBB130" s="214"/>
      <c r="UBC130" s="389"/>
      <c r="UBD130" s="390"/>
      <c r="UBE130" s="388"/>
      <c r="UBF130" s="214"/>
      <c r="UBG130" s="389"/>
      <c r="UBH130" s="390"/>
      <c r="UBI130" s="388"/>
      <c r="UBJ130" s="214"/>
      <c r="UBK130" s="389"/>
      <c r="UBL130" s="390"/>
      <c r="UBM130" s="388"/>
      <c r="UBN130" s="214"/>
      <c r="UBO130" s="389"/>
      <c r="UBP130" s="390"/>
      <c r="UBQ130" s="388"/>
      <c r="UBR130" s="214"/>
      <c r="UBS130" s="389"/>
      <c r="UBT130" s="390"/>
      <c r="UBU130" s="388"/>
      <c r="UBV130" s="214"/>
      <c r="UBW130" s="389"/>
      <c r="UBX130" s="390"/>
      <c r="UBY130" s="388"/>
      <c r="UBZ130" s="214"/>
      <c r="UCA130" s="389"/>
      <c r="UCB130" s="390"/>
      <c r="UCC130" s="388"/>
      <c r="UCD130" s="214"/>
      <c r="UCE130" s="389"/>
      <c r="UCF130" s="390"/>
      <c r="UCG130" s="388"/>
      <c r="UCH130" s="214"/>
      <c r="UCI130" s="389"/>
      <c r="UCJ130" s="390"/>
      <c r="UCK130" s="388"/>
      <c r="UCL130" s="214"/>
      <c r="UCM130" s="389"/>
      <c r="UCN130" s="390"/>
      <c r="UCO130" s="388"/>
      <c r="UCP130" s="214"/>
      <c r="UCQ130" s="389"/>
      <c r="UCR130" s="390"/>
      <c r="UCS130" s="388"/>
      <c r="UCT130" s="214"/>
      <c r="UCU130" s="389"/>
      <c r="UCV130" s="390"/>
      <c r="UCW130" s="388"/>
      <c r="UCX130" s="214"/>
      <c r="UCY130" s="389"/>
      <c r="UCZ130" s="390"/>
      <c r="UDA130" s="388"/>
      <c r="UDB130" s="214"/>
      <c r="UDC130" s="389"/>
      <c r="UDD130" s="390"/>
      <c r="UDE130" s="388"/>
      <c r="UDF130" s="214"/>
      <c r="UDG130" s="389"/>
      <c r="UDH130" s="390"/>
      <c r="UDI130" s="388"/>
      <c r="UDJ130" s="214"/>
      <c r="UDK130" s="389"/>
      <c r="UDL130" s="390"/>
      <c r="UDM130" s="388"/>
      <c r="UDN130" s="214"/>
      <c r="UDO130" s="389"/>
      <c r="UDP130" s="390"/>
      <c r="UDQ130" s="388"/>
      <c r="UDR130" s="214"/>
      <c r="UDS130" s="389"/>
      <c r="UDT130" s="390"/>
      <c r="UDU130" s="388"/>
      <c r="UDV130" s="214"/>
      <c r="UDW130" s="389"/>
      <c r="UDX130" s="390"/>
      <c r="UDY130" s="388"/>
      <c r="UDZ130" s="214"/>
      <c r="UEA130" s="389"/>
      <c r="UEB130" s="390"/>
      <c r="UEC130" s="388"/>
      <c r="UED130" s="214"/>
      <c r="UEE130" s="389"/>
      <c r="UEF130" s="390"/>
      <c r="UEG130" s="388"/>
      <c r="UEH130" s="214"/>
      <c r="UEI130" s="389"/>
      <c r="UEJ130" s="390"/>
      <c r="UEK130" s="388"/>
      <c r="UEL130" s="214"/>
      <c r="UEM130" s="389"/>
      <c r="UEN130" s="390"/>
      <c r="UEO130" s="388"/>
      <c r="UEP130" s="214"/>
      <c r="UEQ130" s="389"/>
      <c r="UER130" s="390"/>
      <c r="UES130" s="388"/>
      <c r="UET130" s="214"/>
      <c r="UEU130" s="389"/>
      <c r="UEV130" s="390"/>
      <c r="UEW130" s="388"/>
      <c r="UEX130" s="214"/>
      <c r="UEY130" s="389"/>
      <c r="UEZ130" s="390"/>
      <c r="UFA130" s="388"/>
      <c r="UFB130" s="214"/>
      <c r="UFC130" s="389"/>
      <c r="UFD130" s="390"/>
      <c r="UFE130" s="388"/>
      <c r="UFF130" s="214"/>
      <c r="UFG130" s="389"/>
      <c r="UFH130" s="390"/>
      <c r="UFI130" s="388"/>
      <c r="UFJ130" s="214"/>
      <c r="UFK130" s="389"/>
      <c r="UFL130" s="390"/>
      <c r="UFM130" s="388"/>
      <c r="UFN130" s="214"/>
      <c r="UFO130" s="389"/>
      <c r="UFP130" s="390"/>
      <c r="UFQ130" s="388"/>
      <c r="UFR130" s="214"/>
      <c r="UFS130" s="389"/>
      <c r="UFT130" s="390"/>
      <c r="UFU130" s="388"/>
      <c r="UFV130" s="214"/>
      <c r="UFW130" s="389"/>
      <c r="UFX130" s="390"/>
      <c r="UFY130" s="388"/>
      <c r="UFZ130" s="214"/>
      <c r="UGA130" s="389"/>
      <c r="UGB130" s="390"/>
      <c r="UGC130" s="388"/>
      <c r="UGD130" s="214"/>
      <c r="UGE130" s="389"/>
      <c r="UGF130" s="390"/>
      <c r="UGG130" s="388"/>
      <c r="UGH130" s="214"/>
      <c r="UGI130" s="389"/>
      <c r="UGJ130" s="390"/>
      <c r="UGK130" s="388"/>
      <c r="UGL130" s="214"/>
      <c r="UGM130" s="389"/>
      <c r="UGN130" s="390"/>
      <c r="UGO130" s="388"/>
      <c r="UGP130" s="214"/>
      <c r="UGQ130" s="389"/>
      <c r="UGR130" s="390"/>
      <c r="UGS130" s="388"/>
      <c r="UGT130" s="214"/>
      <c r="UGU130" s="389"/>
      <c r="UGV130" s="390"/>
      <c r="UGW130" s="388"/>
      <c r="UGX130" s="214"/>
      <c r="UGY130" s="389"/>
      <c r="UGZ130" s="390"/>
      <c r="UHA130" s="388"/>
      <c r="UHB130" s="214"/>
      <c r="UHC130" s="389"/>
      <c r="UHD130" s="390"/>
      <c r="UHE130" s="388"/>
      <c r="UHF130" s="214"/>
      <c r="UHG130" s="389"/>
      <c r="UHH130" s="390"/>
      <c r="UHI130" s="388"/>
      <c r="UHJ130" s="214"/>
      <c r="UHK130" s="389"/>
      <c r="UHL130" s="390"/>
      <c r="UHM130" s="388"/>
      <c r="UHN130" s="214"/>
      <c r="UHO130" s="389"/>
      <c r="UHP130" s="390"/>
      <c r="UHQ130" s="388"/>
      <c r="UHR130" s="214"/>
      <c r="UHS130" s="389"/>
      <c r="UHT130" s="390"/>
      <c r="UHU130" s="388"/>
      <c r="UHV130" s="214"/>
      <c r="UHW130" s="389"/>
      <c r="UHX130" s="390"/>
      <c r="UHY130" s="388"/>
      <c r="UHZ130" s="214"/>
      <c r="UIA130" s="389"/>
      <c r="UIB130" s="390"/>
      <c r="UIC130" s="388"/>
      <c r="UID130" s="214"/>
      <c r="UIE130" s="389"/>
      <c r="UIF130" s="390"/>
      <c r="UIG130" s="388"/>
      <c r="UIH130" s="214"/>
      <c r="UII130" s="389"/>
      <c r="UIJ130" s="390"/>
      <c r="UIK130" s="388"/>
      <c r="UIL130" s="214"/>
      <c r="UIM130" s="389"/>
      <c r="UIN130" s="390"/>
      <c r="UIO130" s="388"/>
      <c r="UIP130" s="214"/>
      <c r="UIQ130" s="389"/>
      <c r="UIR130" s="390"/>
      <c r="UIS130" s="388"/>
      <c r="UIT130" s="214"/>
      <c r="UIU130" s="389"/>
      <c r="UIV130" s="390"/>
      <c r="UIW130" s="388"/>
      <c r="UIX130" s="214"/>
      <c r="UIY130" s="389"/>
      <c r="UIZ130" s="390"/>
      <c r="UJA130" s="388"/>
      <c r="UJB130" s="214"/>
      <c r="UJC130" s="389"/>
      <c r="UJD130" s="390"/>
      <c r="UJE130" s="388"/>
      <c r="UJF130" s="214"/>
      <c r="UJG130" s="389"/>
      <c r="UJH130" s="390"/>
      <c r="UJI130" s="388"/>
      <c r="UJJ130" s="214"/>
      <c r="UJK130" s="389"/>
      <c r="UJL130" s="390"/>
      <c r="UJM130" s="388"/>
      <c r="UJN130" s="214"/>
      <c r="UJO130" s="389"/>
      <c r="UJP130" s="390"/>
      <c r="UJQ130" s="388"/>
      <c r="UJR130" s="214"/>
      <c r="UJS130" s="389"/>
      <c r="UJT130" s="390"/>
      <c r="UJU130" s="388"/>
      <c r="UJV130" s="214"/>
      <c r="UJW130" s="389"/>
      <c r="UJX130" s="390"/>
      <c r="UJY130" s="388"/>
      <c r="UJZ130" s="214"/>
      <c r="UKA130" s="389"/>
      <c r="UKB130" s="390"/>
      <c r="UKC130" s="388"/>
      <c r="UKD130" s="214"/>
      <c r="UKE130" s="389"/>
      <c r="UKF130" s="390"/>
      <c r="UKG130" s="388"/>
      <c r="UKH130" s="214"/>
      <c r="UKI130" s="389"/>
      <c r="UKJ130" s="390"/>
      <c r="UKK130" s="388"/>
      <c r="UKL130" s="214"/>
      <c r="UKM130" s="389"/>
      <c r="UKN130" s="390"/>
      <c r="UKO130" s="388"/>
      <c r="UKP130" s="214"/>
      <c r="UKQ130" s="389"/>
      <c r="UKR130" s="390"/>
      <c r="UKS130" s="388"/>
      <c r="UKT130" s="214"/>
      <c r="UKU130" s="389"/>
      <c r="UKV130" s="390"/>
      <c r="UKW130" s="388"/>
      <c r="UKX130" s="214"/>
      <c r="UKY130" s="389"/>
      <c r="UKZ130" s="390"/>
      <c r="ULA130" s="388"/>
      <c r="ULB130" s="214"/>
      <c r="ULC130" s="389"/>
      <c r="ULD130" s="390"/>
      <c r="ULE130" s="388"/>
      <c r="ULF130" s="214"/>
      <c r="ULG130" s="389"/>
      <c r="ULH130" s="390"/>
      <c r="ULI130" s="388"/>
      <c r="ULJ130" s="214"/>
      <c r="ULK130" s="389"/>
      <c r="ULL130" s="390"/>
      <c r="ULM130" s="388"/>
      <c r="ULN130" s="214"/>
      <c r="ULO130" s="389"/>
      <c r="ULP130" s="390"/>
      <c r="ULQ130" s="388"/>
      <c r="ULR130" s="214"/>
      <c r="ULS130" s="389"/>
      <c r="ULT130" s="390"/>
      <c r="ULU130" s="388"/>
      <c r="ULV130" s="214"/>
      <c r="ULW130" s="389"/>
      <c r="ULX130" s="390"/>
      <c r="ULY130" s="388"/>
      <c r="ULZ130" s="214"/>
      <c r="UMA130" s="389"/>
      <c r="UMB130" s="390"/>
      <c r="UMC130" s="388"/>
      <c r="UMD130" s="214"/>
      <c r="UME130" s="389"/>
      <c r="UMF130" s="390"/>
      <c r="UMG130" s="388"/>
      <c r="UMH130" s="214"/>
      <c r="UMI130" s="389"/>
      <c r="UMJ130" s="390"/>
      <c r="UMK130" s="388"/>
      <c r="UML130" s="214"/>
      <c r="UMM130" s="389"/>
      <c r="UMN130" s="390"/>
      <c r="UMO130" s="388"/>
      <c r="UMP130" s="214"/>
      <c r="UMQ130" s="389"/>
      <c r="UMR130" s="390"/>
      <c r="UMS130" s="388"/>
      <c r="UMT130" s="214"/>
      <c r="UMU130" s="389"/>
      <c r="UMV130" s="390"/>
      <c r="UMW130" s="388"/>
      <c r="UMX130" s="214"/>
      <c r="UMY130" s="389"/>
      <c r="UMZ130" s="390"/>
      <c r="UNA130" s="388"/>
      <c r="UNB130" s="214"/>
      <c r="UNC130" s="389"/>
      <c r="UND130" s="390"/>
      <c r="UNE130" s="388"/>
      <c r="UNF130" s="214"/>
      <c r="UNG130" s="389"/>
      <c r="UNH130" s="390"/>
      <c r="UNI130" s="388"/>
      <c r="UNJ130" s="214"/>
      <c r="UNK130" s="389"/>
      <c r="UNL130" s="390"/>
      <c r="UNM130" s="388"/>
      <c r="UNN130" s="214"/>
      <c r="UNO130" s="389"/>
      <c r="UNP130" s="390"/>
      <c r="UNQ130" s="388"/>
      <c r="UNR130" s="214"/>
      <c r="UNS130" s="389"/>
      <c r="UNT130" s="390"/>
      <c r="UNU130" s="388"/>
      <c r="UNV130" s="214"/>
      <c r="UNW130" s="389"/>
      <c r="UNX130" s="390"/>
      <c r="UNY130" s="388"/>
      <c r="UNZ130" s="214"/>
      <c r="UOA130" s="389"/>
      <c r="UOB130" s="390"/>
      <c r="UOC130" s="388"/>
      <c r="UOD130" s="214"/>
      <c r="UOE130" s="389"/>
      <c r="UOF130" s="390"/>
      <c r="UOG130" s="388"/>
      <c r="UOH130" s="214"/>
      <c r="UOI130" s="389"/>
      <c r="UOJ130" s="390"/>
      <c r="UOK130" s="388"/>
      <c r="UOL130" s="214"/>
      <c r="UOM130" s="389"/>
      <c r="UON130" s="390"/>
      <c r="UOO130" s="388"/>
      <c r="UOP130" s="214"/>
      <c r="UOQ130" s="389"/>
      <c r="UOR130" s="390"/>
      <c r="UOS130" s="388"/>
      <c r="UOT130" s="214"/>
      <c r="UOU130" s="389"/>
      <c r="UOV130" s="390"/>
      <c r="UOW130" s="388"/>
      <c r="UOX130" s="214"/>
      <c r="UOY130" s="389"/>
      <c r="UOZ130" s="390"/>
      <c r="UPA130" s="388"/>
      <c r="UPB130" s="214"/>
      <c r="UPC130" s="389"/>
      <c r="UPD130" s="390"/>
      <c r="UPE130" s="388"/>
      <c r="UPF130" s="214"/>
      <c r="UPG130" s="389"/>
      <c r="UPH130" s="390"/>
      <c r="UPI130" s="388"/>
      <c r="UPJ130" s="214"/>
      <c r="UPK130" s="389"/>
      <c r="UPL130" s="390"/>
      <c r="UPM130" s="388"/>
      <c r="UPN130" s="214"/>
      <c r="UPO130" s="389"/>
      <c r="UPP130" s="390"/>
      <c r="UPQ130" s="388"/>
      <c r="UPR130" s="214"/>
      <c r="UPS130" s="389"/>
      <c r="UPT130" s="390"/>
      <c r="UPU130" s="388"/>
      <c r="UPV130" s="214"/>
      <c r="UPW130" s="389"/>
      <c r="UPX130" s="390"/>
      <c r="UPY130" s="388"/>
      <c r="UPZ130" s="214"/>
      <c r="UQA130" s="389"/>
      <c r="UQB130" s="390"/>
      <c r="UQC130" s="388"/>
      <c r="UQD130" s="214"/>
      <c r="UQE130" s="389"/>
      <c r="UQF130" s="390"/>
      <c r="UQG130" s="388"/>
      <c r="UQH130" s="214"/>
      <c r="UQI130" s="389"/>
      <c r="UQJ130" s="390"/>
      <c r="UQK130" s="388"/>
      <c r="UQL130" s="214"/>
      <c r="UQM130" s="389"/>
      <c r="UQN130" s="390"/>
      <c r="UQO130" s="388"/>
      <c r="UQP130" s="214"/>
      <c r="UQQ130" s="389"/>
      <c r="UQR130" s="390"/>
      <c r="UQS130" s="388"/>
      <c r="UQT130" s="214"/>
      <c r="UQU130" s="389"/>
      <c r="UQV130" s="390"/>
      <c r="UQW130" s="388"/>
      <c r="UQX130" s="214"/>
      <c r="UQY130" s="389"/>
      <c r="UQZ130" s="390"/>
      <c r="URA130" s="388"/>
      <c r="URB130" s="214"/>
      <c r="URC130" s="389"/>
      <c r="URD130" s="390"/>
      <c r="URE130" s="388"/>
      <c r="URF130" s="214"/>
      <c r="URG130" s="389"/>
      <c r="URH130" s="390"/>
      <c r="URI130" s="388"/>
      <c r="URJ130" s="214"/>
      <c r="URK130" s="389"/>
      <c r="URL130" s="390"/>
      <c r="URM130" s="388"/>
      <c r="URN130" s="214"/>
      <c r="URO130" s="389"/>
      <c r="URP130" s="390"/>
      <c r="URQ130" s="388"/>
      <c r="URR130" s="214"/>
      <c r="URS130" s="389"/>
      <c r="URT130" s="390"/>
      <c r="URU130" s="388"/>
      <c r="URV130" s="214"/>
      <c r="URW130" s="389"/>
      <c r="URX130" s="390"/>
      <c r="URY130" s="388"/>
      <c r="URZ130" s="214"/>
      <c r="USA130" s="389"/>
      <c r="USB130" s="390"/>
      <c r="USC130" s="388"/>
      <c r="USD130" s="214"/>
      <c r="USE130" s="389"/>
      <c r="USF130" s="390"/>
      <c r="USG130" s="388"/>
      <c r="USH130" s="214"/>
      <c r="USI130" s="389"/>
      <c r="USJ130" s="390"/>
      <c r="USK130" s="388"/>
      <c r="USL130" s="214"/>
      <c r="USM130" s="389"/>
      <c r="USN130" s="390"/>
      <c r="USO130" s="388"/>
      <c r="USP130" s="214"/>
      <c r="USQ130" s="389"/>
      <c r="USR130" s="390"/>
      <c r="USS130" s="388"/>
      <c r="UST130" s="214"/>
      <c r="USU130" s="389"/>
      <c r="USV130" s="390"/>
      <c r="USW130" s="388"/>
      <c r="USX130" s="214"/>
      <c r="USY130" s="389"/>
      <c r="USZ130" s="390"/>
      <c r="UTA130" s="388"/>
      <c r="UTB130" s="214"/>
      <c r="UTC130" s="389"/>
      <c r="UTD130" s="390"/>
      <c r="UTE130" s="388"/>
      <c r="UTF130" s="214"/>
      <c r="UTG130" s="389"/>
      <c r="UTH130" s="390"/>
      <c r="UTI130" s="388"/>
      <c r="UTJ130" s="214"/>
      <c r="UTK130" s="389"/>
      <c r="UTL130" s="390"/>
      <c r="UTM130" s="388"/>
      <c r="UTN130" s="214"/>
      <c r="UTO130" s="389"/>
      <c r="UTP130" s="390"/>
      <c r="UTQ130" s="388"/>
      <c r="UTR130" s="214"/>
      <c r="UTS130" s="389"/>
      <c r="UTT130" s="390"/>
      <c r="UTU130" s="388"/>
      <c r="UTV130" s="214"/>
      <c r="UTW130" s="389"/>
      <c r="UTX130" s="390"/>
      <c r="UTY130" s="388"/>
      <c r="UTZ130" s="214"/>
      <c r="UUA130" s="389"/>
      <c r="UUB130" s="390"/>
      <c r="UUC130" s="388"/>
      <c r="UUD130" s="214"/>
      <c r="UUE130" s="389"/>
      <c r="UUF130" s="390"/>
      <c r="UUG130" s="388"/>
      <c r="UUH130" s="214"/>
      <c r="UUI130" s="389"/>
      <c r="UUJ130" s="390"/>
      <c r="UUK130" s="388"/>
      <c r="UUL130" s="214"/>
      <c r="UUM130" s="389"/>
      <c r="UUN130" s="390"/>
      <c r="UUO130" s="388"/>
      <c r="UUP130" s="214"/>
      <c r="UUQ130" s="389"/>
      <c r="UUR130" s="390"/>
      <c r="UUS130" s="388"/>
      <c r="UUT130" s="214"/>
      <c r="UUU130" s="389"/>
      <c r="UUV130" s="390"/>
      <c r="UUW130" s="388"/>
      <c r="UUX130" s="214"/>
      <c r="UUY130" s="389"/>
      <c r="UUZ130" s="390"/>
      <c r="UVA130" s="388"/>
      <c r="UVB130" s="214"/>
      <c r="UVC130" s="389"/>
      <c r="UVD130" s="390"/>
      <c r="UVE130" s="388"/>
      <c r="UVF130" s="214"/>
      <c r="UVG130" s="389"/>
      <c r="UVH130" s="390"/>
      <c r="UVI130" s="388"/>
      <c r="UVJ130" s="214"/>
      <c r="UVK130" s="389"/>
      <c r="UVL130" s="390"/>
      <c r="UVM130" s="388"/>
      <c r="UVN130" s="214"/>
      <c r="UVO130" s="389"/>
      <c r="UVP130" s="390"/>
      <c r="UVQ130" s="388"/>
      <c r="UVR130" s="214"/>
      <c r="UVS130" s="389"/>
      <c r="UVT130" s="390"/>
      <c r="UVU130" s="388"/>
      <c r="UVV130" s="214"/>
      <c r="UVW130" s="389"/>
      <c r="UVX130" s="390"/>
      <c r="UVY130" s="388"/>
      <c r="UVZ130" s="214"/>
      <c r="UWA130" s="389"/>
      <c r="UWB130" s="390"/>
      <c r="UWC130" s="388"/>
      <c r="UWD130" s="214"/>
      <c r="UWE130" s="389"/>
      <c r="UWF130" s="390"/>
      <c r="UWG130" s="388"/>
      <c r="UWH130" s="214"/>
      <c r="UWI130" s="389"/>
      <c r="UWJ130" s="390"/>
      <c r="UWK130" s="388"/>
      <c r="UWL130" s="214"/>
      <c r="UWM130" s="389"/>
      <c r="UWN130" s="390"/>
      <c r="UWO130" s="388"/>
      <c r="UWP130" s="214"/>
      <c r="UWQ130" s="389"/>
      <c r="UWR130" s="390"/>
      <c r="UWS130" s="388"/>
      <c r="UWT130" s="214"/>
      <c r="UWU130" s="389"/>
      <c r="UWV130" s="390"/>
      <c r="UWW130" s="388"/>
      <c r="UWX130" s="214"/>
      <c r="UWY130" s="389"/>
      <c r="UWZ130" s="390"/>
      <c r="UXA130" s="388"/>
      <c r="UXB130" s="214"/>
      <c r="UXC130" s="389"/>
      <c r="UXD130" s="390"/>
      <c r="UXE130" s="388"/>
      <c r="UXF130" s="214"/>
      <c r="UXG130" s="389"/>
      <c r="UXH130" s="390"/>
      <c r="UXI130" s="388"/>
      <c r="UXJ130" s="214"/>
      <c r="UXK130" s="389"/>
      <c r="UXL130" s="390"/>
      <c r="UXM130" s="388"/>
      <c r="UXN130" s="214"/>
      <c r="UXO130" s="389"/>
      <c r="UXP130" s="390"/>
      <c r="UXQ130" s="388"/>
      <c r="UXR130" s="214"/>
      <c r="UXS130" s="389"/>
      <c r="UXT130" s="390"/>
      <c r="UXU130" s="388"/>
      <c r="UXV130" s="214"/>
      <c r="UXW130" s="389"/>
      <c r="UXX130" s="390"/>
      <c r="UXY130" s="388"/>
      <c r="UXZ130" s="214"/>
      <c r="UYA130" s="389"/>
      <c r="UYB130" s="390"/>
      <c r="UYC130" s="388"/>
      <c r="UYD130" s="214"/>
      <c r="UYE130" s="389"/>
      <c r="UYF130" s="390"/>
      <c r="UYG130" s="388"/>
      <c r="UYH130" s="214"/>
      <c r="UYI130" s="389"/>
      <c r="UYJ130" s="390"/>
      <c r="UYK130" s="388"/>
      <c r="UYL130" s="214"/>
      <c r="UYM130" s="389"/>
      <c r="UYN130" s="390"/>
      <c r="UYO130" s="388"/>
      <c r="UYP130" s="214"/>
      <c r="UYQ130" s="389"/>
      <c r="UYR130" s="390"/>
      <c r="UYS130" s="388"/>
      <c r="UYT130" s="214"/>
      <c r="UYU130" s="389"/>
      <c r="UYV130" s="390"/>
      <c r="UYW130" s="388"/>
      <c r="UYX130" s="214"/>
      <c r="UYY130" s="389"/>
      <c r="UYZ130" s="390"/>
      <c r="UZA130" s="388"/>
      <c r="UZB130" s="214"/>
      <c r="UZC130" s="389"/>
      <c r="UZD130" s="390"/>
      <c r="UZE130" s="388"/>
      <c r="UZF130" s="214"/>
      <c r="UZG130" s="389"/>
      <c r="UZH130" s="390"/>
      <c r="UZI130" s="388"/>
      <c r="UZJ130" s="214"/>
      <c r="UZK130" s="389"/>
      <c r="UZL130" s="390"/>
      <c r="UZM130" s="388"/>
      <c r="UZN130" s="214"/>
      <c r="UZO130" s="389"/>
      <c r="UZP130" s="390"/>
      <c r="UZQ130" s="388"/>
      <c r="UZR130" s="214"/>
      <c r="UZS130" s="389"/>
      <c r="UZT130" s="390"/>
      <c r="UZU130" s="388"/>
      <c r="UZV130" s="214"/>
      <c r="UZW130" s="389"/>
      <c r="UZX130" s="390"/>
      <c r="UZY130" s="388"/>
      <c r="UZZ130" s="214"/>
      <c r="VAA130" s="389"/>
      <c r="VAB130" s="390"/>
      <c r="VAC130" s="388"/>
      <c r="VAD130" s="214"/>
      <c r="VAE130" s="389"/>
      <c r="VAF130" s="390"/>
      <c r="VAG130" s="388"/>
      <c r="VAH130" s="214"/>
      <c r="VAI130" s="389"/>
      <c r="VAJ130" s="390"/>
      <c r="VAK130" s="388"/>
      <c r="VAL130" s="214"/>
      <c r="VAM130" s="389"/>
      <c r="VAN130" s="390"/>
      <c r="VAO130" s="388"/>
      <c r="VAP130" s="214"/>
      <c r="VAQ130" s="389"/>
      <c r="VAR130" s="390"/>
      <c r="VAS130" s="388"/>
      <c r="VAT130" s="214"/>
      <c r="VAU130" s="389"/>
      <c r="VAV130" s="390"/>
      <c r="VAW130" s="388"/>
      <c r="VAX130" s="214"/>
      <c r="VAY130" s="389"/>
      <c r="VAZ130" s="390"/>
      <c r="VBA130" s="388"/>
      <c r="VBB130" s="214"/>
      <c r="VBC130" s="389"/>
      <c r="VBD130" s="390"/>
      <c r="VBE130" s="388"/>
      <c r="VBF130" s="214"/>
      <c r="VBG130" s="389"/>
      <c r="VBH130" s="390"/>
      <c r="VBI130" s="388"/>
      <c r="VBJ130" s="214"/>
      <c r="VBK130" s="389"/>
      <c r="VBL130" s="390"/>
      <c r="VBM130" s="388"/>
      <c r="VBN130" s="214"/>
      <c r="VBO130" s="389"/>
      <c r="VBP130" s="390"/>
      <c r="VBQ130" s="388"/>
      <c r="VBR130" s="214"/>
      <c r="VBS130" s="389"/>
      <c r="VBT130" s="390"/>
      <c r="VBU130" s="388"/>
      <c r="VBV130" s="214"/>
      <c r="VBW130" s="389"/>
      <c r="VBX130" s="390"/>
      <c r="VBY130" s="388"/>
      <c r="VBZ130" s="214"/>
      <c r="VCA130" s="389"/>
      <c r="VCB130" s="390"/>
      <c r="VCC130" s="388"/>
      <c r="VCD130" s="214"/>
      <c r="VCE130" s="389"/>
      <c r="VCF130" s="390"/>
      <c r="VCG130" s="388"/>
      <c r="VCH130" s="214"/>
      <c r="VCI130" s="389"/>
      <c r="VCJ130" s="390"/>
      <c r="VCK130" s="388"/>
      <c r="VCL130" s="214"/>
      <c r="VCM130" s="389"/>
      <c r="VCN130" s="390"/>
      <c r="VCO130" s="388"/>
      <c r="VCP130" s="214"/>
      <c r="VCQ130" s="389"/>
      <c r="VCR130" s="390"/>
      <c r="VCS130" s="388"/>
      <c r="VCT130" s="214"/>
      <c r="VCU130" s="389"/>
      <c r="VCV130" s="390"/>
      <c r="VCW130" s="388"/>
      <c r="VCX130" s="214"/>
      <c r="VCY130" s="389"/>
      <c r="VCZ130" s="390"/>
      <c r="VDA130" s="388"/>
      <c r="VDB130" s="214"/>
      <c r="VDC130" s="389"/>
      <c r="VDD130" s="390"/>
      <c r="VDE130" s="388"/>
      <c r="VDF130" s="214"/>
      <c r="VDG130" s="389"/>
      <c r="VDH130" s="390"/>
      <c r="VDI130" s="388"/>
      <c r="VDJ130" s="214"/>
      <c r="VDK130" s="389"/>
      <c r="VDL130" s="390"/>
      <c r="VDM130" s="388"/>
      <c r="VDN130" s="214"/>
      <c r="VDO130" s="389"/>
      <c r="VDP130" s="390"/>
      <c r="VDQ130" s="388"/>
      <c r="VDR130" s="214"/>
      <c r="VDS130" s="389"/>
      <c r="VDT130" s="390"/>
      <c r="VDU130" s="388"/>
      <c r="VDV130" s="214"/>
      <c r="VDW130" s="389"/>
      <c r="VDX130" s="390"/>
      <c r="VDY130" s="388"/>
      <c r="VDZ130" s="214"/>
      <c r="VEA130" s="389"/>
      <c r="VEB130" s="390"/>
      <c r="VEC130" s="388"/>
      <c r="VED130" s="214"/>
      <c r="VEE130" s="389"/>
      <c r="VEF130" s="390"/>
      <c r="VEG130" s="388"/>
      <c r="VEH130" s="214"/>
      <c r="VEI130" s="389"/>
      <c r="VEJ130" s="390"/>
      <c r="VEK130" s="388"/>
      <c r="VEL130" s="214"/>
      <c r="VEM130" s="389"/>
      <c r="VEN130" s="390"/>
      <c r="VEO130" s="388"/>
      <c r="VEP130" s="214"/>
      <c r="VEQ130" s="389"/>
      <c r="VER130" s="390"/>
      <c r="VES130" s="388"/>
      <c r="VET130" s="214"/>
      <c r="VEU130" s="389"/>
      <c r="VEV130" s="390"/>
      <c r="VEW130" s="388"/>
      <c r="VEX130" s="214"/>
      <c r="VEY130" s="389"/>
      <c r="VEZ130" s="390"/>
      <c r="VFA130" s="388"/>
      <c r="VFB130" s="214"/>
      <c r="VFC130" s="389"/>
      <c r="VFD130" s="390"/>
      <c r="VFE130" s="388"/>
      <c r="VFF130" s="214"/>
      <c r="VFG130" s="389"/>
      <c r="VFH130" s="390"/>
      <c r="VFI130" s="388"/>
      <c r="VFJ130" s="214"/>
      <c r="VFK130" s="389"/>
      <c r="VFL130" s="390"/>
      <c r="VFM130" s="388"/>
      <c r="VFN130" s="214"/>
      <c r="VFO130" s="389"/>
      <c r="VFP130" s="390"/>
      <c r="VFQ130" s="388"/>
      <c r="VFR130" s="214"/>
      <c r="VFS130" s="389"/>
      <c r="VFT130" s="390"/>
      <c r="VFU130" s="388"/>
      <c r="VFV130" s="214"/>
      <c r="VFW130" s="389"/>
      <c r="VFX130" s="390"/>
      <c r="VFY130" s="388"/>
      <c r="VFZ130" s="214"/>
      <c r="VGA130" s="389"/>
      <c r="VGB130" s="390"/>
      <c r="VGC130" s="388"/>
      <c r="VGD130" s="214"/>
      <c r="VGE130" s="389"/>
      <c r="VGF130" s="390"/>
      <c r="VGG130" s="388"/>
      <c r="VGH130" s="214"/>
      <c r="VGI130" s="389"/>
      <c r="VGJ130" s="390"/>
      <c r="VGK130" s="388"/>
      <c r="VGL130" s="214"/>
      <c r="VGM130" s="389"/>
      <c r="VGN130" s="390"/>
      <c r="VGO130" s="388"/>
      <c r="VGP130" s="214"/>
      <c r="VGQ130" s="389"/>
      <c r="VGR130" s="390"/>
      <c r="VGS130" s="388"/>
      <c r="VGT130" s="214"/>
      <c r="VGU130" s="389"/>
      <c r="VGV130" s="390"/>
      <c r="VGW130" s="388"/>
      <c r="VGX130" s="214"/>
      <c r="VGY130" s="389"/>
      <c r="VGZ130" s="390"/>
      <c r="VHA130" s="388"/>
      <c r="VHB130" s="214"/>
      <c r="VHC130" s="389"/>
      <c r="VHD130" s="390"/>
      <c r="VHE130" s="388"/>
      <c r="VHF130" s="214"/>
      <c r="VHG130" s="389"/>
      <c r="VHH130" s="390"/>
      <c r="VHI130" s="388"/>
      <c r="VHJ130" s="214"/>
      <c r="VHK130" s="389"/>
      <c r="VHL130" s="390"/>
      <c r="VHM130" s="388"/>
      <c r="VHN130" s="214"/>
      <c r="VHO130" s="389"/>
      <c r="VHP130" s="390"/>
      <c r="VHQ130" s="388"/>
      <c r="VHR130" s="214"/>
      <c r="VHS130" s="389"/>
      <c r="VHT130" s="390"/>
      <c r="VHU130" s="388"/>
      <c r="VHV130" s="214"/>
      <c r="VHW130" s="389"/>
      <c r="VHX130" s="390"/>
      <c r="VHY130" s="388"/>
      <c r="VHZ130" s="214"/>
      <c r="VIA130" s="389"/>
      <c r="VIB130" s="390"/>
      <c r="VIC130" s="388"/>
      <c r="VID130" s="214"/>
      <c r="VIE130" s="389"/>
      <c r="VIF130" s="390"/>
      <c r="VIG130" s="388"/>
      <c r="VIH130" s="214"/>
      <c r="VII130" s="389"/>
      <c r="VIJ130" s="390"/>
      <c r="VIK130" s="388"/>
      <c r="VIL130" s="214"/>
      <c r="VIM130" s="389"/>
      <c r="VIN130" s="390"/>
      <c r="VIO130" s="388"/>
      <c r="VIP130" s="214"/>
      <c r="VIQ130" s="389"/>
      <c r="VIR130" s="390"/>
      <c r="VIS130" s="388"/>
      <c r="VIT130" s="214"/>
      <c r="VIU130" s="389"/>
      <c r="VIV130" s="390"/>
      <c r="VIW130" s="388"/>
      <c r="VIX130" s="214"/>
      <c r="VIY130" s="389"/>
      <c r="VIZ130" s="390"/>
      <c r="VJA130" s="388"/>
      <c r="VJB130" s="214"/>
      <c r="VJC130" s="389"/>
      <c r="VJD130" s="390"/>
      <c r="VJE130" s="388"/>
      <c r="VJF130" s="214"/>
      <c r="VJG130" s="389"/>
      <c r="VJH130" s="390"/>
      <c r="VJI130" s="388"/>
      <c r="VJJ130" s="214"/>
      <c r="VJK130" s="389"/>
      <c r="VJL130" s="390"/>
      <c r="VJM130" s="388"/>
      <c r="VJN130" s="214"/>
      <c r="VJO130" s="389"/>
      <c r="VJP130" s="390"/>
      <c r="VJQ130" s="388"/>
      <c r="VJR130" s="214"/>
      <c r="VJS130" s="389"/>
      <c r="VJT130" s="390"/>
      <c r="VJU130" s="388"/>
      <c r="VJV130" s="214"/>
      <c r="VJW130" s="389"/>
      <c r="VJX130" s="390"/>
      <c r="VJY130" s="388"/>
      <c r="VJZ130" s="214"/>
      <c r="VKA130" s="389"/>
      <c r="VKB130" s="390"/>
      <c r="VKC130" s="388"/>
      <c r="VKD130" s="214"/>
      <c r="VKE130" s="389"/>
      <c r="VKF130" s="390"/>
      <c r="VKG130" s="388"/>
      <c r="VKH130" s="214"/>
      <c r="VKI130" s="389"/>
      <c r="VKJ130" s="390"/>
      <c r="VKK130" s="388"/>
      <c r="VKL130" s="214"/>
      <c r="VKM130" s="389"/>
      <c r="VKN130" s="390"/>
      <c r="VKO130" s="388"/>
      <c r="VKP130" s="214"/>
      <c r="VKQ130" s="389"/>
      <c r="VKR130" s="390"/>
      <c r="VKS130" s="388"/>
      <c r="VKT130" s="214"/>
      <c r="VKU130" s="389"/>
      <c r="VKV130" s="390"/>
      <c r="VKW130" s="388"/>
      <c r="VKX130" s="214"/>
      <c r="VKY130" s="389"/>
      <c r="VKZ130" s="390"/>
      <c r="VLA130" s="388"/>
      <c r="VLB130" s="214"/>
      <c r="VLC130" s="389"/>
      <c r="VLD130" s="390"/>
      <c r="VLE130" s="388"/>
      <c r="VLF130" s="214"/>
      <c r="VLG130" s="389"/>
      <c r="VLH130" s="390"/>
      <c r="VLI130" s="388"/>
      <c r="VLJ130" s="214"/>
      <c r="VLK130" s="389"/>
      <c r="VLL130" s="390"/>
      <c r="VLM130" s="388"/>
      <c r="VLN130" s="214"/>
      <c r="VLO130" s="389"/>
      <c r="VLP130" s="390"/>
      <c r="VLQ130" s="388"/>
      <c r="VLR130" s="214"/>
      <c r="VLS130" s="389"/>
      <c r="VLT130" s="390"/>
      <c r="VLU130" s="388"/>
      <c r="VLV130" s="214"/>
      <c r="VLW130" s="389"/>
      <c r="VLX130" s="390"/>
      <c r="VLY130" s="388"/>
      <c r="VLZ130" s="214"/>
      <c r="VMA130" s="389"/>
      <c r="VMB130" s="390"/>
      <c r="VMC130" s="388"/>
      <c r="VMD130" s="214"/>
      <c r="VME130" s="389"/>
      <c r="VMF130" s="390"/>
      <c r="VMG130" s="388"/>
      <c r="VMH130" s="214"/>
      <c r="VMI130" s="389"/>
      <c r="VMJ130" s="390"/>
      <c r="VMK130" s="388"/>
      <c r="VML130" s="214"/>
      <c r="VMM130" s="389"/>
      <c r="VMN130" s="390"/>
      <c r="VMO130" s="388"/>
      <c r="VMP130" s="214"/>
      <c r="VMQ130" s="389"/>
      <c r="VMR130" s="390"/>
      <c r="VMS130" s="388"/>
      <c r="VMT130" s="214"/>
      <c r="VMU130" s="389"/>
      <c r="VMV130" s="390"/>
      <c r="VMW130" s="388"/>
      <c r="VMX130" s="214"/>
      <c r="VMY130" s="389"/>
      <c r="VMZ130" s="390"/>
      <c r="VNA130" s="388"/>
      <c r="VNB130" s="214"/>
      <c r="VNC130" s="389"/>
      <c r="VND130" s="390"/>
      <c r="VNE130" s="388"/>
      <c r="VNF130" s="214"/>
      <c r="VNG130" s="389"/>
      <c r="VNH130" s="390"/>
      <c r="VNI130" s="388"/>
      <c r="VNJ130" s="214"/>
      <c r="VNK130" s="389"/>
      <c r="VNL130" s="390"/>
      <c r="VNM130" s="388"/>
      <c r="VNN130" s="214"/>
      <c r="VNO130" s="389"/>
      <c r="VNP130" s="390"/>
      <c r="VNQ130" s="388"/>
      <c r="VNR130" s="214"/>
      <c r="VNS130" s="389"/>
      <c r="VNT130" s="390"/>
      <c r="VNU130" s="388"/>
      <c r="VNV130" s="214"/>
      <c r="VNW130" s="389"/>
      <c r="VNX130" s="390"/>
      <c r="VNY130" s="388"/>
      <c r="VNZ130" s="214"/>
      <c r="VOA130" s="389"/>
      <c r="VOB130" s="390"/>
      <c r="VOC130" s="388"/>
      <c r="VOD130" s="214"/>
      <c r="VOE130" s="389"/>
      <c r="VOF130" s="390"/>
      <c r="VOG130" s="388"/>
      <c r="VOH130" s="214"/>
      <c r="VOI130" s="389"/>
      <c r="VOJ130" s="390"/>
      <c r="VOK130" s="388"/>
      <c r="VOL130" s="214"/>
      <c r="VOM130" s="389"/>
      <c r="VON130" s="390"/>
      <c r="VOO130" s="388"/>
      <c r="VOP130" s="214"/>
      <c r="VOQ130" s="389"/>
      <c r="VOR130" s="390"/>
      <c r="VOS130" s="388"/>
      <c r="VOT130" s="214"/>
      <c r="VOU130" s="389"/>
      <c r="VOV130" s="390"/>
      <c r="VOW130" s="388"/>
      <c r="VOX130" s="214"/>
      <c r="VOY130" s="389"/>
      <c r="VOZ130" s="390"/>
      <c r="VPA130" s="388"/>
      <c r="VPB130" s="214"/>
      <c r="VPC130" s="389"/>
      <c r="VPD130" s="390"/>
      <c r="VPE130" s="388"/>
      <c r="VPF130" s="214"/>
      <c r="VPG130" s="389"/>
      <c r="VPH130" s="390"/>
      <c r="VPI130" s="388"/>
      <c r="VPJ130" s="214"/>
      <c r="VPK130" s="389"/>
      <c r="VPL130" s="390"/>
      <c r="VPM130" s="388"/>
      <c r="VPN130" s="214"/>
      <c r="VPO130" s="389"/>
      <c r="VPP130" s="390"/>
      <c r="VPQ130" s="388"/>
      <c r="VPR130" s="214"/>
      <c r="VPS130" s="389"/>
      <c r="VPT130" s="390"/>
      <c r="VPU130" s="388"/>
      <c r="VPV130" s="214"/>
      <c r="VPW130" s="389"/>
      <c r="VPX130" s="390"/>
      <c r="VPY130" s="388"/>
      <c r="VPZ130" s="214"/>
      <c r="VQA130" s="389"/>
      <c r="VQB130" s="390"/>
      <c r="VQC130" s="388"/>
      <c r="VQD130" s="214"/>
      <c r="VQE130" s="389"/>
      <c r="VQF130" s="390"/>
      <c r="VQG130" s="388"/>
      <c r="VQH130" s="214"/>
      <c r="VQI130" s="389"/>
      <c r="VQJ130" s="390"/>
      <c r="VQK130" s="388"/>
      <c r="VQL130" s="214"/>
      <c r="VQM130" s="389"/>
      <c r="VQN130" s="390"/>
      <c r="VQO130" s="388"/>
      <c r="VQP130" s="214"/>
      <c r="VQQ130" s="389"/>
      <c r="VQR130" s="390"/>
      <c r="VQS130" s="388"/>
      <c r="VQT130" s="214"/>
      <c r="VQU130" s="389"/>
      <c r="VQV130" s="390"/>
      <c r="VQW130" s="388"/>
      <c r="VQX130" s="214"/>
      <c r="VQY130" s="389"/>
      <c r="VQZ130" s="390"/>
      <c r="VRA130" s="388"/>
      <c r="VRB130" s="214"/>
      <c r="VRC130" s="389"/>
      <c r="VRD130" s="390"/>
      <c r="VRE130" s="388"/>
      <c r="VRF130" s="214"/>
      <c r="VRG130" s="389"/>
      <c r="VRH130" s="390"/>
      <c r="VRI130" s="388"/>
      <c r="VRJ130" s="214"/>
      <c r="VRK130" s="389"/>
      <c r="VRL130" s="390"/>
      <c r="VRM130" s="388"/>
      <c r="VRN130" s="214"/>
      <c r="VRO130" s="389"/>
      <c r="VRP130" s="390"/>
      <c r="VRQ130" s="388"/>
      <c r="VRR130" s="214"/>
      <c r="VRS130" s="389"/>
      <c r="VRT130" s="390"/>
      <c r="VRU130" s="388"/>
      <c r="VRV130" s="214"/>
      <c r="VRW130" s="389"/>
      <c r="VRX130" s="390"/>
      <c r="VRY130" s="388"/>
      <c r="VRZ130" s="214"/>
      <c r="VSA130" s="389"/>
      <c r="VSB130" s="390"/>
      <c r="VSC130" s="388"/>
      <c r="VSD130" s="214"/>
      <c r="VSE130" s="389"/>
      <c r="VSF130" s="390"/>
      <c r="VSG130" s="388"/>
      <c r="VSH130" s="214"/>
      <c r="VSI130" s="389"/>
      <c r="VSJ130" s="390"/>
      <c r="VSK130" s="388"/>
      <c r="VSL130" s="214"/>
      <c r="VSM130" s="389"/>
      <c r="VSN130" s="390"/>
      <c r="VSO130" s="388"/>
      <c r="VSP130" s="214"/>
      <c r="VSQ130" s="389"/>
      <c r="VSR130" s="390"/>
      <c r="VSS130" s="388"/>
      <c r="VST130" s="214"/>
      <c r="VSU130" s="389"/>
      <c r="VSV130" s="390"/>
      <c r="VSW130" s="388"/>
      <c r="VSX130" s="214"/>
      <c r="VSY130" s="389"/>
      <c r="VSZ130" s="390"/>
      <c r="VTA130" s="388"/>
      <c r="VTB130" s="214"/>
      <c r="VTC130" s="389"/>
      <c r="VTD130" s="390"/>
      <c r="VTE130" s="388"/>
      <c r="VTF130" s="214"/>
      <c r="VTG130" s="389"/>
      <c r="VTH130" s="390"/>
      <c r="VTI130" s="388"/>
      <c r="VTJ130" s="214"/>
      <c r="VTK130" s="389"/>
      <c r="VTL130" s="390"/>
      <c r="VTM130" s="388"/>
      <c r="VTN130" s="214"/>
      <c r="VTO130" s="389"/>
      <c r="VTP130" s="390"/>
      <c r="VTQ130" s="388"/>
      <c r="VTR130" s="214"/>
      <c r="VTS130" s="389"/>
      <c r="VTT130" s="390"/>
      <c r="VTU130" s="388"/>
      <c r="VTV130" s="214"/>
      <c r="VTW130" s="389"/>
      <c r="VTX130" s="390"/>
      <c r="VTY130" s="388"/>
      <c r="VTZ130" s="214"/>
      <c r="VUA130" s="389"/>
      <c r="VUB130" s="390"/>
      <c r="VUC130" s="388"/>
      <c r="VUD130" s="214"/>
      <c r="VUE130" s="389"/>
      <c r="VUF130" s="390"/>
      <c r="VUG130" s="388"/>
      <c r="VUH130" s="214"/>
      <c r="VUI130" s="389"/>
      <c r="VUJ130" s="390"/>
      <c r="VUK130" s="388"/>
      <c r="VUL130" s="214"/>
      <c r="VUM130" s="389"/>
      <c r="VUN130" s="390"/>
      <c r="VUO130" s="388"/>
      <c r="VUP130" s="214"/>
      <c r="VUQ130" s="389"/>
      <c r="VUR130" s="390"/>
      <c r="VUS130" s="388"/>
      <c r="VUT130" s="214"/>
      <c r="VUU130" s="389"/>
      <c r="VUV130" s="390"/>
      <c r="VUW130" s="388"/>
      <c r="VUX130" s="214"/>
      <c r="VUY130" s="389"/>
      <c r="VUZ130" s="390"/>
      <c r="VVA130" s="388"/>
      <c r="VVB130" s="214"/>
      <c r="VVC130" s="389"/>
      <c r="VVD130" s="390"/>
      <c r="VVE130" s="388"/>
      <c r="VVF130" s="214"/>
      <c r="VVG130" s="389"/>
      <c r="VVH130" s="390"/>
      <c r="VVI130" s="388"/>
      <c r="VVJ130" s="214"/>
      <c r="VVK130" s="389"/>
      <c r="VVL130" s="390"/>
      <c r="VVM130" s="388"/>
      <c r="VVN130" s="214"/>
      <c r="VVO130" s="389"/>
      <c r="VVP130" s="390"/>
      <c r="VVQ130" s="388"/>
      <c r="VVR130" s="214"/>
      <c r="VVS130" s="389"/>
      <c r="VVT130" s="390"/>
      <c r="VVU130" s="388"/>
      <c r="VVV130" s="214"/>
      <c r="VVW130" s="389"/>
      <c r="VVX130" s="390"/>
      <c r="VVY130" s="388"/>
      <c r="VVZ130" s="214"/>
      <c r="VWA130" s="389"/>
      <c r="VWB130" s="390"/>
      <c r="VWC130" s="388"/>
      <c r="VWD130" s="214"/>
      <c r="VWE130" s="389"/>
      <c r="VWF130" s="390"/>
      <c r="VWG130" s="388"/>
      <c r="VWH130" s="214"/>
      <c r="VWI130" s="389"/>
      <c r="VWJ130" s="390"/>
      <c r="VWK130" s="388"/>
      <c r="VWL130" s="214"/>
      <c r="VWM130" s="389"/>
      <c r="VWN130" s="390"/>
      <c r="VWO130" s="388"/>
      <c r="VWP130" s="214"/>
      <c r="VWQ130" s="389"/>
      <c r="VWR130" s="390"/>
      <c r="VWS130" s="388"/>
      <c r="VWT130" s="214"/>
      <c r="VWU130" s="389"/>
      <c r="VWV130" s="390"/>
      <c r="VWW130" s="388"/>
      <c r="VWX130" s="214"/>
      <c r="VWY130" s="389"/>
      <c r="VWZ130" s="390"/>
      <c r="VXA130" s="388"/>
      <c r="VXB130" s="214"/>
      <c r="VXC130" s="389"/>
      <c r="VXD130" s="390"/>
      <c r="VXE130" s="388"/>
      <c r="VXF130" s="214"/>
      <c r="VXG130" s="389"/>
      <c r="VXH130" s="390"/>
      <c r="VXI130" s="388"/>
      <c r="VXJ130" s="214"/>
      <c r="VXK130" s="389"/>
      <c r="VXL130" s="390"/>
      <c r="VXM130" s="388"/>
      <c r="VXN130" s="214"/>
      <c r="VXO130" s="389"/>
      <c r="VXP130" s="390"/>
      <c r="VXQ130" s="388"/>
      <c r="VXR130" s="214"/>
      <c r="VXS130" s="389"/>
      <c r="VXT130" s="390"/>
      <c r="VXU130" s="388"/>
      <c r="VXV130" s="214"/>
      <c r="VXW130" s="389"/>
      <c r="VXX130" s="390"/>
      <c r="VXY130" s="388"/>
      <c r="VXZ130" s="214"/>
      <c r="VYA130" s="389"/>
      <c r="VYB130" s="390"/>
      <c r="VYC130" s="388"/>
      <c r="VYD130" s="214"/>
      <c r="VYE130" s="389"/>
      <c r="VYF130" s="390"/>
      <c r="VYG130" s="388"/>
      <c r="VYH130" s="214"/>
      <c r="VYI130" s="389"/>
      <c r="VYJ130" s="390"/>
      <c r="VYK130" s="388"/>
      <c r="VYL130" s="214"/>
      <c r="VYM130" s="389"/>
      <c r="VYN130" s="390"/>
      <c r="VYO130" s="388"/>
      <c r="VYP130" s="214"/>
      <c r="VYQ130" s="389"/>
      <c r="VYR130" s="390"/>
      <c r="VYS130" s="388"/>
      <c r="VYT130" s="214"/>
      <c r="VYU130" s="389"/>
      <c r="VYV130" s="390"/>
      <c r="VYW130" s="388"/>
      <c r="VYX130" s="214"/>
      <c r="VYY130" s="389"/>
      <c r="VYZ130" s="390"/>
      <c r="VZA130" s="388"/>
      <c r="VZB130" s="214"/>
      <c r="VZC130" s="389"/>
      <c r="VZD130" s="390"/>
      <c r="VZE130" s="388"/>
      <c r="VZF130" s="214"/>
      <c r="VZG130" s="389"/>
      <c r="VZH130" s="390"/>
      <c r="VZI130" s="388"/>
      <c r="VZJ130" s="214"/>
      <c r="VZK130" s="389"/>
      <c r="VZL130" s="390"/>
      <c r="VZM130" s="388"/>
      <c r="VZN130" s="214"/>
      <c r="VZO130" s="389"/>
      <c r="VZP130" s="390"/>
      <c r="VZQ130" s="388"/>
      <c r="VZR130" s="214"/>
      <c r="VZS130" s="389"/>
      <c r="VZT130" s="390"/>
      <c r="VZU130" s="388"/>
      <c r="VZV130" s="214"/>
      <c r="VZW130" s="389"/>
      <c r="VZX130" s="390"/>
      <c r="VZY130" s="388"/>
      <c r="VZZ130" s="214"/>
      <c r="WAA130" s="389"/>
      <c r="WAB130" s="390"/>
      <c r="WAC130" s="388"/>
      <c r="WAD130" s="214"/>
      <c r="WAE130" s="389"/>
      <c r="WAF130" s="390"/>
      <c r="WAG130" s="388"/>
      <c r="WAH130" s="214"/>
      <c r="WAI130" s="389"/>
      <c r="WAJ130" s="390"/>
      <c r="WAK130" s="388"/>
      <c r="WAL130" s="214"/>
      <c r="WAM130" s="389"/>
      <c r="WAN130" s="390"/>
      <c r="WAO130" s="388"/>
      <c r="WAP130" s="214"/>
      <c r="WAQ130" s="389"/>
      <c r="WAR130" s="390"/>
      <c r="WAS130" s="388"/>
      <c r="WAT130" s="214"/>
      <c r="WAU130" s="389"/>
      <c r="WAV130" s="390"/>
      <c r="WAW130" s="388"/>
      <c r="WAX130" s="214"/>
      <c r="WAY130" s="389"/>
      <c r="WAZ130" s="390"/>
      <c r="WBA130" s="388"/>
      <c r="WBB130" s="214"/>
      <c r="WBC130" s="389"/>
      <c r="WBD130" s="390"/>
      <c r="WBE130" s="388"/>
      <c r="WBF130" s="214"/>
      <c r="WBG130" s="389"/>
      <c r="WBH130" s="390"/>
      <c r="WBI130" s="388"/>
      <c r="WBJ130" s="214"/>
      <c r="WBK130" s="389"/>
      <c r="WBL130" s="390"/>
      <c r="WBM130" s="388"/>
      <c r="WBN130" s="214"/>
      <c r="WBO130" s="389"/>
      <c r="WBP130" s="390"/>
      <c r="WBQ130" s="388"/>
      <c r="WBR130" s="214"/>
      <c r="WBS130" s="389"/>
      <c r="WBT130" s="390"/>
      <c r="WBU130" s="388"/>
      <c r="WBV130" s="214"/>
      <c r="WBW130" s="389"/>
      <c r="WBX130" s="390"/>
      <c r="WBY130" s="388"/>
      <c r="WBZ130" s="214"/>
      <c r="WCA130" s="389"/>
      <c r="WCB130" s="390"/>
      <c r="WCC130" s="388"/>
      <c r="WCD130" s="214"/>
      <c r="WCE130" s="389"/>
      <c r="WCF130" s="390"/>
      <c r="WCG130" s="388"/>
      <c r="WCH130" s="214"/>
      <c r="WCI130" s="389"/>
      <c r="WCJ130" s="390"/>
      <c r="WCK130" s="388"/>
      <c r="WCL130" s="214"/>
      <c r="WCM130" s="389"/>
      <c r="WCN130" s="390"/>
      <c r="WCO130" s="388"/>
      <c r="WCP130" s="214"/>
      <c r="WCQ130" s="389"/>
      <c r="WCR130" s="390"/>
      <c r="WCS130" s="388"/>
      <c r="WCT130" s="214"/>
      <c r="WCU130" s="389"/>
      <c r="WCV130" s="390"/>
      <c r="WCW130" s="388"/>
      <c r="WCX130" s="214"/>
      <c r="WCY130" s="389"/>
      <c r="WCZ130" s="390"/>
      <c r="WDA130" s="388"/>
      <c r="WDB130" s="214"/>
      <c r="WDC130" s="389"/>
      <c r="WDD130" s="390"/>
      <c r="WDE130" s="388"/>
      <c r="WDF130" s="214"/>
      <c r="WDG130" s="389"/>
      <c r="WDH130" s="390"/>
      <c r="WDI130" s="388"/>
      <c r="WDJ130" s="214"/>
      <c r="WDK130" s="389"/>
      <c r="WDL130" s="390"/>
      <c r="WDM130" s="388"/>
      <c r="WDN130" s="214"/>
      <c r="WDO130" s="389"/>
      <c r="WDP130" s="390"/>
      <c r="WDQ130" s="388"/>
      <c r="WDR130" s="214"/>
      <c r="WDS130" s="389"/>
      <c r="WDT130" s="390"/>
      <c r="WDU130" s="388"/>
      <c r="WDV130" s="214"/>
      <c r="WDW130" s="389"/>
      <c r="WDX130" s="390"/>
      <c r="WDY130" s="388"/>
      <c r="WDZ130" s="214"/>
      <c r="WEA130" s="389"/>
      <c r="WEB130" s="390"/>
      <c r="WEC130" s="388"/>
      <c r="WED130" s="214"/>
      <c r="WEE130" s="389"/>
      <c r="WEF130" s="390"/>
      <c r="WEG130" s="388"/>
      <c r="WEH130" s="214"/>
      <c r="WEI130" s="389"/>
      <c r="WEJ130" s="390"/>
      <c r="WEK130" s="388"/>
      <c r="WEL130" s="214"/>
      <c r="WEM130" s="389"/>
      <c r="WEN130" s="390"/>
      <c r="WEO130" s="388"/>
      <c r="WEP130" s="214"/>
      <c r="WEQ130" s="389"/>
      <c r="WER130" s="390"/>
      <c r="WES130" s="388"/>
      <c r="WET130" s="214"/>
      <c r="WEU130" s="389"/>
      <c r="WEV130" s="390"/>
      <c r="WEW130" s="388"/>
      <c r="WEX130" s="214"/>
      <c r="WEY130" s="389"/>
      <c r="WEZ130" s="390"/>
      <c r="WFA130" s="388"/>
      <c r="WFB130" s="214"/>
      <c r="WFC130" s="389"/>
      <c r="WFD130" s="390"/>
      <c r="WFE130" s="388"/>
      <c r="WFF130" s="214"/>
      <c r="WFG130" s="389"/>
      <c r="WFH130" s="390"/>
      <c r="WFI130" s="388"/>
      <c r="WFJ130" s="214"/>
      <c r="WFK130" s="389"/>
      <c r="WFL130" s="390"/>
      <c r="WFM130" s="388"/>
      <c r="WFN130" s="214"/>
      <c r="WFO130" s="389"/>
      <c r="WFP130" s="390"/>
      <c r="WFQ130" s="388"/>
      <c r="WFR130" s="214"/>
      <c r="WFS130" s="389"/>
      <c r="WFT130" s="390"/>
      <c r="WFU130" s="388"/>
      <c r="WFV130" s="214"/>
      <c r="WFW130" s="389"/>
      <c r="WFX130" s="390"/>
      <c r="WFY130" s="388"/>
      <c r="WFZ130" s="214"/>
      <c r="WGA130" s="389"/>
      <c r="WGB130" s="390"/>
      <c r="WGC130" s="388"/>
      <c r="WGD130" s="214"/>
      <c r="WGE130" s="389"/>
      <c r="WGF130" s="390"/>
      <c r="WGG130" s="388"/>
      <c r="WGH130" s="214"/>
      <c r="WGI130" s="389"/>
      <c r="WGJ130" s="390"/>
      <c r="WGK130" s="388"/>
      <c r="WGL130" s="214"/>
      <c r="WGM130" s="389"/>
      <c r="WGN130" s="390"/>
      <c r="WGO130" s="388"/>
      <c r="WGP130" s="214"/>
      <c r="WGQ130" s="389"/>
      <c r="WGR130" s="390"/>
      <c r="WGS130" s="388"/>
      <c r="WGT130" s="214"/>
      <c r="WGU130" s="389"/>
      <c r="WGV130" s="390"/>
      <c r="WGW130" s="388"/>
      <c r="WGX130" s="214"/>
      <c r="WGY130" s="389"/>
      <c r="WGZ130" s="390"/>
      <c r="WHA130" s="388"/>
      <c r="WHB130" s="214"/>
      <c r="WHC130" s="389"/>
      <c r="WHD130" s="390"/>
      <c r="WHE130" s="388"/>
      <c r="WHF130" s="214"/>
      <c r="WHG130" s="389"/>
      <c r="WHH130" s="390"/>
      <c r="WHI130" s="388"/>
      <c r="WHJ130" s="214"/>
      <c r="WHK130" s="389"/>
      <c r="WHL130" s="390"/>
      <c r="WHM130" s="388"/>
      <c r="WHN130" s="214"/>
      <c r="WHO130" s="389"/>
      <c r="WHP130" s="390"/>
      <c r="WHQ130" s="388"/>
      <c r="WHR130" s="214"/>
      <c r="WHS130" s="389"/>
      <c r="WHT130" s="390"/>
      <c r="WHU130" s="388"/>
      <c r="WHV130" s="214"/>
      <c r="WHW130" s="389"/>
      <c r="WHX130" s="390"/>
      <c r="WHY130" s="388"/>
      <c r="WHZ130" s="214"/>
      <c r="WIA130" s="389"/>
      <c r="WIB130" s="390"/>
      <c r="WIC130" s="388"/>
      <c r="WID130" s="214"/>
      <c r="WIE130" s="389"/>
      <c r="WIF130" s="390"/>
      <c r="WIG130" s="388"/>
      <c r="WIH130" s="214"/>
      <c r="WII130" s="389"/>
      <c r="WIJ130" s="390"/>
      <c r="WIK130" s="388"/>
      <c r="WIL130" s="214"/>
      <c r="WIM130" s="389"/>
      <c r="WIN130" s="390"/>
      <c r="WIO130" s="388"/>
      <c r="WIP130" s="214"/>
      <c r="WIQ130" s="389"/>
      <c r="WIR130" s="390"/>
      <c r="WIS130" s="388"/>
      <c r="WIT130" s="214"/>
      <c r="WIU130" s="389"/>
      <c r="WIV130" s="390"/>
      <c r="WIW130" s="388"/>
      <c r="WIX130" s="214"/>
      <c r="WIY130" s="389"/>
      <c r="WIZ130" s="390"/>
      <c r="WJA130" s="388"/>
      <c r="WJB130" s="214"/>
      <c r="WJC130" s="389"/>
      <c r="WJD130" s="390"/>
      <c r="WJE130" s="388"/>
      <c r="WJF130" s="214"/>
      <c r="WJG130" s="389"/>
      <c r="WJH130" s="390"/>
      <c r="WJI130" s="388"/>
      <c r="WJJ130" s="214"/>
      <c r="WJK130" s="389"/>
      <c r="WJL130" s="390"/>
      <c r="WJM130" s="388"/>
      <c r="WJN130" s="214"/>
      <c r="WJO130" s="389"/>
      <c r="WJP130" s="390"/>
      <c r="WJQ130" s="388"/>
      <c r="WJR130" s="214"/>
      <c r="WJS130" s="389"/>
      <c r="WJT130" s="390"/>
      <c r="WJU130" s="388"/>
      <c r="WJV130" s="214"/>
      <c r="WJW130" s="389"/>
      <c r="WJX130" s="390"/>
      <c r="WJY130" s="388"/>
      <c r="WJZ130" s="214"/>
      <c r="WKA130" s="389"/>
      <c r="WKB130" s="390"/>
      <c r="WKC130" s="388"/>
      <c r="WKD130" s="214"/>
      <c r="WKE130" s="389"/>
      <c r="WKF130" s="390"/>
      <c r="WKG130" s="388"/>
      <c r="WKH130" s="214"/>
      <c r="WKI130" s="389"/>
      <c r="WKJ130" s="390"/>
      <c r="WKK130" s="388"/>
      <c r="WKL130" s="214"/>
      <c r="WKM130" s="389"/>
      <c r="WKN130" s="390"/>
      <c r="WKO130" s="388"/>
      <c r="WKP130" s="214"/>
      <c r="WKQ130" s="389"/>
      <c r="WKR130" s="390"/>
      <c r="WKS130" s="388"/>
      <c r="WKT130" s="214"/>
      <c r="WKU130" s="389"/>
      <c r="WKV130" s="390"/>
      <c r="WKW130" s="388"/>
      <c r="WKX130" s="214"/>
      <c r="WKY130" s="389"/>
      <c r="WKZ130" s="390"/>
      <c r="WLA130" s="388"/>
      <c r="WLB130" s="214"/>
      <c r="WLC130" s="389"/>
      <c r="WLD130" s="390"/>
      <c r="WLE130" s="388"/>
      <c r="WLF130" s="214"/>
      <c r="WLG130" s="389"/>
      <c r="WLH130" s="390"/>
      <c r="WLI130" s="388"/>
      <c r="WLJ130" s="214"/>
      <c r="WLK130" s="389"/>
      <c r="WLL130" s="390"/>
      <c r="WLM130" s="388"/>
      <c r="WLN130" s="214"/>
      <c r="WLO130" s="389"/>
      <c r="WLP130" s="390"/>
      <c r="WLQ130" s="388"/>
      <c r="WLR130" s="214"/>
      <c r="WLS130" s="389"/>
      <c r="WLT130" s="390"/>
      <c r="WLU130" s="388"/>
      <c r="WLV130" s="214"/>
      <c r="WLW130" s="389"/>
      <c r="WLX130" s="390"/>
      <c r="WLY130" s="388"/>
      <c r="WLZ130" s="214"/>
      <c r="WMA130" s="389"/>
      <c r="WMB130" s="390"/>
      <c r="WMC130" s="388"/>
      <c r="WMD130" s="214"/>
      <c r="WME130" s="389"/>
      <c r="WMF130" s="390"/>
      <c r="WMG130" s="388"/>
      <c r="WMH130" s="214"/>
      <c r="WMI130" s="389"/>
      <c r="WMJ130" s="390"/>
      <c r="WMK130" s="388"/>
      <c r="WML130" s="214"/>
      <c r="WMM130" s="389"/>
      <c r="WMN130" s="390"/>
      <c r="WMO130" s="388"/>
      <c r="WMP130" s="214"/>
      <c r="WMQ130" s="389"/>
      <c r="WMR130" s="390"/>
      <c r="WMS130" s="388"/>
      <c r="WMT130" s="214"/>
      <c r="WMU130" s="389"/>
      <c r="WMV130" s="390"/>
      <c r="WMW130" s="388"/>
      <c r="WMX130" s="214"/>
      <c r="WMY130" s="389"/>
      <c r="WMZ130" s="390"/>
      <c r="WNA130" s="388"/>
      <c r="WNB130" s="214"/>
      <c r="WNC130" s="389"/>
      <c r="WND130" s="390"/>
      <c r="WNE130" s="388"/>
      <c r="WNF130" s="214"/>
      <c r="WNG130" s="389"/>
      <c r="WNH130" s="390"/>
      <c r="WNI130" s="388"/>
      <c r="WNJ130" s="214"/>
      <c r="WNK130" s="389"/>
      <c r="WNL130" s="390"/>
      <c r="WNM130" s="388"/>
      <c r="WNN130" s="214"/>
      <c r="WNO130" s="389"/>
      <c r="WNP130" s="390"/>
      <c r="WNQ130" s="388"/>
      <c r="WNR130" s="214"/>
      <c r="WNS130" s="389"/>
      <c r="WNT130" s="390"/>
      <c r="WNU130" s="388"/>
      <c r="WNV130" s="214"/>
      <c r="WNW130" s="389"/>
      <c r="WNX130" s="390"/>
      <c r="WNY130" s="388"/>
      <c r="WNZ130" s="214"/>
      <c r="WOA130" s="389"/>
      <c r="WOB130" s="390"/>
      <c r="WOC130" s="388"/>
      <c r="WOD130" s="214"/>
      <c r="WOE130" s="389"/>
      <c r="WOF130" s="390"/>
      <c r="WOG130" s="388"/>
      <c r="WOH130" s="214"/>
      <c r="WOI130" s="389"/>
      <c r="WOJ130" s="390"/>
      <c r="WOK130" s="388"/>
      <c r="WOL130" s="214"/>
      <c r="WOM130" s="389"/>
      <c r="WON130" s="390"/>
      <c r="WOO130" s="388"/>
      <c r="WOP130" s="214"/>
      <c r="WOQ130" s="389"/>
      <c r="WOR130" s="390"/>
      <c r="WOS130" s="388"/>
      <c r="WOT130" s="214"/>
      <c r="WOU130" s="389"/>
      <c r="WOV130" s="390"/>
      <c r="WOW130" s="388"/>
      <c r="WOX130" s="214"/>
      <c r="WOY130" s="389"/>
      <c r="WOZ130" s="390"/>
      <c r="WPA130" s="388"/>
      <c r="WPB130" s="214"/>
      <c r="WPC130" s="389"/>
      <c r="WPD130" s="390"/>
      <c r="WPE130" s="388"/>
      <c r="WPF130" s="214"/>
      <c r="WPG130" s="389"/>
      <c r="WPH130" s="390"/>
      <c r="WPI130" s="388"/>
      <c r="WPJ130" s="214"/>
      <c r="WPK130" s="389"/>
      <c r="WPL130" s="390"/>
      <c r="WPM130" s="388"/>
      <c r="WPN130" s="214"/>
      <c r="WPO130" s="389"/>
      <c r="WPP130" s="390"/>
      <c r="WPQ130" s="388"/>
      <c r="WPR130" s="214"/>
      <c r="WPS130" s="389"/>
      <c r="WPT130" s="390"/>
      <c r="WPU130" s="388"/>
      <c r="WPV130" s="214"/>
      <c r="WPW130" s="389"/>
      <c r="WPX130" s="390"/>
      <c r="WPY130" s="388"/>
      <c r="WPZ130" s="214"/>
      <c r="WQA130" s="389"/>
      <c r="WQB130" s="390"/>
      <c r="WQC130" s="388"/>
      <c r="WQD130" s="214"/>
      <c r="WQE130" s="389"/>
      <c r="WQF130" s="390"/>
      <c r="WQG130" s="388"/>
      <c r="WQH130" s="214"/>
      <c r="WQI130" s="389"/>
      <c r="WQJ130" s="390"/>
      <c r="WQK130" s="388"/>
      <c r="WQL130" s="214"/>
      <c r="WQM130" s="389"/>
      <c r="WQN130" s="390"/>
      <c r="WQO130" s="388"/>
      <c r="WQP130" s="214"/>
      <c r="WQQ130" s="389"/>
      <c r="WQR130" s="390"/>
      <c r="WQS130" s="388"/>
      <c r="WQT130" s="214"/>
      <c r="WQU130" s="389"/>
      <c r="WQV130" s="390"/>
      <c r="WQW130" s="388"/>
      <c r="WQX130" s="214"/>
      <c r="WQY130" s="389"/>
      <c r="WQZ130" s="390"/>
      <c r="WRA130" s="388"/>
      <c r="WRB130" s="214"/>
      <c r="WRC130" s="389"/>
      <c r="WRD130" s="390"/>
      <c r="WRE130" s="388"/>
      <c r="WRF130" s="214"/>
      <c r="WRG130" s="389"/>
      <c r="WRH130" s="390"/>
      <c r="WRI130" s="388"/>
      <c r="WRJ130" s="214"/>
      <c r="WRK130" s="389"/>
      <c r="WRL130" s="390"/>
      <c r="WRM130" s="388"/>
      <c r="WRN130" s="214"/>
      <c r="WRO130" s="389"/>
      <c r="WRP130" s="390"/>
      <c r="WRQ130" s="388"/>
      <c r="WRR130" s="214"/>
      <c r="WRS130" s="389"/>
      <c r="WRT130" s="390"/>
      <c r="WRU130" s="388"/>
      <c r="WRV130" s="214"/>
      <c r="WRW130" s="389"/>
      <c r="WRX130" s="390"/>
      <c r="WRY130" s="388"/>
      <c r="WRZ130" s="214"/>
      <c r="WSA130" s="389"/>
      <c r="WSB130" s="390"/>
      <c r="WSC130" s="388"/>
      <c r="WSD130" s="214"/>
      <c r="WSE130" s="389"/>
      <c r="WSF130" s="390"/>
      <c r="WSG130" s="388"/>
      <c r="WSH130" s="214"/>
      <c r="WSI130" s="389"/>
      <c r="WSJ130" s="390"/>
      <c r="WSK130" s="388"/>
      <c r="WSL130" s="214"/>
      <c r="WSM130" s="389"/>
      <c r="WSN130" s="390"/>
      <c r="WSO130" s="388"/>
      <c r="WSP130" s="214"/>
      <c r="WSQ130" s="389"/>
      <c r="WSR130" s="390"/>
      <c r="WSS130" s="388"/>
      <c r="WST130" s="214"/>
      <c r="WSU130" s="389"/>
      <c r="WSV130" s="390"/>
      <c r="WSW130" s="388"/>
      <c r="WSX130" s="214"/>
      <c r="WSY130" s="389"/>
      <c r="WSZ130" s="390"/>
      <c r="WTA130" s="388"/>
      <c r="WTB130" s="214"/>
      <c r="WTC130" s="389"/>
      <c r="WTD130" s="390"/>
      <c r="WTE130" s="388"/>
      <c r="WTF130" s="214"/>
      <c r="WTG130" s="389"/>
      <c r="WTH130" s="390"/>
      <c r="WTI130" s="388"/>
      <c r="WTJ130" s="214"/>
      <c r="WTK130" s="389"/>
      <c r="WTL130" s="390"/>
      <c r="WTM130" s="388"/>
      <c r="WTN130" s="214"/>
      <c r="WTO130" s="389"/>
      <c r="WTP130" s="390"/>
      <c r="WTQ130" s="388"/>
      <c r="WTR130" s="214"/>
      <c r="WTS130" s="389"/>
      <c r="WTT130" s="390"/>
      <c r="WTU130" s="388"/>
      <c r="WTV130" s="214"/>
      <c r="WTW130" s="389"/>
      <c r="WTX130" s="390"/>
      <c r="WTY130" s="388"/>
      <c r="WTZ130" s="214"/>
      <c r="WUA130" s="389"/>
      <c r="WUB130" s="390"/>
      <c r="WUC130" s="388"/>
      <c r="WUD130" s="214"/>
      <c r="WUE130" s="389"/>
      <c r="WUF130" s="390"/>
      <c r="WUG130" s="388"/>
      <c r="WUH130" s="214"/>
      <c r="WUI130" s="389"/>
      <c r="WUJ130" s="390"/>
      <c r="WUK130" s="388"/>
      <c r="WUL130" s="214"/>
      <c r="WUM130" s="389"/>
      <c r="WUN130" s="390"/>
      <c r="WUO130" s="388"/>
      <c r="WUP130" s="214"/>
      <c r="WUQ130" s="389"/>
      <c r="WUR130" s="390"/>
      <c r="WUS130" s="388"/>
      <c r="WUT130" s="214"/>
      <c r="WUU130" s="389"/>
      <c r="WUV130" s="390"/>
      <c r="WUW130" s="388"/>
      <c r="WUX130" s="214"/>
      <c r="WUY130" s="389"/>
      <c r="WUZ130" s="390"/>
      <c r="WVA130" s="388"/>
      <c r="WVB130" s="214"/>
      <c r="WVC130" s="389"/>
      <c r="WVD130" s="390"/>
      <c r="WVE130" s="388"/>
      <c r="WVF130" s="214"/>
      <c r="WVG130" s="389"/>
      <c r="WVH130" s="390"/>
      <c r="WVI130" s="388"/>
      <c r="WVJ130" s="214"/>
      <c r="WVK130" s="389"/>
      <c r="WVL130" s="390"/>
      <c r="WVM130" s="388"/>
      <c r="WVN130" s="214"/>
      <c r="WVO130" s="389"/>
      <c r="WVP130" s="390"/>
      <c r="WVQ130" s="388"/>
      <c r="WVR130" s="214"/>
      <c r="WVS130" s="389"/>
      <c r="WVT130" s="390"/>
      <c r="WVU130" s="388"/>
      <c r="WVV130" s="214"/>
      <c r="WVW130" s="389"/>
      <c r="WVX130" s="390"/>
      <c r="WVY130" s="388"/>
      <c r="WVZ130" s="214"/>
      <c r="WWA130" s="389"/>
      <c r="WWB130" s="390"/>
      <c r="WWC130" s="388"/>
      <c r="WWD130" s="214"/>
      <c r="WWE130" s="389"/>
      <c r="WWF130" s="390"/>
      <c r="WWG130" s="388"/>
      <c r="WWH130" s="214"/>
      <c r="WWI130" s="389"/>
      <c r="WWJ130" s="390"/>
      <c r="WWK130" s="388"/>
      <c r="WWL130" s="214"/>
      <c r="WWM130" s="389"/>
      <c r="WWN130" s="390"/>
      <c r="WWO130" s="388"/>
      <c r="WWP130" s="214"/>
      <c r="WWQ130" s="389"/>
      <c r="WWR130" s="390"/>
      <c r="WWS130" s="388"/>
      <c r="WWT130" s="214"/>
      <c r="WWU130" s="389"/>
      <c r="WWV130" s="390"/>
      <c r="WWW130" s="388"/>
      <c r="WWX130" s="214"/>
      <c r="WWY130" s="389"/>
      <c r="WWZ130" s="390"/>
      <c r="WXA130" s="388"/>
      <c r="WXB130" s="214"/>
      <c r="WXC130" s="389"/>
      <c r="WXD130" s="390"/>
      <c r="WXE130" s="388"/>
      <c r="WXF130" s="214"/>
      <c r="WXG130" s="389"/>
      <c r="WXH130" s="390"/>
      <c r="WXI130" s="388"/>
      <c r="WXJ130" s="214"/>
      <c r="WXK130" s="389"/>
      <c r="WXL130" s="390"/>
      <c r="WXM130" s="388"/>
      <c r="WXN130" s="214"/>
      <c r="WXO130" s="389"/>
      <c r="WXP130" s="390"/>
      <c r="WXQ130" s="388"/>
      <c r="WXR130" s="214"/>
      <c r="WXS130" s="389"/>
      <c r="WXT130" s="390"/>
      <c r="WXU130" s="388"/>
      <c r="WXV130" s="214"/>
      <c r="WXW130" s="389"/>
      <c r="WXX130" s="390"/>
      <c r="WXY130" s="388"/>
      <c r="WXZ130" s="214"/>
      <c r="WYA130" s="389"/>
      <c r="WYB130" s="390"/>
      <c r="WYC130" s="388"/>
      <c r="WYD130" s="214"/>
      <c r="WYE130" s="389"/>
      <c r="WYF130" s="390"/>
      <c r="WYG130" s="388"/>
      <c r="WYH130" s="214"/>
      <c r="WYI130" s="389"/>
      <c r="WYJ130" s="390"/>
      <c r="WYK130" s="388"/>
      <c r="WYL130" s="214"/>
      <c r="WYM130" s="389"/>
      <c r="WYN130" s="390"/>
      <c r="WYO130" s="388"/>
      <c r="WYP130" s="214"/>
      <c r="WYQ130" s="389"/>
      <c r="WYR130" s="390"/>
      <c r="WYS130" s="388"/>
      <c r="WYT130" s="214"/>
      <c r="WYU130" s="389"/>
      <c r="WYV130" s="390"/>
      <c r="WYW130" s="388"/>
      <c r="WYX130" s="214"/>
      <c r="WYY130" s="389"/>
      <c r="WYZ130" s="390"/>
      <c r="WZA130" s="388"/>
      <c r="WZB130" s="214"/>
      <c r="WZC130" s="389"/>
      <c r="WZD130" s="390"/>
      <c r="WZE130" s="388"/>
      <c r="WZF130" s="214"/>
      <c r="WZG130" s="389"/>
      <c r="WZH130" s="390"/>
      <c r="WZI130" s="388"/>
      <c r="WZJ130" s="214"/>
      <c r="WZK130" s="389"/>
      <c r="WZL130" s="390"/>
      <c r="WZM130" s="388"/>
      <c r="WZN130" s="214"/>
      <c r="WZO130" s="389"/>
      <c r="WZP130" s="390"/>
      <c r="WZQ130" s="388"/>
      <c r="WZR130" s="214"/>
      <c r="WZS130" s="389"/>
      <c r="WZT130" s="390"/>
      <c r="WZU130" s="388"/>
      <c r="WZV130" s="214"/>
      <c r="WZW130" s="389"/>
      <c r="WZX130" s="390"/>
      <c r="WZY130" s="388"/>
      <c r="WZZ130" s="214"/>
      <c r="XAA130" s="389"/>
      <c r="XAB130" s="390"/>
      <c r="XAC130" s="388"/>
      <c r="XAD130" s="214"/>
      <c r="XAE130" s="389"/>
      <c r="XAF130" s="390"/>
      <c r="XAG130" s="388"/>
      <c r="XAH130" s="214"/>
      <c r="XAI130" s="389"/>
      <c r="XAJ130" s="390"/>
      <c r="XAK130" s="388"/>
      <c r="XAL130" s="214"/>
      <c r="XAM130" s="389"/>
      <c r="XAN130" s="390"/>
      <c r="XAO130" s="388"/>
      <c r="XAP130" s="214"/>
      <c r="XAQ130" s="389"/>
      <c r="XAR130" s="390"/>
      <c r="XAS130" s="388"/>
      <c r="XAT130" s="214"/>
      <c r="XAU130" s="389"/>
      <c r="XAV130" s="390"/>
      <c r="XAW130" s="388"/>
      <c r="XAX130" s="214"/>
      <c r="XAY130" s="389"/>
      <c r="XAZ130" s="390"/>
      <c r="XBA130" s="388"/>
      <c r="XBB130" s="214"/>
      <c r="XBC130" s="389"/>
      <c r="XBD130" s="390"/>
      <c r="XBE130" s="388"/>
      <c r="XBF130" s="214"/>
      <c r="XBG130" s="389"/>
      <c r="XBH130" s="390"/>
      <c r="XBI130" s="388"/>
      <c r="XBJ130" s="214"/>
      <c r="XBK130" s="389"/>
      <c r="XBL130" s="390"/>
      <c r="XBM130" s="388"/>
      <c r="XBN130" s="214"/>
      <c r="XBO130" s="389"/>
      <c r="XBP130" s="390"/>
      <c r="XBQ130" s="388"/>
      <c r="XBR130" s="214"/>
      <c r="XBS130" s="389"/>
      <c r="XBT130" s="390"/>
      <c r="XBU130" s="388"/>
      <c r="XBV130" s="214"/>
      <c r="XBW130" s="389"/>
      <c r="XBX130" s="390"/>
      <c r="XBY130" s="388"/>
      <c r="XBZ130" s="214"/>
      <c r="XCA130" s="389"/>
      <c r="XCB130" s="390"/>
      <c r="XCC130" s="388"/>
      <c r="XCD130" s="214"/>
      <c r="XCE130" s="389"/>
      <c r="XCF130" s="390"/>
      <c r="XCG130" s="388"/>
      <c r="XCH130" s="214"/>
      <c r="XCI130" s="389"/>
      <c r="XCJ130" s="390"/>
      <c r="XCK130" s="388"/>
      <c r="XCL130" s="214"/>
      <c r="XCM130" s="389"/>
      <c r="XCN130" s="390"/>
      <c r="XCO130" s="388"/>
      <c r="XCP130" s="214"/>
      <c r="XCQ130" s="389"/>
      <c r="XCR130" s="390"/>
      <c r="XCS130" s="388"/>
      <c r="XCT130" s="214"/>
      <c r="XCU130" s="389"/>
      <c r="XCV130" s="390"/>
      <c r="XCW130" s="388"/>
      <c r="XCX130" s="214"/>
      <c r="XCY130" s="389"/>
      <c r="XCZ130" s="390"/>
      <c r="XDA130" s="388"/>
      <c r="XDB130" s="214"/>
      <c r="XDC130" s="389"/>
      <c r="XDD130" s="390"/>
      <c r="XDE130" s="388"/>
      <c r="XDF130" s="214"/>
      <c r="XDG130" s="389"/>
      <c r="XDH130" s="390"/>
      <c r="XDI130" s="388"/>
      <c r="XDJ130" s="214"/>
      <c r="XDK130" s="389"/>
      <c r="XDL130" s="390"/>
      <c r="XDM130" s="388"/>
      <c r="XDN130" s="214"/>
      <c r="XDO130" s="389"/>
      <c r="XDP130" s="390"/>
      <c r="XDQ130" s="388"/>
      <c r="XDR130" s="214"/>
      <c r="XDS130" s="389"/>
      <c r="XDT130" s="390"/>
      <c r="XDU130" s="388"/>
      <c r="XDV130" s="214"/>
      <c r="XDW130" s="389"/>
      <c r="XDX130" s="390"/>
      <c r="XDY130" s="388"/>
      <c r="XDZ130" s="214"/>
      <c r="XEA130" s="389"/>
      <c r="XEB130" s="390"/>
      <c r="XEC130" s="388"/>
      <c r="XED130" s="214"/>
      <c r="XEE130" s="389"/>
      <c r="XEF130" s="390"/>
      <c r="XEG130" s="388"/>
      <c r="XEH130" s="214"/>
      <c r="XEI130" s="389"/>
      <c r="XEJ130" s="390"/>
      <c r="XEK130" s="388"/>
      <c r="XEL130" s="214"/>
      <c r="XEM130" s="389"/>
      <c r="XEN130" s="390"/>
      <c r="XEO130" s="388"/>
      <c r="XEP130" s="214"/>
      <c r="XEQ130" s="389"/>
      <c r="XER130" s="390"/>
      <c r="XES130" s="388"/>
      <c r="XET130" s="214"/>
      <c r="XEU130" s="389"/>
      <c r="XEV130" s="390"/>
    </row>
    <row r="131" spans="1:16376" s="113" customFormat="1" x14ac:dyDescent="0.25">
      <c r="A131" s="51" t="s">
        <v>105</v>
      </c>
      <c r="B131" s="74" t="s">
        <v>95</v>
      </c>
      <c r="C131" s="138" t="s">
        <v>1377</v>
      </c>
      <c r="D131" s="201">
        <f>D132</f>
        <v>37972812.600000001</v>
      </c>
      <c r="E131" s="201">
        <f>E132</f>
        <v>35033820.68</v>
      </c>
      <c r="F131" s="365">
        <f>D131-E131</f>
        <v>2938991.9200000018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2"/>
      <c r="AE131" s="112"/>
      <c r="AF131" s="112"/>
      <c r="AG131" s="112"/>
      <c r="AH131" s="112"/>
      <c r="AI131" s="112"/>
      <c r="AJ131" s="112"/>
    </row>
    <row r="132" spans="1:16376" s="113" customFormat="1" ht="14.25" customHeight="1" x14ac:dyDescent="0.25">
      <c r="A132" s="50" t="s">
        <v>168</v>
      </c>
      <c r="B132" s="74" t="s">
        <v>95</v>
      </c>
      <c r="C132" s="142" t="s">
        <v>1378</v>
      </c>
      <c r="D132" s="202">
        <v>37972812.600000001</v>
      </c>
      <c r="E132" s="203">
        <v>35033820.68</v>
      </c>
      <c r="F132" s="366">
        <f>D132-E132</f>
        <v>2938991.9200000018</v>
      </c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2"/>
      <c r="AE132" s="112"/>
      <c r="AF132" s="112"/>
      <c r="AG132" s="112"/>
      <c r="AH132" s="112"/>
      <c r="AI132" s="112"/>
      <c r="AJ132" s="112"/>
    </row>
    <row r="133" spans="1:16376" s="60" customFormat="1" ht="23.25" x14ac:dyDescent="0.25">
      <c r="A133" s="130" t="s">
        <v>1121</v>
      </c>
      <c r="B133" s="74" t="s">
        <v>95</v>
      </c>
      <c r="C133" s="137" t="s">
        <v>1379</v>
      </c>
      <c r="D133" s="207">
        <f>D136+D134</f>
        <v>812060</v>
      </c>
      <c r="E133" s="207">
        <f>E136+E134</f>
        <v>812060</v>
      </c>
      <c r="F133" s="372">
        <f>D133-E133</f>
        <v>0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9"/>
      <c r="AE133" s="59"/>
      <c r="AF133" s="59"/>
      <c r="AG133" s="59"/>
      <c r="AH133" s="59"/>
      <c r="AI133" s="59"/>
      <c r="AJ133" s="59"/>
    </row>
    <row r="134" spans="1:16376" s="7" customFormat="1" ht="34.5" x14ac:dyDescent="0.25">
      <c r="A134" s="130" t="s">
        <v>106</v>
      </c>
      <c r="B134" s="74" t="s">
        <v>95</v>
      </c>
      <c r="C134" s="137" t="s">
        <v>1380</v>
      </c>
      <c r="D134" s="197">
        <f>D135</f>
        <v>10560</v>
      </c>
      <c r="E134" s="197">
        <f>E135</f>
        <v>10560</v>
      </c>
      <c r="F134" s="365">
        <f t="shared" ref="F134" si="8">D134-E134</f>
        <v>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6"/>
      <c r="AE134" s="6"/>
      <c r="AF134" s="6"/>
      <c r="AG134" s="6"/>
      <c r="AH134" s="6"/>
      <c r="AI134" s="6"/>
      <c r="AJ134" s="6"/>
    </row>
    <row r="135" spans="1:16376" s="7" customFormat="1" ht="33.75" customHeight="1" x14ac:dyDescent="0.25">
      <c r="A135" s="132" t="s">
        <v>165</v>
      </c>
      <c r="B135" s="74" t="s">
        <v>95</v>
      </c>
      <c r="C135" s="135" t="s">
        <v>1381</v>
      </c>
      <c r="D135" s="204">
        <v>10560</v>
      </c>
      <c r="E135" s="204">
        <v>10560</v>
      </c>
      <c r="F135" s="371">
        <f>D135-E135</f>
        <v>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6"/>
      <c r="AE135" s="6"/>
      <c r="AF135" s="6"/>
      <c r="AG135" s="6"/>
      <c r="AH135" s="6"/>
      <c r="AI135" s="6"/>
      <c r="AJ135" s="6"/>
    </row>
    <row r="136" spans="1:16376" s="7" customFormat="1" ht="38.25" customHeight="1" x14ac:dyDescent="0.25">
      <c r="A136" s="130" t="s">
        <v>223</v>
      </c>
      <c r="B136" s="74" t="s">
        <v>95</v>
      </c>
      <c r="C136" s="137" t="s">
        <v>1382</v>
      </c>
      <c r="D136" s="197">
        <f>D137</f>
        <v>801500</v>
      </c>
      <c r="E136" s="197">
        <f>E137</f>
        <v>801500</v>
      </c>
      <c r="F136" s="365">
        <f>D136-E136</f>
        <v>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6"/>
      <c r="AE136" s="6"/>
      <c r="AF136" s="6"/>
      <c r="AG136" s="6"/>
      <c r="AH136" s="6"/>
      <c r="AI136" s="6"/>
      <c r="AJ136" s="6"/>
    </row>
    <row r="137" spans="1:16376" s="7" customFormat="1" ht="41.25" customHeight="1" x14ac:dyDescent="0.25">
      <c r="A137" s="132" t="s">
        <v>164</v>
      </c>
      <c r="B137" s="74" t="s">
        <v>95</v>
      </c>
      <c r="C137" s="135" t="s">
        <v>1383</v>
      </c>
      <c r="D137" s="204">
        <v>801500</v>
      </c>
      <c r="E137" s="204">
        <v>801500</v>
      </c>
      <c r="F137" s="371">
        <f>D137-E137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6"/>
      <c r="AE137" s="6"/>
      <c r="AF137" s="6"/>
      <c r="AG137" s="6"/>
      <c r="AH137" s="6"/>
      <c r="AI137" s="6"/>
      <c r="AJ137" s="6"/>
    </row>
    <row r="138" spans="1:16376" s="39" customFormat="1" hidden="1" x14ac:dyDescent="0.25">
      <c r="A138" s="51" t="s">
        <v>1094</v>
      </c>
      <c r="B138" s="75"/>
      <c r="C138" s="138" t="s">
        <v>1482</v>
      </c>
      <c r="D138" s="201">
        <f>D139+D142</f>
        <v>0</v>
      </c>
      <c r="E138" s="201">
        <f>E139+E142</f>
        <v>0</v>
      </c>
      <c r="F138" s="83">
        <f t="shared" ref="F138:F146" si="9">D138-E138</f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8"/>
      <c r="AE138" s="38"/>
      <c r="AF138" s="38"/>
      <c r="AG138" s="38"/>
      <c r="AH138" s="38"/>
      <c r="AI138" s="38"/>
      <c r="AJ138" s="38"/>
    </row>
    <row r="139" spans="1:16376" s="113" customFormat="1" ht="45" hidden="1" x14ac:dyDescent="0.25">
      <c r="A139" s="51" t="s">
        <v>1502</v>
      </c>
      <c r="B139" s="73"/>
      <c r="C139" s="138" t="s">
        <v>1500</v>
      </c>
      <c r="D139" s="201">
        <f>D140+D141</f>
        <v>0</v>
      </c>
      <c r="E139" s="201">
        <f>E140+E141</f>
        <v>0</v>
      </c>
      <c r="F139" s="365">
        <f>D139-E139</f>
        <v>0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2"/>
      <c r="AE139" s="112"/>
      <c r="AF139" s="112"/>
      <c r="AG139" s="112"/>
      <c r="AH139" s="112"/>
      <c r="AI139" s="112"/>
      <c r="AJ139" s="112"/>
    </row>
    <row r="140" spans="1:16376" s="113" customFormat="1" ht="21.75" hidden="1" customHeight="1" x14ac:dyDescent="0.25">
      <c r="A140" s="50" t="s">
        <v>916</v>
      </c>
      <c r="B140" s="73"/>
      <c r="C140" s="142" t="s">
        <v>1484</v>
      </c>
      <c r="D140" s="205">
        <v>0</v>
      </c>
      <c r="E140" s="206"/>
      <c r="F140" s="373">
        <f>D140-E140</f>
        <v>0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2"/>
      <c r="AE140" s="112"/>
      <c r="AF140" s="112"/>
      <c r="AG140" s="112"/>
      <c r="AH140" s="112"/>
      <c r="AI140" s="112"/>
      <c r="AJ140" s="112"/>
    </row>
    <row r="141" spans="1:16376" s="113" customFormat="1" ht="48.75" hidden="1" customHeight="1" x14ac:dyDescent="0.25">
      <c r="A141" s="50" t="s">
        <v>1501</v>
      </c>
      <c r="B141" s="73"/>
      <c r="C141" s="142" t="s">
        <v>1499</v>
      </c>
      <c r="D141" s="202">
        <v>0</v>
      </c>
      <c r="E141" s="203">
        <v>0</v>
      </c>
      <c r="F141" s="366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2"/>
      <c r="AE141" s="112"/>
      <c r="AF141" s="112"/>
      <c r="AG141" s="112"/>
      <c r="AH141" s="112"/>
      <c r="AI141" s="112"/>
      <c r="AJ141" s="112"/>
    </row>
    <row r="142" spans="1:16376" s="113" customFormat="1" hidden="1" x14ac:dyDescent="0.25">
      <c r="A142" s="51" t="s">
        <v>105</v>
      </c>
      <c r="B142" s="73"/>
      <c r="C142" s="138" t="s">
        <v>1479</v>
      </c>
      <c r="D142" s="201">
        <f>D143+D144</f>
        <v>0</v>
      </c>
      <c r="E142" s="201">
        <f>E143+E144</f>
        <v>0</v>
      </c>
      <c r="F142" s="365">
        <f>D142-E142</f>
        <v>0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2"/>
      <c r="AE142" s="112"/>
      <c r="AF142" s="112"/>
      <c r="AG142" s="112"/>
      <c r="AH142" s="112"/>
      <c r="AI142" s="112"/>
      <c r="AJ142" s="112"/>
    </row>
    <row r="143" spans="1:16376" s="113" customFormat="1" ht="21.75" hidden="1" customHeight="1" x14ac:dyDescent="0.25">
      <c r="A143" s="50" t="s">
        <v>916</v>
      </c>
      <c r="B143" s="73"/>
      <c r="C143" s="142" t="s">
        <v>1484</v>
      </c>
      <c r="D143" s="205">
        <v>0</v>
      </c>
      <c r="E143" s="206"/>
      <c r="F143" s="373">
        <f>D143-E143</f>
        <v>0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2"/>
      <c r="AE143" s="112"/>
      <c r="AF143" s="112"/>
      <c r="AG143" s="112"/>
      <c r="AH143" s="112"/>
      <c r="AI143" s="112"/>
      <c r="AJ143" s="112"/>
    </row>
    <row r="144" spans="1:16376" s="113" customFormat="1" ht="14.25" hidden="1" customHeight="1" x14ac:dyDescent="0.25">
      <c r="A144" s="50" t="s">
        <v>168</v>
      </c>
      <c r="B144" s="73"/>
      <c r="C144" s="142" t="s">
        <v>1480</v>
      </c>
      <c r="D144" s="202">
        <v>0</v>
      </c>
      <c r="E144" s="203">
        <v>0</v>
      </c>
      <c r="F144" s="366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2"/>
      <c r="AE144" s="112"/>
      <c r="AF144" s="112"/>
      <c r="AG144" s="112"/>
      <c r="AH144" s="112"/>
      <c r="AI144" s="112"/>
      <c r="AJ144" s="112"/>
    </row>
    <row r="145" spans="1:36" s="408" customFormat="1" ht="90" hidden="1" x14ac:dyDescent="0.25">
      <c r="A145" s="380" t="s">
        <v>1187</v>
      </c>
      <c r="B145" s="404"/>
      <c r="C145" s="382" t="s">
        <v>1126</v>
      </c>
      <c r="D145" s="383">
        <f>D146</f>
        <v>0</v>
      </c>
      <c r="E145" s="383">
        <f>E146</f>
        <v>0</v>
      </c>
      <c r="F145" s="405">
        <f t="shared" si="9"/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07"/>
      <c r="AE145" s="407"/>
      <c r="AF145" s="407"/>
      <c r="AG145" s="407"/>
      <c r="AH145" s="407"/>
      <c r="AI145" s="407"/>
      <c r="AJ145" s="407"/>
    </row>
    <row r="146" spans="1:36" s="42" customFormat="1" ht="100.5" hidden="1" customHeight="1" x14ac:dyDescent="0.25">
      <c r="A146" s="213" t="s">
        <v>1188</v>
      </c>
      <c r="B146" s="214"/>
      <c r="C146" s="385" t="s">
        <v>1127</v>
      </c>
      <c r="D146" s="338">
        <v>0</v>
      </c>
      <c r="E146" s="338">
        <v>0</v>
      </c>
      <c r="F146" s="405">
        <f t="shared" si="9"/>
        <v>0</v>
      </c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  <c r="AE146" s="41"/>
      <c r="AF146" s="41"/>
      <c r="AG146" s="41"/>
      <c r="AH146" s="41"/>
      <c r="AI146" s="41"/>
      <c r="AJ146" s="41"/>
    </row>
    <row r="147" spans="1:36" s="408" customFormat="1" ht="45" hidden="1" x14ac:dyDescent="0.25">
      <c r="A147" s="380" t="s">
        <v>1313</v>
      </c>
      <c r="B147" s="404"/>
      <c r="C147" s="382" t="s">
        <v>1298</v>
      </c>
      <c r="D147" s="383">
        <f>D148</f>
        <v>0</v>
      </c>
      <c r="E147" s="383">
        <f>E148</f>
        <v>0</v>
      </c>
      <c r="F147" s="405">
        <f t="shared" ref="F147:F148" si="10">D147-E147</f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07"/>
      <c r="AE147" s="407"/>
      <c r="AF147" s="407"/>
      <c r="AG147" s="407"/>
      <c r="AH147" s="407"/>
      <c r="AI147" s="407"/>
      <c r="AJ147" s="407"/>
    </row>
    <row r="148" spans="1:36" s="42" customFormat="1" ht="68.25" hidden="1" customHeight="1" x14ac:dyDescent="0.25">
      <c r="A148" s="342" t="s">
        <v>1314</v>
      </c>
      <c r="B148" s="214"/>
      <c r="C148" s="385" t="s">
        <v>1299</v>
      </c>
      <c r="D148" s="338">
        <v>0</v>
      </c>
      <c r="E148" s="338">
        <v>0</v>
      </c>
      <c r="F148" s="405">
        <f t="shared" si="10"/>
        <v>0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  <c r="AE148" s="41"/>
      <c r="AF148" s="41"/>
      <c r="AG148" s="41"/>
      <c r="AH148" s="41"/>
      <c r="AI148" s="41"/>
      <c r="AJ148" s="41"/>
    </row>
    <row r="149" spans="1:36" s="192" customFormat="1" hidden="1" x14ac:dyDescent="0.25">
      <c r="A149" s="380" t="s">
        <v>107</v>
      </c>
      <c r="B149" s="381"/>
      <c r="C149" s="382" t="s">
        <v>1308</v>
      </c>
      <c r="D149" s="383">
        <f>D150</f>
        <v>0</v>
      </c>
      <c r="E149" s="383">
        <f>E150</f>
        <v>0</v>
      </c>
      <c r="F149" s="410">
        <f>F150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1"/>
      <c r="AE149" s="211"/>
      <c r="AF149" s="211"/>
      <c r="AG149" s="211"/>
      <c r="AH149" s="211"/>
      <c r="AI149" s="211"/>
      <c r="AJ149" s="211"/>
    </row>
    <row r="150" spans="1:36" s="192" customFormat="1" ht="30" hidden="1" customHeight="1" x14ac:dyDescent="0.25">
      <c r="A150" s="342" t="s">
        <v>326</v>
      </c>
      <c r="B150" s="381"/>
      <c r="C150" s="385" t="s">
        <v>325</v>
      </c>
      <c r="D150" s="387">
        <f>D151</f>
        <v>0</v>
      </c>
      <c r="E150" s="387">
        <f>E151</f>
        <v>0</v>
      </c>
      <c r="F150" s="412">
        <f>D150-E150</f>
        <v>0</v>
      </c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1"/>
      <c r="AE150" s="211"/>
      <c r="AF150" s="211"/>
      <c r="AG150" s="211"/>
      <c r="AH150" s="211"/>
      <c r="AI150" s="211"/>
      <c r="AJ150" s="211"/>
    </row>
    <row r="151" spans="1:36" s="192" customFormat="1" ht="28.5" hidden="1" customHeight="1" x14ac:dyDescent="0.25">
      <c r="A151" s="342" t="s">
        <v>326</v>
      </c>
      <c r="B151" s="381"/>
      <c r="C151" s="385" t="s">
        <v>1347</v>
      </c>
      <c r="D151" s="386">
        <v>0</v>
      </c>
      <c r="E151" s="387">
        <v>0</v>
      </c>
      <c r="F151" s="412">
        <f>D151-E151</f>
        <v>0</v>
      </c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1"/>
      <c r="AE151" s="211"/>
      <c r="AF151" s="211"/>
      <c r="AG151" s="211"/>
      <c r="AH151" s="211"/>
      <c r="AI151" s="211"/>
      <c r="AJ151" s="211"/>
    </row>
    <row r="152" spans="1:36" s="39" customFormat="1" ht="70.5" customHeight="1" x14ac:dyDescent="0.25">
      <c r="A152" s="130" t="s">
        <v>1487</v>
      </c>
      <c r="B152" s="56"/>
      <c r="C152" s="134" t="s">
        <v>1154</v>
      </c>
      <c r="D152" s="200">
        <f>D155</f>
        <v>0</v>
      </c>
      <c r="E152" s="200">
        <f>E155</f>
        <v>404677.65</v>
      </c>
      <c r="F152" s="413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8"/>
      <c r="AE152" s="38"/>
      <c r="AF152" s="38"/>
      <c r="AG152" s="38"/>
      <c r="AH152" s="38"/>
      <c r="AI152" s="38"/>
      <c r="AJ152" s="38"/>
    </row>
    <row r="153" spans="1:36" s="39" customFormat="1" ht="84" customHeight="1" x14ac:dyDescent="0.25">
      <c r="A153" s="350" t="s">
        <v>1488</v>
      </c>
      <c r="B153" s="56"/>
      <c r="C153" s="134" t="s">
        <v>1485</v>
      </c>
      <c r="D153" s="200">
        <f>D155</f>
        <v>0</v>
      </c>
      <c r="E153" s="200">
        <f>E155</f>
        <v>404677.65</v>
      </c>
      <c r="F153" s="413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8"/>
      <c r="AE153" s="38"/>
      <c r="AF153" s="38"/>
      <c r="AG153" s="38"/>
      <c r="AH153" s="38"/>
      <c r="AI153" s="38"/>
      <c r="AJ153" s="38"/>
    </row>
    <row r="154" spans="1:36" s="78" customFormat="1" ht="69" customHeight="1" x14ac:dyDescent="0.25">
      <c r="A154" s="132" t="s">
        <v>1490</v>
      </c>
      <c r="B154" s="72"/>
      <c r="C154" s="135" t="s">
        <v>1489</v>
      </c>
      <c r="D154" s="198">
        <v>0</v>
      </c>
      <c r="E154" s="414">
        <f>E155</f>
        <v>404677.65</v>
      </c>
      <c r="F154" s="83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7"/>
      <c r="AF154" s="77"/>
      <c r="AG154" s="77"/>
      <c r="AH154" s="77"/>
      <c r="AI154" s="77"/>
      <c r="AJ154" s="77"/>
    </row>
    <row r="155" spans="1:36" s="78" customFormat="1" ht="60" customHeight="1" x14ac:dyDescent="0.25">
      <c r="A155" s="132" t="s">
        <v>1156</v>
      </c>
      <c r="B155" s="72"/>
      <c r="C155" s="135" t="s">
        <v>1486</v>
      </c>
      <c r="D155" s="198">
        <v>0</v>
      </c>
      <c r="E155" s="414">
        <v>404677.65</v>
      </c>
      <c r="F155" s="83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7"/>
      <c r="AE155" s="77"/>
      <c r="AF155" s="77"/>
      <c r="AG155" s="77"/>
      <c r="AH155" s="77"/>
      <c r="AI155" s="77"/>
      <c r="AJ155" s="77"/>
    </row>
    <row r="156" spans="1:36" s="39" customFormat="1" ht="39.75" customHeight="1" x14ac:dyDescent="0.25">
      <c r="A156" s="471" t="s">
        <v>224</v>
      </c>
      <c r="B156" s="472"/>
      <c r="C156" s="473" t="s">
        <v>1155</v>
      </c>
      <c r="D156" s="474">
        <f>D157</f>
        <v>0</v>
      </c>
      <c r="E156" s="474">
        <f>E157</f>
        <v>-6018.86</v>
      </c>
      <c r="F156" s="475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8"/>
      <c r="AE156" s="38"/>
      <c r="AF156" s="38"/>
      <c r="AG156" s="38"/>
      <c r="AH156" s="38"/>
      <c r="AI156" s="38"/>
      <c r="AJ156" s="38"/>
    </row>
    <row r="157" spans="1:36" s="78" customFormat="1" ht="60.75" customHeight="1" x14ac:dyDescent="0.25">
      <c r="A157" s="132" t="s">
        <v>225</v>
      </c>
      <c r="B157" s="73"/>
      <c r="C157" s="236" t="s">
        <v>1573</v>
      </c>
      <c r="D157" s="198">
        <v>0</v>
      </c>
      <c r="E157" s="414">
        <v>-6018.86</v>
      </c>
      <c r="F157" s="83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7"/>
      <c r="AE157" s="77"/>
      <c r="AF157" s="77"/>
      <c r="AG157" s="77"/>
      <c r="AH157" s="77"/>
      <c r="AI157" s="77"/>
      <c r="AJ157" s="77"/>
    </row>
    <row r="158" spans="1:36" s="77" customFormat="1" ht="91.5" customHeight="1" x14ac:dyDescent="0.25">
      <c r="A158" s="234"/>
      <c r="B158" s="234"/>
      <c r="C158" s="235"/>
      <c r="D158" s="174"/>
      <c r="E158" s="174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</row>
    <row r="159" spans="1:36" ht="75" customHeight="1" x14ac:dyDescent="0.25">
      <c r="A159" s="510" t="s">
        <v>329</v>
      </c>
      <c r="B159" s="510"/>
      <c r="C159" s="510"/>
      <c r="D159" s="510"/>
      <c r="E159" s="522" t="s">
        <v>330</v>
      </c>
      <c r="F159" s="522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ht="21.75" customHeight="1" thickBot="1" x14ac:dyDescent="0.3">
      <c r="A160" s="237"/>
      <c r="B160" s="238"/>
      <c r="C160" s="238"/>
      <c r="D160" s="239"/>
      <c r="E160" s="239"/>
      <c r="F160" s="239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ht="15.75" customHeight="1" x14ac:dyDescent="0.25">
      <c r="A161" s="511" t="s">
        <v>82</v>
      </c>
      <c r="B161" s="514" t="s">
        <v>331</v>
      </c>
      <c r="C161" s="517" t="s">
        <v>332</v>
      </c>
      <c r="D161" s="519" t="s">
        <v>333</v>
      </c>
      <c r="E161" s="527" t="s">
        <v>86</v>
      </c>
      <c r="F161" s="503" t="s">
        <v>87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ht="5.45" customHeight="1" x14ac:dyDescent="0.25">
      <c r="A162" s="512"/>
      <c r="B162" s="515"/>
      <c r="C162" s="518"/>
      <c r="D162" s="520"/>
      <c r="E162" s="528"/>
      <c r="F162" s="504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ht="12.75" customHeight="1" x14ac:dyDescent="0.25">
      <c r="A163" s="512"/>
      <c r="B163" s="515"/>
      <c r="C163" s="518"/>
      <c r="D163" s="520"/>
      <c r="E163" s="528"/>
      <c r="F163" s="504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ht="13.5" customHeight="1" x14ac:dyDescent="0.25">
      <c r="A164" s="512"/>
      <c r="B164" s="515"/>
      <c r="C164" s="518"/>
      <c r="D164" s="520"/>
      <c r="E164" s="528"/>
      <c r="F164" s="50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ht="6.6" customHeight="1" x14ac:dyDescent="0.25">
      <c r="A165" s="512"/>
      <c r="B165" s="515"/>
      <c r="C165" s="518"/>
      <c r="D165" s="520"/>
      <c r="E165" s="528"/>
      <c r="F165" s="504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ht="7.5" customHeight="1" x14ac:dyDescent="0.25">
      <c r="A166" s="512"/>
      <c r="B166" s="515"/>
      <c r="C166" s="518"/>
      <c r="D166" s="520"/>
      <c r="E166" s="528"/>
      <c r="F166" s="504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ht="4.1500000000000004" hidden="1" customHeight="1" x14ac:dyDescent="0.25">
      <c r="A167" s="512"/>
      <c r="B167" s="515"/>
      <c r="C167" s="240"/>
      <c r="D167" s="520"/>
      <c r="E167" s="241"/>
      <c r="F167" s="242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ht="13.15" hidden="1" customHeight="1" x14ac:dyDescent="0.25">
      <c r="A168" s="513"/>
      <c r="B168" s="516"/>
      <c r="C168" s="243"/>
      <c r="D168" s="521"/>
      <c r="E168" s="244"/>
      <c r="F168" s="24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ht="13.5" customHeight="1" thickBot="1" x14ac:dyDescent="0.3">
      <c r="A169" s="246">
        <v>1</v>
      </c>
      <c r="B169" s="247">
        <v>2</v>
      </c>
      <c r="C169" s="248">
        <v>3</v>
      </c>
      <c r="D169" s="249" t="s">
        <v>91</v>
      </c>
      <c r="E169" s="250" t="s">
        <v>92</v>
      </c>
      <c r="F169" s="251" t="s">
        <v>93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x14ac:dyDescent="0.25">
      <c r="A170" s="252" t="s">
        <v>109</v>
      </c>
      <c r="B170" s="253" t="s">
        <v>110</v>
      </c>
      <c r="C170" s="254" t="s">
        <v>334</v>
      </c>
      <c r="D170" s="255">
        <f>D172+D1093</f>
        <v>236724275.29000002</v>
      </c>
      <c r="E170" s="255">
        <f>E172+E1093</f>
        <v>149741825.21999997</v>
      </c>
      <c r="F170" s="256">
        <f>IF(OR(D170="-",E170=D170),"-",D170-IF(E170="-",0,E170))</f>
        <v>86982450.070000052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x14ac:dyDescent="0.25">
      <c r="A171" s="257" t="s">
        <v>97</v>
      </c>
      <c r="B171" s="258"/>
      <c r="C171" s="259"/>
      <c r="D171" s="260"/>
      <c r="E171" s="261"/>
      <c r="F171" s="262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100" customFormat="1" ht="39" customHeight="1" x14ac:dyDescent="0.25">
      <c r="A172" s="120" t="s">
        <v>335</v>
      </c>
      <c r="B172" s="121" t="s">
        <v>110</v>
      </c>
      <c r="C172" s="143" t="s">
        <v>336</v>
      </c>
      <c r="D172" s="116">
        <f>D173+D320+D336+D401+D496+D827+D857+D928+D1001+D1085</f>
        <v>234457075.29000002</v>
      </c>
      <c r="E172" s="116">
        <f>E173+E320+E336+E401+E496+E827+E857+E928+E1001+E1085</f>
        <v>148047058.61999997</v>
      </c>
      <c r="F172" s="117">
        <f t="shared" ref="F172:F268" si="11">IF(OR(D172="-",E172=D172),"-",D172-IF(E172="-",0,E172))</f>
        <v>86410016.670000046</v>
      </c>
    </row>
    <row r="173" spans="1:36" s="100" customFormat="1" x14ac:dyDescent="0.25">
      <c r="A173" s="120" t="s">
        <v>337</v>
      </c>
      <c r="B173" s="121" t="s">
        <v>110</v>
      </c>
      <c r="C173" s="143" t="s">
        <v>338</v>
      </c>
      <c r="D173" s="116">
        <f>D174+D221+D241+D248+D234</f>
        <v>38213331.989999995</v>
      </c>
      <c r="E173" s="116">
        <f>E174+E221+E241+E248+E234</f>
        <v>24455085.579999998</v>
      </c>
      <c r="F173" s="117">
        <f t="shared" si="11"/>
        <v>13758246.409999996</v>
      </c>
    </row>
    <row r="174" spans="1:36" s="100" customFormat="1" ht="52.5" customHeight="1" x14ac:dyDescent="0.25">
      <c r="A174" s="120" t="s">
        <v>339</v>
      </c>
      <c r="B174" s="121" t="s">
        <v>110</v>
      </c>
      <c r="C174" s="143" t="s">
        <v>340</v>
      </c>
      <c r="D174" s="116">
        <f>D175</f>
        <v>30101950.949999999</v>
      </c>
      <c r="E174" s="116">
        <f>E175</f>
        <v>19040906.16</v>
      </c>
      <c r="F174" s="117">
        <f t="shared" si="11"/>
        <v>11061044.789999999</v>
      </c>
    </row>
    <row r="175" spans="1:36" s="100" customFormat="1" ht="23.25" x14ac:dyDescent="0.25">
      <c r="A175" s="120" t="s">
        <v>341</v>
      </c>
      <c r="B175" s="121" t="s">
        <v>110</v>
      </c>
      <c r="C175" s="143" t="s">
        <v>342</v>
      </c>
      <c r="D175" s="116">
        <f>D176</f>
        <v>30101950.949999999</v>
      </c>
      <c r="E175" s="116">
        <f>E176</f>
        <v>19040906.16</v>
      </c>
      <c r="F175" s="117">
        <f t="shared" si="11"/>
        <v>11061044.789999999</v>
      </c>
    </row>
    <row r="176" spans="1:36" s="100" customFormat="1" ht="23.25" x14ac:dyDescent="0.25">
      <c r="A176" s="120" t="s">
        <v>111</v>
      </c>
      <c r="B176" s="121" t="s">
        <v>110</v>
      </c>
      <c r="C176" s="143" t="s">
        <v>343</v>
      </c>
      <c r="D176" s="116">
        <f>D177+D202+D206+D192+D197</f>
        <v>30101950.949999999</v>
      </c>
      <c r="E176" s="116">
        <f>E177+E202+E206+E192+E197</f>
        <v>19040906.16</v>
      </c>
      <c r="F176" s="117">
        <f t="shared" si="11"/>
        <v>11061044.789999999</v>
      </c>
    </row>
    <row r="177" spans="1:36" s="100" customFormat="1" ht="45.75" x14ac:dyDescent="0.25">
      <c r="A177" s="120" t="s">
        <v>0</v>
      </c>
      <c r="B177" s="121" t="s">
        <v>110</v>
      </c>
      <c r="C177" s="143" t="s">
        <v>344</v>
      </c>
      <c r="D177" s="116">
        <f>D178+D183</f>
        <v>29859850.949999999</v>
      </c>
      <c r="E177" s="116">
        <f>E178+E183</f>
        <v>18863032.16</v>
      </c>
      <c r="F177" s="117">
        <f t="shared" si="11"/>
        <v>10996818.789999999</v>
      </c>
    </row>
    <row r="178" spans="1:36" x14ac:dyDescent="0.25">
      <c r="A178" s="120" t="s">
        <v>116</v>
      </c>
      <c r="B178" s="121" t="s">
        <v>110</v>
      </c>
      <c r="C178" s="143" t="s">
        <v>345</v>
      </c>
      <c r="D178" s="116">
        <f>D179</f>
        <v>2199800</v>
      </c>
      <c r="E178" s="116">
        <f>E179</f>
        <v>1701026.0499999998</v>
      </c>
      <c r="F178" s="117">
        <f t="shared" si="11"/>
        <v>498773.95000000019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ht="60" customHeight="1" x14ac:dyDescent="0.25">
      <c r="A179" s="123" t="s">
        <v>117</v>
      </c>
      <c r="B179" s="124" t="s">
        <v>110</v>
      </c>
      <c r="C179" s="145" t="s">
        <v>346</v>
      </c>
      <c r="D179" s="118">
        <f>D180</f>
        <v>2199800</v>
      </c>
      <c r="E179" s="118">
        <f>E180</f>
        <v>1701026.0499999998</v>
      </c>
      <c r="F179" s="119">
        <f t="shared" si="11"/>
        <v>498773.95000000019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ht="23.25" x14ac:dyDescent="0.25">
      <c r="A180" s="123" t="s">
        <v>118</v>
      </c>
      <c r="B180" s="124" t="s">
        <v>110</v>
      </c>
      <c r="C180" s="145" t="s">
        <v>347</v>
      </c>
      <c r="D180" s="118">
        <f>D181+D182</f>
        <v>2199800</v>
      </c>
      <c r="E180" s="118">
        <f>E181+E182</f>
        <v>1701026.0499999998</v>
      </c>
      <c r="F180" s="119">
        <f t="shared" si="11"/>
        <v>498773.95000000019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ht="23.25" x14ac:dyDescent="0.25">
      <c r="A181" s="123" t="s">
        <v>1181</v>
      </c>
      <c r="B181" s="124" t="s">
        <v>110</v>
      </c>
      <c r="C181" s="145" t="s">
        <v>348</v>
      </c>
      <c r="D181" s="118">
        <v>1689500</v>
      </c>
      <c r="E181" s="125">
        <v>1331806.9099999999</v>
      </c>
      <c r="F181" s="119">
        <f t="shared" si="11"/>
        <v>357693.09000000008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ht="50.25" customHeight="1" x14ac:dyDescent="0.25">
      <c r="A182" s="123" t="s">
        <v>248</v>
      </c>
      <c r="B182" s="124" t="s">
        <v>110</v>
      </c>
      <c r="C182" s="145" t="s">
        <v>349</v>
      </c>
      <c r="D182" s="118">
        <v>510300</v>
      </c>
      <c r="E182" s="125">
        <v>369219.14</v>
      </c>
      <c r="F182" s="119">
        <f t="shared" si="11"/>
        <v>141080.85999999999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100" customFormat="1" x14ac:dyDescent="0.25">
      <c r="A183" s="120" t="s">
        <v>119</v>
      </c>
      <c r="B183" s="121" t="s">
        <v>110</v>
      </c>
      <c r="C183" s="143" t="s">
        <v>350</v>
      </c>
      <c r="D183" s="116">
        <f>D184+D189</f>
        <v>27660050.949999999</v>
      </c>
      <c r="E183" s="116">
        <f>E184+E189</f>
        <v>17162006.109999999</v>
      </c>
      <c r="F183" s="117">
        <f t="shared" si="11"/>
        <v>10498044.84</v>
      </c>
    </row>
    <row r="184" spans="1:36" ht="57" customHeight="1" x14ac:dyDescent="0.25">
      <c r="A184" s="123" t="s">
        <v>117</v>
      </c>
      <c r="B184" s="124" t="s">
        <v>110</v>
      </c>
      <c r="C184" s="145" t="s">
        <v>351</v>
      </c>
      <c r="D184" s="118">
        <f>D185</f>
        <v>24106365.550000001</v>
      </c>
      <c r="E184" s="118">
        <f>E185</f>
        <v>14298615.159999998</v>
      </c>
      <c r="F184" s="119">
        <f t="shared" si="11"/>
        <v>9807750.3900000025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ht="23.25" x14ac:dyDescent="0.25">
      <c r="A185" s="123" t="s">
        <v>118</v>
      </c>
      <c r="B185" s="124" t="s">
        <v>110</v>
      </c>
      <c r="C185" s="145" t="s">
        <v>352</v>
      </c>
      <c r="D185" s="118">
        <f>D186+D187+D188</f>
        <v>24106365.550000001</v>
      </c>
      <c r="E185" s="118">
        <f>E186+E187+E188</f>
        <v>14298615.159999998</v>
      </c>
      <c r="F185" s="119">
        <f t="shared" si="11"/>
        <v>9807750.3900000025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ht="23.25" x14ac:dyDescent="0.25">
      <c r="A186" s="123" t="s">
        <v>1182</v>
      </c>
      <c r="B186" s="124" t="s">
        <v>110</v>
      </c>
      <c r="C186" s="145" t="s">
        <v>353</v>
      </c>
      <c r="D186" s="118">
        <f>18609300+15000</f>
        <v>18624300</v>
      </c>
      <c r="E186" s="125">
        <f>10985578.77+10672.29</f>
        <v>10996251.059999999</v>
      </c>
      <c r="F186" s="119">
        <f t="shared" si="11"/>
        <v>7628048.9400000013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ht="34.5" x14ac:dyDescent="0.25">
      <c r="A187" s="123" t="s">
        <v>354</v>
      </c>
      <c r="B187" s="124" t="s">
        <v>110</v>
      </c>
      <c r="C187" s="145" t="s">
        <v>355</v>
      </c>
      <c r="D187" s="118">
        <v>1000</v>
      </c>
      <c r="E187" s="125">
        <v>450</v>
      </c>
      <c r="F187" s="119">
        <f t="shared" si="11"/>
        <v>550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ht="36" customHeight="1" x14ac:dyDescent="0.25">
      <c r="A188" s="123" t="s">
        <v>248</v>
      </c>
      <c r="B188" s="124" t="s">
        <v>110</v>
      </c>
      <c r="C188" s="145" t="s">
        <v>356</v>
      </c>
      <c r="D188" s="118">
        <v>5481065.5499999998</v>
      </c>
      <c r="E188" s="125">
        <v>3301914.1</v>
      </c>
      <c r="F188" s="119">
        <f t="shared" si="11"/>
        <v>2179151.4499999997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4" customFormat="1" ht="23.25" x14ac:dyDescent="0.25">
      <c r="A189" s="120" t="s">
        <v>113</v>
      </c>
      <c r="B189" s="121" t="s">
        <v>110</v>
      </c>
      <c r="C189" s="143" t="s">
        <v>357</v>
      </c>
      <c r="D189" s="116">
        <f>D190</f>
        <v>3553685.4</v>
      </c>
      <c r="E189" s="263">
        <f>E190</f>
        <v>2863390.95</v>
      </c>
      <c r="F189" s="117">
        <f t="shared" si="11"/>
        <v>690294.44999999972</v>
      </c>
    </row>
    <row r="190" spans="1:36" s="4" customFormat="1" ht="34.5" x14ac:dyDescent="0.25">
      <c r="A190" s="120" t="s">
        <v>1164</v>
      </c>
      <c r="B190" s="121" t="s">
        <v>110</v>
      </c>
      <c r="C190" s="143" t="s">
        <v>359</v>
      </c>
      <c r="D190" s="116">
        <f>D191</f>
        <v>3553685.4</v>
      </c>
      <c r="E190" s="116">
        <f>E191</f>
        <v>2863390.95</v>
      </c>
      <c r="F190" s="117">
        <f t="shared" si="11"/>
        <v>690294.44999999972</v>
      </c>
    </row>
    <row r="191" spans="1:36" x14ac:dyDescent="0.25">
      <c r="A191" s="123" t="s">
        <v>1285</v>
      </c>
      <c r="B191" s="124" t="s">
        <v>110</v>
      </c>
      <c r="C191" s="145" t="s">
        <v>360</v>
      </c>
      <c r="D191" s="118">
        <v>3553685.4</v>
      </c>
      <c r="E191" s="125">
        <v>2863390.95</v>
      </c>
      <c r="F191" s="119">
        <f t="shared" si="11"/>
        <v>690294.44999999972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122" customFormat="1" x14ac:dyDescent="0.25">
      <c r="A192" s="50" t="s">
        <v>112</v>
      </c>
      <c r="B192" s="121" t="s">
        <v>110</v>
      </c>
      <c r="C192" s="143" t="s">
        <v>1194</v>
      </c>
      <c r="D192" s="116">
        <f t="shared" ref="D192:E195" si="12">D193</f>
        <v>80000</v>
      </c>
      <c r="E192" s="116">
        <f t="shared" si="12"/>
        <v>27792</v>
      </c>
      <c r="F192" s="117">
        <f t="shared" ref="F192:F201" si="13">IF(OR(D192="-",E192=D192),"-",D192-IF(E192="-",0,E192))</f>
        <v>52208</v>
      </c>
    </row>
    <row r="193" spans="1:36" s="4" customFormat="1" ht="33.75" x14ac:dyDescent="0.25">
      <c r="A193" s="264" t="s">
        <v>1199</v>
      </c>
      <c r="B193" s="121" t="s">
        <v>110</v>
      </c>
      <c r="C193" s="143" t="s">
        <v>1198</v>
      </c>
      <c r="D193" s="116">
        <f t="shared" si="12"/>
        <v>80000</v>
      </c>
      <c r="E193" s="116">
        <f t="shared" si="12"/>
        <v>27792</v>
      </c>
      <c r="F193" s="117">
        <f t="shared" si="13"/>
        <v>52208</v>
      </c>
    </row>
    <row r="194" spans="1:36" s="4" customFormat="1" ht="23.25" x14ac:dyDescent="0.25">
      <c r="A194" s="120" t="s">
        <v>113</v>
      </c>
      <c r="B194" s="124" t="s">
        <v>110</v>
      </c>
      <c r="C194" s="145" t="s">
        <v>1197</v>
      </c>
      <c r="D194" s="118">
        <f t="shared" si="12"/>
        <v>80000</v>
      </c>
      <c r="E194" s="118">
        <f t="shared" si="12"/>
        <v>27792</v>
      </c>
      <c r="F194" s="119">
        <f t="shared" si="13"/>
        <v>52208</v>
      </c>
    </row>
    <row r="195" spans="1:36" s="4" customFormat="1" ht="34.5" x14ac:dyDescent="0.25">
      <c r="A195" s="120" t="s">
        <v>1164</v>
      </c>
      <c r="B195" s="124" t="s">
        <v>110</v>
      </c>
      <c r="C195" s="145" t="s">
        <v>1196</v>
      </c>
      <c r="D195" s="118">
        <f t="shared" si="12"/>
        <v>80000</v>
      </c>
      <c r="E195" s="118">
        <f t="shared" si="12"/>
        <v>27792</v>
      </c>
      <c r="F195" s="119">
        <f t="shared" si="13"/>
        <v>52208</v>
      </c>
    </row>
    <row r="196" spans="1:36" s="4" customFormat="1" x14ac:dyDescent="0.25">
      <c r="A196" s="123" t="s">
        <v>1285</v>
      </c>
      <c r="B196" s="124" t="s">
        <v>110</v>
      </c>
      <c r="C196" s="145" t="s">
        <v>1195</v>
      </c>
      <c r="D196" s="118">
        <v>80000</v>
      </c>
      <c r="E196" s="125">
        <v>27792</v>
      </c>
      <c r="F196" s="119">
        <f t="shared" si="13"/>
        <v>52208</v>
      </c>
    </row>
    <row r="197" spans="1:36" s="422" customFormat="1" ht="57" hidden="1" customHeight="1" x14ac:dyDescent="0.25">
      <c r="A197" s="417" t="s">
        <v>318</v>
      </c>
      <c r="B197" s="418" t="s">
        <v>110</v>
      </c>
      <c r="C197" s="419" t="s">
        <v>1506</v>
      </c>
      <c r="D197" s="420">
        <f>D198</f>
        <v>0</v>
      </c>
      <c r="E197" s="420">
        <f>E198</f>
        <v>0</v>
      </c>
      <c r="F197" s="421" t="str">
        <f t="shared" si="13"/>
        <v>-</v>
      </c>
    </row>
    <row r="198" spans="1:36" s="422" customFormat="1" ht="48" hidden="1" customHeight="1" x14ac:dyDescent="0.25">
      <c r="A198" s="423" t="s">
        <v>1504</v>
      </c>
      <c r="B198" s="424"/>
      <c r="C198" s="425" t="s">
        <v>1495</v>
      </c>
      <c r="D198" s="426">
        <f>D199</f>
        <v>0</v>
      </c>
      <c r="E198" s="426">
        <f>E199</f>
        <v>0</v>
      </c>
      <c r="F198" s="427"/>
    </row>
    <row r="199" spans="1:36" s="422" customFormat="1" ht="72" hidden="1" customHeight="1" x14ac:dyDescent="0.25">
      <c r="A199" s="423" t="s">
        <v>117</v>
      </c>
      <c r="B199" s="424" t="s">
        <v>110</v>
      </c>
      <c r="C199" s="425" t="s">
        <v>1496</v>
      </c>
      <c r="D199" s="426">
        <f t="shared" ref="D199:E199" si="14">D200</f>
        <v>0</v>
      </c>
      <c r="E199" s="426">
        <f t="shared" si="14"/>
        <v>0</v>
      </c>
      <c r="F199" s="427" t="str">
        <f t="shared" si="13"/>
        <v>-</v>
      </c>
    </row>
    <row r="200" spans="1:36" s="422" customFormat="1" ht="23.25" hidden="1" x14ac:dyDescent="0.25">
      <c r="A200" s="423" t="s">
        <v>118</v>
      </c>
      <c r="B200" s="424" t="s">
        <v>110</v>
      </c>
      <c r="C200" s="425" t="s">
        <v>1497</v>
      </c>
      <c r="D200" s="426">
        <f>D201</f>
        <v>0</v>
      </c>
      <c r="E200" s="426">
        <f>E201</f>
        <v>0</v>
      </c>
      <c r="F200" s="427" t="str">
        <f t="shared" si="13"/>
        <v>-</v>
      </c>
    </row>
    <row r="201" spans="1:36" s="422" customFormat="1" ht="23.25" hidden="1" x14ac:dyDescent="0.25">
      <c r="A201" s="423" t="s">
        <v>1181</v>
      </c>
      <c r="B201" s="424" t="s">
        <v>110</v>
      </c>
      <c r="C201" s="425" t="s">
        <v>1498</v>
      </c>
      <c r="D201" s="426">
        <v>0</v>
      </c>
      <c r="E201" s="428">
        <v>0</v>
      </c>
      <c r="F201" s="427" t="str">
        <f t="shared" si="13"/>
        <v>-</v>
      </c>
    </row>
    <row r="202" spans="1:36" ht="48.75" customHeight="1" x14ac:dyDescent="0.25">
      <c r="A202" s="120" t="s">
        <v>361</v>
      </c>
      <c r="B202" s="121" t="s">
        <v>110</v>
      </c>
      <c r="C202" s="143" t="s">
        <v>362</v>
      </c>
      <c r="D202" s="116">
        <f t="shared" ref="D202:E204" si="15">D203</f>
        <v>6100</v>
      </c>
      <c r="E202" s="116">
        <f>E203</f>
        <v>5082</v>
      </c>
      <c r="F202" s="117">
        <f t="shared" si="11"/>
        <v>1018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ht="39" customHeight="1" x14ac:dyDescent="0.25">
      <c r="A203" s="123" t="s">
        <v>363</v>
      </c>
      <c r="B203" s="124" t="s">
        <v>110</v>
      </c>
      <c r="C203" s="145" t="s">
        <v>364</v>
      </c>
      <c r="D203" s="118">
        <f t="shared" si="15"/>
        <v>6100</v>
      </c>
      <c r="E203" s="118">
        <f t="shared" si="15"/>
        <v>5082</v>
      </c>
      <c r="F203" s="119">
        <f t="shared" si="11"/>
        <v>1018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ht="12" customHeight="1" x14ac:dyDescent="0.25">
      <c r="A204" s="123" t="s">
        <v>122</v>
      </c>
      <c r="B204" s="124" t="s">
        <v>110</v>
      </c>
      <c r="C204" s="145" t="s">
        <v>365</v>
      </c>
      <c r="D204" s="118">
        <f t="shared" si="15"/>
        <v>6100</v>
      </c>
      <c r="E204" s="118">
        <f t="shared" si="15"/>
        <v>5082</v>
      </c>
      <c r="F204" s="119">
        <f t="shared" si="11"/>
        <v>1018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ht="13.5" customHeight="1" x14ac:dyDescent="0.25">
      <c r="A205" s="123" t="s">
        <v>123</v>
      </c>
      <c r="B205" s="124" t="s">
        <v>110</v>
      </c>
      <c r="C205" s="145" t="s">
        <v>366</v>
      </c>
      <c r="D205" s="118">
        <v>6100</v>
      </c>
      <c r="E205" s="125">
        <v>5082</v>
      </c>
      <c r="F205" s="119">
        <f t="shared" si="11"/>
        <v>1018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ht="23.25" x14ac:dyDescent="0.25">
      <c r="A206" s="120" t="s">
        <v>11</v>
      </c>
      <c r="B206" s="121" t="s">
        <v>110</v>
      </c>
      <c r="C206" s="143" t="s">
        <v>367</v>
      </c>
      <c r="D206" s="116">
        <f>D211+D207</f>
        <v>156000</v>
      </c>
      <c r="E206" s="116">
        <f>E211+E207</f>
        <v>145000</v>
      </c>
      <c r="F206" s="117">
        <f t="shared" si="11"/>
        <v>11000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122" customFormat="1" ht="13.5" customHeight="1" x14ac:dyDescent="0.25">
      <c r="A207" s="51" t="s">
        <v>255</v>
      </c>
      <c r="B207" s="121" t="s">
        <v>110</v>
      </c>
      <c r="C207" s="143" t="s">
        <v>1468</v>
      </c>
      <c r="D207" s="116">
        <f t="shared" ref="D207:E209" si="16">D208</f>
        <v>63250</v>
      </c>
      <c r="E207" s="116">
        <f t="shared" si="16"/>
        <v>53250</v>
      </c>
      <c r="F207" s="117">
        <f t="shared" ref="F207:F210" si="17">IF(OR(D207="-",E207=D207),"-",D207-IF(E207="-",0,E207))</f>
        <v>10000</v>
      </c>
    </row>
    <row r="208" spans="1:36" s="4" customFormat="1" ht="13.5" customHeight="1" x14ac:dyDescent="0.25">
      <c r="A208" s="123" t="s">
        <v>120</v>
      </c>
      <c r="B208" s="124" t="s">
        <v>110</v>
      </c>
      <c r="C208" s="145" t="s">
        <v>1469</v>
      </c>
      <c r="D208" s="118">
        <f t="shared" si="16"/>
        <v>63250</v>
      </c>
      <c r="E208" s="118">
        <f t="shared" si="16"/>
        <v>53250</v>
      </c>
      <c r="F208" s="119">
        <f t="shared" si="17"/>
        <v>10000</v>
      </c>
    </row>
    <row r="209" spans="1:36" s="4" customFormat="1" ht="12.75" customHeight="1" x14ac:dyDescent="0.25">
      <c r="A209" s="123" t="s">
        <v>256</v>
      </c>
      <c r="B209" s="124" t="s">
        <v>110</v>
      </c>
      <c r="C209" s="145" t="s">
        <v>1471</v>
      </c>
      <c r="D209" s="118">
        <f t="shared" si="16"/>
        <v>63250</v>
      </c>
      <c r="E209" s="118">
        <f t="shared" si="16"/>
        <v>53250</v>
      </c>
      <c r="F209" s="119">
        <f t="shared" si="17"/>
        <v>10000</v>
      </c>
    </row>
    <row r="210" spans="1:36" s="4" customFormat="1" ht="12" customHeight="1" x14ac:dyDescent="0.25">
      <c r="A210" s="123" t="s">
        <v>1426</v>
      </c>
      <c r="B210" s="124" t="s">
        <v>110</v>
      </c>
      <c r="C210" s="145" t="s">
        <v>1470</v>
      </c>
      <c r="D210" s="118">
        <v>63250</v>
      </c>
      <c r="E210" s="125">
        <v>53250</v>
      </c>
      <c r="F210" s="119">
        <f t="shared" si="17"/>
        <v>10000</v>
      </c>
    </row>
    <row r="211" spans="1:36" s="100" customFormat="1" ht="13.5" customHeight="1" x14ac:dyDescent="0.25">
      <c r="A211" s="51" t="s">
        <v>61</v>
      </c>
      <c r="B211" s="121" t="s">
        <v>110</v>
      </c>
      <c r="C211" s="143" t="s">
        <v>1080</v>
      </c>
      <c r="D211" s="116">
        <f t="shared" ref="D211:E212" si="18">D212</f>
        <v>92750</v>
      </c>
      <c r="E211" s="116">
        <f t="shared" si="18"/>
        <v>91750</v>
      </c>
      <c r="F211" s="117">
        <f t="shared" si="11"/>
        <v>1000</v>
      </c>
    </row>
    <row r="212" spans="1:36" ht="13.5" customHeight="1" x14ac:dyDescent="0.25">
      <c r="A212" s="123" t="s">
        <v>120</v>
      </c>
      <c r="B212" s="124" t="s">
        <v>110</v>
      </c>
      <c r="C212" s="145" t="s">
        <v>1081</v>
      </c>
      <c r="D212" s="118">
        <f t="shared" si="18"/>
        <v>92750</v>
      </c>
      <c r="E212" s="118">
        <f t="shared" si="18"/>
        <v>91750</v>
      </c>
      <c r="F212" s="119">
        <f t="shared" si="11"/>
        <v>1000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ht="12.75" customHeight="1" x14ac:dyDescent="0.25">
      <c r="A213" s="123" t="s">
        <v>121</v>
      </c>
      <c r="B213" s="124" t="s">
        <v>110</v>
      </c>
      <c r="C213" s="145" t="s">
        <v>1082</v>
      </c>
      <c r="D213" s="118">
        <f>D215+D216+D214</f>
        <v>92750</v>
      </c>
      <c r="E213" s="118">
        <f>E215+E216+E214</f>
        <v>91750</v>
      </c>
      <c r="F213" s="119">
        <f t="shared" si="11"/>
        <v>1000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ht="27" customHeight="1" x14ac:dyDescent="0.25">
      <c r="A214" s="449" t="s">
        <v>1531</v>
      </c>
      <c r="B214" s="124" t="s">
        <v>110</v>
      </c>
      <c r="C214" s="145" t="s">
        <v>1507</v>
      </c>
      <c r="D214" s="118">
        <v>91750</v>
      </c>
      <c r="E214" s="125">
        <v>91750</v>
      </c>
      <c r="F214" s="119" t="str">
        <f t="shared" si="11"/>
        <v>-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422" customFormat="1" ht="12" hidden="1" customHeight="1" x14ac:dyDescent="0.25">
      <c r="A215" s="423" t="s">
        <v>1481</v>
      </c>
      <c r="B215" s="424" t="s">
        <v>110</v>
      </c>
      <c r="C215" s="425" t="s">
        <v>1474</v>
      </c>
      <c r="D215" s="426">
        <v>0</v>
      </c>
      <c r="E215" s="428">
        <v>0</v>
      </c>
      <c r="F215" s="427" t="str">
        <f t="shared" ref="F215" si="19">IF(OR(D215="-",E215=D215),"-",D215-IF(E215="-",0,E215))</f>
        <v>-</v>
      </c>
    </row>
    <row r="216" spans="1:36" ht="12" customHeight="1" x14ac:dyDescent="0.25">
      <c r="A216" s="123" t="s">
        <v>158</v>
      </c>
      <c r="B216" s="124" t="s">
        <v>110</v>
      </c>
      <c r="C216" s="145" t="s">
        <v>1200</v>
      </c>
      <c r="D216" s="118">
        <f>987.25+12.75</f>
        <v>1000</v>
      </c>
      <c r="E216" s="125">
        <v>0</v>
      </c>
      <c r="F216" s="119">
        <f t="shared" si="11"/>
        <v>1000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114" customFormat="1" ht="12" hidden="1" customHeight="1" x14ac:dyDescent="0.25">
      <c r="A217" s="225" t="s">
        <v>1085</v>
      </c>
      <c r="B217" s="226" t="s">
        <v>110</v>
      </c>
      <c r="C217" s="227" t="s">
        <v>920</v>
      </c>
      <c r="D217" s="228">
        <f t="shared" ref="D217:E219" si="20">D218</f>
        <v>0</v>
      </c>
      <c r="E217" s="228">
        <f t="shared" si="20"/>
        <v>0</v>
      </c>
      <c r="F217" s="232" t="str">
        <f t="shared" si="11"/>
        <v>-</v>
      </c>
    </row>
    <row r="218" spans="1:36" s="115" customFormat="1" ht="12" hidden="1" customHeight="1" x14ac:dyDescent="0.25">
      <c r="A218" s="208" t="s">
        <v>120</v>
      </c>
      <c r="B218" s="209" t="s">
        <v>110</v>
      </c>
      <c r="C218" s="229" t="s">
        <v>919</v>
      </c>
      <c r="D218" s="230">
        <f t="shared" si="20"/>
        <v>0</v>
      </c>
      <c r="E218" s="230">
        <f t="shared" si="20"/>
        <v>0</v>
      </c>
      <c r="F218" s="233" t="str">
        <f t="shared" si="11"/>
        <v>-</v>
      </c>
    </row>
    <row r="219" spans="1:36" s="115" customFormat="1" ht="13.5" hidden="1" customHeight="1" x14ac:dyDescent="0.25">
      <c r="A219" s="208" t="s">
        <v>121</v>
      </c>
      <c r="B219" s="209" t="s">
        <v>110</v>
      </c>
      <c r="C219" s="229" t="s">
        <v>918</v>
      </c>
      <c r="D219" s="230">
        <f t="shared" si="20"/>
        <v>0</v>
      </c>
      <c r="E219" s="230">
        <f t="shared" si="20"/>
        <v>0</v>
      </c>
      <c r="F219" s="233" t="str">
        <f t="shared" si="11"/>
        <v>-</v>
      </c>
    </row>
    <row r="220" spans="1:36" s="115" customFormat="1" ht="12.75" hidden="1" customHeight="1" x14ac:dyDescent="0.25">
      <c r="A220" s="208" t="s">
        <v>158</v>
      </c>
      <c r="B220" s="209" t="s">
        <v>110</v>
      </c>
      <c r="C220" s="229" t="s">
        <v>917</v>
      </c>
      <c r="D220" s="230">
        <v>0</v>
      </c>
      <c r="E220" s="231">
        <v>0</v>
      </c>
      <c r="F220" s="233" t="str">
        <f t="shared" si="11"/>
        <v>-</v>
      </c>
    </row>
    <row r="221" spans="1:36" s="100" customFormat="1" ht="36" customHeight="1" x14ac:dyDescent="0.25">
      <c r="A221" s="120" t="s">
        <v>124</v>
      </c>
      <c r="B221" s="121" t="s">
        <v>110</v>
      </c>
      <c r="C221" s="143" t="s">
        <v>369</v>
      </c>
      <c r="D221" s="116">
        <f t="shared" ref="D221:E223" si="21">D222</f>
        <v>856200</v>
      </c>
      <c r="E221" s="116">
        <f t="shared" si="21"/>
        <v>713504</v>
      </c>
      <c r="F221" s="117">
        <f t="shared" si="11"/>
        <v>142696</v>
      </c>
    </row>
    <row r="222" spans="1:36" s="100" customFormat="1" ht="23.25" x14ac:dyDescent="0.25">
      <c r="A222" s="120" t="s">
        <v>341</v>
      </c>
      <c r="B222" s="121" t="s">
        <v>110</v>
      </c>
      <c r="C222" s="143" t="s">
        <v>370</v>
      </c>
      <c r="D222" s="116">
        <f t="shared" si="21"/>
        <v>856200</v>
      </c>
      <c r="E222" s="116">
        <f t="shared" si="21"/>
        <v>713504</v>
      </c>
      <c r="F222" s="117">
        <f t="shared" si="11"/>
        <v>142696</v>
      </c>
    </row>
    <row r="223" spans="1:36" s="100" customFormat="1" ht="23.25" x14ac:dyDescent="0.25">
      <c r="A223" s="120" t="s">
        <v>111</v>
      </c>
      <c r="B223" s="121" t="s">
        <v>110</v>
      </c>
      <c r="C223" s="143" t="s">
        <v>371</v>
      </c>
      <c r="D223" s="116">
        <f t="shared" si="21"/>
        <v>856200</v>
      </c>
      <c r="E223" s="116">
        <f t="shared" si="21"/>
        <v>713504</v>
      </c>
      <c r="F223" s="117">
        <f t="shared" si="11"/>
        <v>142696</v>
      </c>
    </row>
    <row r="224" spans="1:36" s="100" customFormat="1" ht="47.25" customHeight="1" x14ac:dyDescent="0.25">
      <c r="A224" s="120" t="s">
        <v>361</v>
      </c>
      <c r="B224" s="121" t="s">
        <v>110</v>
      </c>
      <c r="C224" s="143" t="s">
        <v>372</v>
      </c>
      <c r="D224" s="116">
        <f>D225+D228+D231</f>
        <v>856200</v>
      </c>
      <c r="E224" s="116">
        <f>E225+E228+E231</f>
        <v>713504</v>
      </c>
      <c r="F224" s="117">
        <f t="shared" si="11"/>
        <v>142696</v>
      </c>
    </row>
    <row r="225" spans="1:36" ht="38.25" customHeight="1" x14ac:dyDescent="0.25">
      <c r="A225" s="123" t="s">
        <v>373</v>
      </c>
      <c r="B225" s="124" t="s">
        <v>110</v>
      </c>
      <c r="C225" s="145" t="s">
        <v>374</v>
      </c>
      <c r="D225" s="118">
        <f>D226</f>
        <v>685000</v>
      </c>
      <c r="E225" s="118">
        <f>E226</f>
        <v>570836</v>
      </c>
      <c r="F225" s="119">
        <f t="shared" si="11"/>
        <v>114164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x14ac:dyDescent="0.25">
      <c r="A226" s="123" t="s">
        <v>122</v>
      </c>
      <c r="B226" s="124" t="s">
        <v>110</v>
      </c>
      <c r="C226" s="145" t="s">
        <v>375</v>
      </c>
      <c r="D226" s="118">
        <f>D227</f>
        <v>685000</v>
      </c>
      <c r="E226" s="118">
        <f>E227</f>
        <v>570836</v>
      </c>
      <c r="F226" s="119">
        <f t="shared" si="11"/>
        <v>114164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x14ac:dyDescent="0.25">
      <c r="A227" s="123" t="s">
        <v>123</v>
      </c>
      <c r="B227" s="124" t="s">
        <v>110</v>
      </c>
      <c r="C227" s="145" t="s">
        <v>376</v>
      </c>
      <c r="D227" s="118">
        <v>685000</v>
      </c>
      <c r="E227" s="125">
        <v>570836</v>
      </c>
      <c r="F227" s="119">
        <f t="shared" si="11"/>
        <v>114164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ht="34.5" x14ac:dyDescent="0.25">
      <c r="A228" s="123" t="s">
        <v>377</v>
      </c>
      <c r="B228" s="124" t="s">
        <v>110</v>
      </c>
      <c r="C228" s="145" t="s">
        <v>378</v>
      </c>
      <c r="D228" s="118">
        <f>D229</f>
        <v>171200</v>
      </c>
      <c r="E228" s="118">
        <f>E229</f>
        <v>142668</v>
      </c>
      <c r="F228" s="119">
        <f t="shared" si="11"/>
        <v>28532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ht="13.5" customHeight="1" x14ac:dyDescent="0.25">
      <c r="A229" s="123" t="s">
        <v>122</v>
      </c>
      <c r="B229" s="124" t="s">
        <v>110</v>
      </c>
      <c r="C229" s="145" t="s">
        <v>379</v>
      </c>
      <c r="D229" s="118">
        <f>D230</f>
        <v>171200</v>
      </c>
      <c r="E229" s="118">
        <f>E230</f>
        <v>142668</v>
      </c>
      <c r="F229" s="119">
        <f t="shared" si="11"/>
        <v>28532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ht="12.75" customHeight="1" x14ac:dyDescent="0.25">
      <c r="A230" s="123" t="s">
        <v>123</v>
      </c>
      <c r="B230" s="124" t="s">
        <v>110</v>
      </c>
      <c r="C230" s="145" t="s">
        <v>380</v>
      </c>
      <c r="D230" s="118">
        <v>171200</v>
      </c>
      <c r="E230" s="125">
        <v>142668</v>
      </c>
      <c r="F230" s="119">
        <f t="shared" si="11"/>
        <v>28532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s="115" customFormat="1" ht="34.5" hidden="1" x14ac:dyDescent="0.25">
      <c r="A231" s="208" t="s">
        <v>905</v>
      </c>
      <c r="B231" s="209" t="s">
        <v>110</v>
      </c>
      <c r="C231" s="229" t="s">
        <v>1396</v>
      </c>
      <c r="D231" s="230">
        <f t="shared" ref="D231:E232" si="22">D232</f>
        <v>0</v>
      </c>
      <c r="E231" s="230">
        <f t="shared" si="22"/>
        <v>0</v>
      </c>
      <c r="F231" s="233" t="str">
        <f t="shared" si="11"/>
        <v>-</v>
      </c>
    </row>
    <row r="232" spans="1:36" s="115" customFormat="1" ht="11.25" hidden="1" customHeight="1" x14ac:dyDescent="0.25">
      <c r="A232" s="208" t="s">
        <v>122</v>
      </c>
      <c r="B232" s="209" t="s">
        <v>110</v>
      </c>
      <c r="C232" s="229" t="s">
        <v>1397</v>
      </c>
      <c r="D232" s="230">
        <f t="shared" si="22"/>
        <v>0</v>
      </c>
      <c r="E232" s="230">
        <f t="shared" si="22"/>
        <v>0</v>
      </c>
      <c r="F232" s="233" t="str">
        <f t="shared" si="11"/>
        <v>-</v>
      </c>
    </row>
    <row r="233" spans="1:36" s="115" customFormat="1" ht="11.25" hidden="1" customHeight="1" x14ac:dyDescent="0.25">
      <c r="A233" s="208" t="s">
        <v>123</v>
      </c>
      <c r="B233" s="209" t="s">
        <v>110</v>
      </c>
      <c r="C233" s="229" t="s">
        <v>1398</v>
      </c>
      <c r="D233" s="230">
        <v>0</v>
      </c>
      <c r="E233" s="231">
        <v>0</v>
      </c>
      <c r="F233" s="233" t="str">
        <f t="shared" si="11"/>
        <v>-</v>
      </c>
    </row>
    <row r="234" spans="1:36" s="182" customFormat="1" ht="17.25" hidden="1" customHeight="1" x14ac:dyDescent="0.25">
      <c r="A234" s="364" t="s">
        <v>1369</v>
      </c>
      <c r="B234" s="352" t="s">
        <v>110</v>
      </c>
      <c r="C234" s="353" t="s">
        <v>1348</v>
      </c>
      <c r="D234" s="357">
        <f t="shared" ref="D234:E235" si="23">D235</f>
        <v>0</v>
      </c>
      <c r="E234" s="357">
        <f t="shared" si="23"/>
        <v>0</v>
      </c>
      <c r="F234" s="358" t="str">
        <f t="shared" ref="F234:F236" si="24">IF(OR(D234="-",E234=D234),"-",D234-IF(E234="-",0,E234))</f>
        <v>-</v>
      </c>
    </row>
    <row r="235" spans="1:36" s="182" customFormat="1" ht="23.25" hidden="1" x14ac:dyDescent="0.25">
      <c r="A235" s="364" t="s">
        <v>341</v>
      </c>
      <c r="B235" s="352" t="s">
        <v>110</v>
      </c>
      <c r="C235" s="353" t="s">
        <v>1350</v>
      </c>
      <c r="D235" s="357">
        <f t="shared" si="23"/>
        <v>0</v>
      </c>
      <c r="E235" s="357">
        <f t="shared" si="23"/>
        <v>0</v>
      </c>
      <c r="F235" s="358" t="str">
        <f t="shared" si="24"/>
        <v>-</v>
      </c>
    </row>
    <row r="236" spans="1:36" s="182" customFormat="1" ht="23.25" hidden="1" x14ac:dyDescent="0.25">
      <c r="A236" s="364" t="s">
        <v>111</v>
      </c>
      <c r="B236" s="352" t="s">
        <v>110</v>
      </c>
      <c r="C236" s="353" t="s">
        <v>1349</v>
      </c>
      <c r="D236" s="357">
        <f>D237</f>
        <v>0</v>
      </c>
      <c r="E236" s="357">
        <f>E237</f>
        <v>0</v>
      </c>
      <c r="F236" s="358" t="str">
        <f t="shared" si="24"/>
        <v>-</v>
      </c>
    </row>
    <row r="237" spans="1:36" s="181" customFormat="1" hidden="1" x14ac:dyDescent="0.25">
      <c r="A237" s="361" t="s">
        <v>112</v>
      </c>
      <c r="B237" s="354" t="s">
        <v>110</v>
      </c>
      <c r="C237" s="355" t="s">
        <v>1467</v>
      </c>
      <c r="D237" s="359">
        <f>D239</f>
        <v>0</v>
      </c>
      <c r="E237" s="359">
        <f>E239</f>
        <v>0</v>
      </c>
      <c r="F237" s="360" t="str">
        <f t="shared" si="11"/>
        <v>-</v>
      </c>
    </row>
    <row r="238" spans="1:36" s="181" customFormat="1" hidden="1" x14ac:dyDescent="0.25">
      <c r="A238" s="361" t="s">
        <v>1473</v>
      </c>
      <c r="B238" s="354" t="s">
        <v>110</v>
      </c>
      <c r="C238" s="355" t="s">
        <v>1472</v>
      </c>
      <c r="D238" s="359">
        <f>D240</f>
        <v>0</v>
      </c>
      <c r="E238" s="359">
        <f>E240</f>
        <v>0</v>
      </c>
      <c r="F238" s="360" t="str">
        <f t="shared" si="11"/>
        <v>-</v>
      </c>
    </row>
    <row r="239" spans="1:36" s="181" customFormat="1" ht="18" hidden="1" customHeight="1" x14ac:dyDescent="0.25">
      <c r="A239" s="361" t="s">
        <v>120</v>
      </c>
      <c r="B239" s="354" t="s">
        <v>110</v>
      </c>
      <c r="C239" s="355" t="s">
        <v>1456</v>
      </c>
      <c r="D239" s="359">
        <f t="shared" ref="D239:E239" si="25">D240</f>
        <v>0</v>
      </c>
      <c r="E239" s="359">
        <f t="shared" si="25"/>
        <v>0</v>
      </c>
      <c r="F239" s="360" t="str">
        <f t="shared" si="11"/>
        <v>-</v>
      </c>
    </row>
    <row r="240" spans="1:36" s="181" customFormat="1" hidden="1" x14ac:dyDescent="0.25">
      <c r="A240" s="361" t="s">
        <v>1458</v>
      </c>
      <c r="B240" s="354" t="s">
        <v>110</v>
      </c>
      <c r="C240" s="355" t="s">
        <v>1457</v>
      </c>
      <c r="D240" s="359">
        <v>0</v>
      </c>
      <c r="E240" s="363">
        <v>0</v>
      </c>
      <c r="F240" s="360" t="str">
        <f t="shared" si="11"/>
        <v>-</v>
      </c>
    </row>
    <row r="241" spans="1:36" s="122" customFormat="1" x14ac:dyDescent="0.25">
      <c r="A241" s="429" t="s">
        <v>1025</v>
      </c>
      <c r="B241" s="121" t="s">
        <v>110</v>
      </c>
      <c r="C241" s="143" t="s">
        <v>921</v>
      </c>
      <c r="D241" s="116">
        <f t="shared" ref="D241:E246" si="26">D242</f>
        <v>657766.04</v>
      </c>
      <c r="E241" s="116">
        <f t="shared" si="26"/>
        <v>0</v>
      </c>
      <c r="F241" s="117">
        <f t="shared" ref="F241:F247" si="27">IF(OR(D241="-",E241=D241),"-",D241-IF(E241="-",0,E241))</f>
        <v>657766.04</v>
      </c>
    </row>
    <row r="242" spans="1:36" s="122" customFormat="1" ht="23.25" x14ac:dyDescent="0.25">
      <c r="A242" s="120" t="s">
        <v>341</v>
      </c>
      <c r="B242" s="121" t="s">
        <v>110</v>
      </c>
      <c r="C242" s="143" t="s">
        <v>922</v>
      </c>
      <c r="D242" s="116">
        <f t="shared" si="26"/>
        <v>657766.04</v>
      </c>
      <c r="E242" s="116">
        <f t="shared" si="26"/>
        <v>0</v>
      </c>
      <c r="F242" s="117">
        <f t="shared" si="27"/>
        <v>657766.04</v>
      </c>
    </row>
    <row r="243" spans="1:36" s="122" customFormat="1" ht="23.25" x14ac:dyDescent="0.25">
      <c r="A243" s="120" t="s">
        <v>111</v>
      </c>
      <c r="B243" s="121" t="s">
        <v>110</v>
      </c>
      <c r="C243" s="143" t="s">
        <v>923</v>
      </c>
      <c r="D243" s="116">
        <f t="shared" si="26"/>
        <v>657766.04</v>
      </c>
      <c r="E243" s="116">
        <f t="shared" si="26"/>
        <v>0</v>
      </c>
      <c r="F243" s="117">
        <f t="shared" si="27"/>
        <v>657766.04</v>
      </c>
    </row>
    <row r="244" spans="1:36" s="4" customFormat="1" ht="23.25" x14ac:dyDescent="0.25">
      <c r="A244" s="123" t="s">
        <v>11</v>
      </c>
      <c r="B244" s="124" t="s">
        <v>110</v>
      </c>
      <c r="C244" s="144" t="s">
        <v>924</v>
      </c>
      <c r="D244" s="118">
        <f t="shared" si="26"/>
        <v>657766.04</v>
      </c>
      <c r="E244" s="118">
        <f t="shared" si="26"/>
        <v>0</v>
      </c>
      <c r="F244" s="119">
        <f t="shared" si="27"/>
        <v>657766.04</v>
      </c>
    </row>
    <row r="245" spans="1:36" s="4" customFormat="1" x14ac:dyDescent="0.25">
      <c r="A245" s="126" t="s">
        <v>1026</v>
      </c>
      <c r="B245" s="124" t="s">
        <v>110</v>
      </c>
      <c r="C245" s="144" t="s">
        <v>925</v>
      </c>
      <c r="D245" s="118">
        <f t="shared" si="26"/>
        <v>657766.04</v>
      </c>
      <c r="E245" s="118">
        <f t="shared" si="26"/>
        <v>0</v>
      </c>
      <c r="F245" s="119">
        <f t="shared" si="27"/>
        <v>657766.04</v>
      </c>
    </row>
    <row r="246" spans="1:36" s="4" customFormat="1" x14ac:dyDescent="0.25">
      <c r="A246" s="126" t="s">
        <v>120</v>
      </c>
      <c r="B246" s="124" t="s">
        <v>110</v>
      </c>
      <c r="C246" s="144" t="s">
        <v>926</v>
      </c>
      <c r="D246" s="118">
        <f t="shared" si="26"/>
        <v>657766.04</v>
      </c>
      <c r="E246" s="118">
        <f t="shared" si="26"/>
        <v>0</v>
      </c>
      <c r="F246" s="119">
        <f t="shared" si="27"/>
        <v>657766.04</v>
      </c>
    </row>
    <row r="247" spans="1:36" s="4" customFormat="1" x14ac:dyDescent="0.25">
      <c r="A247" s="126" t="s">
        <v>1027</v>
      </c>
      <c r="B247" s="124" t="s">
        <v>110</v>
      </c>
      <c r="C247" s="144" t="s">
        <v>927</v>
      </c>
      <c r="D247" s="118">
        <v>657766.04</v>
      </c>
      <c r="E247" s="118">
        <v>0</v>
      </c>
      <c r="F247" s="119">
        <f t="shared" si="27"/>
        <v>657766.04</v>
      </c>
    </row>
    <row r="248" spans="1:36" s="122" customFormat="1" x14ac:dyDescent="0.25">
      <c r="A248" s="120" t="s">
        <v>125</v>
      </c>
      <c r="B248" s="121" t="s">
        <v>110</v>
      </c>
      <c r="C248" s="143" t="s">
        <v>381</v>
      </c>
      <c r="D248" s="116">
        <f>D249+D270</f>
        <v>6597415</v>
      </c>
      <c r="E248" s="116">
        <f>E249+E270</f>
        <v>4700675.42</v>
      </c>
      <c r="F248" s="117">
        <f t="shared" si="11"/>
        <v>1896739.58</v>
      </c>
    </row>
    <row r="249" spans="1:36" s="100" customFormat="1" ht="48" customHeight="1" x14ac:dyDescent="0.25">
      <c r="A249" s="120" t="s">
        <v>1346</v>
      </c>
      <c r="B249" s="121" t="s">
        <v>110</v>
      </c>
      <c r="C249" s="143" t="s">
        <v>382</v>
      </c>
      <c r="D249" s="116">
        <f>D250+D264</f>
        <v>1734400</v>
      </c>
      <c r="E249" s="116">
        <f>E250+E264</f>
        <v>886331</v>
      </c>
      <c r="F249" s="117">
        <f t="shared" si="11"/>
        <v>848069</v>
      </c>
    </row>
    <row r="250" spans="1:36" s="100" customFormat="1" ht="23.25" x14ac:dyDescent="0.25">
      <c r="A250" s="120" t="s">
        <v>247</v>
      </c>
      <c r="B250" s="121" t="s">
        <v>110</v>
      </c>
      <c r="C250" s="143" t="s">
        <v>383</v>
      </c>
      <c r="D250" s="116">
        <f>D251</f>
        <v>1684400</v>
      </c>
      <c r="E250" s="116">
        <f>E251</f>
        <v>886331</v>
      </c>
      <c r="F250" s="117">
        <f t="shared" si="11"/>
        <v>798069</v>
      </c>
    </row>
    <row r="251" spans="1:36" x14ac:dyDescent="0.25">
      <c r="A251" s="123" t="s">
        <v>112</v>
      </c>
      <c r="B251" s="124" t="s">
        <v>110</v>
      </c>
      <c r="C251" s="145" t="s">
        <v>384</v>
      </c>
      <c r="D251" s="118">
        <f>D252+D256+D260</f>
        <v>1684400</v>
      </c>
      <c r="E251" s="118">
        <f>E252+E256+E260</f>
        <v>886331</v>
      </c>
      <c r="F251" s="119">
        <f t="shared" si="11"/>
        <v>798069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ht="23.25" x14ac:dyDescent="0.25">
      <c r="A252" s="123" t="s">
        <v>126</v>
      </c>
      <c r="B252" s="124" t="s">
        <v>110</v>
      </c>
      <c r="C252" s="145" t="s">
        <v>385</v>
      </c>
      <c r="D252" s="118">
        <f t="shared" ref="D252:E254" si="28">D253</f>
        <v>1300000</v>
      </c>
      <c r="E252" s="118">
        <f t="shared" si="28"/>
        <v>602025</v>
      </c>
      <c r="F252" s="119">
        <f t="shared" si="11"/>
        <v>697975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ht="23.25" x14ac:dyDescent="0.25">
      <c r="A253" s="123" t="s">
        <v>113</v>
      </c>
      <c r="B253" s="124" t="s">
        <v>110</v>
      </c>
      <c r="C253" s="145" t="s">
        <v>386</v>
      </c>
      <c r="D253" s="118">
        <f t="shared" si="28"/>
        <v>1300000</v>
      </c>
      <c r="E253" s="118">
        <f t="shared" si="28"/>
        <v>602025</v>
      </c>
      <c r="F253" s="119">
        <f t="shared" si="11"/>
        <v>697975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ht="27" customHeight="1" x14ac:dyDescent="0.25">
      <c r="A254" s="123" t="s">
        <v>1164</v>
      </c>
      <c r="B254" s="124" t="s">
        <v>110</v>
      </c>
      <c r="C254" s="145" t="s">
        <v>387</v>
      </c>
      <c r="D254" s="118">
        <f t="shared" si="28"/>
        <v>1300000</v>
      </c>
      <c r="E254" s="118">
        <f t="shared" si="28"/>
        <v>602025</v>
      </c>
      <c r="F254" s="119">
        <f t="shared" si="11"/>
        <v>697975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x14ac:dyDescent="0.25">
      <c r="A255" s="123" t="s">
        <v>1285</v>
      </c>
      <c r="B255" s="124" t="s">
        <v>110</v>
      </c>
      <c r="C255" s="145" t="s">
        <v>388</v>
      </c>
      <c r="D255" s="118">
        <v>1300000</v>
      </c>
      <c r="E255" s="125">
        <v>602025</v>
      </c>
      <c r="F255" s="119">
        <f t="shared" si="11"/>
        <v>697975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ht="23.25" x14ac:dyDescent="0.25">
      <c r="A256" s="123" t="s">
        <v>128</v>
      </c>
      <c r="B256" s="124" t="s">
        <v>110</v>
      </c>
      <c r="C256" s="145" t="s">
        <v>389</v>
      </c>
      <c r="D256" s="118">
        <f t="shared" ref="D256:E258" si="29">D257</f>
        <v>100000</v>
      </c>
      <c r="E256" s="118">
        <f>E257</f>
        <v>72306</v>
      </c>
      <c r="F256" s="119">
        <f t="shared" si="11"/>
        <v>27694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ht="23.25" x14ac:dyDescent="0.25">
      <c r="A257" s="123" t="s">
        <v>113</v>
      </c>
      <c r="B257" s="124" t="s">
        <v>110</v>
      </c>
      <c r="C257" s="145" t="s">
        <v>390</v>
      </c>
      <c r="D257" s="118">
        <f t="shared" si="29"/>
        <v>100000</v>
      </c>
      <c r="E257" s="118">
        <f t="shared" si="29"/>
        <v>72306</v>
      </c>
      <c r="F257" s="119">
        <f t="shared" si="11"/>
        <v>27694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ht="26.25" customHeight="1" x14ac:dyDescent="0.25">
      <c r="A258" s="123" t="s">
        <v>1164</v>
      </c>
      <c r="B258" s="124" t="s">
        <v>110</v>
      </c>
      <c r="C258" s="145" t="s">
        <v>391</v>
      </c>
      <c r="D258" s="118">
        <f t="shared" si="29"/>
        <v>100000</v>
      </c>
      <c r="E258" s="118">
        <f t="shared" si="29"/>
        <v>72306</v>
      </c>
      <c r="F258" s="119">
        <f t="shared" si="11"/>
        <v>27694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x14ac:dyDescent="0.25">
      <c r="A259" s="123" t="s">
        <v>1285</v>
      </c>
      <c r="B259" s="124" t="s">
        <v>110</v>
      </c>
      <c r="C259" s="145" t="s">
        <v>392</v>
      </c>
      <c r="D259" s="118">
        <v>100000</v>
      </c>
      <c r="E259" s="125">
        <v>72306</v>
      </c>
      <c r="F259" s="119">
        <f t="shared" si="11"/>
        <v>27694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ht="14.25" customHeight="1" x14ac:dyDescent="0.25">
      <c r="A260" s="123" t="s">
        <v>129</v>
      </c>
      <c r="B260" s="124" t="s">
        <v>110</v>
      </c>
      <c r="C260" s="145" t="s">
        <v>393</v>
      </c>
      <c r="D260" s="118">
        <f t="shared" ref="D260:E261" si="30">D261</f>
        <v>284400</v>
      </c>
      <c r="E260" s="118">
        <f t="shared" si="30"/>
        <v>212000</v>
      </c>
      <c r="F260" s="119">
        <f t="shared" si="11"/>
        <v>72400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ht="23.25" x14ac:dyDescent="0.25">
      <c r="A261" s="123" t="s">
        <v>113</v>
      </c>
      <c r="B261" s="124" t="s">
        <v>110</v>
      </c>
      <c r="C261" s="145" t="s">
        <v>394</v>
      </c>
      <c r="D261" s="118">
        <f t="shared" si="30"/>
        <v>284400</v>
      </c>
      <c r="E261" s="118">
        <f t="shared" si="30"/>
        <v>212000</v>
      </c>
      <c r="F261" s="119">
        <f t="shared" si="11"/>
        <v>72400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ht="26.25" customHeight="1" x14ac:dyDescent="0.25">
      <c r="A262" s="123" t="s">
        <v>1164</v>
      </c>
      <c r="B262" s="124" t="s">
        <v>110</v>
      </c>
      <c r="C262" s="145" t="s">
        <v>395</v>
      </c>
      <c r="D262" s="118">
        <f>D263</f>
        <v>284400</v>
      </c>
      <c r="E262" s="118">
        <f>E263</f>
        <v>212000</v>
      </c>
      <c r="F262" s="119">
        <f t="shared" si="11"/>
        <v>72400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x14ac:dyDescent="0.25">
      <c r="A263" s="123" t="s">
        <v>1285</v>
      </c>
      <c r="B263" s="124" t="s">
        <v>110</v>
      </c>
      <c r="C263" s="145" t="s">
        <v>396</v>
      </c>
      <c r="D263" s="118">
        <v>284400</v>
      </c>
      <c r="E263" s="125">
        <v>212000</v>
      </c>
      <c r="F263" s="119">
        <f t="shared" si="11"/>
        <v>72400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ht="45.75" x14ac:dyDescent="0.25">
      <c r="A264" s="120" t="s">
        <v>397</v>
      </c>
      <c r="B264" s="121" t="s">
        <v>110</v>
      </c>
      <c r="C264" s="143" t="s">
        <v>398</v>
      </c>
      <c r="D264" s="116">
        <f t="shared" ref="D264:E268" si="31">D265</f>
        <v>50000</v>
      </c>
      <c r="E264" s="116">
        <f t="shared" si="31"/>
        <v>0</v>
      </c>
      <c r="F264" s="117">
        <f t="shared" si="11"/>
        <v>50000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x14ac:dyDescent="0.25">
      <c r="A265" s="128" t="s">
        <v>112</v>
      </c>
      <c r="B265" s="124" t="s">
        <v>110</v>
      </c>
      <c r="C265" s="145" t="s">
        <v>399</v>
      </c>
      <c r="D265" s="118">
        <f t="shared" si="31"/>
        <v>50000</v>
      </c>
      <c r="E265" s="118">
        <f t="shared" si="31"/>
        <v>0</v>
      </c>
      <c r="F265" s="119">
        <f t="shared" si="11"/>
        <v>50000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ht="82.5" customHeight="1" x14ac:dyDescent="0.25">
      <c r="A266" s="158" t="s">
        <v>159</v>
      </c>
      <c r="B266" s="124" t="s">
        <v>110</v>
      </c>
      <c r="C266" s="145" t="s">
        <v>400</v>
      </c>
      <c r="D266" s="118">
        <f t="shared" si="31"/>
        <v>50000</v>
      </c>
      <c r="E266" s="118">
        <f t="shared" si="31"/>
        <v>0</v>
      </c>
      <c r="F266" s="119">
        <f t="shared" si="11"/>
        <v>50000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ht="23.25" x14ac:dyDescent="0.25">
      <c r="A267" s="123" t="s">
        <v>113</v>
      </c>
      <c r="B267" s="124" t="s">
        <v>110</v>
      </c>
      <c r="C267" s="145" t="s">
        <v>401</v>
      </c>
      <c r="D267" s="118">
        <f t="shared" si="31"/>
        <v>50000</v>
      </c>
      <c r="E267" s="118">
        <f t="shared" si="31"/>
        <v>0</v>
      </c>
      <c r="F267" s="119">
        <f t="shared" si="11"/>
        <v>50000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ht="30" customHeight="1" x14ac:dyDescent="0.25">
      <c r="A268" s="123" t="s">
        <v>1164</v>
      </c>
      <c r="B268" s="124" t="s">
        <v>110</v>
      </c>
      <c r="C268" s="145" t="s">
        <v>402</v>
      </c>
      <c r="D268" s="118">
        <f t="shared" si="31"/>
        <v>50000</v>
      </c>
      <c r="E268" s="118">
        <f t="shared" si="31"/>
        <v>0</v>
      </c>
      <c r="F268" s="119">
        <f t="shared" si="11"/>
        <v>50000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x14ac:dyDescent="0.25">
      <c r="A269" s="123" t="s">
        <v>1285</v>
      </c>
      <c r="B269" s="124" t="s">
        <v>110</v>
      </c>
      <c r="C269" s="145" t="s">
        <v>403</v>
      </c>
      <c r="D269" s="118">
        <v>50000</v>
      </c>
      <c r="E269" s="125">
        <v>0</v>
      </c>
      <c r="F269" s="119">
        <f t="shared" ref="F269:F349" si="32">IF(OR(D269="-",E269=D269),"-",D269-IF(E269="-",0,E269))</f>
        <v>50000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s="100" customFormat="1" ht="29.25" customHeight="1" x14ac:dyDescent="0.25">
      <c r="A270" s="120" t="s">
        <v>341</v>
      </c>
      <c r="B270" s="121" t="s">
        <v>110</v>
      </c>
      <c r="C270" s="143" t="s">
        <v>404</v>
      </c>
      <c r="D270" s="116">
        <f>D271</f>
        <v>4863015</v>
      </c>
      <c r="E270" s="116">
        <f>E271</f>
        <v>3814344.42</v>
      </c>
      <c r="F270" s="117">
        <f t="shared" si="32"/>
        <v>1048670.58</v>
      </c>
    </row>
    <row r="271" spans="1:36" s="100" customFormat="1" ht="23.25" x14ac:dyDescent="0.25">
      <c r="A271" s="120" t="s">
        <v>111</v>
      </c>
      <c r="B271" s="121" t="s">
        <v>110</v>
      </c>
      <c r="C271" s="143" t="s">
        <v>405</v>
      </c>
      <c r="D271" s="116">
        <f>D272+D289+D296+D301</f>
        <v>4863015</v>
      </c>
      <c r="E271" s="116">
        <f>E272+E289+E296+E301</f>
        <v>3814344.42</v>
      </c>
      <c r="F271" s="117">
        <f t="shared" si="32"/>
        <v>1048670.58</v>
      </c>
    </row>
    <row r="272" spans="1:36" s="122" customFormat="1" x14ac:dyDescent="0.25">
      <c r="A272" s="120" t="s">
        <v>112</v>
      </c>
      <c r="B272" s="121" t="s">
        <v>110</v>
      </c>
      <c r="C272" s="143" t="s">
        <v>406</v>
      </c>
      <c r="D272" s="116">
        <f>D273+D277+D281+D285</f>
        <v>330700</v>
      </c>
      <c r="E272" s="116">
        <f>E273+E277+E281+E285</f>
        <v>29079.42</v>
      </c>
      <c r="F272" s="117">
        <f t="shared" si="32"/>
        <v>301620.58</v>
      </c>
    </row>
    <row r="273" spans="1:36" s="4" customFormat="1" hidden="1" x14ac:dyDescent="0.25">
      <c r="A273" s="297" t="s">
        <v>1320</v>
      </c>
      <c r="B273" s="298" t="s">
        <v>110</v>
      </c>
      <c r="C273" s="299" t="s">
        <v>1321</v>
      </c>
      <c r="D273" s="300">
        <f t="shared" ref="D273:E275" si="33">D274</f>
        <v>0</v>
      </c>
      <c r="E273" s="300">
        <f t="shared" si="33"/>
        <v>0</v>
      </c>
      <c r="F273" s="301" t="str">
        <f t="shared" si="32"/>
        <v>-</v>
      </c>
    </row>
    <row r="274" spans="1:36" s="4" customFormat="1" ht="23.25" hidden="1" x14ac:dyDescent="0.25">
      <c r="A274" s="297" t="s">
        <v>113</v>
      </c>
      <c r="B274" s="298" t="s">
        <v>110</v>
      </c>
      <c r="C274" s="299" t="s">
        <v>1322</v>
      </c>
      <c r="D274" s="300">
        <f t="shared" si="33"/>
        <v>0</v>
      </c>
      <c r="E274" s="300">
        <f t="shared" si="33"/>
        <v>0</v>
      </c>
      <c r="F274" s="301" t="str">
        <f t="shared" si="32"/>
        <v>-</v>
      </c>
    </row>
    <row r="275" spans="1:36" s="4" customFormat="1" ht="34.5" hidden="1" x14ac:dyDescent="0.25">
      <c r="A275" s="297" t="s">
        <v>1164</v>
      </c>
      <c r="B275" s="298" t="s">
        <v>110</v>
      </c>
      <c r="C275" s="299" t="s">
        <v>1323</v>
      </c>
      <c r="D275" s="300">
        <f t="shared" si="33"/>
        <v>0</v>
      </c>
      <c r="E275" s="300">
        <f t="shared" si="33"/>
        <v>0</v>
      </c>
      <c r="F275" s="301" t="str">
        <f t="shared" si="32"/>
        <v>-</v>
      </c>
    </row>
    <row r="276" spans="1:36" s="4" customFormat="1" hidden="1" x14ac:dyDescent="0.25">
      <c r="A276" s="297" t="s">
        <v>1285</v>
      </c>
      <c r="B276" s="298" t="s">
        <v>110</v>
      </c>
      <c r="C276" s="299" t="s">
        <v>1324</v>
      </c>
      <c r="D276" s="300">
        <v>0</v>
      </c>
      <c r="E276" s="302">
        <v>0</v>
      </c>
      <c r="F276" s="301" t="str">
        <f t="shared" si="32"/>
        <v>-</v>
      </c>
    </row>
    <row r="277" spans="1:36" s="4" customFormat="1" ht="23.25" hidden="1" x14ac:dyDescent="0.25">
      <c r="A277" s="123" t="s">
        <v>407</v>
      </c>
      <c r="B277" s="124" t="s">
        <v>110</v>
      </c>
      <c r="C277" s="145" t="s">
        <v>408</v>
      </c>
      <c r="D277" s="118">
        <f t="shared" ref="D277:E279" si="34">D278</f>
        <v>0</v>
      </c>
      <c r="E277" s="118">
        <f t="shared" si="34"/>
        <v>0</v>
      </c>
      <c r="F277" s="119" t="str">
        <f t="shared" si="32"/>
        <v>-</v>
      </c>
    </row>
    <row r="278" spans="1:36" s="4" customFormat="1" ht="23.25" hidden="1" x14ac:dyDescent="0.25">
      <c r="A278" s="123" t="s">
        <v>113</v>
      </c>
      <c r="B278" s="124" t="s">
        <v>110</v>
      </c>
      <c r="C278" s="145" t="s">
        <v>409</v>
      </c>
      <c r="D278" s="118">
        <f t="shared" si="34"/>
        <v>0</v>
      </c>
      <c r="E278" s="118">
        <f t="shared" si="34"/>
        <v>0</v>
      </c>
      <c r="F278" s="119" t="str">
        <f t="shared" si="32"/>
        <v>-</v>
      </c>
    </row>
    <row r="279" spans="1:36" s="4" customFormat="1" ht="23.25" hidden="1" x14ac:dyDescent="0.25">
      <c r="A279" s="123" t="s">
        <v>358</v>
      </c>
      <c r="B279" s="124" t="s">
        <v>110</v>
      </c>
      <c r="C279" s="145" t="s">
        <v>410</v>
      </c>
      <c r="D279" s="118">
        <f t="shared" si="34"/>
        <v>0</v>
      </c>
      <c r="E279" s="118">
        <f t="shared" si="34"/>
        <v>0</v>
      </c>
      <c r="F279" s="119" t="str">
        <f t="shared" si="32"/>
        <v>-</v>
      </c>
    </row>
    <row r="280" spans="1:36" s="4" customFormat="1" ht="34.5" hidden="1" x14ac:dyDescent="0.25">
      <c r="A280" s="123" t="s">
        <v>114</v>
      </c>
      <c r="B280" s="124" t="s">
        <v>110</v>
      </c>
      <c r="C280" s="145" t="s">
        <v>411</v>
      </c>
      <c r="D280" s="118"/>
      <c r="E280" s="125"/>
      <c r="F280" s="119" t="str">
        <f t="shared" si="32"/>
        <v>-</v>
      </c>
    </row>
    <row r="281" spans="1:36" s="4" customFormat="1" ht="23.25" x14ac:dyDescent="0.25">
      <c r="A281" s="123" t="s">
        <v>160</v>
      </c>
      <c r="B281" s="124" t="s">
        <v>110</v>
      </c>
      <c r="C281" s="145" t="s">
        <v>928</v>
      </c>
      <c r="D281" s="118">
        <f t="shared" ref="D281:E287" si="35">D282</f>
        <v>330700</v>
      </c>
      <c r="E281" s="118">
        <f t="shared" si="35"/>
        <v>29079.42</v>
      </c>
      <c r="F281" s="119">
        <f t="shared" ref="F281:F286" si="36">IF(OR(D281="-",E281=D281),"-",D281-IF(E281="-",0,E281))</f>
        <v>301620.58</v>
      </c>
    </row>
    <row r="282" spans="1:36" ht="23.25" x14ac:dyDescent="0.25">
      <c r="A282" s="123" t="s">
        <v>113</v>
      </c>
      <c r="B282" s="124" t="s">
        <v>110</v>
      </c>
      <c r="C282" s="145" t="s">
        <v>929</v>
      </c>
      <c r="D282" s="118">
        <f t="shared" si="35"/>
        <v>330700</v>
      </c>
      <c r="E282" s="118">
        <f t="shared" si="35"/>
        <v>29079.42</v>
      </c>
      <c r="F282" s="119">
        <f t="shared" si="36"/>
        <v>301620.58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ht="27" customHeight="1" x14ac:dyDescent="0.25">
      <c r="A283" s="123" t="s">
        <v>1164</v>
      </c>
      <c r="B283" s="124" t="s">
        <v>110</v>
      </c>
      <c r="C283" s="145" t="s">
        <v>930</v>
      </c>
      <c r="D283" s="118">
        <f t="shared" si="35"/>
        <v>330700</v>
      </c>
      <c r="E283" s="118">
        <f t="shared" si="35"/>
        <v>29079.42</v>
      </c>
      <c r="F283" s="119">
        <f t="shared" si="36"/>
        <v>301620.58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x14ac:dyDescent="0.25">
      <c r="A284" s="123" t="s">
        <v>1285</v>
      </c>
      <c r="B284" s="124" t="s">
        <v>110</v>
      </c>
      <c r="C284" s="145" t="s">
        <v>931</v>
      </c>
      <c r="D284" s="118">
        <f>191700+139000</f>
        <v>330700</v>
      </c>
      <c r="E284" s="125">
        <v>29079.42</v>
      </c>
      <c r="F284" s="119">
        <f t="shared" si="36"/>
        <v>301620.58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s="188" customFormat="1" ht="22.5" hidden="1" x14ac:dyDescent="0.2">
      <c r="A285" s="303" t="s">
        <v>1250</v>
      </c>
      <c r="B285" s="304" t="s">
        <v>110</v>
      </c>
      <c r="C285" s="305" t="s">
        <v>1249</v>
      </c>
      <c r="D285" s="306">
        <f t="shared" si="35"/>
        <v>0</v>
      </c>
      <c r="E285" s="307">
        <f t="shared" si="35"/>
        <v>0</v>
      </c>
      <c r="F285" s="308" t="str">
        <f t="shared" ref="F285" si="37">IF(OR(D285="-",E285=D285),"-",D285-IF(E285="-",0,E285))</f>
        <v>-</v>
      </c>
    </row>
    <row r="286" spans="1:36" s="188" customFormat="1" ht="22.5" hidden="1" x14ac:dyDescent="0.2">
      <c r="A286" s="303" t="s">
        <v>1251</v>
      </c>
      <c r="B286" s="304" t="s">
        <v>110</v>
      </c>
      <c r="C286" s="305" t="s">
        <v>1248</v>
      </c>
      <c r="D286" s="306">
        <f t="shared" si="35"/>
        <v>0</v>
      </c>
      <c r="E286" s="307">
        <f t="shared" si="35"/>
        <v>0</v>
      </c>
      <c r="F286" s="308" t="str">
        <f t="shared" si="36"/>
        <v>-</v>
      </c>
    </row>
    <row r="287" spans="1:36" s="188" customFormat="1" ht="33.75" hidden="1" x14ac:dyDescent="0.2">
      <c r="A287" s="297" t="s">
        <v>1164</v>
      </c>
      <c r="B287" s="304" t="s">
        <v>110</v>
      </c>
      <c r="C287" s="305" t="s">
        <v>1247</v>
      </c>
      <c r="D287" s="306">
        <f t="shared" si="35"/>
        <v>0</v>
      </c>
      <c r="E287" s="307">
        <f t="shared" si="35"/>
        <v>0</v>
      </c>
      <c r="F287" s="308" t="str">
        <f t="shared" ref="F287" si="38">IF(OR(D287="-",E287=D287),"-",D287-IF(E287="-",0,E287))</f>
        <v>-</v>
      </c>
    </row>
    <row r="288" spans="1:36" s="191" customFormat="1" hidden="1" x14ac:dyDescent="0.25">
      <c r="A288" s="297" t="s">
        <v>1285</v>
      </c>
      <c r="B288" s="298" t="s">
        <v>110</v>
      </c>
      <c r="C288" s="299" t="s">
        <v>1246</v>
      </c>
      <c r="D288" s="300">
        <v>0</v>
      </c>
      <c r="E288" s="302">
        <v>0</v>
      </c>
      <c r="F288" s="301" t="str">
        <f t="shared" ref="F288" si="39">IF(OR(D288="-",E288=D288),"-",D288-IF(E288="-",0,E288))</f>
        <v>-</v>
      </c>
    </row>
    <row r="289" spans="1:36" s="100" customFormat="1" ht="51" customHeight="1" x14ac:dyDescent="0.25">
      <c r="A289" s="120" t="s">
        <v>361</v>
      </c>
      <c r="B289" s="121" t="s">
        <v>110</v>
      </c>
      <c r="C289" s="143" t="s">
        <v>412</v>
      </c>
      <c r="D289" s="116">
        <f>D290+D293</f>
        <v>4482300</v>
      </c>
      <c r="E289" s="116">
        <f>E290+E293</f>
        <v>3735250</v>
      </c>
      <c r="F289" s="117">
        <f t="shared" si="32"/>
        <v>747050</v>
      </c>
    </row>
    <row r="290" spans="1:36" ht="50.25" customHeight="1" x14ac:dyDescent="0.25">
      <c r="A290" s="123" t="s">
        <v>1245</v>
      </c>
      <c r="B290" s="124" t="s">
        <v>110</v>
      </c>
      <c r="C290" s="145" t="s">
        <v>413</v>
      </c>
      <c r="D290" s="118">
        <f>D291</f>
        <v>4318300</v>
      </c>
      <c r="E290" s="118">
        <f>E291</f>
        <v>3598582</v>
      </c>
      <c r="F290" s="119">
        <f t="shared" si="32"/>
        <v>719718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x14ac:dyDescent="0.25">
      <c r="A291" s="123" t="s">
        <v>122</v>
      </c>
      <c r="B291" s="124" t="s">
        <v>110</v>
      </c>
      <c r="C291" s="145" t="s">
        <v>414</v>
      </c>
      <c r="D291" s="118">
        <f>D292</f>
        <v>4318300</v>
      </c>
      <c r="E291" s="118">
        <f>E292</f>
        <v>3598582</v>
      </c>
      <c r="F291" s="119">
        <f t="shared" si="32"/>
        <v>719718</v>
      </c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x14ac:dyDescent="0.25">
      <c r="A292" s="123" t="s">
        <v>123</v>
      </c>
      <c r="B292" s="124" t="s">
        <v>110</v>
      </c>
      <c r="C292" s="145" t="s">
        <v>415</v>
      </c>
      <c r="D292" s="118">
        <v>4318300</v>
      </c>
      <c r="E292" s="125">
        <v>3598582</v>
      </c>
      <c r="F292" s="119">
        <f t="shared" si="32"/>
        <v>719718</v>
      </c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ht="45.75" x14ac:dyDescent="0.25">
      <c r="A293" s="123" t="s">
        <v>416</v>
      </c>
      <c r="B293" s="124" t="s">
        <v>110</v>
      </c>
      <c r="C293" s="145" t="s">
        <v>417</v>
      </c>
      <c r="D293" s="118">
        <f>D294</f>
        <v>164000</v>
      </c>
      <c r="E293" s="118">
        <f>E294</f>
        <v>136668</v>
      </c>
      <c r="F293" s="119">
        <f t="shared" si="32"/>
        <v>27332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ht="12.75" customHeight="1" x14ac:dyDescent="0.25">
      <c r="A294" s="123" t="s">
        <v>122</v>
      </c>
      <c r="B294" s="124" t="s">
        <v>110</v>
      </c>
      <c r="C294" s="145" t="s">
        <v>418</v>
      </c>
      <c r="D294" s="118">
        <f>D295</f>
        <v>164000</v>
      </c>
      <c r="E294" s="118">
        <f>E295</f>
        <v>136668</v>
      </c>
      <c r="F294" s="119">
        <f t="shared" si="32"/>
        <v>27332</v>
      </c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ht="12.75" customHeight="1" x14ac:dyDescent="0.25">
      <c r="A295" s="123" t="s">
        <v>123</v>
      </c>
      <c r="B295" s="124" t="s">
        <v>110</v>
      </c>
      <c r="C295" s="145" t="s">
        <v>419</v>
      </c>
      <c r="D295" s="118">
        <v>164000</v>
      </c>
      <c r="E295" s="125">
        <v>136668</v>
      </c>
      <c r="F295" s="119">
        <f t="shared" si="32"/>
        <v>27332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114" customFormat="1" ht="45.75" hidden="1" x14ac:dyDescent="0.25">
      <c r="A296" s="120" t="s">
        <v>169</v>
      </c>
      <c r="B296" s="121" t="s">
        <v>110</v>
      </c>
      <c r="C296" s="143" t="s">
        <v>420</v>
      </c>
      <c r="D296" s="116">
        <f t="shared" ref="D296:E299" si="40">D297</f>
        <v>0</v>
      </c>
      <c r="E296" s="116">
        <f t="shared" si="40"/>
        <v>0</v>
      </c>
      <c r="F296" s="117" t="str">
        <f t="shared" si="32"/>
        <v>-</v>
      </c>
    </row>
    <row r="297" spans="1:36" s="115" customFormat="1" ht="23.25" hidden="1" x14ac:dyDescent="0.25">
      <c r="A297" s="123" t="s">
        <v>115</v>
      </c>
      <c r="B297" s="124" t="s">
        <v>110</v>
      </c>
      <c r="C297" s="145" t="s">
        <v>421</v>
      </c>
      <c r="D297" s="118">
        <f t="shared" si="40"/>
        <v>0</v>
      </c>
      <c r="E297" s="118">
        <f t="shared" si="40"/>
        <v>0</v>
      </c>
      <c r="F297" s="119" t="str">
        <f t="shared" si="32"/>
        <v>-</v>
      </c>
    </row>
    <row r="298" spans="1:36" s="115" customFormat="1" ht="23.25" hidden="1" x14ac:dyDescent="0.25">
      <c r="A298" s="123" t="s">
        <v>113</v>
      </c>
      <c r="B298" s="124" t="s">
        <v>110</v>
      </c>
      <c r="C298" s="145" t="s">
        <v>422</v>
      </c>
      <c r="D298" s="118">
        <f t="shared" si="40"/>
        <v>0</v>
      </c>
      <c r="E298" s="118">
        <f t="shared" si="40"/>
        <v>0</v>
      </c>
      <c r="F298" s="119" t="str">
        <f t="shared" si="32"/>
        <v>-</v>
      </c>
    </row>
    <row r="299" spans="1:36" s="115" customFormat="1" ht="23.25" hidden="1" x14ac:dyDescent="0.25">
      <c r="A299" s="123" t="s">
        <v>358</v>
      </c>
      <c r="B299" s="124" t="s">
        <v>110</v>
      </c>
      <c r="C299" s="145" t="s">
        <v>423</v>
      </c>
      <c r="D299" s="118">
        <f t="shared" si="40"/>
        <v>0</v>
      </c>
      <c r="E299" s="118">
        <f t="shared" si="40"/>
        <v>0</v>
      </c>
      <c r="F299" s="119" t="str">
        <f t="shared" si="32"/>
        <v>-</v>
      </c>
    </row>
    <row r="300" spans="1:36" s="115" customFormat="1" ht="34.5" hidden="1" x14ac:dyDescent="0.25">
      <c r="A300" s="123" t="s">
        <v>114</v>
      </c>
      <c r="B300" s="124" t="s">
        <v>110</v>
      </c>
      <c r="C300" s="145" t="s">
        <v>424</v>
      </c>
      <c r="D300" s="118"/>
      <c r="E300" s="125"/>
      <c r="F300" s="119" t="str">
        <f t="shared" si="32"/>
        <v>-</v>
      </c>
    </row>
    <row r="301" spans="1:36" s="100" customFormat="1" ht="23.25" x14ac:dyDescent="0.25">
      <c r="A301" s="120" t="s">
        <v>11</v>
      </c>
      <c r="B301" s="121" t="s">
        <v>110</v>
      </c>
      <c r="C301" s="143" t="s">
        <v>425</v>
      </c>
      <c r="D301" s="116">
        <f>D302+D315+D306+D309</f>
        <v>50015</v>
      </c>
      <c r="E301" s="116">
        <f>E302+E315+E306+E309</f>
        <v>50015</v>
      </c>
      <c r="F301" s="117" t="str">
        <f t="shared" si="32"/>
        <v>-</v>
      </c>
    </row>
    <row r="302" spans="1:36" s="115" customFormat="1" hidden="1" x14ac:dyDescent="0.25">
      <c r="A302" s="297" t="s">
        <v>255</v>
      </c>
      <c r="B302" s="298" t="s">
        <v>110</v>
      </c>
      <c r="C302" s="299" t="s">
        <v>426</v>
      </c>
      <c r="D302" s="300">
        <f t="shared" ref="D302:E304" si="41">D303</f>
        <v>0</v>
      </c>
      <c r="E302" s="300">
        <f t="shared" si="41"/>
        <v>0</v>
      </c>
      <c r="F302" s="301" t="str">
        <f t="shared" si="32"/>
        <v>-</v>
      </c>
    </row>
    <row r="303" spans="1:36" s="115" customFormat="1" hidden="1" x14ac:dyDescent="0.25">
      <c r="A303" s="297" t="s">
        <v>120</v>
      </c>
      <c r="B303" s="298" t="s">
        <v>110</v>
      </c>
      <c r="C303" s="299" t="s">
        <v>427</v>
      </c>
      <c r="D303" s="300">
        <f t="shared" si="41"/>
        <v>0</v>
      </c>
      <c r="E303" s="300">
        <f t="shared" si="41"/>
        <v>0</v>
      </c>
      <c r="F303" s="301" t="str">
        <f t="shared" si="32"/>
        <v>-</v>
      </c>
    </row>
    <row r="304" spans="1:36" s="115" customFormat="1" hidden="1" x14ac:dyDescent="0.25">
      <c r="A304" s="297" t="s">
        <v>256</v>
      </c>
      <c r="B304" s="298" t="s">
        <v>110</v>
      </c>
      <c r="C304" s="299" t="s">
        <v>428</v>
      </c>
      <c r="D304" s="300">
        <f t="shared" si="41"/>
        <v>0</v>
      </c>
      <c r="E304" s="300">
        <f t="shared" si="41"/>
        <v>0</v>
      </c>
      <c r="F304" s="301" t="str">
        <f t="shared" si="32"/>
        <v>-</v>
      </c>
    </row>
    <row r="305" spans="1:36" s="115" customFormat="1" ht="90.75" hidden="1" x14ac:dyDescent="0.25">
      <c r="A305" s="309" t="s">
        <v>368</v>
      </c>
      <c r="B305" s="298" t="s">
        <v>110</v>
      </c>
      <c r="C305" s="299" t="s">
        <v>429</v>
      </c>
      <c r="D305" s="300">
        <v>0</v>
      </c>
      <c r="E305" s="302">
        <v>0</v>
      </c>
      <c r="F305" s="301" t="str">
        <f t="shared" si="32"/>
        <v>-</v>
      </c>
    </row>
    <row r="306" spans="1:36" s="115" customFormat="1" ht="45.75" hidden="1" x14ac:dyDescent="0.25">
      <c r="A306" s="208" t="s">
        <v>132</v>
      </c>
      <c r="B306" s="209" t="s">
        <v>110</v>
      </c>
      <c r="C306" s="229" t="s">
        <v>430</v>
      </c>
      <c r="D306" s="230">
        <f>D307</f>
        <v>0</v>
      </c>
      <c r="E306" s="230">
        <f>E307</f>
        <v>0</v>
      </c>
      <c r="F306" s="233" t="str">
        <f>IF(OR(D306="-",E306=D306),"-",D306-IF(E306="-",0,E306))</f>
        <v>-</v>
      </c>
    </row>
    <row r="307" spans="1:36" s="115" customFormat="1" hidden="1" x14ac:dyDescent="0.25">
      <c r="A307" s="208" t="s">
        <v>130</v>
      </c>
      <c r="B307" s="209" t="s">
        <v>110</v>
      </c>
      <c r="C307" s="229" t="s">
        <v>431</v>
      </c>
      <c r="D307" s="230">
        <f>D308</f>
        <v>0</v>
      </c>
      <c r="E307" s="230">
        <f>E308</f>
        <v>0</v>
      </c>
      <c r="F307" s="233" t="str">
        <f>IF(OR(D307="-",E307=D307),"-",D307-IF(E307="-",0,E307))</f>
        <v>-</v>
      </c>
    </row>
    <row r="308" spans="1:36" s="115" customFormat="1" hidden="1" x14ac:dyDescent="0.25">
      <c r="A308" s="208" t="s">
        <v>131</v>
      </c>
      <c r="B308" s="209" t="s">
        <v>110</v>
      </c>
      <c r="C308" s="229" t="s">
        <v>432</v>
      </c>
      <c r="D308" s="230">
        <v>0</v>
      </c>
      <c r="E308" s="231"/>
      <c r="F308" s="233" t="str">
        <f>IF(OR(D308="-",E308=D308),"-",D308-IF(E308="-",0,E308))</f>
        <v>-</v>
      </c>
    </row>
    <row r="309" spans="1:36" s="115" customFormat="1" ht="12" hidden="1" customHeight="1" x14ac:dyDescent="0.25">
      <c r="A309" s="342" t="s">
        <v>61</v>
      </c>
      <c r="B309" s="209" t="s">
        <v>110</v>
      </c>
      <c r="C309" s="229" t="s">
        <v>1100</v>
      </c>
      <c r="D309" s="230">
        <f t="shared" ref="D309:E309" si="42">D310</f>
        <v>0</v>
      </c>
      <c r="E309" s="230">
        <f t="shared" si="42"/>
        <v>0</v>
      </c>
      <c r="F309" s="233" t="str">
        <f t="shared" ref="F309:F312" si="43">IF(OR(D309="-",E309=D309),"-",D309-IF(E309="-",0,E309))</f>
        <v>-</v>
      </c>
    </row>
    <row r="310" spans="1:36" s="115" customFormat="1" ht="12" hidden="1" customHeight="1" x14ac:dyDescent="0.25">
      <c r="A310" s="208" t="s">
        <v>120</v>
      </c>
      <c r="B310" s="209" t="s">
        <v>110</v>
      </c>
      <c r="C310" s="229" t="s">
        <v>1099</v>
      </c>
      <c r="D310" s="230">
        <f>D311</f>
        <v>0</v>
      </c>
      <c r="E310" s="230">
        <f>E311</f>
        <v>0</v>
      </c>
      <c r="F310" s="233" t="str">
        <f t="shared" si="43"/>
        <v>-</v>
      </c>
    </row>
    <row r="311" spans="1:36" s="115" customFormat="1" ht="12" hidden="1" customHeight="1" x14ac:dyDescent="0.25">
      <c r="A311" s="208" t="s">
        <v>121</v>
      </c>
      <c r="B311" s="209" t="s">
        <v>110</v>
      </c>
      <c r="C311" s="229" t="s">
        <v>1098</v>
      </c>
      <c r="D311" s="230">
        <f>D312+D313</f>
        <v>0</v>
      </c>
      <c r="E311" s="230">
        <f>E312+E313</f>
        <v>0</v>
      </c>
      <c r="F311" s="233" t="str">
        <f t="shared" si="43"/>
        <v>-</v>
      </c>
    </row>
    <row r="312" spans="1:36" s="115" customFormat="1" ht="12" hidden="1" customHeight="1" x14ac:dyDescent="0.25">
      <c r="A312" s="158" t="s">
        <v>1083</v>
      </c>
      <c r="B312" s="124" t="s">
        <v>110</v>
      </c>
      <c r="C312" s="145" t="s">
        <v>1097</v>
      </c>
      <c r="D312" s="118">
        <v>0</v>
      </c>
      <c r="E312" s="125"/>
      <c r="F312" s="119" t="str">
        <f t="shared" si="43"/>
        <v>-</v>
      </c>
    </row>
    <row r="313" spans="1:36" s="115" customFormat="1" ht="12" hidden="1" customHeight="1" x14ac:dyDescent="0.25">
      <c r="A313" s="430" t="s">
        <v>1083</v>
      </c>
      <c r="B313" s="209" t="s">
        <v>110</v>
      </c>
      <c r="C313" s="229" t="s">
        <v>1157</v>
      </c>
      <c r="D313" s="230">
        <v>0</v>
      </c>
      <c r="E313" s="231">
        <v>0</v>
      </c>
      <c r="F313" s="233" t="str">
        <f t="shared" ref="F313" si="44">IF(OR(D313="-",E313=D313),"-",D313-IF(E313="-",0,E313))</f>
        <v>-</v>
      </c>
    </row>
    <row r="314" spans="1:36" ht="16.5" customHeight="1" x14ac:dyDescent="0.25">
      <c r="A314" s="123" t="s">
        <v>1085</v>
      </c>
      <c r="B314" s="124" t="s">
        <v>110</v>
      </c>
      <c r="C314" s="145" t="s">
        <v>1084</v>
      </c>
      <c r="D314" s="118">
        <f t="shared" ref="D314:E318" si="45">D315</f>
        <v>50015</v>
      </c>
      <c r="E314" s="118">
        <f t="shared" si="45"/>
        <v>50015</v>
      </c>
      <c r="F314" s="119" t="str">
        <f t="shared" si="32"/>
        <v>-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x14ac:dyDescent="0.25">
      <c r="A315" s="123" t="s">
        <v>120</v>
      </c>
      <c r="B315" s="124" t="s">
        <v>110</v>
      </c>
      <c r="C315" s="145" t="s">
        <v>1086</v>
      </c>
      <c r="D315" s="118">
        <f>D318+D316</f>
        <v>50015</v>
      </c>
      <c r="E315" s="118">
        <f>E318+E316</f>
        <v>50015</v>
      </c>
      <c r="F315" s="119" t="str">
        <f t="shared" si="32"/>
        <v>-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115" customFormat="1" ht="13.5" hidden="1" customHeight="1" x14ac:dyDescent="0.25">
      <c r="A316" s="208" t="s">
        <v>256</v>
      </c>
      <c r="B316" s="209" t="s">
        <v>110</v>
      </c>
      <c r="C316" s="229" t="s">
        <v>1433</v>
      </c>
      <c r="D316" s="230">
        <f>D317</f>
        <v>0</v>
      </c>
      <c r="E316" s="230">
        <f>E317</f>
        <v>0</v>
      </c>
      <c r="F316" s="233" t="str">
        <f t="shared" ref="F316" si="46">IF(OR(D316="-",E316=D316),"-",D316-IF(E316="-",0,E316))</f>
        <v>-</v>
      </c>
    </row>
    <row r="317" spans="1:36" s="115" customFormat="1" ht="25.5" hidden="1" customHeight="1" x14ac:dyDescent="0.25">
      <c r="A317" s="208" t="s">
        <v>1426</v>
      </c>
      <c r="B317" s="209" t="s">
        <v>110</v>
      </c>
      <c r="C317" s="229" t="s">
        <v>1432</v>
      </c>
      <c r="D317" s="230">
        <v>0</v>
      </c>
      <c r="E317" s="230">
        <v>0</v>
      </c>
      <c r="F317" s="233" t="str">
        <f t="shared" ref="F317" si="47">IF(OR(D317="-",E317=D317),"-",D317-IF(E317="-",0,E317))</f>
        <v>-</v>
      </c>
    </row>
    <row r="318" spans="1:36" x14ac:dyDescent="0.25">
      <c r="A318" s="123" t="s">
        <v>121</v>
      </c>
      <c r="B318" s="124" t="s">
        <v>110</v>
      </c>
      <c r="C318" s="145" t="s">
        <v>1087</v>
      </c>
      <c r="D318" s="118">
        <f t="shared" si="45"/>
        <v>50015</v>
      </c>
      <c r="E318" s="118">
        <f t="shared" si="45"/>
        <v>50015</v>
      </c>
      <c r="F318" s="119" t="str">
        <f t="shared" si="32"/>
        <v>-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x14ac:dyDescent="0.25">
      <c r="A319" s="50" t="s">
        <v>158</v>
      </c>
      <c r="B319" s="124" t="s">
        <v>110</v>
      </c>
      <c r="C319" s="145" t="s">
        <v>1088</v>
      </c>
      <c r="D319" s="118">
        <v>50015</v>
      </c>
      <c r="E319" s="125">
        <v>50015</v>
      </c>
      <c r="F319" s="119" t="str">
        <f t="shared" si="32"/>
        <v>-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100" customFormat="1" x14ac:dyDescent="0.25">
      <c r="A320" s="120" t="s">
        <v>433</v>
      </c>
      <c r="B320" s="121" t="s">
        <v>110</v>
      </c>
      <c r="C320" s="143" t="s">
        <v>434</v>
      </c>
      <c r="D320" s="116">
        <f t="shared" ref="D320:E324" si="48">D321</f>
        <v>801500</v>
      </c>
      <c r="E320" s="116">
        <f t="shared" si="48"/>
        <v>562798.80999999994</v>
      </c>
      <c r="F320" s="117">
        <f t="shared" si="32"/>
        <v>238701.19000000006</v>
      </c>
    </row>
    <row r="321" spans="1:36" s="100" customFormat="1" ht="12.75" customHeight="1" x14ac:dyDescent="0.25">
      <c r="A321" s="120" t="s">
        <v>133</v>
      </c>
      <c r="B321" s="121" t="s">
        <v>110</v>
      </c>
      <c r="C321" s="143" t="s">
        <v>435</v>
      </c>
      <c r="D321" s="116">
        <f t="shared" si="48"/>
        <v>801500</v>
      </c>
      <c r="E321" s="116">
        <f t="shared" si="48"/>
        <v>562798.80999999994</v>
      </c>
      <c r="F321" s="117">
        <f t="shared" si="32"/>
        <v>238701.19000000006</v>
      </c>
    </row>
    <row r="322" spans="1:36" s="100" customFormat="1" ht="23.25" x14ac:dyDescent="0.25">
      <c r="A322" s="120" t="s">
        <v>341</v>
      </c>
      <c r="B322" s="121" t="s">
        <v>110</v>
      </c>
      <c r="C322" s="143" t="s">
        <v>436</v>
      </c>
      <c r="D322" s="116">
        <f t="shared" si="48"/>
        <v>801500</v>
      </c>
      <c r="E322" s="116">
        <f t="shared" si="48"/>
        <v>562798.80999999994</v>
      </c>
      <c r="F322" s="117">
        <f t="shared" si="32"/>
        <v>238701.19000000006</v>
      </c>
    </row>
    <row r="323" spans="1:36" s="100" customFormat="1" ht="23.25" x14ac:dyDescent="0.25">
      <c r="A323" s="120" t="s">
        <v>111</v>
      </c>
      <c r="B323" s="121" t="s">
        <v>110</v>
      </c>
      <c r="C323" s="143" t="s">
        <v>437</v>
      </c>
      <c r="D323" s="116">
        <f t="shared" si="48"/>
        <v>801500</v>
      </c>
      <c r="E323" s="116">
        <f t="shared" si="48"/>
        <v>562798.80999999994</v>
      </c>
      <c r="F323" s="117">
        <f t="shared" si="32"/>
        <v>238701.19000000006</v>
      </c>
    </row>
    <row r="324" spans="1:36" ht="45" customHeight="1" x14ac:dyDescent="0.25">
      <c r="A324" s="123" t="s">
        <v>318</v>
      </c>
      <c r="B324" s="124" t="s">
        <v>110</v>
      </c>
      <c r="C324" s="145" t="s">
        <v>438</v>
      </c>
      <c r="D324" s="118">
        <f t="shared" si="48"/>
        <v>801500</v>
      </c>
      <c r="E324" s="118">
        <f t="shared" si="48"/>
        <v>562798.80999999994</v>
      </c>
      <c r="F324" s="119">
        <f t="shared" si="32"/>
        <v>238701.19000000006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ht="25.5" customHeight="1" x14ac:dyDescent="0.25">
      <c r="A325" s="123" t="s">
        <v>134</v>
      </c>
      <c r="B325" s="124" t="s">
        <v>110</v>
      </c>
      <c r="C325" s="145" t="s">
        <v>439</v>
      </c>
      <c r="D325" s="118">
        <f>D326+D333</f>
        <v>801500</v>
      </c>
      <c r="E325" s="118">
        <f>E326+E333</f>
        <v>562798.80999999994</v>
      </c>
      <c r="F325" s="119">
        <f t="shared" si="32"/>
        <v>238701.19000000006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ht="64.5" customHeight="1" x14ac:dyDescent="0.25">
      <c r="A326" s="123" t="s">
        <v>117</v>
      </c>
      <c r="B326" s="124" t="s">
        <v>110</v>
      </c>
      <c r="C326" s="145" t="s">
        <v>440</v>
      </c>
      <c r="D326" s="118">
        <f>D329+D327</f>
        <v>801500</v>
      </c>
      <c r="E326" s="118">
        <f>E329+E328</f>
        <v>562798.80999999994</v>
      </c>
      <c r="F326" s="119">
        <f t="shared" si="32"/>
        <v>238701.19000000006</v>
      </c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127" customFormat="1" ht="23.25" hidden="1" x14ac:dyDescent="0.25">
      <c r="A327" s="123" t="s">
        <v>1368</v>
      </c>
      <c r="B327" s="124" t="s">
        <v>110</v>
      </c>
      <c r="C327" s="145" t="s">
        <v>1352</v>
      </c>
      <c r="D327" s="215">
        <f>D328</f>
        <v>0</v>
      </c>
      <c r="E327" s="215">
        <f>E328</f>
        <v>0</v>
      </c>
      <c r="F327" s="217" t="str">
        <f t="shared" si="32"/>
        <v>-</v>
      </c>
    </row>
    <row r="328" spans="1:36" s="127" customFormat="1" ht="23.25" hidden="1" x14ac:dyDescent="0.25">
      <c r="A328" s="123" t="s">
        <v>1370</v>
      </c>
      <c r="B328" s="124" t="s">
        <v>110</v>
      </c>
      <c r="C328" s="145" t="s">
        <v>1351</v>
      </c>
      <c r="D328" s="215">
        <v>0</v>
      </c>
      <c r="E328" s="216">
        <v>0</v>
      </c>
      <c r="F328" s="217" t="str">
        <f t="shared" ref="F328" si="49">IF(OR(D328="-",E328=D328),"-",D328-IF(E328="-",0,E328))</f>
        <v>-</v>
      </c>
    </row>
    <row r="329" spans="1:36" ht="23.25" x14ac:dyDescent="0.25">
      <c r="A329" s="123" t="s">
        <v>118</v>
      </c>
      <c r="B329" s="124" t="s">
        <v>110</v>
      </c>
      <c r="C329" s="145" t="s">
        <v>441</v>
      </c>
      <c r="D329" s="118">
        <f>D330+D331+D332</f>
        <v>801500</v>
      </c>
      <c r="E329" s="118">
        <f>E330+E331+E332</f>
        <v>562798.80999999994</v>
      </c>
      <c r="F329" s="119">
        <f t="shared" si="32"/>
        <v>238701.19000000006</v>
      </c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ht="23.25" x14ac:dyDescent="0.25">
      <c r="A330" s="123" t="s">
        <v>1181</v>
      </c>
      <c r="B330" s="124" t="s">
        <v>110</v>
      </c>
      <c r="C330" s="145" t="s">
        <v>442</v>
      </c>
      <c r="D330" s="118">
        <v>607900</v>
      </c>
      <c r="E330" s="125">
        <v>434762.23</v>
      </c>
      <c r="F330" s="119">
        <f t="shared" si="32"/>
        <v>173137.77000000002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113" customFormat="1" ht="34.5" x14ac:dyDescent="0.25">
      <c r="A331" s="123" t="s">
        <v>354</v>
      </c>
      <c r="B331" s="124" t="s">
        <v>110</v>
      </c>
      <c r="C331" s="145" t="s">
        <v>443</v>
      </c>
      <c r="D331" s="215">
        <v>10000</v>
      </c>
      <c r="E331" s="216">
        <v>0</v>
      </c>
      <c r="F331" s="217">
        <f t="shared" si="32"/>
        <v>10000</v>
      </c>
    </row>
    <row r="332" spans="1:36" ht="44.25" customHeight="1" x14ac:dyDescent="0.25">
      <c r="A332" s="123" t="s">
        <v>248</v>
      </c>
      <c r="B332" s="124" t="s">
        <v>110</v>
      </c>
      <c r="C332" s="145" t="s">
        <v>444</v>
      </c>
      <c r="D332" s="118">
        <v>183600</v>
      </c>
      <c r="E332" s="125">
        <v>128036.58</v>
      </c>
      <c r="F332" s="119">
        <f t="shared" si="32"/>
        <v>55563.42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115" customFormat="1" ht="23.25" hidden="1" x14ac:dyDescent="0.25">
      <c r="A333" s="208" t="s">
        <v>113</v>
      </c>
      <c r="B333" s="209" t="s">
        <v>110</v>
      </c>
      <c r="C333" s="229" t="s">
        <v>445</v>
      </c>
      <c r="D333" s="230">
        <f>D334</f>
        <v>0</v>
      </c>
      <c r="E333" s="230">
        <f>E334</f>
        <v>0</v>
      </c>
      <c r="F333" s="233" t="str">
        <f t="shared" si="32"/>
        <v>-</v>
      </c>
    </row>
    <row r="334" spans="1:36" s="115" customFormat="1" ht="27" hidden="1" customHeight="1" x14ac:dyDescent="0.25">
      <c r="A334" s="208" t="s">
        <v>1164</v>
      </c>
      <c r="B334" s="209" t="s">
        <v>110</v>
      </c>
      <c r="C334" s="229" t="s">
        <v>446</v>
      </c>
      <c r="D334" s="230">
        <f>D335</f>
        <v>0</v>
      </c>
      <c r="E334" s="230">
        <f>E335</f>
        <v>0</v>
      </c>
      <c r="F334" s="233" t="str">
        <f t="shared" si="32"/>
        <v>-</v>
      </c>
    </row>
    <row r="335" spans="1:36" s="115" customFormat="1" hidden="1" x14ac:dyDescent="0.25">
      <c r="A335" s="208" t="s">
        <v>1285</v>
      </c>
      <c r="B335" s="209" t="s">
        <v>110</v>
      </c>
      <c r="C335" s="229" t="s">
        <v>447</v>
      </c>
      <c r="D335" s="230">
        <v>0</v>
      </c>
      <c r="E335" s="231">
        <v>0</v>
      </c>
      <c r="F335" s="233" t="str">
        <f t="shared" si="32"/>
        <v>-</v>
      </c>
    </row>
    <row r="336" spans="1:36" s="100" customFormat="1" ht="23.25" x14ac:dyDescent="0.25">
      <c r="A336" s="120" t="s">
        <v>448</v>
      </c>
      <c r="B336" s="121" t="s">
        <v>110</v>
      </c>
      <c r="C336" s="143" t="s">
        <v>449</v>
      </c>
      <c r="D336" s="116">
        <f>D337+D356+D375</f>
        <v>6128085</v>
      </c>
      <c r="E336" s="116">
        <f>E337+E356+E375</f>
        <v>2662755.9299999997</v>
      </c>
      <c r="F336" s="117">
        <f t="shared" si="32"/>
        <v>3465329.0700000003</v>
      </c>
    </row>
    <row r="337" spans="1:36" s="100" customFormat="1" ht="39.75" customHeight="1" x14ac:dyDescent="0.25">
      <c r="A337" s="120" t="s">
        <v>450</v>
      </c>
      <c r="B337" s="121" t="s">
        <v>110</v>
      </c>
      <c r="C337" s="143" t="s">
        <v>451</v>
      </c>
      <c r="D337" s="116">
        <f>D338+D350</f>
        <v>3802725</v>
      </c>
      <c r="E337" s="116">
        <f>E338+E350</f>
        <v>2014615.15</v>
      </c>
      <c r="F337" s="117">
        <f t="shared" si="32"/>
        <v>1788109.85</v>
      </c>
    </row>
    <row r="338" spans="1:36" s="100" customFormat="1" ht="45.75" x14ac:dyDescent="0.25">
      <c r="A338" s="120" t="s">
        <v>452</v>
      </c>
      <c r="B338" s="121" t="s">
        <v>110</v>
      </c>
      <c r="C338" s="143" t="s">
        <v>453</v>
      </c>
      <c r="D338" s="116">
        <f t="shared" ref="D338:E340" si="50">D339</f>
        <v>3434725</v>
      </c>
      <c r="E338" s="116">
        <f t="shared" si="50"/>
        <v>1707947.15</v>
      </c>
      <c r="F338" s="117">
        <f t="shared" si="32"/>
        <v>1726777.85</v>
      </c>
    </row>
    <row r="339" spans="1:36" s="100" customFormat="1" ht="81" customHeight="1" x14ac:dyDescent="0.25">
      <c r="A339" s="159" t="s">
        <v>1028</v>
      </c>
      <c r="B339" s="121" t="s">
        <v>110</v>
      </c>
      <c r="C339" s="143" t="s">
        <v>454</v>
      </c>
      <c r="D339" s="116">
        <f t="shared" si="50"/>
        <v>3434725</v>
      </c>
      <c r="E339" s="116">
        <f t="shared" si="50"/>
        <v>1707947.15</v>
      </c>
      <c r="F339" s="117">
        <f t="shared" si="32"/>
        <v>1726777.85</v>
      </c>
    </row>
    <row r="340" spans="1:36" ht="57" x14ac:dyDescent="0.25">
      <c r="A340" s="123" t="s">
        <v>230</v>
      </c>
      <c r="B340" s="124" t="s">
        <v>110</v>
      </c>
      <c r="C340" s="145" t="s">
        <v>455</v>
      </c>
      <c r="D340" s="118">
        <f t="shared" si="50"/>
        <v>3434725</v>
      </c>
      <c r="E340" s="118">
        <f t="shared" si="50"/>
        <v>1707947.15</v>
      </c>
      <c r="F340" s="119">
        <f t="shared" si="32"/>
        <v>1726777.85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x14ac:dyDescent="0.25">
      <c r="A341" s="123" t="s">
        <v>112</v>
      </c>
      <c r="B341" s="124" t="s">
        <v>110</v>
      </c>
      <c r="C341" s="145" t="s">
        <v>456</v>
      </c>
      <c r="D341" s="118">
        <f>D342+D346</f>
        <v>3434725</v>
      </c>
      <c r="E341" s="118">
        <f>E342+E346</f>
        <v>1707947.15</v>
      </c>
      <c r="F341" s="119">
        <f t="shared" si="32"/>
        <v>1726777.85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x14ac:dyDescent="0.25">
      <c r="A342" s="123" t="s">
        <v>135</v>
      </c>
      <c r="B342" s="124" t="s">
        <v>110</v>
      </c>
      <c r="C342" s="145" t="s">
        <v>457</v>
      </c>
      <c r="D342" s="118">
        <f t="shared" ref="D342:E344" si="51">D343</f>
        <v>698000</v>
      </c>
      <c r="E342" s="118">
        <f t="shared" si="51"/>
        <v>362666.66</v>
      </c>
      <c r="F342" s="119">
        <f t="shared" si="32"/>
        <v>335333.34000000003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ht="23.25" x14ac:dyDescent="0.25">
      <c r="A343" s="123" t="s">
        <v>113</v>
      </c>
      <c r="B343" s="124" t="s">
        <v>110</v>
      </c>
      <c r="C343" s="145" t="s">
        <v>458</v>
      </c>
      <c r="D343" s="118">
        <f t="shared" si="51"/>
        <v>698000</v>
      </c>
      <c r="E343" s="118">
        <f t="shared" si="51"/>
        <v>362666.66</v>
      </c>
      <c r="F343" s="119">
        <f t="shared" si="32"/>
        <v>335333.34000000003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ht="29.25" customHeight="1" x14ac:dyDescent="0.25">
      <c r="A344" s="123" t="s">
        <v>1164</v>
      </c>
      <c r="B344" s="124" t="s">
        <v>110</v>
      </c>
      <c r="C344" s="145" t="s">
        <v>459</v>
      </c>
      <c r="D344" s="118">
        <f t="shared" si="51"/>
        <v>698000</v>
      </c>
      <c r="E344" s="118">
        <f t="shared" si="51"/>
        <v>362666.66</v>
      </c>
      <c r="F344" s="119">
        <f t="shared" si="32"/>
        <v>335333.34000000003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ht="25.5" customHeight="1" x14ac:dyDescent="0.25">
      <c r="A345" s="123" t="s">
        <v>114</v>
      </c>
      <c r="B345" s="124" t="s">
        <v>110</v>
      </c>
      <c r="C345" s="145" t="s">
        <v>460</v>
      </c>
      <c r="D345" s="118">
        <v>698000</v>
      </c>
      <c r="E345" s="125">
        <v>362666.66</v>
      </c>
      <c r="F345" s="119">
        <f t="shared" si="32"/>
        <v>335333.34000000003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ht="34.5" x14ac:dyDescent="0.25">
      <c r="A346" s="123" t="s">
        <v>461</v>
      </c>
      <c r="B346" s="124" t="s">
        <v>110</v>
      </c>
      <c r="C346" s="145" t="s">
        <v>462</v>
      </c>
      <c r="D346" s="118">
        <f t="shared" ref="D346:E348" si="52">D347</f>
        <v>2736725</v>
      </c>
      <c r="E346" s="118">
        <f t="shared" si="52"/>
        <v>1345280.49</v>
      </c>
      <c r="F346" s="119">
        <f t="shared" si="32"/>
        <v>1391444.51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ht="23.25" x14ac:dyDescent="0.25">
      <c r="A347" s="123" t="s">
        <v>113</v>
      </c>
      <c r="B347" s="124" t="s">
        <v>110</v>
      </c>
      <c r="C347" s="145" t="s">
        <v>463</v>
      </c>
      <c r="D347" s="118">
        <f t="shared" si="52"/>
        <v>2736725</v>
      </c>
      <c r="E347" s="118">
        <f t="shared" si="52"/>
        <v>1345280.49</v>
      </c>
      <c r="F347" s="119">
        <f t="shared" si="32"/>
        <v>1391444.51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ht="23.25" x14ac:dyDescent="0.25">
      <c r="A348" s="123" t="s">
        <v>358</v>
      </c>
      <c r="B348" s="124" t="s">
        <v>110</v>
      </c>
      <c r="C348" s="145" t="s">
        <v>464</v>
      </c>
      <c r="D348" s="118">
        <f t="shared" si="52"/>
        <v>2736725</v>
      </c>
      <c r="E348" s="118">
        <f t="shared" si="52"/>
        <v>1345280.49</v>
      </c>
      <c r="F348" s="119">
        <f t="shared" si="32"/>
        <v>1391444.51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x14ac:dyDescent="0.25">
      <c r="A349" s="123" t="s">
        <v>1285</v>
      </c>
      <c r="B349" s="124" t="s">
        <v>110</v>
      </c>
      <c r="C349" s="145" t="s">
        <v>465</v>
      </c>
      <c r="D349" s="118">
        <v>2736725</v>
      </c>
      <c r="E349" s="125">
        <v>1345280.49</v>
      </c>
      <c r="F349" s="119">
        <f t="shared" si="32"/>
        <v>1391444.51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100" customFormat="1" ht="23.25" x14ac:dyDescent="0.25">
      <c r="A350" s="120" t="s">
        <v>341</v>
      </c>
      <c r="B350" s="121" t="s">
        <v>110</v>
      </c>
      <c r="C350" s="143" t="s">
        <v>1300</v>
      </c>
      <c r="D350" s="116">
        <f>D351</f>
        <v>368000</v>
      </c>
      <c r="E350" s="116">
        <f>E351</f>
        <v>306668</v>
      </c>
      <c r="F350" s="117">
        <f t="shared" ref="F350" si="53">IF(OR(D350="-",E350=D350),"-",D350-IF(E350="-",0,E350))</f>
        <v>61332</v>
      </c>
    </row>
    <row r="351" spans="1:36" s="100" customFormat="1" ht="23.25" x14ac:dyDescent="0.25">
      <c r="A351" s="120" t="s">
        <v>111</v>
      </c>
      <c r="B351" s="121" t="s">
        <v>110</v>
      </c>
      <c r="C351" s="143" t="s">
        <v>1301</v>
      </c>
      <c r="D351" s="116">
        <f>D352</f>
        <v>368000</v>
      </c>
      <c r="E351" s="116">
        <f>E352</f>
        <v>306668</v>
      </c>
      <c r="F351" s="117">
        <f t="shared" ref="F351" si="54">IF(OR(D351="-",E351=D351),"-",D351-IF(E351="-",0,E351))</f>
        <v>61332</v>
      </c>
    </row>
    <row r="352" spans="1:36" s="100" customFormat="1" ht="46.5" customHeight="1" x14ac:dyDescent="0.25">
      <c r="A352" s="120" t="s">
        <v>361</v>
      </c>
      <c r="B352" s="121" t="s">
        <v>110</v>
      </c>
      <c r="C352" s="143" t="s">
        <v>1201</v>
      </c>
      <c r="D352" s="116">
        <f t="shared" ref="D352:E354" si="55">D353</f>
        <v>368000</v>
      </c>
      <c r="E352" s="116">
        <f t="shared" si="55"/>
        <v>306668</v>
      </c>
      <c r="F352" s="117">
        <f t="shared" ref="F352:F355" si="56">IF(OR(D352="-",E352=D352),"-",D352-IF(E352="-",0,E352))</f>
        <v>61332</v>
      </c>
    </row>
    <row r="353" spans="1:36" ht="36.75" customHeight="1" x14ac:dyDescent="0.25">
      <c r="A353" s="123" t="s">
        <v>1202</v>
      </c>
      <c r="B353" s="124" t="s">
        <v>110</v>
      </c>
      <c r="C353" s="145" t="s">
        <v>1254</v>
      </c>
      <c r="D353" s="118">
        <f t="shared" si="55"/>
        <v>368000</v>
      </c>
      <c r="E353" s="118">
        <f t="shared" si="55"/>
        <v>306668</v>
      </c>
      <c r="F353" s="119">
        <f t="shared" si="56"/>
        <v>61332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ht="35.25" customHeight="1" x14ac:dyDescent="0.25">
      <c r="A354" s="123" t="s">
        <v>1202</v>
      </c>
      <c r="B354" s="124" t="s">
        <v>110</v>
      </c>
      <c r="C354" s="145" t="s">
        <v>1253</v>
      </c>
      <c r="D354" s="118">
        <f t="shared" si="55"/>
        <v>368000</v>
      </c>
      <c r="E354" s="118">
        <f t="shared" si="55"/>
        <v>306668</v>
      </c>
      <c r="F354" s="119">
        <f t="shared" si="56"/>
        <v>61332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x14ac:dyDescent="0.25">
      <c r="A355" s="123" t="s">
        <v>123</v>
      </c>
      <c r="B355" s="124" t="s">
        <v>110</v>
      </c>
      <c r="C355" s="145" t="s">
        <v>1252</v>
      </c>
      <c r="D355" s="118">
        <v>368000</v>
      </c>
      <c r="E355" s="125">
        <v>306668</v>
      </c>
      <c r="F355" s="119">
        <f t="shared" si="56"/>
        <v>61332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100" customFormat="1" x14ac:dyDescent="0.25">
      <c r="A356" s="120" t="s">
        <v>136</v>
      </c>
      <c r="B356" s="121" t="s">
        <v>110</v>
      </c>
      <c r="C356" s="143" t="s">
        <v>466</v>
      </c>
      <c r="D356" s="116">
        <f t="shared" ref="D356:E358" si="57">D357</f>
        <v>1614800</v>
      </c>
      <c r="E356" s="116">
        <f t="shared" si="57"/>
        <v>292830.8</v>
      </c>
      <c r="F356" s="117">
        <f t="shared" ref="F356:F446" si="58">IF(OR(D356="-",E356=D356),"-",D356-IF(E356="-",0,E356))</f>
        <v>1321969.2</v>
      </c>
    </row>
    <row r="357" spans="1:36" s="100" customFormat="1" ht="45.75" x14ac:dyDescent="0.25">
      <c r="A357" s="120" t="s">
        <v>452</v>
      </c>
      <c r="B357" s="121" t="s">
        <v>110</v>
      </c>
      <c r="C357" s="143" t="s">
        <v>467</v>
      </c>
      <c r="D357" s="116">
        <f t="shared" si="57"/>
        <v>1614800</v>
      </c>
      <c r="E357" s="116">
        <f t="shared" si="57"/>
        <v>292830.8</v>
      </c>
      <c r="F357" s="117">
        <f t="shared" si="58"/>
        <v>1321969.2</v>
      </c>
    </row>
    <row r="358" spans="1:36" s="100" customFormat="1" ht="84.75" customHeight="1" x14ac:dyDescent="0.25">
      <c r="A358" s="159" t="s">
        <v>1028</v>
      </c>
      <c r="B358" s="121" t="s">
        <v>110</v>
      </c>
      <c r="C358" s="143" t="s">
        <v>468</v>
      </c>
      <c r="D358" s="116">
        <f t="shared" si="57"/>
        <v>1614800</v>
      </c>
      <c r="E358" s="116">
        <f t="shared" si="57"/>
        <v>292830.8</v>
      </c>
      <c r="F358" s="117">
        <f t="shared" si="58"/>
        <v>1321969.2</v>
      </c>
    </row>
    <row r="359" spans="1:36" ht="46.5" customHeight="1" x14ac:dyDescent="0.25">
      <c r="A359" s="123" t="s">
        <v>230</v>
      </c>
      <c r="B359" s="124" t="s">
        <v>110</v>
      </c>
      <c r="C359" s="145" t="s">
        <v>469</v>
      </c>
      <c r="D359" s="118">
        <f>D360+D365</f>
        <v>1614800</v>
      </c>
      <c r="E359" s="118">
        <f>E360+E365</f>
        <v>292830.8</v>
      </c>
      <c r="F359" s="119">
        <f t="shared" si="58"/>
        <v>1321969.2</v>
      </c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x14ac:dyDescent="0.25">
      <c r="A360" s="123" t="s">
        <v>112</v>
      </c>
      <c r="B360" s="124" t="s">
        <v>110</v>
      </c>
      <c r="C360" s="145" t="s">
        <v>470</v>
      </c>
      <c r="D360" s="118">
        <f t="shared" ref="D360:E363" si="59">D361</f>
        <v>1614800</v>
      </c>
      <c r="E360" s="118">
        <f t="shared" si="59"/>
        <v>292830.8</v>
      </c>
      <c r="F360" s="119">
        <f t="shared" si="58"/>
        <v>1321969.2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ht="27" customHeight="1" x14ac:dyDescent="0.25">
      <c r="A361" s="123" t="s">
        <v>137</v>
      </c>
      <c r="B361" s="124" t="s">
        <v>110</v>
      </c>
      <c r="C361" s="145" t="s">
        <v>471</v>
      </c>
      <c r="D361" s="118">
        <f t="shared" si="59"/>
        <v>1614800</v>
      </c>
      <c r="E361" s="118">
        <f t="shared" si="59"/>
        <v>292830.8</v>
      </c>
      <c r="F361" s="119">
        <f t="shared" si="58"/>
        <v>1321969.2</v>
      </c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ht="23.25" x14ac:dyDescent="0.25">
      <c r="A362" s="123" t="s">
        <v>113</v>
      </c>
      <c r="B362" s="124" t="s">
        <v>110</v>
      </c>
      <c r="C362" s="145" t="s">
        <v>472</v>
      </c>
      <c r="D362" s="118">
        <f t="shared" si="59"/>
        <v>1614800</v>
      </c>
      <c r="E362" s="118">
        <f t="shared" si="59"/>
        <v>292830.8</v>
      </c>
      <c r="F362" s="119">
        <f t="shared" si="58"/>
        <v>1321969.2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ht="30" customHeight="1" x14ac:dyDescent="0.25">
      <c r="A363" s="123" t="s">
        <v>1164</v>
      </c>
      <c r="B363" s="124" t="s">
        <v>110</v>
      </c>
      <c r="C363" s="145" t="s">
        <v>473</v>
      </c>
      <c r="D363" s="118">
        <f t="shared" si="59"/>
        <v>1614800</v>
      </c>
      <c r="E363" s="118">
        <f t="shared" si="59"/>
        <v>292830.8</v>
      </c>
      <c r="F363" s="119">
        <f t="shared" si="58"/>
        <v>1321969.2</v>
      </c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x14ac:dyDescent="0.25">
      <c r="A364" s="123" t="s">
        <v>1285</v>
      </c>
      <c r="B364" s="124" t="s">
        <v>110</v>
      </c>
      <c r="C364" s="145" t="s">
        <v>474</v>
      </c>
      <c r="D364" s="118">
        <v>1614800</v>
      </c>
      <c r="E364" s="125">
        <v>292830.8</v>
      </c>
      <c r="F364" s="119">
        <f t="shared" si="58"/>
        <v>1321969.2</v>
      </c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115" customFormat="1" ht="34.5" hidden="1" x14ac:dyDescent="0.25">
      <c r="A365" s="123" t="s">
        <v>169</v>
      </c>
      <c r="B365" s="124" t="s">
        <v>110</v>
      </c>
      <c r="C365" s="145" t="s">
        <v>475</v>
      </c>
      <c r="D365" s="118">
        <f t="shared" ref="D365:E368" si="60">D366</f>
        <v>0</v>
      </c>
      <c r="E365" s="118">
        <f t="shared" si="60"/>
        <v>0</v>
      </c>
      <c r="F365" s="119" t="str">
        <f t="shared" si="58"/>
        <v>-</v>
      </c>
    </row>
    <row r="366" spans="1:36" s="115" customFormat="1" ht="57" hidden="1" x14ac:dyDescent="0.25">
      <c r="A366" s="123" t="s">
        <v>476</v>
      </c>
      <c r="B366" s="124" t="s">
        <v>110</v>
      </c>
      <c r="C366" s="145" t="s">
        <v>477</v>
      </c>
      <c r="D366" s="118">
        <f t="shared" si="60"/>
        <v>0</v>
      </c>
      <c r="E366" s="118">
        <f t="shared" si="60"/>
        <v>0</v>
      </c>
      <c r="F366" s="119" t="str">
        <f t="shared" si="58"/>
        <v>-</v>
      </c>
    </row>
    <row r="367" spans="1:36" s="115" customFormat="1" ht="23.25" hidden="1" x14ac:dyDescent="0.25">
      <c r="A367" s="123" t="s">
        <v>113</v>
      </c>
      <c r="B367" s="124" t="s">
        <v>110</v>
      </c>
      <c r="C367" s="145" t="s">
        <v>478</v>
      </c>
      <c r="D367" s="118">
        <f t="shared" si="60"/>
        <v>0</v>
      </c>
      <c r="E367" s="118">
        <f t="shared" si="60"/>
        <v>0</v>
      </c>
      <c r="F367" s="119" t="str">
        <f t="shared" si="58"/>
        <v>-</v>
      </c>
    </row>
    <row r="368" spans="1:36" s="115" customFormat="1" ht="23.25" hidden="1" x14ac:dyDescent="0.25">
      <c r="A368" s="123" t="s">
        <v>358</v>
      </c>
      <c r="B368" s="124" t="s">
        <v>110</v>
      </c>
      <c r="C368" s="145" t="s">
        <v>479</v>
      </c>
      <c r="D368" s="118">
        <f t="shared" si="60"/>
        <v>0</v>
      </c>
      <c r="E368" s="118">
        <f t="shared" si="60"/>
        <v>0</v>
      </c>
      <c r="F368" s="119" t="str">
        <f t="shared" si="58"/>
        <v>-</v>
      </c>
    </row>
    <row r="369" spans="1:36" s="115" customFormat="1" ht="34.5" hidden="1" x14ac:dyDescent="0.25">
      <c r="A369" s="123" t="s">
        <v>114</v>
      </c>
      <c r="B369" s="124" t="s">
        <v>110</v>
      </c>
      <c r="C369" s="145" t="s">
        <v>480</v>
      </c>
      <c r="D369" s="118"/>
      <c r="E369" s="125"/>
      <c r="F369" s="119" t="str">
        <f t="shared" si="58"/>
        <v>-</v>
      </c>
    </row>
    <row r="370" spans="1:36" s="115" customFormat="1" ht="45.75" hidden="1" x14ac:dyDescent="0.25">
      <c r="A370" s="123" t="s">
        <v>254</v>
      </c>
      <c r="B370" s="124" t="s">
        <v>110</v>
      </c>
      <c r="C370" s="145" t="s">
        <v>481</v>
      </c>
      <c r="D370" s="118">
        <f t="shared" ref="D370:E373" si="61">D371</f>
        <v>0</v>
      </c>
      <c r="E370" s="118">
        <f t="shared" si="61"/>
        <v>0</v>
      </c>
      <c r="F370" s="119" t="str">
        <f t="shared" si="58"/>
        <v>-</v>
      </c>
    </row>
    <row r="371" spans="1:36" s="115" customFormat="1" ht="57" hidden="1" x14ac:dyDescent="0.25">
      <c r="A371" s="123" t="s">
        <v>482</v>
      </c>
      <c r="B371" s="124" t="s">
        <v>110</v>
      </c>
      <c r="C371" s="145" t="s">
        <v>483</v>
      </c>
      <c r="D371" s="118">
        <f t="shared" si="61"/>
        <v>0</v>
      </c>
      <c r="E371" s="118">
        <f t="shared" si="61"/>
        <v>0</v>
      </c>
      <c r="F371" s="119" t="str">
        <f t="shared" si="58"/>
        <v>-</v>
      </c>
    </row>
    <row r="372" spans="1:36" s="115" customFormat="1" ht="23.25" hidden="1" x14ac:dyDescent="0.25">
      <c r="A372" s="123" t="s">
        <v>113</v>
      </c>
      <c r="B372" s="124" t="s">
        <v>110</v>
      </c>
      <c r="C372" s="145" t="s">
        <v>484</v>
      </c>
      <c r="D372" s="118">
        <f t="shared" si="61"/>
        <v>0</v>
      </c>
      <c r="E372" s="118">
        <f t="shared" si="61"/>
        <v>0</v>
      </c>
      <c r="F372" s="119" t="str">
        <f t="shared" si="58"/>
        <v>-</v>
      </c>
    </row>
    <row r="373" spans="1:36" s="115" customFormat="1" ht="23.25" hidden="1" x14ac:dyDescent="0.25">
      <c r="A373" s="123" t="s">
        <v>358</v>
      </c>
      <c r="B373" s="124" t="s">
        <v>110</v>
      </c>
      <c r="C373" s="145" t="s">
        <v>485</v>
      </c>
      <c r="D373" s="118">
        <f t="shared" si="61"/>
        <v>0</v>
      </c>
      <c r="E373" s="118">
        <f t="shared" si="61"/>
        <v>0</v>
      </c>
      <c r="F373" s="119" t="str">
        <f t="shared" si="58"/>
        <v>-</v>
      </c>
    </row>
    <row r="374" spans="1:36" s="115" customFormat="1" ht="34.5" hidden="1" x14ac:dyDescent="0.25">
      <c r="A374" s="123" t="s">
        <v>114</v>
      </c>
      <c r="B374" s="124" t="s">
        <v>110</v>
      </c>
      <c r="C374" s="145" t="s">
        <v>486</v>
      </c>
      <c r="D374" s="118"/>
      <c r="E374" s="125"/>
      <c r="F374" s="119" t="str">
        <f t="shared" si="58"/>
        <v>-</v>
      </c>
    </row>
    <row r="375" spans="1:36" s="100" customFormat="1" ht="27" customHeight="1" x14ac:dyDescent="0.25">
      <c r="A375" s="120" t="s">
        <v>138</v>
      </c>
      <c r="B375" s="121" t="s">
        <v>110</v>
      </c>
      <c r="C375" s="143" t="s">
        <v>487</v>
      </c>
      <c r="D375" s="116">
        <f>D376+D394</f>
        <v>710560</v>
      </c>
      <c r="E375" s="116">
        <f>E376+E394</f>
        <v>355309.98</v>
      </c>
      <c r="F375" s="117">
        <f t="shared" si="58"/>
        <v>355250.02</v>
      </c>
    </row>
    <row r="376" spans="1:36" s="100" customFormat="1" ht="45.75" x14ac:dyDescent="0.25">
      <c r="A376" s="120" t="s">
        <v>452</v>
      </c>
      <c r="B376" s="121" t="s">
        <v>110</v>
      </c>
      <c r="C376" s="143" t="s">
        <v>488</v>
      </c>
      <c r="D376" s="116">
        <f>D377</f>
        <v>700000</v>
      </c>
      <c r="E376" s="116">
        <f>E377</f>
        <v>344749.98</v>
      </c>
      <c r="F376" s="117">
        <f t="shared" si="58"/>
        <v>355250.02</v>
      </c>
    </row>
    <row r="377" spans="1:36" s="100" customFormat="1" ht="34.5" x14ac:dyDescent="0.25">
      <c r="A377" s="120" t="s">
        <v>1029</v>
      </c>
      <c r="B377" s="121" t="s">
        <v>110</v>
      </c>
      <c r="C377" s="143" t="s">
        <v>489</v>
      </c>
      <c r="D377" s="116">
        <f>D378</f>
        <v>700000</v>
      </c>
      <c r="E377" s="116">
        <f>E378</f>
        <v>344749.98</v>
      </c>
      <c r="F377" s="117">
        <f t="shared" si="58"/>
        <v>355250.02</v>
      </c>
    </row>
    <row r="378" spans="1:36" s="100" customFormat="1" ht="34.5" x14ac:dyDescent="0.25">
      <c r="A378" s="120" t="s">
        <v>231</v>
      </c>
      <c r="B378" s="121" t="s">
        <v>110</v>
      </c>
      <c r="C378" s="143" t="s">
        <v>490</v>
      </c>
      <c r="D378" s="116">
        <f>D379+D384+D389</f>
        <v>700000</v>
      </c>
      <c r="E378" s="116">
        <f>E379+E384+E389</f>
        <v>344749.98</v>
      </c>
      <c r="F378" s="117">
        <f t="shared" si="58"/>
        <v>355250.02</v>
      </c>
    </row>
    <row r="379" spans="1:36" x14ac:dyDescent="0.25">
      <c r="A379" s="123" t="s">
        <v>112</v>
      </c>
      <c r="B379" s="124" t="s">
        <v>110</v>
      </c>
      <c r="C379" s="145" t="s">
        <v>491</v>
      </c>
      <c r="D379" s="118">
        <f t="shared" ref="D379:E382" si="62">D380</f>
        <v>700000</v>
      </c>
      <c r="E379" s="118">
        <f t="shared" si="62"/>
        <v>344749.98</v>
      </c>
      <c r="F379" s="119">
        <f t="shared" si="58"/>
        <v>355250.02</v>
      </c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ht="30" customHeight="1" x14ac:dyDescent="0.25">
      <c r="A380" s="123" t="s">
        <v>139</v>
      </c>
      <c r="B380" s="124" t="s">
        <v>110</v>
      </c>
      <c r="C380" s="145" t="s">
        <v>492</v>
      </c>
      <c r="D380" s="118">
        <f t="shared" si="62"/>
        <v>700000</v>
      </c>
      <c r="E380" s="118">
        <f t="shared" si="62"/>
        <v>344749.98</v>
      </c>
      <c r="F380" s="119">
        <f t="shared" si="58"/>
        <v>355250.02</v>
      </c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ht="23.25" x14ac:dyDescent="0.25">
      <c r="A381" s="123" t="s">
        <v>113</v>
      </c>
      <c r="B381" s="124" t="s">
        <v>110</v>
      </c>
      <c r="C381" s="145" t="s">
        <v>493</v>
      </c>
      <c r="D381" s="118">
        <f t="shared" si="62"/>
        <v>700000</v>
      </c>
      <c r="E381" s="118">
        <f t="shared" si="62"/>
        <v>344749.98</v>
      </c>
      <c r="F381" s="119">
        <f t="shared" si="58"/>
        <v>355250.02</v>
      </c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ht="28.5" customHeight="1" x14ac:dyDescent="0.25">
      <c r="A382" s="123" t="s">
        <v>1164</v>
      </c>
      <c r="B382" s="124" t="s">
        <v>110</v>
      </c>
      <c r="C382" s="145" t="s">
        <v>494</v>
      </c>
      <c r="D382" s="118">
        <f t="shared" si="62"/>
        <v>700000</v>
      </c>
      <c r="E382" s="118">
        <f t="shared" si="62"/>
        <v>344749.98</v>
      </c>
      <c r="F382" s="119">
        <f t="shared" si="58"/>
        <v>355250.02</v>
      </c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x14ac:dyDescent="0.25">
      <c r="A383" s="123" t="s">
        <v>1285</v>
      </c>
      <c r="B383" s="124" t="s">
        <v>110</v>
      </c>
      <c r="C383" s="145" t="s">
        <v>495</v>
      </c>
      <c r="D383" s="118">
        <v>700000</v>
      </c>
      <c r="E383" s="125">
        <v>344749.98</v>
      </c>
      <c r="F383" s="119">
        <f t="shared" si="58"/>
        <v>355250.02</v>
      </c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271" customFormat="1" ht="45.75" hidden="1" x14ac:dyDescent="0.25">
      <c r="A384" s="266" t="s">
        <v>169</v>
      </c>
      <c r="B384" s="267" t="s">
        <v>110</v>
      </c>
      <c r="C384" s="268" t="s">
        <v>935</v>
      </c>
      <c r="D384" s="269">
        <f t="shared" ref="D384:E387" si="63">D385</f>
        <v>0</v>
      </c>
      <c r="E384" s="269">
        <f t="shared" si="63"/>
        <v>0</v>
      </c>
      <c r="F384" s="270" t="str">
        <f t="shared" ref="F384:F388" si="64">IF(OR(D384="-",E384=D384),"-",D384-IF(E384="-",0,E384))</f>
        <v>-</v>
      </c>
    </row>
    <row r="385" spans="1:6" s="271" customFormat="1" ht="57" hidden="1" x14ac:dyDescent="0.25">
      <c r="A385" s="272" t="s">
        <v>1122</v>
      </c>
      <c r="B385" s="273" t="s">
        <v>110</v>
      </c>
      <c r="C385" s="274" t="s">
        <v>936</v>
      </c>
      <c r="D385" s="275">
        <f t="shared" si="63"/>
        <v>0</v>
      </c>
      <c r="E385" s="275">
        <f t="shared" si="63"/>
        <v>0</v>
      </c>
      <c r="F385" s="276" t="str">
        <f t="shared" ref="F385" si="65">IF(OR(D385="-",E385=D385),"-",D385-IF(E385="-",0,E385))</f>
        <v>-</v>
      </c>
    </row>
    <row r="386" spans="1:6" s="271" customFormat="1" ht="23.25" hidden="1" x14ac:dyDescent="0.25">
      <c r="A386" s="272" t="s">
        <v>113</v>
      </c>
      <c r="B386" s="273" t="s">
        <v>110</v>
      </c>
      <c r="C386" s="274" t="s">
        <v>933</v>
      </c>
      <c r="D386" s="275">
        <f t="shared" si="63"/>
        <v>0</v>
      </c>
      <c r="E386" s="275">
        <f t="shared" si="63"/>
        <v>0</v>
      </c>
      <c r="F386" s="276" t="str">
        <f t="shared" si="64"/>
        <v>-</v>
      </c>
    </row>
    <row r="387" spans="1:6" s="271" customFormat="1" ht="34.5" hidden="1" x14ac:dyDescent="0.25">
      <c r="A387" s="272" t="s">
        <v>1164</v>
      </c>
      <c r="B387" s="273" t="s">
        <v>110</v>
      </c>
      <c r="C387" s="274" t="s">
        <v>934</v>
      </c>
      <c r="D387" s="275">
        <f t="shared" si="63"/>
        <v>0</v>
      </c>
      <c r="E387" s="275">
        <f t="shared" si="63"/>
        <v>0</v>
      </c>
      <c r="F387" s="276" t="str">
        <f t="shared" si="64"/>
        <v>-</v>
      </c>
    </row>
    <row r="388" spans="1:6" s="271" customFormat="1" ht="34.5" hidden="1" x14ac:dyDescent="0.25">
      <c r="A388" s="272" t="s">
        <v>114</v>
      </c>
      <c r="B388" s="273" t="s">
        <v>110</v>
      </c>
      <c r="C388" s="274" t="s">
        <v>932</v>
      </c>
      <c r="D388" s="275"/>
      <c r="E388" s="277"/>
      <c r="F388" s="276" t="str">
        <f t="shared" si="64"/>
        <v>-</v>
      </c>
    </row>
    <row r="389" spans="1:6" s="4" customFormat="1" ht="65.25" hidden="1" customHeight="1" x14ac:dyDescent="0.25">
      <c r="A389" s="343" t="s">
        <v>254</v>
      </c>
      <c r="B389" s="311" t="s">
        <v>110</v>
      </c>
      <c r="C389" s="312" t="s">
        <v>937</v>
      </c>
      <c r="D389" s="313">
        <f t="shared" ref="D389:E392" si="66">D390</f>
        <v>0</v>
      </c>
      <c r="E389" s="313">
        <f t="shared" si="66"/>
        <v>0</v>
      </c>
      <c r="F389" s="314" t="str">
        <f t="shared" ref="F389:F400" si="67">IF(OR(D389="-",E389=D389),"-",D389-IF(E389="-",0,E389))</f>
        <v>-</v>
      </c>
    </row>
    <row r="390" spans="1:6" s="4" customFormat="1" ht="56.25" hidden="1" x14ac:dyDescent="0.25">
      <c r="A390" s="315" t="s">
        <v>1030</v>
      </c>
      <c r="B390" s="298" t="s">
        <v>110</v>
      </c>
      <c r="C390" s="299" t="s">
        <v>941</v>
      </c>
      <c r="D390" s="300">
        <f t="shared" si="66"/>
        <v>0</v>
      </c>
      <c r="E390" s="300">
        <f t="shared" si="66"/>
        <v>0</v>
      </c>
      <c r="F390" s="301" t="str">
        <f t="shared" ref="F390" si="68">IF(OR(D390="-",E390=D390),"-",D390-IF(E390="-",0,E390))</f>
        <v>-</v>
      </c>
    </row>
    <row r="391" spans="1:6" s="4" customFormat="1" ht="23.25" hidden="1" x14ac:dyDescent="0.25">
      <c r="A391" s="297" t="s">
        <v>113</v>
      </c>
      <c r="B391" s="298" t="s">
        <v>110</v>
      </c>
      <c r="C391" s="299" t="s">
        <v>940</v>
      </c>
      <c r="D391" s="300">
        <f t="shared" si="66"/>
        <v>0</v>
      </c>
      <c r="E391" s="300">
        <f t="shared" si="66"/>
        <v>0</v>
      </c>
      <c r="F391" s="301" t="str">
        <f t="shared" si="67"/>
        <v>-</v>
      </c>
    </row>
    <row r="392" spans="1:6" s="4" customFormat="1" ht="34.5" hidden="1" x14ac:dyDescent="0.25">
      <c r="A392" s="297" t="s">
        <v>1164</v>
      </c>
      <c r="B392" s="298" t="s">
        <v>110</v>
      </c>
      <c r="C392" s="299" t="s">
        <v>939</v>
      </c>
      <c r="D392" s="300">
        <f t="shared" si="66"/>
        <v>0</v>
      </c>
      <c r="E392" s="300">
        <f t="shared" si="66"/>
        <v>0</v>
      </c>
      <c r="F392" s="301" t="str">
        <f t="shared" si="67"/>
        <v>-</v>
      </c>
    </row>
    <row r="393" spans="1:6" s="4" customFormat="1" ht="34.5" hidden="1" x14ac:dyDescent="0.25">
      <c r="A393" s="297" t="s">
        <v>114</v>
      </c>
      <c r="B393" s="298" t="s">
        <v>110</v>
      </c>
      <c r="C393" s="299" t="s">
        <v>938</v>
      </c>
      <c r="D393" s="300">
        <v>0</v>
      </c>
      <c r="E393" s="302">
        <v>0</v>
      </c>
      <c r="F393" s="301" t="str">
        <f t="shared" si="67"/>
        <v>-</v>
      </c>
    </row>
    <row r="394" spans="1:6" s="122" customFormat="1" ht="23.25" x14ac:dyDescent="0.25">
      <c r="A394" s="120" t="s">
        <v>341</v>
      </c>
      <c r="B394" s="121" t="s">
        <v>110</v>
      </c>
      <c r="C394" s="143" t="s">
        <v>947</v>
      </c>
      <c r="D394" s="116">
        <f t="shared" ref="D394:E399" si="69">D395</f>
        <v>10560</v>
      </c>
      <c r="E394" s="116">
        <f t="shared" si="69"/>
        <v>10560</v>
      </c>
      <c r="F394" s="117" t="str">
        <f>IF(OR(D394="-",E394=D394),"-",D394-IF(E394="-",0,E394))</f>
        <v>-</v>
      </c>
    </row>
    <row r="395" spans="1:6" s="122" customFormat="1" ht="23.25" x14ac:dyDescent="0.25">
      <c r="A395" s="120" t="s">
        <v>111</v>
      </c>
      <c r="B395" s="121" t="s">
        <v>110</v>
      </c>
      <c r="C395" s="143" t="s">
        <v>948</v>
      </c>
      <c r="D395" s="116">
        <f t="shared" si="69"/>
        <v>10560</v>
      </c>
      <c r="E395" s="116">
        <f t="shared" si="69"/>
        <v>10560</v>
      </c>
      <c r="F395" s="117" t="str">
        <f>IF(OR(D395="-",E395=D395),"-",D395-IF(E395="-",0,E395))</f>
        <v>-</v>
      </c>
    </row>
    <row r="396" spans="1:6" s="122" customFormat="1" ht="36.75" customHeight="1" x14ac:dyDescent="0.25">
      <c r="A396" s="120" t="s">
        <v>1385</v>
      </c>
      <c r="B396" s="121" t="s">
        <v>110</v>
      </c>
      <c r="C396" s="143" t="s">
        <v>946</v>
      </c>
      <c r="D396" s="116">
        <f t="shared" si="69"/>
        <v>10560</v>
      </c>
      <c r="E396" s="116">
        <f t="shared" si="69"/>
        <v>10560</v>
      </c>
      <c r="F396" s="117" t="str">
        <f t="shared" si="67"/>
        <v>-</v>
      </c>
    </row>
    <row r="397" spans="1:6" s="4" customFormat="1" ht="12" customHeight="1" x14ac:dyDescent="0.25">
      <c r="A397" s="123" t="s">
        <v>115</v>
      </c>
      <c r="B397" s="124" t="s">
        <v>110</v>
      </c>
      <c r="C397" s="145" t="s">
        <v>945</v>
      </c>
      <c r="D397" s="118">
        <f t="shared" si="69"/>
        <v>10560</v>
      </c>
      <c r="E397" s="118">
        <f t="shared" si="69"/>
        <v>10560</v>
      </c>
      <c r="F397" s="119" t="str">
        <f t="shared" si="67"/>
        <v>-</v>
      </c>
    </row>
    <row r="398" spans="1:6" s="4" customFormat="1" ht="23.25" x14ac:dyDescent="0.25">
      <c r="A398" s="123" t="s">
        <v>113</v>
      </c>
      <c r="B398" s="124" t="s">
        <v>110</v>
      </c>
      <c r="C398" s="145" t="s">
        <v>944</v>
      </c>
      <c r="D398" s="118">
        <f t="shared" si="69"/>
        <v>10560</v>
      </c>
      <c r="E398" s="118">
        <f t="shared" si="69"/>
        <v>10560</v>
      </c>
      <c r="F398" s="119" t="str">
        <f t="shared" si="67"/>
        <v>-</v>
      </c>
    </row>
    <row r="399" spans="1:6" s="4" customFormat="1" ht="30" customHeight="1" x14ac:dyDescent="0.25">
      <c r="A399" s="123" t="s">
        <v>1164</v>
      </c>
      <c r="B399" s="124" t="s">
        <v>110</v>
      </c>
      <c r="C399" s="145" t="s">
        <v>943</v>
      </c>
      <c r="D399" s="118">
        <f t="shared" si="69"/>
        <v>10560</v>
      </c>
      <c r="E399" s="118">
        <f t="shared" si="69"/>
        <v>10560</v>
      </c>
      <c r="F399" s="119" t="str">
        <f t="shared" si="67"/>
        <v>-</v>
      </c>
    </row>
    <row r="400" spans="1:6" s="4" customFormat="1" x14ac:dyDescent="0.25">
      <c r="A400" s="123" t="s">
        <v>1285</v>
      </c>
      <c r="B400" s="124" t="s">
        <v>110</v>
      </c>
      <c r="C400" s="145" t="s">
        <v>942</v>
      </c>
      <c r="D400" s="118">
        <v>10560</v>
      </c>
      <c r="E400" s="125">
        <v>10560</v>
      </c>
      <c r="F400" s="119" t="str">
        <f t="shared" si="67"/>
        <v>-</v>
      </c>
    </row>
    <row r="401" spans="1:36" s="100" customFormat="1" x14ac:dyDescent="0.25">
      <c r="A401" s="120" t="s">
        <v>496</v>
      </c>
      <c r="B401" s="121" t="s">
        <v>110</v>
      </c>
      <c r="C401" s="143" t="s">
        <v>497</v>
      </c>
      <c r="D401" s="116">
        <f>D402+D472</f>
        <v>34339930</v>
      </c>
      <c r="E401" s="116">
        <f>E402+E472</f>
        <v>20414346.279999997</v>
      </c>
      <c r="F401" s="117">
        <f t="shared" si="58"/>
        <v>13925583.720000003</v>
      </c>
    </row>
    <row r="402" spans="1:36" s="100" customFormat="1" x14ac:dyDescent="0.25">
      <c r="A402" s="120" t="s">
        <v>140</v>
      </c>
      <c r="B402" s="121" t="s">
        <v>110</v>
      </c>
      <c r="C402" s="143" t="s">
        <v>498</v>
      </c>
      <c r="D402" s="116">
        <f>D403+D415</f>
        <v>33693430</v>
      </c>
      <c r="E402" s="116">
        <f>E403+E415</f>
        <v>20117546.279999997</v>
      </c>
      <c r="F402" s="117">
        <f t="shared" si="58"/>
        <v>13575883.720000003</v>
      </c>
    </row>
    <row r="403" spans="1:36" s="100" customFormat="1" ht="45.75" x14ac:dyDescent="0.25">
      <c r="A403" s="120" t="s">
        <v>452</v>
      </c>
      <c r="B403" s="121" t="s">
        <v>110</v>
      </c>
      <c r="C403" s="143" t="s">
        <v>499</v>
      </c>
      <c r="D403" s="116">
        <f>D404</f>
        <v>2345400</v>
      </c>
      <c r="E403" s="116">
        <f>E404</f>
        <v>1517771.66</v>
      </c>
      <c r="F403" s="117">
        <f t="shared" si="58"/>
        <v>827628.34000000008</v>
      </c>
    </row>
    <row r="404" spans="1:36" s="100" customFormat="1" ht="37.5" customHeight="1" x14ac:dyDescent="0.25">
      <c r="A404" s="120" t="s">
        <v>1189</v>
      </c>
      <c r="B404" s="121" t="s">
        <v>110</v>
      </c>
      <c r="C404" s="143" t="s">
        <v>500</v>
      </c>
      <c r="D404" s="116">
        <f t="shared" ref="D404:E409" si="70">D405</f>
        <v>2345400</v>
      </c>
      <c r="E404" s="116">
        <f t="shared" si="70"/>
        <v>1517771.66</v>
      </c>
      <c r="F404" s="117">
        <f t="shared" si="58"/>
        <v>827628.34000000008</v>
      </c>
    </row>
    <row r="405" spans="1:36" ht="23.25" x14ac:dyDescent="0.25">
      <c r="A405" s="123" t="s">
        <v>232</v>
      </c>
      <c r="B405" s="124" t="s">
        <v>110</v>
      </c>
      <c r="C405" s="145" t="s">
        <v>501</v>
      </c>
      <c r="D405" s="118">
        <f t="shared" si="70"/>
        <v>2345400</v>
      </c>
      <c r="E405" s="118">
        <f t="shared" si="70"/>
        <v>1517771.66</v>
      </c>
      <c r="F405" s="119">
        <f t="shared" si="58"/>
        <v>827628.34000000008</v>
      </c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x14ac:dyDescent="0.25">
      <c r="A406" s="123" t="s">
        <v>112</v>
      </c>
      <c r="B406" s="124" t="s">
        <v>110</v>
      </c>
      <c r="C406" s="145" t="s">
        <v>502</v>
      </c>
      <c r="D406" s="118">
        <f>D407+D411</f>
        <v>2345400</v>
      </c>
      <c r="E406" s="118">
        <f>E407+E411</f>
        <v>1517771.66</v>
      </c>
      <c r="F406" s="119">
        <f t="shared" si="58"/>
        <v>827628.34000000008</v>
      </c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4" customFormat="1" x14ac:dyDescent="0.25">
      <c r="A407" s="123" t="s">
        <v>1123</v>
      </c>
      <c r="B407" s="124" t="s">
        <v>110</v>
      </c>
      <c r="C407" s="145" t="s">
        <v>503</v>
      </c>
      <c r="D407" s="118">
        <f t="shared" si="70"/>
        <v>95400</v>
      </c>
      <c r="E407" s="118">
        <f t="shared" si="70"/>
        <v>0</v>
      </c>
      <c r="F407" s="119">
        <f t="shared" si="58"/>
        <v>95400</v>
      </c>
    </row>
    <row r="408" spans="1:36" s="4" customFormat="1" ht="23.25" x14ac:dyDescent="0.25">
      <c r="A408" s="123" t="s">
        <v>113</v>
      </c>
      <c r="B408" s="124" t="s">
        <v>110</v>
      </c>
      <c r="C408" s="145" t="s">
        <v>504</v>
      </c>
      <c r="D408" s="118">
        <f t="shared" si="70"/>
        <v>95400</v>
      </c>
      <c r="E408" s="118">
        <f t="shared" si="70"/>
        <v>0</v>
      </c>
      <c r="F408" s="119">
        <f t="shared" si="58"/>
        <v>95400</v>
      </c>
    </row>
    <row r="409" spans="1:36" s="4" customFormat="1" ht="34.5" x14ac:dyDescent="0.25">
      <c r="A409" s="123" t="s">
        <v>1164</v>
      </c>
      <c r="B409" s="124" t="s">
        <v>110</v>
      </c>
      <c r="C409" s="145" t="s">
        <v>505</v>
      </c>
      <c r="D409" s="118">
        <f t="shared" si="70"/>
        <v>95400</v>
      </c>
      <c r="E409" s="118">
        <f t="shared" si="70"/>
        <v>0</v>
      </c>
      <c r="F409" s="119">
        <f t="shared" si="58"/>
        <v>95400</v>
      </c>
    </row>
    <row r="410" spans="1:36" s="4" customFormat="1" x14ac:dyDescent="0.25">
      <c r="A410" s="123" t="s">
        <v>1285</v>
      </c>
      <c r="B410" s="124" t="s">
        <v>110</v>
      </c>
      <c r="C410" s="145" t="s">
        <v>506</v>
      </c>
      <c r="D410" s="118">
        <v>95400</v>
      </c>
      <c r="E410" s="118">
        <v>0</v>
      </c>
      <c r="F410" s="119">
        <f t="shared" si="58"/>
        <v>95400</v>
      </c>
    </row>
    <row r="411" spans="1:36" s="317" customFormat="1" x14ac:dyDescent="0.25">
      <c r="A411" s="128" t="s">
        <v>1032</v>
      </c>
      <c r="B411" s="124" t="s">
        <v>110</v>
      </c>
      <c r="C411" s="145" t="s">
        <v>1356</v>
      </c>
      <c r="D411" s="118">
        <f t="shared" ref="D411:E413" si="71">D412</f>
        <v>2250000</v>
      </c>
      <c r="E411" s="118">
        <f t="shared" si="71"/>
        <v>1517771.66</v>
      </c>
      <c r="F411" s="119">
        <f t="shared" si="58"/>
        <v>732228.34000000008</v>
      </c>
    </row>
    <row r="412" spans="1:36" s="317" customFormat="1" ht="23.25" x14ac:dyDescent="0.25">
      <c r="A412" s="123" t="s">
        <v>113</v>
      </c>
      <c r="B412" s="124" t="s">
        <v>110</v>
      </c>
      <c r="C412" s="145" t="s">
        <v>1355</v>
      </c>
      <c r="D412" s="118">
        <f t="shared" si="71"/>
        <v>2250000</v>
      </c>
      <c r="E412" s="118">
        <f t="shared" si="71"/>
        <v>1517771.66</v>
      </c>
      <c r="F412" s="119">
        <f t="shared" si="58"/>
        <v>732228.34000000008</v>
      </c>
    </row>
    <row r="413" spans="1:36" s="317" customFormat="1" ht="23.25" customHeight="1" x14ac:dyDescent="0.25">
      <c r="A413" s="123" t="s">
        <v>1164</v>
      </c>
      <c r="B413" s="124" t="s">
        <v>110</v>
      </c>
      <c r="C413" s="145" t="s">
        <v>1354</v>
      </c>
      <c r="D413" s="118">
        <f t="shared" si="71"/>
        <v>2250000</v>
      </c>
      <c r="E413" s="118">
        <f t="shared" si="71"/>
        <v>1517771.66</v>
      </c>
      <c r="F413" s="119">
        <f t="shared" si="58"/>
        <v>732228.34000000008</v>
      </c>
    </row>
    <row r="414" spans="1:36" s="317" customFormat="1" x14ac:dyDescent="0.25">
      <c r="A414" s="123" t="s">
        <v>1285</v>
      </c>
      <c r="B414" s="124" t="s">
        <v>110</v>
      </c>
      <c r="C414" s="145" t="s">
        <v>1353</v>
      </c>
      <c r="D414" s="118">
        <v>2250000</v>
      </c>
      <c r="E414" s="125">
        <v>1517771.66</v>
      </c>
      <c r="F414" s="119">
        <f t="shared" si="58"/>
        <v>732228.34000000008</v>
      </c>
    </row>
    <row r="415" spans="1:36" s="100" customFormat="1" ht="57" x14ac:dyDescent="0.25">
      <c r="A415" s="120" t="s">
        <v>1031</v>
      </c>
      <c r="B415" s="121" t="s">
        <v>110</v>
      </c>
      <c r="C415" s="143" t="s">
        <v>507</v>
      </c>
      <c r="D415" s="116">
        <f>D416+D466</f>
        <v>31348030</v>
      </c>
      <c r="E415" s="116">
        <f>E416+E466</f>
        <v>18599774.619999997</v>
      </c>
      <c r="F415" s="117">
        <f t="shared" si="58"/>
        <v>12748255.380000003</v>
      </c>
    </row>
    <row r="416" spans="1:36" s="100" customFormat="1" ht="23.25" x14ac:dyDescent="0.25">
      <c r="A416" s="120" t="s">
        <v>233</v>
      </c>
      <c r="B416" s="121" t="s">
        <v>110</v>
      </c>
      <c r="C416" s="143" t="s">
        <v>508</v>
      </c>
      <c r="D416" s="116">
        <f>D417+D445</f>
        <v>31348030</v>
      </c>
      <c r="E416" s="116">
        <f>E417+E445</f>
        <v>18599774.619999997</v>
      </c>
      <c r="F416" s="117">
        <f t="shared" si="58"/>
        <v>12748255.380000003</v>
      </c>
    </row>
    <row r="417" spans="1:36" x14ac:dyDescent="0.25">
      <c r="A417" s="123" t="s">
        <v>112</v>
      </c>
      <c r="B417" s="124" t="s">
        <v>110</v>
      </c>
      <c r="C417" s="145" t="s">
        <v>509</v>
      </c>
      <c r="D417" s="118">
        <f>D418+D422+D426</f>
        <v>15711655.32</v>
      </c>
      <c r="E417" s="118">
        <f>E418+E422+E426</f>
        <v>11540635.27</v>
      </c>
      <c r="F417" s="119">
        <f t="shared" si="58"/>
        <v>4171020.0500000007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4" customFormat="1" x14ac:dyDescent="0.25">
      <c r="A418" s="123" t="s">
        <v>1384</v>
      </c>
      <c r="B418" s="124" t="s">
        <v>110</v>
      </c>
      <c r="C418" s="145" t="s">
        <v>510</v>
      </c>
      <c r="D418" s="118">
        <f t="shared" ref="D418:E420" si="72">D419</f>
        <v>540332.38</v>
      </c>
      <c r="E418" s="118">
        <f t="shared" si="72"/>
        <v>350830.68</v>
      </c>
      <c r="F418" s="119">
        <f t="shared" si="58"/>
        <v>189501.7</v>
      </c>
    </row>
    <row r="419" spans="1:36" s="4" customFormat="1" ht="23.25" x14ac:dyDescent="0.25">
      <c r="A419" s="123" t="s">
        <v>113</v>
      </c>
      <c r="B419" s="124" t="s">
        <v>110</v>
      </c>
      <c r="C419" s="145" t="s">
        <v>511</v>
      </c>
      <c r="D419" s="118">
        <f t="shared" si="72"/>
        <v>540332.38</v>
      </c>
      <c r="E419" s="118">
        <f t="shared" si="72"/>
        <v>350830.68</v>
      </c>
      <c r="F419" s="119">
        <f t="shared" si="58"/>
        <v>189501.7</v>
      </c>
    </row>
    <row r="420" spans="1:36" s="4" customFormat="1" ht="34.5" x14ac:dyDescent="0.25">
      <c r="A420" s="123" t="s">
        <v>1164</v>
      </c>
      <c r="B420" s="124" t="s">
        <v>110</v>
      </c>
      <c r="C420" s="145" t="s">
        <v>512</v>
      </c>
      <c r="D420" s="118">
        <f t="shared" si="72"/>
        <v>540332.38</v>
      </c>
      <c r="E420" s="118">
        <f t="shared" si="72"/>
        <v>350830.68</v>
      </c>
      <c r="F420" s="119">
        <f t="shared" si="58"/>
        <v>189501.7</v>
      </c>
    </row>
    <row r="421" spans="1:36" s="4" customFormat="1" x14ac:dyDescent="0.25">
      <c r="A421" s="123" t="s">
        <v>1285</v>
      </c>
      <c r="B421" s="124" t="s">
        <v>110</v>
      </c>
      <c r="C421" s="145" t="s">
        <v>513</v>
      </c>
      <c r="D421" s="118">
        <f>204500+335832.38</f>
        <v>540332.38</v>
      </c>
      <c r="E421" s="125">
        <v>350830.68</v>
      </c>
      <c r="F421" s="119">
        <f t="shared" si="58"/>
        <v>189501.7</v>
      </c>
    </row>
    <row r="422" spans="1:36" ht="34.5" x14ac:dyDescent="0.25">
      <c r="A422" s="123" t="s">
        <v>514</v>
      </c>
      <c r="B422" s="124" t="s">
        <v>110</v>
      </c>
      <c r="C422" s="145" t="s">
        <v>515</v>
      </c>
      <c r="D422" s="118">
        <f t="shared" ref="D422:E424" si="73">D423</f>
        <v>282185</v>
      </c>
      <c r="E422" s="118">
        <f t="shared" si="73"/>
        <v>38762.58</v>
      </c>
      <c r="F422" s="119">
        <f t="shared" si="58"/>
        <v>243422.41999999998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ht="23.25" x14ac:dyDescent="0.25">
      <c r="A423" s="123" t="s">
        <v>113</v>
      </c>
      <c r="B423" s="124" t="s">
        <v>110</v>
      </c>
      <c r="C423" s="145" t="s">
        <v>516</v>
      </c>
      <c r="D423" s="118">
        <f t="shared" si="73"/>
        <v>282185</v>
      </c>
      <c r="E423" s="118">
        <f t="shared" si="73"/>
        <v>38762.58</v>
      </c>
      <c r="F423" s="119">
        <f t="shared" si="58"/>
        <v>243422.41999999998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ht="25.5" customHeight="1" x14ac:dyDescent="0.25">
      <c r="A424" s="123" t="s">
        <v>1164</v>
      </c>
      <c r="B424" s="124" t="s">
        <v>110</v>
      </c>
      <c r="C424" s="145" t="s">
        <v>517</v>
      </c>
      <c r="D424" s="118">
        <f t="shared" si="73"/>
        <v>282185</v>
      </c>
      <c r="E424" s="118">
        <f t="shared" si="73"/>
        <v>38762.58</v>
      </c>
      <c r="F424" s="119">
        <f t="shared" si="58"/>
        <v>243422.41999999998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x14ac:dyDescent="0.25">
      <c r="A425" s="123" t="s">
        <v>1285</v>
      </c>
      <c r="B425" s="124" t="s">
        <v>110</v>
      </c>
      <c r="C425" s="145" t="s">
        <v>518</v>
      </c>
      <c r="D425" s="118">
        <f>218300+63885</f>
        <v>282185</v>
      </c>
      <c r="E425" s="125">
        <v>38762.58</v>
      </c>
      <c r="F425" s="119">
        <f t="shared" si="58"/>
        <v>243422.41999999998</v>
      </c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x14ac:dyDescent="0.25">
      <c r="A426" s="128" t="s">
        <v>1032</v>
      </c>
      <c r="B426" s="124" t="s">
        <v>110</v>
      </c>
      <c r="C426" s="145" t="s">
        <v>949</v>
      </c>
      <c r="D426" s="118">
        <f>D427+D430</f>
        <v>14889137.939999999</v>
      </c>
      <c r="E426" s="118">
        <f>E427+E430</f>
        <v>11151042.01</v>
      </c>
      <c r="F426" s="119">
        <f t="shared" ref="F426:F432" si="74">IF(OR(D426="-",E426=D426),"-",D426-IF(E426="-",0,E426))</f>
        <v>3738095.9299999997</v>
      </c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ht="23.25" x14ac:dyDescent="0.25">
      <c r="A427" s="123" t="s">
        <v>113</v>
      </c>
      <c r="B427" s="124" t="s">
        <v>110</v>
      </c>
      <c r="C427" s="145" t="s">
        <v>950</v>
      </c>
      <c r="D427" s="118">
        <f t="shared" ref="D427:E428" si="75">D428</f>
        <v>14789137.939999999</v>
      </c>
      <c r="E427" s="118">
        <f t="shared" si="75"/>
        <v>11051042.01</v>
      </c>
      <c r="F427" s="119">
        <f t="shared" si="74"/>
        <v>3738095.9299999997</v>
      </c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ht="34.5" x14ac:dyDescent="0.25">
      <c r="A428" s="123" t="s">
        <v>1164</v>
      </c>
      <c r="B428" s="124" t="s">
        <v>110</v>
      </c>
      <c r="C428" s="145" t="s">
        <v>951</v>
      </c>
      <c r="D428" s="118">
        <f t="shared" si="75"/>
        <v>14789137.939999999</v>
      </c>
      <c r="E428" s="118">
        <f t="shared" si="75"/>
        <v>11051042.01</v>
      </c>
      <c r="F428" s="119">
        <f t="shared" si="74"/>
        <v>3738095.9299999997</v>
      </c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x14ac:dyDescent="0.25">
      <c r="A429" s="123" t="s">
        <v>1285</v>
      </c>
      <c r="B429" s="124" t="s">
        <v>110</v>
      </c>
      <c r="C429" s="145" t="s">
        <v>952</v>
      </c>
      <c r="D429" s="118">
        <f>14046600+742537.94</f>
        <v>14789137.939999999</v>
      </c>
      <c r="E429" s="125">
        <v>11051042.01</v>
      </c>
      <c r="F429" s="119">
        <f t="shared" si="74"/>
        <v>3738095.9299999997</v>
      </c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ht="13.5" customHeight="1" x14ac:dyDescent="0.25">
      <c r="A430" s="123" t="s">
        <v>120</v>
      </c>
      <c r="B430" s="124" t="s">
        <v>110</v>
      </c>
      <c r="C430" s="145" t="s">
        <v>1558</v>
      </c>
      <c r="D430" s="118">
        <f t="shared" ref="D430:E430" si="76">D431</f>
        <v>100000</v>
      </c>
      <c r="E430" s="118">
        <f t="shared" si="76"/>
        <v>100000</v>
      </c>
      <c r="F430" s="119" t="str">
        <f t="shared" si="74"/>
        <v>-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ht="12.75" customHeight="1" x14ac:dyDescent="0.25">
      <c r="A431" s="123" t="s">
        <v>121</v>
      </c>
      <c r="B431" s="124" t="s">
        <v>110</v>
      </c>
      <c r="C431" s="145" t="s">
        <v>1556</v>
      </c>
      <c r="D431" s="118">
        <f>D433+D434+D432</f>
        <v>100000</v>
      </c>
      <c r="E431" s="118">
        <f>E433+E434+E432</f>
        <v>100000</v>
      </c>
      <c r="F431" s="119" t="str">
        <f t="shared" si="74"/>
        <v>-</v>
      </c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ht="27" customHeight="1" x14ac:dyDescent="0.25">
      <c r="A432" s="449" t="s">
        <v>1531</v>
      </c>
      <c r="B432" s="124" t="s">
        <v>110</v>
      </c>
      <c r="C432" s="145" t="s">
        <v>1557</v>
      </c>
      <c r="D432" s="118">
        <v>100000</v>
      </c>
      <c r="E432" s="125">
        <v>100000</v>
      </c>
      <c r="F432" s="119" t="str">
        <f t="shared" si="74"/>
        <v>-</v>
      </c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6" s="114" customFormat="1" ht="57" hidden="1" x14ac:dyDescent="0.25">
      <c r="A433" s="431" t="s">
        <v>476</v>
      </c>
      <c r="B433" s="432" t="s">
        <v>110</v>
      </c>
      <c r="C433" s="433" t="s">
        <v>956</v>
      </c>
      <c r="D433" s="434">
        <f t="shared" ref="D433:E435" si="77">D434</f>
        <v>0</v>
      </c>
      <c r="E433" s="434">
        <f t="shared" si="77"/>
        <v>0</v>
      </c>
      <c r="F433" s="435" t="str">
        <f t="shared" ref="F433:F436" si="78">IF(OR(D433="-",E433=D433),"-",D433-IF(E433="-",0,E433))</f>
        <v>-</v>
      </c>
    </row>
    <row r="434" spans="1:6" s="115" customFormat="1" ht="23.25" hidden="1" x14ac:dyDescent="0.25">
      <c r="A434" s="436" t="s">
        <v>113</v>
      </c>
      <c r="B434" s="437" t="s">
        <v>110</v>
      </c>
      <c r="C434" s="438" t="s">
        <v>955</v>
      </c>
      <c r="D434" s="439">
        <f t="shared" si="77"/>
        <v>0</v>
      </c>
      <c r="E434" s="439">
        <f t="shared" si="77"/>
        <v>0</v>
      </c>
      <c r="F434" s="440" t="str">
        <f t="shared" si="78"/>
        <v>-</v>
      </c>
    </row>
    <row r="435" spans="1:6" s="115" customFormat="1" ht="23.25" hidden="1" x14ac:dyDescent="0.25">
      <c r="A435" s="436" t="s">
        <v>358</v>
      </c>
      <c r="B435" s="437" t="s">
        <v>110</v>
      </c>
      <c r="C435" s="438" t="s">
        <v>954</v>
      </c>
      <c r="D435" s="439">
        <f t="shared" si="77"/>
        <v>0</v>
      </c>
      <c r="E435" s="439">
        <f t="shared" si="77"/>
        <v>0</v>
      </c>
      <c r="F435" s="440" t="str">
        <f t="shared" si="78"/>
        <v>-</v>
      </c>
    </row>
    <row r="436" spans="1:6" s="115" customFormat="1" ht="34.5" hidden="1" x14ac:dyDescent="0.25">
      <c r="A436" s="436" t="s">
        <v>114</v>
      </c>
      <c r="B436" s="437" t="s">
        <v>110</v>
      </c>
      <c r="C436" s="438" t="s">
        <v>953</v>
      </c>
      <c r="D436" s="439">
        <v>0</v>
      </c>
      <c r="E436" s="441">
        <v>0</v>
      </c>
      <c r="F436" s="440" t="str">
        <f t="shared" si="78"/>
        <v>-</v>
      </c>
    </row>
    <row r="437" spans="1:6" s="114" customFormat="1" ht="45.75" hidden="1" x14ac:dyDescent="0.25">
      <c r="A437" s="225" t="s">
        <v>1124</v>
      </c>
      <c r="B437" s="226" t="s">
        <v>110</v>
      </c>
      <c r="C437" s="227" t="s">
        <v>519</v>
      </c>
      <c r="D437" s="228">
        <f t="shared" ref="D437:E439" si="79">D438</f>
        <v>0</v>
      </c>
      <c r="E437" s="228">
        <f t="shared" si="79"/>
        <v>0</v>
      </c>
      <c r="F437" s="232" t="str">
        <f t="shared" si="58"/>
        <v>-</v>
      </c>
    </row>
    <row r="438" spans="1:6" s="115" customFormat="1" ht="23.25" hidden="1" x14ac:dyDescent="0.25">
      <c r="A438" s="208" t="s">
        <v>113</v>
      </c>
      <c r="B438" s="209" t="s">
        <v>110</v>
      </c>
      <c r="C438" s="229" t="s">
        <v>520</v>
      </c>
      <c r="D438" s="230">
        <f t="shared" si="79"/>
        <v>0</v>
      </c>
      <c r="E438" s="230">
        <f t="shared" si="79"/>
        <v>0</v>
      </c>
      <c r="F438" s="233" t="str">
        <f t="shared" si="58"/>
        <v>-</v>
      </c>
    </row>
    <row r="439" spans="1:6" s="115" customFormat="1" ht="23.25" hidden="1" x14ac:dyDescent="0.25">
      <c r="A439" s="208" t="s">
        <v>358</v>
      </c>
      <c r="B439" s="209" t="s">
        <v>110</v>
      </c>
      <c r="C439" s="229" t="s">
        <v>521</v>
      </c>
      <c r="D439" s="230">
        <f t="shared" si="79"/>
        <v>0</v>
      </c>
      <c r="E439" s="230">
        <f t="shared" si="79"/>
        <v>0</v>
      </c>
      <c r="F439" s="233" t="str">
        <f t="shared" si="58"/>
        <v>-</v>
      </c>
    </row>
    <row r="440" spans="1:6" s="115" customFormat="1" ht="34.5" hidden="1" x14ac:dyDescent="0.25">
      <c r="A440" s="208" t="s">
        <v>114</v>
      </c>
      <c r="B440" s="209" t="s">
        <v>110</v>
      </c>
      <c r="C440" s="229" t="s">
        <v>522</v>
      </c>
      <c r="D440" s="230">
        <v>0</v>
      </c>
      <c r="E440" s="231">
        <v>0</v>
      </c>
      <c r="F440" s="233" t="str">
        <f t="shared" si="58"/>
        <v>-</v>
      </c>
    </row>
    <row r="441" spans="1:6" s="115" customFormat="1" ht="68.25" hidden="1" x14ac:dyDescent="0.25">
      <c r="A441" s="208" t="s">
        <v>1125</v>
      </c>
      <c r="B441" s="209" t="s">
        <v>110</v>
      </c>
      <c r="C441" s="229" t="s">
        <v>523</v>
      </c>
      <c r="D441" s="230">
        <f t="shared" ref="D441:E443" si="80">D442</f>
        <v>0</v>
      </c>
      <c r="E441" s="230">
        <f t="shared" si="80"/>
        <v>0</v>
      </c>
      <c r="F441" s="233" t="str">
        <f t="shared" si="58"/>
        <v>-</v>
      </c>
    </row>
    <row r="442" spans="1:6" s="115" customFormat="1" ht="23.25" hidden="1" x14ac:dyDescent="0.25">
      <c r="A442" s="208" t="s">
        <v>113</v>
      </c>
      <c r="B442" s="209" t="s">
        <v>110</v>
      </c>
      <c r="C442" s="229" t="s">
        <v>524</v>
      </c>
      <c r="D442" s="230">
        <f t="shared" si="80"/>
        <v>0</v>
      </c>
      <c r="E442" s="230">
        <f t="shared" si="80"/>
        <v>0</v>
      </c>
      <c r="F442" s="233" t="str">
        <f t="shared" si="58"/>
        <v>-</v>
      </c>
    </row>
    <row r="443" spans="1:6" s="115" customFormat="1" ht="23.25" hidden="1" x14ac:dyDescent="0.25">
      <c r="A443" s="208" t="s">
        <v>358</v>
      </c>
      <c r="B443" s="209" t="s">
        <v>110</v>
      </c>
      <c r="C443" s="229" t="s">
        <v>525</v>
      </c>
      <c r="D443" s="230">
        <f t="shared" si="80"/>
        <v>0</v>
      </c>
      <c r="E443" s="230">
        <f t="shared" si="80"/>
        <v>0</v>
      </c>
      <c r="F443" s="233" t="str">
        <f t="shared" si="58"/>
        <v>-</v>
      </c>
    </row>
    <row r="444" spans="1:6" s="115" customFormat="1" ht="34.5" hidden="1" x14ac:dyDescent="0.25">
      <c r="A444" s="208" t="s">
        <v>114</v>
      </c>
      <c r="B444" s="209" t="s">
        <v>110</v>
      </c>
      <c r="C444" s="229" t="s">
        <v>526</v>
      </c>
      <c r="D444" s="230">
        <v>0</v>
      </c>
      <c r="E444" s="231">
        <v>0</v>
      </c>
      <c r="F444" s="233" t="str">
        <f t="shared" si="58"/>
        <v>-</v>
      </c>
    </row>
    <row r="445" spans="1:6" s="122" customFormat="1" ht="45.75" x14ac:dyDescent="0.25">
      <c r="A445" s="120" t="s">
        <v>1386</v>
      </c>
      <c r="B445" s="121" t="s">
        <v>110</v>
      </c>
      <c r="C445" s="143" t="s">
        <v>527</v>
      </c>
      <c r="D445" s="116">
        <f>D446+D454+D458+D450+D462</f>
        <v>15636374.68</v>
      </c>
      <c r="E445" s="116">
        <f>E446+E454+E458+E450+E462</f>
        <v>7059139.3499999996</v>
      </c>
      <c r="F445" s="117">
        <f t="shared" si="58"/>
        <v>8577235.3300000001</v>
      </c>
    </row>
    <row r="446" spans="1:6" s="4" customFormat="1" ht="34.5" x14ac:dyDescent="0.25">
      <c r="A446" s="123" t="s">
        <v>181</v>
      </c>
      <c r="B446" s="124" t="s">
        <v>110</v>
      </c>
      <c r="C446" s="145" t="s">
        <v>528</v>
      </c>
      <c r="D446" s="118">
        <f t="shared" ref="D446:E452" si="81">D447</f>
        <v>13262229.68</v>
      </c>
      <c r="E446" s="118">
        <f t="shared" si="81"/>
        <v>4684994.3499999996</v>
      </c>
      <c r="F446" s="119">
        <f t="shared" si="58"/>
        <v>8577235.3300000001</v>
      </c>
    </row>
    <row r="447" spans="1:6" s="4" customFormat="1" ht="23.25" x14ac:dyDescent="0.25">
      <c r="A447" s="123" t="s">
        <v>113</v>
      </c>
      <c r="B447" s="124" t="s">
        <v>110</v>
      </c>
      <c r="C447" s="145" t="s">
        <v>529</v>
      </c>
      <c r="D447" s="118">
        <f t="shared" si="81"/>
        <v>13262229.68</v>
      </c>
      <c r="E447" s="118">
        <f t="shared" si="81"/>
        <v>4684994.3499999996</v>
      </c>
      <c r="F447" s="119">
        <f t="shared" ref="F447:F543" si="82">IF(OR(D447="-",E447=D447),"-",D447-IF(E447="-",0,E447))</f>
        <v>8577235.3300000001</v>
      </c>
    </row>
    <row r="448" spans="1:6" s="4" customFormat="1" ht="34.5" x14ac:dyDescent="0.25">
      <c r="A448" s="123" t="s">
        <v>1164</v>
      </c>
      <c r="B448" s="124" t="s">
        <v>110</v>
      </c>
      <c r="C448" s="145" t="s">
        <v>530</v>
      </c>
      <c r="D448" s="118">
        <f t="shared" si="81"/>
        <v>13262229.68</v>
      </c>
      <c r="E448" s="118">
        <f t="shared" si="81"/>
        <v>4684994.3499999996</v>
      </c>
      <c r="F448" s="119">
        <f t="shared" si="82"/>
        <v>8577235.3300000001</v>
      </c>
    </row>
    <row r="449" spans="1:6" s="4" customFormat="1" x14ac:dyDescent="0.25">
      <c r="A449" s="123" t="s">
        <v>1285</v>
      </c>
      <c r="B449" s="124" t="s">
        <v>110</v>
      </c>
      <c r="C449" s="145" t="s">
        <v>531</v>
      </c>
      <c r="D449" s="118">
        <v>13262229.68</v>
      </c>
      <c r="E449" s="125">
        <v>4684994.3499999996</v>
      </c>
      <c r="F449" s="119">
        <f t="shared" si="82"/>
        <v>8577235.3300000001</v>
      </c>
    </row>
    <row r="450" spans="1:6" s="184" customFormat="1" ht="63.75" hidden="1" customHeight="1" x14ac:dyDescent="0.25">
      <c r="A450" s="187" t="s">
        <v>1042</v>
      </c>
      <c r="B450" s="196" t="s">
        <v>110</v>
      </c>
      <c r="C450" s="220" t="s">
        <v>1065</v>
      </c>
      <c r="D450" s="221">
        <f t="shared" si="81"/>
        <v>0</v>
      </c>
      <c r="E450" s="221">
        <f t="shared" si="81"/>
        <v>0</v>
      </c>
      <c r="F450" s="222" t="str">
        <f t="shared" si="82"/>
        <v>-</v>
      </c>
    </row>
    <row r="451" spans="1:6" s="184" customFormat="1" ht="23.25" hidden="1" x14ac:dyDescent="0.25">
      <c r="A451" s="187" t="s">
        <v>113</v>
      </c>
      <c r="B451" s="196" t="s">
        <v>110</v>
      </c>
      <c r="C451" s="220" t="s">
        <v>1064</v>
      </c>
      <c r="D451" s="221">
        <f t="shared" si="81"/>
        <v>0</v>
      </c>
      <c r="E451" s="221">
        <f t="shared" si="81"/>
        <v>0</v>
      </c>
      <c r="F451" s="222" t="str">
        <f t="shared" ref="F451:F453" si="83">IF(OR(D451="-",E451=D451),"-",D451-IF(E451="-",0,E451))</f>
        <v>-</v>
      </c>
    </row>
    <row r="452" spans="1:6" s="184" customFormat="1" ht="23.25" hidden="1" x14ac:dyDescent="0.25">
      <c r="A452" s="187" t="s">
        <v>358</v>
      </c>
      <c r="B452" s="196" t="s">
        <v>110</v>
      </c>
      <c r="C452" s="220" t="s">
        <v>1063</v>
      </c>
      <c r="D452" s="221">
        <f t="shared" si="81"/>
        <v>0</v>
      </c>
      <c r="E452" s="221">
        <f t="shared" si="81"/>
        <v>0</v>
      </c>
      <c r="F452" s="222" t="str">
        <f t="shared" si="83"/>
        <v>-</v>
      </c>
    </row>
    <row r="453" spans="1:6" s="184" customFormat="1" ht="34.5" hidden="1" x14ac:dyDescent="0.25">
      <c r="A453" s="187" t="s">
        <v>114</v>
      </c>
      <c r="B453" s="196" t="s">
        <v>110</v>
      </c>
      <c r="C453" s="220" t="s">
        <v>1062</v>
      </c>
      <c r="D453" s="221">
        <v>0</v>
      </c>
      <c r="E453" s="223">
        <v>0</v>
      </c>
      <c r="F453" s="222" t="str">
        <f t="shared" si="83"/>
        <v>-</v>
      </c>
    </row>
    <row r="454" spans="1:6" s="115" customFormat="1" ht="45.75" hidden="1" x14ac:dyDescent="0.25">
      <c r="A454" s="208" t="s">
        <v>1394</v>
      </c>
      <c r="B454" s="209" t="s">
        <v>110</v>
      </c>
      <c r="C454" s="229" t="s">
        <v>532</v>
      </c>
      <c r="D454" s="230">
        <f t="shared" ref="D454:E456" si="84">D455</f>
        <v>0</v>
      </c>
      <c r="E454" s="230">
        <f t="shared" si="84"/>
        <v>0</v>
      </c>
      <c r="F454" s="233" t="str">
        <f t="shared" si="82"/>
        <v>-</v>
      </c>
    </row>
    <row r="455" spans="1:6" s="115" customFormat="1" ht="23.25" hidden="1" x14ac:dyDescent="0.25">
      <c r="A455" s="208" t="s">
        <v>113</v>
      </c>
      <c r="B455" s="209" t="s">
        <v>110</v>
      </c>
      <c r="C455" s="229" t="s">
        <v>533</v>
      </c>
      <c r="D455" s="230">
        <f t="shared" si="84"/>
        <v>0</v>
      </c>
      <c r="E455" s="230">
        <f t="shared" si="84"/>
        <v>0</v>
      </c>
      <c r="F455" s="233" t="str">
        <f t="shared" si="82"/>
        <v>-</v>
      </c>
    </row>
    <row r="456" spans="1:6" s="115" customFormat="1" ht="23.25" hidden="1" x14ac:dyDescent="0.25">
      <c r="A456" s="208" t="s">
        <v>358</v>
      </c>
      <c r="B456" s="209" t="s">
        <v>110</v>
      </c>
      <c r="C456" s="229" t="s">
        <v>534</v>
      </c>
      <c r="D456" s="230">
        <f t="shared" si="84"/>
        <v>0</v>
      </c>
      <c r="E456" s="230">
        <f t="shared" si="84"/>
        <v>0</v>
      </c>
      <c r="F456" s="233" t="str">
        <f t="shared" si="82"/>
        <v>-</v>
      </c>
    </row>
    <row r="457" spans="1:6" s="115" customFormat="1" ht="19.5" hidden="1" customHeight="1" x14ac:dyDescent="0.25">
      <c r="A457" s="208" t="s">
        <v>114</v>
      </c>
      <c r="B457" s="209" t="s">
        <v>110</v>
      </c>
      <c r="C457" s="229" t="s">
        <v>535</v>
      </c>
      <c r="D457" s="230">
        <v>0</v>
      </c>
      <c r="E457" s="231">
        <v>0</v>
      </c>
      <c r="F457" s="233" t="str">
        <f t="shared" si="82"/>
        <v>-</v>
      </c>
    </row>
    <row r="458" spans="1:6" s="184" customFormat="1" ht="68.25" hidden="1" x14ac:dyDescent="0.25">
      <c r="A458" s="309" t="s">
        <v>536</v>
      </c>
      <c r="B458" s="298" t="s">
        <v>110</v>
      </c>
      <c r="C458" s="299" t="s">
        <v>537</v>
      </c>
      <c r="D458" s="300">
        <f t="shared" ref="D458:E460" si="85">D459</f>
        <v>0</v>
      </c>
      <c r="E458" s="300">
        <f t="shared" si="85"/>
        <v>0</v>
      </c>
      <c r="F458" s="301" t="str">
        <f t="shared" si="82"/>
        <v>-</v>
      </c>
    </row>
    <row r="459" spans="1:6" s="184" customFormat="1" ht="23.25" hidden="1" x14ac:dyDescent="0.25">
      <c r="A459" s="297" t="s">
        <v>113</v>
      </c>
      <c r="B459" s="298" t="s">
        <v>110</v>
      </c>
      <c r="C459" s="299" t="s">
        <v>538</v>
      </c>
      <c r="D459" s="300">
        <f t="shared" si="85"/>
        <v>0</v>
      </c>
      <c r="E459" s="300">
        <f t="shared" si="85"/>
        <v>0</v>
      </c>
      <c r="F459" s="301" t="str">
        <f t="shared" si="82"/>
        <v>-</v>
      </c>
    </row>
    <row r="460" spans="1:6" s="184" customFormat="1" ht="23.25" hidden="1" x14ac:dyDescent="0.25">
      <c r="A460" s="297" t="s">
        <v>358</v>
      </c>
      <c r="B460" s="298" t="s">
        <v>110</v>
      </c>
      <c r="C460" s="299" t="s">
        <v>539</v>
      </c>
      <c r="D460" s="300">
        <f t="shared" si="85"/>
        <v>0</v>
      </c>
      <c r="E460" s="300">
        <f t="shared" si="85"/>
        <v>0</v>
      </c>
      <c r="F460" s="301" t="str">
        <f t="shared" si="82"/>
        <v>-</v>
      </c>
    </row>
    <row r="461" spans="1:6" s="184" customFormat="1" ht="34.5" hidden="1" x14ac:dyDescent="0.25">
      <c r="A461" s="297" t="s">
        <v>114</v>
      </c>
      <c r="B461" s="298" t="s">
        <v>110</v>
      </c>
      <c r="C461" s="299" t="s">
        <v>540</v>
      </c>
      <c r="D461" s="300">
        <v>0</v>
      </c>
      <c r="E461" s="302">
        <v>0</v>
      </c>
      <c r="F461" s="301" t="str">
        <f t="shared" si="82"/>
        <v>-</v>
      </c>
    </row>
    <row r="462" spans="1:6" s="4" customFormat="1" ht="34.5" x14ac:dyDescent="0.25">
      <c r="A462" s="123" t="s">
        <v>181</v>
      </c>
      <c r="B462" s="124" t="s">
        <v>110</v>
      </c>
      <c r="C462" s="145" t="s">
        <v>1509</v>
      </c>
      <c r="D462" s="118">
        <f t="shared" ref="D462:E464" si="86">D463</f>
        <v>2374145</v>
      </c>
      <c r="E462" s="118">
        <f t="shared" si="86"/>
        <v>2374145</v>
      </c>
      <c r="F462" s="119" t="str">
        <f t="shared" si="82"/>
        <v>-</v>
      </c>
    </row>
    <row r="463" spans="1:6" s="4" customFormat="1" ht="23.25" x14ac:dyDescent="0.25">
      <c r="A463" s="123" t="s">
        <v>113</v>
      </c>
      <c r="B463" s="124" t="s">
        <v>110</v>
      </c>
      <c r="C463" s="145" t="s">
        <v>1508</v>
      </c>
      <c r="D463" s="118">
        <f t="shared" si="86"/>
        <v>2374145</v>
      </c>
      <c r="E463" s="118">
        <f t="shared" si="86"/>
        <v>2374145</v>
      </c>
      <c r="F463" s="119" t="str">
        <f t="shared" ref="F463:F465" si="87">IF(OR(D463="-",E463=D463),"-",D463-IF(E463="-",0,E463))</f>
        <v>-</v>
      </c>
    </row>
    <row r="464" spans="1:6" s="4" customFormat="1" ht="34.5" x14ac:dyDescent="0.25">
      <c r="A464" s="123" t="s">
        <v>1164</v>
      </c>
      <c r="B464" s="124" t="s">
        <v>110</v>
      </c>
      <c r="C464" s="145" t="s">
        <v>1510</v>
      </c>
      <c r="D464" s="118">
        <f t="shared" si="86"/>
        <v>2374145</v>
      </c>
      <c r="E464" s="118">
        <f t="shared" si="86"/>
        <v>2374145</v>
      </c>
      <c r="F464" s="119" t="str">
        <f t="shared" si="87"/>
        <v>-</v>
      </c>
    </row>
    <row r="465" spans="1:6" s="4" customFormat="1" x14ac:dyDescent="0.25">
      <c r="A465" s="123" t="s">
        <v>1285</v>
      </c>
      <c r="B465" s="124" t="s">
        <v>110</v>
      </c>
      <c r="C465" s="145" t="s">
        <v>1511</v>
      </c>
      <c r="D465" s="118">
        <v>2374145</v>
      </c>
      <c r="E465" s="125">
        <v>2374145</v>
      </c>
      <c r="F465" s="119" t="str">
        <f t="shared" si="87"/>
        <v>-</v>
      </c>
    </row>
    <row r="466" spans="1:6" s="185" customFormat="1" ht="22.5" hidden="1" x14ac:dyDescent="0.25">
      <c r="A466" s="316" t="s">
        <v>1072</v>
      </c>
      <c r="B466" s="311" t="s">
        <v>110</v>
      </c>
      <c r="C466" s="312" t="s">
        <v>1066</v>
      </c>
      <c r="D466" s="313">
        <f t="shared" ref="D466:E469" si="88">D467</f>
        <v>0</v>
      </c>
      <c r="E466" s="313">
        <f t="shared" si="88"/>
        <v>0</v>
      </c>
      <c r="F466" s="314" t="str">
        <f t="shared" si="82"/>
        <v>-</v>
      </c>
    </row>
    <row r="467" spans="1:6" s="184" customFormat="1" ht="33.75" hidden="1" x14ac:dyDescent="0.25">
      <c r="A467" s="318" t="s">
        <v>141</v>
      </c>
      <c r="B467" s="298" t="s">
        <v>110</v>
      </c>
      <c r="C467" s="299" t="s">
        <v>1067</v>
      </c>
      <c r="D467" s="300">
        <f t="shared" si="88"/>
        <v>0</v>
      </c>
      <c r="E467" s="300">
        <f t="shared" si="88"/>
        <v>0</v>
      </c>
      <c r="F467" s="301" t="str">
        <f t="shared" si="82"/>
        <v>-</v>
      </c>
    </row>
    <row r="468" spans="1:6" s="184" customFormat="1" ht="22.5" hidden="1" x14ac:dyDescent="0.25">
      <c r="A468" s="318" t="s">
        <v>1073</v>
      </c>
      <c r="B468" s="298" t="s">
        <v>110</v>
      </c>
      <c r="C468" s="299" t="s">
        <v>1068</v>
      </c>
      <c r="D468" s="300">
        <f t="shared" si="88"/>
        <v>0</v>
      </c>
      <c r="E468" s="300">
        <f t="shared" si="88"/>
        <v>0</v>
      </c>
      <c r="F468" s="301" t="str">
        <f t="shared" si="82"/>
        <v>-</v>
      </c>
    </row>
    <row r="469" spans="1:6" s="184" customFormat="1" ht="34.5" hidden="1" x14ac:dyDescent="0.25">
      <c r="A469" s="297" t="s">
        <v>142</v>
      </c>
      <c r="B469" s="298" t="s">
        <v>110</v>
      </c>
      <c r="C469" s="299" t="s">
        <v>1069</v>
      </c>
      <c r="D469" s="300">
        <f t="shared" si="88"/>
        <v>0</v>
      </c>
      <c r="E469" s="300">
        <f t="shared" si="88"/>
        <v>0</v>
      </c>
      <c r="F469" s="301" t="str">
        <f t="shared" si="82"/>
        <v>-</v>
      </c>
    </row>
    <row r="470" spans="1:6" s="184" customFormat="1" hidden="1" x14ac:dyDescent="0.25">
      <c r="A470" s="297" t="s">
        <v>143</v>
      </c>
      <c r="B470" s="298" t="s">
        <v>110</v>
      </c>
      <c r="C470" s="299" t="s">
        <v>1070</v>
      </c>
      <c r="D470" s="300">
        <f t="shared" ref="D470:E470" si="89">D471</f>
        <v>0</v>
      </c>
      <c r="E470" s="300">
        <f t="shared" si="89"/>
        <v>0</v>
      </c>
      <c r="F470" s="301" t="str">
        <f t="shared" si="82"/>
        <v>-</v>
      </c>
    </row>
    <row r="471" spans="1:6" s="184" customFormat="1" ht="34.5" hidden="1" x14ac:dyDescent="0.25">
      <c r="A471" s="297" t="s">
        <v>144</v>
      </c>
      <c r="B471" s="298" t="s">
        <v>110</v>
      </c>
      <c r="C471" s="299" t="s">
        <v>1071</v>
      </c>
      <c r="D471" s="300">
        <v>0</v>
      </c>
      <c r="E471" s="302">
        <v>0</v>
      </c>
      <c r="F471" s="301" t="str">
        <f t="shared" si="82"/>
        <v>-</v>
      </c>
    </row>
    <row r="472" spans="1:6" s="100" customFormat="1" ht="36.75" customHeight="1" x14ac:dyDescent="0.25">
      <c r="A472" s="120" t="s">
        <v>145</v>
      </c>
      <c r="B472" s="121" t="s">
        <v>110</v>
      </c>
      <c r="C472" s="143" t="s">
        <v>541</v>
      </c>
      <c r="D472" s="116">
        <f>D473+D488</f>
        <v>646500</v>
      </c>
      <c r="E472" s="116">
        <f>E473+E488</f>
        <v>296800</v>
      </c>
      <c r="F472" s="117">
        <f t="shared" si="82"/>
        <v>349700</v>
      </c>
    </row>
    <row r="473" spans="1:6" s="100" customFormat="1" ht="47.25" customHeight="1" x14ac:dyDescent="0.25">
      <c r="A473" s="120" t="s">
        <v>542</v>
      </c>
      <c r="B473" s="121" t="s">
        <v>110</v>
      </c>
      <c r="C473" s="143" t="s">
        <v>543</v>
      </c>
      <c r="D473" s="116">
        <f>D474+D481</f>
        <v>446500</v>
      </c>
      <c r="E473" s="116">
        <f>E474+E481</f>
        <v>296800</v>
      </c>
      <c r="F473" s="117">
        <f t="shared" si="82"/>
        <v>149700</v>
      </c>
    </row>
    <row r="474" spans="1:6" s="486" customFormat="1" ht="39.75" hidden="1" customHeight="1" x14ac:dyDescent="0.25">
      <c r="A474" s="480" t="s">
        <v>1190</v>
      </c>
      <c r="B474" s="481" t="s">
        <v>110</v>
      </c>
      <c r="C474" s="482" t="s">
        <v>544</v>
      </c>
      <c r="D474" s="483">
        <f>D475</f>
        <v>0</v>
      </c>
      <c r="E474" s="483">
        <f>E475</f>
        <v>0</v>
      </c>
      <c r="F474" s="484" t="str">
        <f t="shared" si="82"/>
        <v>-</v>
      </c>
    </row>
    <row r="475" spans="1:6" s="486" customFormat="1" ht="36.75" hidden="1" customHeight="1" x14ac:dyDescent="0.25">
      <c r="A475" s="480" t="s">
        <v>234</v>
      </c>
      <c r="B475" s="481" t="s">
        <v>110</v>
      </c>
      <c r="C475" s="482" t="s">
        <v>545</v>
      </c>
      <c r="D475" s="483">
        <f t="shared" ref="D475:E479" si="90">D476</f>
        <v>0</v>
      </c>
      <c r="E475" s="483">
        <f t="shared" si="90"/>
        <v>0</v>
      </c>
      <c r="F475" s="484" t="str">
        <f t="shared" si="82"/>
        <v>-</v>
      </c>
    </row>
    <row r="476" spans="1:6" s="127" customFormat="1" hidden="1" x14ac:dyDescent="0.25">
      <c r="A476" s="187" t="s">
        <v>112</v>
      </c>
      <c r="B476" s="196" t="s">
        <v>110</v>
      </c>
      <c r="C476" s="220" t="s">
        <v>546</v>
      </c>
      <c r="D476" s="221">
        <f t="shared" si="90"/>
        <v>0</v>
      </c>
      <c r="E476" s="221">
        <f t="shared" si="90"/>
        <v>0</v>
      </c>
      <c r="F476" s="222" t="str">
        <f t="shared" si="82"/>
        <v>-</v>
      </c>
    </row>
    <row r="477" spans="1:6" s="127" customFormat="1" ht="23.25" hidden="1" x14ac:dyDescent="0.25">
      <c r="A477" s="187" t="s">
        <v>146</v>
      </c>
      <c r="B477" s="196" t="s">
        <v>110</v>
      </c>
      <c r="C477" s="220" t="s">
        <v>547</v>
      </c>
      <c r="D477" s="221">
        <f t="shared" si="90"/>
        <v>0</v>
      </c>
      <c r="E477" s="221">
        <f t="shared" si="90"/>
        <v>0</v>
      </c>
      <c r="F477" s="222" t="str">
        <f t="shared" si="82"/>
        <v>-</v>
      </c>
    </row>
    <row r="478" spans="1:6" s="127" customFormat="1" ht="23.25" hidden="1" x14ac:dyDescent="0.25">
      <c r="A478" s="187" t="s">
        <v>113</v>
      </c>
      <c r="B478" s="196" t="s">
        <v>110</v>
      </c>
      <c r="C478" s="220" t="s">
        <v>548</v>
      </c>
      <c r="D478" s="221">
        <f t="shared" si="90"/>
        <v>0</v>
      </c>
      <c r="E478" s="221">
        <f t="shared" si="90"/>
        <v>0</v>
      </c>
      <c r="F478" s="222" t="str">
        <f t="shared" si="82"/>
        <v>-</v>
      </c>
    </row>
    <row r="479" spans="1:6" s="127" customFormat="1" ht="29.25" hidden="1" customHeight="1" x14ac:dyDescent="0.25">
      <c r="A479" s="187" t="s">
        <v>1164</v>
      </c>
      <c r="B479" s="196" t="s">
        <v>110</v>
      </c>
      <c r="C479" s="220" t="s">
        <v>549</v>
      </c>
      <c r="D479" s="221">
        <f t="shared" si="90"/>
        <v>0</v>
      </c>
      <c r="E479" s="221">
        <f t="shared" si="90"/>
        <v>0</v>
      </c>
      <c r="F479" s="222" t="str">
        <f t="shared" si="82"/>
        <v>-</v>
      </c>
    </row>
    <row r="480" spans="1:6" s="127" customFormat="1" hidden="1" x14ac:dyDescent="0.25">
      <c r="A480" s="187" t="s">
        <v>1285</v>
      </c>
      <c r="B480" s="196" t="s">
        <v>110</v>
      </c>
      <c r="C480" s="220" t="s">
        <v>550</v>
      </c>
      <c r="D480" s="221">
        <v>0</v>
      </c>
      <c r="E480" s="223">
        <v>0</v>
      </c>
      <c r="F480" s="222" t="str">
        <f t="shared" si="82"/>
        <v>-</v>
      </c>
    </row>
    <row r="481" spans="1:36" s="100" customFormat="1" ht="29.25" customHeight="1" x14ac:dyDescent="0.25">
      <c r="A481" s="120" t="s">
        <v>1387</v>
      </c>
      <c r="B481" s="121" t="s">
        <v>110</v>
      </c>
      <c r="C481" s="143" t="s">
        <v>551</v>
      </c>
      <c r="D481" s="116">
        <f t="shared" ref="D481:E486" si="91">D482</f>
        <v>446500</v>
      </c>
      <c r="E481" s="116">
        <f t="shared" si="91"/>
        <v>296800</v>
      </c>
      <c r="F481" s="117">
        <f t="shared" si="82"/>
        <v>149700</v>
      </c>
    </row>
    <row r="482" spans="1:36" ht="23.25" x14ac:dyDescent="0.25">
      <c r="A482" s="123" t="s">
        <v>235</v>
      </c>
      <c r="B482" s="124" t="s">
        <v>110</v>
      </c>
      <c r="C482" s="145" t="s">
        <v>552</v>
      </c>
      <c r="D482" s="118">
        <f t="shared" si="91"/>
        <v>446500</v>
      </c>
      <c r="E482" s="118">
        <f t="shared" si="91"/>
        <v>296800</v>
      </c>
      <c r="F482" s="119">
        <f t="shared" si="82"/>
        <v>149700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</row>
    <row r="483" spans="1:36" x14ac:dyDescent="0.25">
      <c r="A483" s="123" t="s">
        <v>112</v>
      </c>
      <c r="B483" s="124" t="s">
        <v>110</v>
      </c>
      <c r="C483" s="145" t="s">
        <v>553</v>
      </c>
      <c r="D483" s="118">
        <f t="shared" si="91"/>
        <v>446500</v>
      </c>
      <c r="E483" s="118">
        <f t="shared" si="91"/>
        <v>296800</v>
      </c>
      <c r="F483" s="119">
        <f t="shared" si="82"/>
        <v>149700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</row>
    <row r="484" spans="1:36" x14ac:dyDescent="0.25">
      <c r="A484" s="123" t="s">
        <v>170</v>
      </c>
      <c r="B484" s="124" t="s">
        <v>110</v>
      </c>
      <c r="C484" s="145" t="s">
        <v>554</v>
      </c>
      <c r="D484" s="118">
        <f t="shared" si="91"/>
        <v>446500</v>
      </c>
      <c r="E484" s="118">
        <f t="shared" si="91"/>
        <v>296800</v>
      </c>
      <c r="F484" s="119">
        <f t="shared" si="82"/>
        <v>149700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</row>
    <row r="485" spans="1:36" ht="23.25" x14ac:dyDescent="0.25">
      <c r="A485" s="123" t="s">
        <v>113</v>
      </c>
      <c r="B485" s="124" t="s">
        <v>110</v>
      </c>
      <c r="C485" s="145" t="s">
        <v>555</v>
      </c>
      <c r="D485" s="118">
        <f t="shared" si="91"/>
        <v>446500</v>
      </c>
      <c r="E485" s="118">
        <f t="shared" si="91"/>
        <v>296800</v>
      </c>
      <c r="F485" s="119">
        <f t="shared" si="82"/>
        <v>149700</v>
      </c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</row>
    <row r="486" spans="1:36" ht="29.25" customHeight="1" x14ac:dyDescent="0.25">
      <c r="A486" s="123" t="s">
        <v>1164</v>
      </c>
      <c r="B486" s="124" t="s">
        <v>110</v>
      </c>
      <c r="C486" s="145" t="s">
        <v>556</v>
      </c>
      <c r="D486" s="118">
        <f t="shared" si="91"/>
        <v>446500</v>
      </c>
      <c r="E486" s="118">
        <f t="shared" si="91"/>
        <v>296800</v>
      </c>
      <c r="F486" s="119">
        <f t="shared" si="82"/>
        <v>149700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1:36" x14ac:dyDescent="0.25">
      <c r="A487" s="123" t="s">
        <v>1285</v>
      </c>
      <c r="B487" s="124" t="s">
        <v>110</v>
      </c>
      <c r="C487" s="145" t="s">
        <v>557</v>
      </c>
      <c r="D487" s="118">
        <f>250000+196500</f>
        <v>446500</v>
      </c>
      <c r="E487" s="125">
        <f>196500+100300</f>
        <v>296800</v>
      </c>
      <c r="F487" s="119">
        <f t="shared" si="82"/>
        <v>149700</v>
      </c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1:36" s="4" customFormat="1" ht="56.25" x14ac:dyDescent="0.25">
      <c r="A488" s="128" t="s">
        <v>236</v>
      </c>
      <c r="B488" s="121" t="s">
        <v>110</v>
      </c>
      <c r="C488" s="143" t="s">
        <v>963</v>
      </c>
      <c r="D488" s="116">
        <f t="shared" ref="D488:E494" si="92">D489</f>
        <v>200000</v>
      </c>
      <c r="E488" s="116">
        <f t="shared" si="92"/>
        <v>0</v>
      </c>
      <c r="F488" s="117">
        <f t="shared" ref="F488:F495" si="93">IF(OR(D488="-",E488=D488),"-",D488-IF(E488="-",0,E488))</f>
        <v>200000</v>
      </c>
    </row>
    <row r="489" spans="1:36" s="122" customFormat="1" ht="43.5" customHeight="1" x14ac:dyDescent="0.25">
      <c r="A489" s="442" t="s">
        <v>1034</v>
      </c>
      <c r="B489" s="121" t="s">
        <v>110</v>
      </c>
      <c r="C489" s="143" t="s">
        <v>962</v>
      </c>
      <c r="D489" s="116">
        <f t="shared" si="92"/>
        <v>200000</v>
      </c>
      <c r="E489" s="116">
        <f t="shared" si="92"/>
        <v>0</v>
      </c>
      <c r="F489" s="117">
        <f t="shared" si="93"/>
        <v>200000</v>
      </c>
    </row>
    <row r="490" spans="1:36" s="4" customFormat="1" ht="49.5" customHeight="1" x14ac:dyDescent="0.25">
      <c r="A490" s="443" t="s">
        <v>1055</v>
      </c>
      <c r="B490" s="124" t="s">
        <v>110</v>
      </c>
      <c r="C490" s="145" t="s">
        <v>961</v>
      </c>
      <c r="D490" s="118">
        <f>D491</f>
        <v>200000</v>
      </c>
      <c r="E490" s="118">
        <f>E492</f>
        <v>0</v>
      </c>
      <c r="F490" s="119">
        <f t="shared" si="93"/>
        <v>200000</v>
      </c>
    </row>
    <row r="491" spans="1:36" s="4" customFormat="1" ht="33.75" x14ac:dyDescent="0.25">
      <c r="A491" s="50" t="s">
        <v>141</v>
      </c>
      <c r="B491" s="124" t="s">
        <v>110</v>
      </c>
      <c r="C491" s="145" t="s">
        <v>1033</v>
      </c>
      <c r="D491" s="118">
        <f>D492</f>
        <v>200000</v>
      </c>
      <c r="E491" s="118">
        <f t="shared" si="92"/>
        <v>0</v>
      </c>
      <c r="F491" s="119">
        <f t="shared" ref="F491" si="94">IF(OR(D491="-",E491=D491),"-",D491-IF(E491="-",0,E491))</f>
        <v>200000</v>
      </c>
    </row>
    <row r="492" spans="1:36" s="4" customFormat="1" ht="56.25" x14ac:dyDescent="0.25">
      <c r="A492" s="126" t="s">
        <v>1315</v>
      </c>
      <c r="B492" s="124" t="s">
        <v>110</v>
      </c>
      <c r="C492" s="145" t="s">
        <v>960</v>
      </c>
      <c r="D492" s="118">
        <f t="shared" si="92"/>
        <v>200000</v>
      </c>
      <c r="E492" s="118">
        <f t="shared" si="92"/>
        <v>0</v>
      </c>
      <c r="F492" s="119">
        <f t="shared" si="93"/>
        <v>200000</v>
      </c>
    </row>
    <row r="493" spans="1:36" s="4" customFormat="1" ht="33.75" x14ac:dyDescent="0.25">
      <c r="A493" s="50" t="s">
        <v>142</v>
      </c>
      <c r="B493" s="124" t="s">
        <v>110</v>
      </c>
      <c r="C493" s="145" t="s">
        <v>959</v>
      </c>
      <c r="D493" s="118">
        <f t="shared" si="92"/>
        <v>200000</v>
      </c>
      <c r="E493" s="118">
        <f t="shared" si="92"/>
        <v>0</v>
      </c>
      <c r="F493" s="119">
        <f t="shared" si="93"/>
        <v>200000</v>
      </c>
    </row>
    <row r="494" spans="1:36" s="4" customFormat="1" x14ac:dyDescent="0.25">
      <c r="A494" s="50" t="s">
        <v>143</v>
      </c>
      <c r="B494" s="124" t="s">
        <v>110</v>
      </c>
      <c r="C494" s="145" t="s">
        <v>958</v>
      </c>
      <c r="D494" s="118">
        <f t="shared" si="92"/>
        <v>200000</v>
      </c>
      <c r="E494" s="118">
        <f t="shared" si="92"/>
        <v>0</v>
      </c>
      <c r="F494" s="119">
        <f t="shared" si="93"/>
        <v>200000</v>
      </c>
    </row>
    <row r="495" spans="1:36" s="4" customFormat="1" ht="41.25" customHeight="1" x14ac:dyDescent="0.25">
      <c r="A495" s="123" t="s">
        <v>144</v>
      </c>
      <c r="B495" s="124" t="s">
        <v>110</v>
      </c>
      <c r="C495" s="145" t="s">
        <v>957</v>
      </c>
      <c r="D495" s="118">
        <v>200000</v>
      </c>
      <c r="E495" s="125">
        <v>0</v>
      </c>
      <c r="F495" s="119">
        <f t="shared" si="93"/>
        <v>200000</v>
      </c>
    </row>
    <row r="496" spans="1:36" s="100" customFormat="1" x14ac:dyDescent="0.25">
      <c r="A496" s="120" t="s">
        <v>558</v>
      </c>
      <c r="B496" s="121" t="s">
        <v>110</v>
      </c>
      <c r="C496" s="143" t="s">
        <v>559</v>
      </c>
      <c r="D496" s="116">
        <f>D497+D587+D732</f>
        <v>71204528.300000012</v>
      </c>
      <c r="E496" s="116">
        <f>E497+E587+E732</f>
        <v>52196161.479999997</v>
      </c>
      <c r="F496" s="117">
        <f t="shared" si="82"/>
        <v>19008366.820000015</v>
      </c>
    </row>
    <row r="497" spans="1:36" s="100" customFormat="1" x14ac:dyDescent="0.25">
      <c r="A497" s="120" t="s">
        <v>147</v>
      </c>
      <c r="B497" s="121" t="s">
        <v>110</v>
      </c>
      <c r="C497" s="143" t="s">
        <v>560</v>
      </c>
      <c r="D497" s="116">
        <f>D498+D574</f>
        <v>3064500</v>
      </c>
      <c r="E497" s="116">
        <f>E498+E574</f>
        <v>2299832.94</v>
      </c>
      <c r="F497" s="117">
        <f t="shared" si="82"/>
        <v>764667.06</v>
      </c>
    </row>
    <row r="498" spans="1:36" s="100" customFormat="1" ht="57" x14ac:dyDescent="0.25">
      <c r="A498" s="120" t="s">
        <v>236</v>
      </c>
      <c r="B498" s="121" t="s">
        <v>110</v>
      </c>
      <c r="C498" s="143" t="s">
        <v>561</v>
      </c>
      <c r="D498" s="116">
        <f>D499+D532+D539+D551+D566</f>
        <v>3064500</v>
      </c>
      <c r="E498" s="116">
        <f>E499+E532+E539+E551+E566</f>
        <v>2299832.94</v>
      </c>
      <c r="F498" s="117">
        <f t="shared" si="82"/>
        <v>764667.06</v>
      </c>
    </row>
    <row r="499" spans="1:36" s="100" customFormat="1" ht="34.5" x14ac:dyDescent="0.25">
      <c r="A499" s="120" t="s">
        <v>1191</v>
      </c>
      <c r="B499" s="121" t="s">
        <v>110</v>
      </c>
      <c r="C499" s="143" t="s">
        <v>562</v>
      </c>
      <c r="D499" s="116">
        <f>D500</f>
        <v>107764</v>
      </c>
      <c r="E499" s="116">
        <f>E500</f>
        <v>42882</v>
      </c>
      <c r="F499" s="117">
        <f t="shared" si="82"/>
        <v>64882</v>
      </c>
    </row>
    <row r="500" spans="1:36" s="100" customFormat="1" ht="37.5" customHeight="1" x14ac:dyDescent="0.25">
      <c r="A500" s="120" t="s">
        <v>237</v>
      </c>
      <c r="B500" s="121" t="s">
        <v>110</v>
      </c>
      <c r="C500" s="143" t="s">
        <v>563</v>
      </c>
      <c r="D500" s="116">
        <f>D501+D516+D521+D527</f>
        <v>107764</v>
      </c>
      <c r="E500" s="116">
        <f>E501+E516+E521+E527</f>
        <v>42882</v>
      </c>
      <c r="F500" s="117">
        <f t="shared" si="82"/>
        <v>64882</v>
      </c>
    </row>
    <row r="501" spans="1:36" x14ac:dyDescent="0.25">
      <c r="A501" s="123" t="s">
        <v>112</v>
      </c>
      <c r="B501" s="124" t="s">
        <v>110</v>
      </c>
      <c r="C501" s="145" t="s">
        <v>564</v>
      </c>
      <c r="D501" s="118">
        <f>D502+D506</f>
        <v>107764</v>
      </c>
      <c r="E501" s="118">
        <f>E502+E506</f>
        <v>42882</v>
      </c>
      <c r="F501" s="119">
        <f t="shared" si="82"/>
        <v>64882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1:36" s="115" customFormat="1" ht="23.25" hidden="1" x14ac:dyDescent="0.25">
      <c r="A502" s="208" t="s">
        <v>160</v>
      </c>
      <c r="B502" s="209" t="s">
        <v>110</v>
      </c>
      <c r="C502" s="145" t="s">
        <v>565</v>
      </c>
      <c r="D502" s="118">
        <f t="shared" ref="D502:E508" si="95">D503</f>
        <v>0</v>
      </c>
      <c r="E502" s="118">
        <f t="shared" si="95"/>
        <v>0</v>
      </c>
      <c r="F502" s="119" t="str">
        <f t="shared" si="82"/>
        <v>-</v>
      </c>
    </row>
    <row r="503" spans="1:36" s="115" customFormat="1" ht="23.25" hidden="1" x14ac:dyDescent="0.25">
      <c r="A503" s="208" t="s">
        <v>113</v>
      </c>
      <c r="B503" s="209" t="s">
        <v>110</v>
      </c>
      <c r="C503" s="145" t="s">
        <v>566</v>
      </c>
      <c r="D503" s="118">
        <f t="shared" si="95"/>
        <v>0</v>
      </c>
      <c r="E503" s="118">
        <f t="shared" si="95"/>
        <v>0</v>
      </c>
      <c r="F503" s="119" t="str">
        <f t="shared" si="82"/>
        <v>-</v>
      </c>
    </row>
    <row r="504" spans="1:36" s="115" customFormat="1" ht="34.5" hidden="1" x14ac:dyDescent="0.25">
      <c r="A504" s="208" t="s">
        <v>1164</v>
      </c>
      <c r="B504" s="209" t="s">
        <v>110</v>
      </c>
      <c r="C504" s="145" t="s">
        <v>567</v>
      </c>
      <c r="D504" s="118">
        <f t="shared" si="95"/>
        <v>0</v>
      </c>
      <c r="E504" s="118">
        <f t="shared" si="95"/>
        <v>0</v>
      </c>
      <c r="F504" s="119" t="str">
        <f t="shared" si="82"/>
        <v>-</v>
      </c>
    </row>
    <row r="505" spans="1:36" s="115" customFormat="1" ht="34.5" hidden="1" x14ac:dyDescent="0.25">
      <c r="A505" s="208" t="s">
        <v>114</v>
      </c>
      <c r="B505" s="209" t="s">
        <v>110</v>
      </c>
      <c r="C505" s="145" t="s">
        <v>568</v>
      </c>
      <c r="D505" s="118">
        <v>0</v>
      </c>
      <c r="E505" s="125">
        <v>0</v>
      </c>
      <c r="F505" s="119" t="str">
        <f t="shared" si="82"/>
        <v>-</v>
      </c>
    </row>
    <row r="506" spans="1:36" ht="15" customHeight="1" x14ac:dyDescent="0.25">
      <c r="A506" s="123" t="s">
        <v>1037</v>
      </c>
      <c r="B506" s="124" t="s">
        <v>110</v>
      </c>
      <c r="C506" s="145" t="s">
        <v>1258</v>
      </c>
      <c r="D506" s="118">
        <f>D507+D510</f>
        <v>107764</v>
      </c>
      <c r="E506" s="118">
        <f>E507+E510</f>
        <v>42882</v>
      </c>
      <c r="F506" s="119">
        <f t="shared" ref="F506:F515" si="96">IF(OR(D506="-",E506=D506),"-",D506-IF(E506="-",0,E506))</f>
        <v>64882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</row>
    <row r="507" spans="1:36" ht="23.25" x14ac:dyDescent="0.25">
      <c r="A507" s="123" t="s">
        <v>113</v>
      </c>
      <c r="B507" s="124" t="s">
        <v>110</v>
      </c>
      <c r="C507" s="145" t="s">
        <v>1257</v>
      </c>
      <c r="D507" s="118">
        <f t="shared" si="95"/>
        <v>104764</v>
      </c>
      <c r="E507" s="118">
        <f t="shared" si="95"/>
        <v>39882</v>
      </c>
      <c r="F507" s="119">
        <f t="shared" si="96"/>
        <v>64882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</row>
    <row r="508" spans="1:36" ht="25.5" customHeight="1" x14ac:dyDescent="0.25">
      <c r="A508" s="123" t="s">
        <v>1164</v>
      </c>
      <c r="B508" s="124" t="s">
        <v>110</v>
      </c>
      <c r="C508" s="145" t="s">
        <v>1256</v>
      </c>
      <c r="D508" s="118">
        <f t="shared" si="95"/>
        <v>104764</v>
      </c>
      <c r="E508" s="118">
        <f t="shared" si="95"/>
        <v>39882</v>
      </c>
      <c r="F508" s="119">
        <f t="shared" si="96"/>
        <v>64882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</row>
    <row r="509" spans="1:36" x14ac:dyDescent="0.25">
      <c r="A509" s="123" t="s">
        <v>1285</v>
      </c>
      <c r="B509" s="124" t="s">
        <v>110</v>
      </c>
      <c r="C509" s="145" t="s">
        <v>1255</v>
      </c>
      <c r="D509" s="118">
        <f>79764+25000</f>
        <v>104764</v>
      </c>
      <c r="E509" s="125">
        <v>39882</v>
      </c>
      <c r="F509" s="119">
        <f t="shared" si="96"/>
        <v>64882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</row>
    <row r="510" spans="1:36" x14ac:dyDescent="0.25">
      <c r="A510" s="123" t="s">
        <v>120</v>
      </c>
      <c r="B510" s="124" t="s">
        <v>110</v>
      </c>
      <c r="C510" s="145" t="s">
        <v>1512</v>
      </c>
      <c r="D510" s="118">
        <f>D511+D513</f>
        <v>3000</v>
      </c>
      <c r="E510" s="118">
        <f>E511+E513</f>
        <v>3000</v>
      </c>
      <c r="F510" s="119" t="str">
        <f t="shared" si="96"/>
        <v>-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</row>
    <row r="511" spans="1:36" s="115" customFormat="1" ht="13.5" hidden="1" customHeight="1" x14ac:dyDescent="0.25">
      <c r="A511" s="208" t="s">
        <v>256</v>
      </c>
      <c r="B511" s="209" t="s">
        <v>110</v>
      </c>
      <c r="C511" s="145" t="s">
        <v>1513</v>
      </c>
      <c r="D511" s="230">
        <f>D512</f>
        <v>0</v>
      </c>
      <c r="E511" s="230">
        <f>E512</f>
        <v>0</v>
      </c>
      <c r="F511" s="233" t="str">
        <f t="shared" si="96"/>
        <v>-</v>
      </c>
    </row>
    <row r="512" spans="1:36" s="115" customFormat="1" ht="25.5" hidden="1" customHeight="1" x14ac:dyDescent="0.25">
      <c r="A512" s="208" t="s">
        <v>1426</v>
      </c>
      <c r="B512" s="209" t="s">
        <v>110</v>
      </c>
      <c r="C512" s="145" t="s">
        <v>1514</v>
      </c>
      <c r="D512" s="230">
        <v>0</v>
      </c>
      <c r="E512" s="230">
        <v>0</v>
      </c>
      <c r="F512" s="233" t="str">
        <f t="shared" si="96"/>
        <v>-</v>
      </c>
    </row>
    <row r="513" spans="1:36" x14ac:dyDescent="0.25">
      <c r="A513" s="123" t="s">
        <v>121</v>
      </c>
      <c r="B513" s="124" t="s">
        <v>110</v>
      </c>
      <c r="C513" s="145" t="s">
        <v>1515</v>
      </c>
      <c r="D513" s="118">
        <f>D515+D514</f>
        <v>3000</v>
      </c>
      <c r="E513" s="118">
        <f>E515+E514</f>
        <v>3000</v>
      </c>
      <c r="F513" s="119" t="str">
        <f t="shared" si="96"/>
        <v>-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</row>
    <row r="514" spans="1:36" ht="22.5" x14ac:dyDescent="0.25">
      <c r="A514" s="50" t="s">
        <v>1531</v>
      </c>
      <c r="B514" s="124" t="s">
        <v>110</v>
      </c>
      <c r="C514" s="145" t="s">
        <v>1516</v>
      </c>
      <c r="D514" s="118">
        <v>3000</v>
      </c>
      <c r="E514" s="125">
        <v>3000</v>
      </c>
      <c r="F514" s="119" t="str">
        <f t="shared" ref="F514" si="97">IF(OR(D514="-",E514=D514),"-",D514-IF(E514="-",0,E514))</f>
        <v>-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</row>
    <row r="515" spans="1:36" hidden="1" x14ac:dyDescent="0.25">
      <c r="A515" s="50" t="s">
        <v>158</v>
      </c>
      <c r="B515" s="124" t="s">
        <v>110</v>
      </c>
      <c r="C515" s="145" t="s">
        <v>1517</v>
      </c>
      <c r="D515" s="118">
        <v>0</v>
      </c>
      <c r="E515" s="125">
        <v>0</v>
      </c>
      <c r="F515" s="119" t="str">
        <f t="shared" si="96"/>
        <v>-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</row>
    <row r="516" spans="1:36" ht="34.5" hidden="1" x14ac:dyDescent="0.25">
      <c r="A516" s="297" t="s">
        <v>169</v>
      </c>
      <c r="B516" s="298" t="s">
        <v>110</v>
      </c>
      <c r="C516" s="299" t="s">
        <v>569</v>
      </c>
      <c r="D516" s="300">
        <f t="shared" ref="D516:E519" si="98">D517</f>
        <v>0</v>
      </c>
      <c r="E516" s="300">
        <f t="shared" si="98"/>
        <v>0</v>
      </c>
      <c r="F516" s="301" t="str">
        <f t="shared" si="82"/>
        <v>-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</row>
    <row r="517" spans="1:36" ht="23.25" hidden="1" x14ac:dyDescent="0.25">
      <c r="A517" s="297" t="s">
        <v>238</v>
      </c>
      <c r="B517" s="298" t="s">
        <v>110</v>
      </c>
      <c r="C517" s="299" t="s">
        <v>570</v>
      </c>
      <c r="D517" s="300">
        <f t="shared" si="98"/>
        <v>0</v>
      </c>
      <c r="E517" s="300">
        <f t="shared" si="98"/>
        <v>0</v>
      </c>
      <c r="F517" s="301" t="str">
        <f t="shared" si="82"/>
        <v>-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</row>
    <row r="518" spans="1:36" ht="34.5" hidden="1" x14ac:dyDescent="0.25">
      <c r="A518" s="297" t="s">
        <v>142</v>
      </c>
      <c r="B518" s="298" t="s">
        <v>110</v>
      </c>
      <c r="C518" s="299" t="s">
        <v>571</v>
      </c>
      <c r="D518" s="300">
        <f t="shared" si="98"/>
        <v>0</v>
      </c>
      <c r="E518" s="300">
        <f t="shared" si="98"/>
        <v>0</v>
      </c>
      <c r="F518" s="301" t="str">
        <f t="shared" si="82"/>
        <v>-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</row>
    <row r="519" spans="1:36" hidden="1" x14ac:dyDescent="0.25">
      <c r="A519" s="297" t="s">
        <v>143</v>
      </c>
      <c r="B519" s="298" t="s">
        <v>110</v>
      </c>
      <c r="C519" s="299" t="s">
        <v>572</v>
      </c>
      <c r="D519" s="300">
        <f t="shared" si="98"/>
        <v>0</v>
      </c>
      <c r="E519" s="300">
        <f t="shared" si="98"/>
        <v>0</v>
      </c>
      <c r="F519" s="301" t="str">
        <f t="shared" si="82"/>
        <v>-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</row>
    <row r="520" spans="1:36" ht="34.5" hidden="1" x14ac:dyDescent="0.25">
      <c r="A520" s="297" t="s">
        <v>56</v>
      </c>
      <c r="B520" s="298" t="s">
        <v>110</v>
      </c>
      <c r="C520" s="299" t="s">
        <v>573</v>
      </c>
      <c r="D520" s="300"/>
      <c r="E520" s="302"/>
      <c r="F520" s="301" t="str">
        <f t="shared" si="82"/>
        <v>-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</row>
    <row r="521" spans="1:36" s="115" customFormat="1" ht="34.5" hidden="1" x14ac:dyDescent="0.25">
      <c r="A521" s="208" t="s">
        <v>141</v>
      </c>
      <c r="B521" s="209" t="s">
        <v>110</v>
      </c>
      <c r="C521" s="229" t="s">
        <v>574</v>
      </c>
      <c r="D521" s="230">
        <f t="shared" ref="D521:E523" si="99">D522</f>
        <v>0</v>
      </c>
      <c r="E521" s="230">
        <f t="shared" si="99"/>
        <v>0</v>
      </c>
      <c r="F521" s="233" t="str">
        <f t="shared" si="82"/>
        <v>-</v>
      </c>
    </row>
    <row r="522" spans="1:36" s="115" customFormat="1" ht="24.75" hidden="1" customHeight="1" x14ac:dyDescent="0.25">
      <c r="A522" s="208" t="s">
        <v>148</v>
      </c>
      <c r="B522" s="209" t="s">
        <v>110</v>
      </c>
      <c r="C522" s="229" t="s">
        <v>575</v>
      </c>
      <c r="D522" s="230">
        <f t="shared" si="99"/>
        <v>0</v>
      </c>
      <c r="E522" s="230">
        <f t="shared" si="99"/>
        <v>0</v>
      </c>
      <c r="F522" s="233" t="str">
        <f t="shared" si="82"/>
        <v>-</v>
      </c>
    </row>
    <row r="523" spans="1:36" s="115" customFormat="1" ht="34.5" hidden="1" x14ac:dyDescent="0.25">
      <c r="A523" s="208" t="s">
        <v>142</v>
      </c>
      <c r="B523" s="209" t="s">
        <v>110</v>
      </c>
      <c r="C523" s="229" t="s">
        <v>576</v>
      </c>
      <c r="D523" s="230">
        <f t="shared" si="99"/>
        <v>0</v>
      </c>
      <c r="E523" s="230">
        <f t="shared" si="99"/>
        <v>0</v>
      </c>
      <c r="F523" s="233" t="str">
        <f t="shared" si="82"/>
        <v>-</v>
      </c>
    </row>
    <row r="524" spans="1:36" s="115" customFormat="1" hidden="1" x14ac:dyDescent="0.25">
      <c r="A524" s="208" t="s">
        <v>143</v>
      </c>
      <c r="B524" s="209" t="s">
        <v>110</v>
      </c>
      <c r="C524" s="229" t="s">
        <v>577</v>
      </c>
      <c r="D524" s="230">
        <f>D525+D526</f>
        <v>0</v>
      </c>
      <c r="E524" s="230">
        <f>E525+E526</f>
        <v>0</v>
      </c>
      <c r="F524" s="233" t="str">
        <f t="shared" si="82"/>
        <v>-</v>
      </c>
    </row>
    <row r="525" spans="1:36" s="115" customFormat="1" ht="34.5" hidden="1" x14ac:dyDescent="0.25">
      <c r="A525" s="208" t="s">
        <v>56</v>
      </c>
      <c r="B525" s="209" t="s">
        <v>110</v>
      </c>
      <c r="C525" s="229" t="s">
        <v>578</v>
      </c>
      <c r="D525" s="230">
        <v>0</v>
      </c>
      <c r="E525" s="231"/>
      <c r="F525" s="233" t="str">
        <f t="shared" si="82"/>
        <v>-</v>
      </c>
    </row>
    <row r="526" spans="1:36" ht="34.5" hidden="1" x14ac:dyDescent="0.25">
      <c r="A526" s="319" t="s">
        <v>144</v>
      </c>
      <c r="B526" s="298" t="s">
        <v>110</v>
      </c>
      <c r="C526" s="299" t="s">
        <v>1204</v>
      </c>
      <c r="D526" s="300">
        <v>0</v>
      </c>
      <c r="E526" s="302"/>
      <c r="F526" s="301" t="str">
        <f t="shared" ref="F526" si="100">IF(OR(D526="-",E526=D526),"-",D526-IF(E526="-",0,E526))</f>
        <v>-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</row>
    <row r="527" spans="1:36" s="184" customFormat="1" ht="45.75" hidden="1" x14ac:dyDescent="0.25">
      <c r="A527" s="297" t="s">
        <v>254</v>
      </c>
      <c r="B527" s="298" t="s">
        <v>110</v>
      </c>
      <c r="C527" s="299" t="s">
        <v>579</v>
      </c>
      <c r="D527" s="300">
        <f t="shared" ref="D527:E530" si="101">D528</f>
        <v>0</v>
      </c>
      <c r="E527" s="300">
        <f t="shared" si="101"/>
        <v>0</v>
      </c>
      <c r="F527" s="301" t="str">
        <f t="shared" si="82"/>
        <v>-</v>
      </c>
    </row>
    <row r="528" spans="1:36" s="184" customFormat="1" ht="23.25" hidden="1" x14ac:dyDescent="0.25">
      <c r="A528" s="297" t="s">
        <v>320</v>
      </c>
      <c r="B528" s="298" t="s">
        <v>110</v>
      </c>
      <c r="C528" s="299" t="s">
        <v>580</v>
      </c>
      <c r="D528" s="300">
        <f t="shared" si="101"/>
        <v>0</v>
      </c>
      <c r="E528" s="300">
        <f t="shared" si="101"/>
        <v>0</v>
      </c>
      <c r="F528" s="301" t="str">
        <f t="shared" si="82"/>
        <v>-</v>
      </c>
    </row>
    <row r="529" spans="1:6" s="184" customFormat="1" ht="34.5" hidden="1" x14ac:dyDescent="0.25">
      <c r="A529" s="297" t="s">
        <v>142</v>
      </c>
      <c r="B529" s="298" t="s">
        <v>110</v>
      </c>
      <c r="C529" s="299" t="s">
        <v>581</v>
      </c>
      <c r="D529" s="300">
        <f t="shared" si="101"/>
        <v>0</v>
      </c>
      <c r="E529" s="300">
        <f t="shared" si="101"/>
        <v>0</v>
      </c>
      <c r="F529" s="301" t="str">
        <f t="shared" si="82"/>
        <v>-</v>
      </c>
    </row>
    <row r="530" spans="1:6" s="184" customFormat="1" hidden="1" x14ac:dyDescent="0.25">
      <c r="A530" s="297" t="s">
        <v>143</v>
      </c>
      <c r="B530" s="298" t="s">
        <v>110</v>
      </c>
      <c r="C530" s="299" t="s">
        <v>582</v>
      </c>
      <c r="D530" s="300">
        <f t="shared" si="101"/>
        <v>0</v>
      </c>
      <c r="E530" s="300">
        <f t="shared" si="101"/>
        <v>0</v>
      </c>
      <c r="F530" s="301" t="str">
        <f t="shared" si="82"/>
        <v>-</v>
      </c>
    </row>
    <row r="531" spans="1:6" s="184" customFormat="1" ht="34.5" hidden="1" x14ac:dyDescent="0.25">
      <c r="A531" s="297" t="s">
        <v>56</v>
      </c>
      <c r="B531" s="298" t="s">
        <v>110</v>
      </c>
      <c r="C531" s="299" t="s">
        <v>583</v>
      </c>
      <c r="D531" s="300"/>
      <c r="E531" s="302"/>
      <c r="F531" s="301" t="str">
        <f t="shared" si="82"/>
        <v>-</v>
      </c>
    </row>
    <row r="532" spans="1:6" s="185" customFormat="1" ht="34.5" hidden="1" x14ac:dyDescent="0.25">
      <c r="A532" s="310" t="s">
        <v>584</v>
      </c>
      <c r="B532" s="311" t="s">
        <v>110</v>
      </c>
      <c r="C532" s="312" t="s">
        <v>585</v>
      </c>
      <c r="D532" s="313">
        <f t="shared" ref="D532:E537" si="102">D533</f>
        <v>0</v>
      </c>
      <c r="E532" s="313">
        <f t="shared" si="102"/>
        <v>0</v>
      </c>
      <c r="F532" s="314" t="str">
        <f t="shared" si="82"/>
        <v>-</v>
      </c>
    </row>
    <row r="533" spans="1:6" s="184" customFormat="1" ht="34.5" hidden="1" x14ac:dyDescent="0.25">
      <c r="A533" s="297" t="s">
        <v>239</v>
      </c>
      <c r="B533" s="298" t="s">
        <v>110</v>
      </c>
      <c r="C533" s="299" t="s">
        <v>586</v>
      </c>
      <c r="D533" s="300">
        <f t="shared" si="102"/>
        <v>0</v>
      </c>
      <c r="E533" s="300">
        <f t="shared" si="102"/>
        <v>0</v>
      </c>
      <c r="F533" s="301" t="str">
        <f t="shared" si="82"/>
        <v>-</v>
      </c>
    </row>
    <row r="534" spans="1:6" s="184" customFormat="1" hidden="1" x14ac:dyDescent="0.25">
      <c r="A534" s="297" t="s">
        <v>112</v>
      </c>
      <c r="B534" s="298" t="s">
        <v>110</v>
      </c>
      <c r="C534" s="299" t="s">
        <v>587</v>
      </c>
      <c r="D534" s="300">
        <f t="shared" si="102"/>
        <v>0</v>
      </c>
      <c r="E534" s="300">
        <f t="shared" si="102"/>
        <v>0</v>
      </c>
      <c r="F534" s="301" t="str">
        <f t="shared" si="82"/>
        <v>-</v>
      </c>
    </row>
    <row r="535" spans="1:6" s="184" customFormat="1" ht="45.75" hidden="1" x14ac:dyDescent="0.25">
      <c r="A535" s="297" t="s">
        <v>127</v>
      </c>
      <c r="B535" s="298" t="s">
        <v>110</v>
      </c>
      <c r="C535" s="299" t="s">
        <v>588</v>
      </c>
      <c r="D535" s="300">
        <f t="shared" si="102"/>
        <v>0</v>
      </c>
      <c r="E535" s="300">
        <f t="shared" si="102"/>
        <v>0</v>
      </c>
      <c r="F535" s="301" t="str">
        <f t="shared" si="82"/>
        <v>-</v>
      </c>
    </row>
    <row r="536" spans="1:6" s="184" customFormat="1" ht="23.25" hidden="1" x14ac:dyDescent="0.25">
      <c r="A536" s="297" t="s">
        <v>113</v>
      </c>
      <c r="B536" s="298" t="s">
        <v>110</v>
      </c>
      <c r="C536" s="299" t="s">
        <v>589</v>
      </c>
      <c r="D536" s="300">
        <f t="shared" si="102"/>
        <v>0</v>
      </c>
      <c r="E536" s="300">
        <f t="shared" si="102"/>
        <v>0</v>
      </c>
      <c r="F536" s="301" t="str">
        <f t="shared" si="82"/>
        <v>-</v>
      </c>
    </row>
    <row r="537" spans="1:6" s="184" customFormat="1" ht="23.25" hidden="1" x14ac:dyDescent="0.25">
      <c r="A537" s="297" t="s">
        <v>358</v>
      </c>
      <c r="B537" s="298" t="s">
        <v>110</v>
      </c>
      <c r="C537" s="299" t="s">
        <v>590</v>
      </c>
      <c r="D537" s="300">
        <f t="shared" si="102"/>
        <v>0</v>
      </c>
      <c r="E537" s="300">
        <f t="shared" si="102"/>
        <v>0</v>
      </c>
      <c r="F537" s="301" t="str">
        <f t="shared" si="82"/>
        <v>-</v>
      </c>
    </row>
    <row r="538" spans="1:6" s="184" customFormat="1" ht="34.5" hidden="1" x14ac:dyDescent="0.25">
      <c r="A538" s="297" t="s">
        <v>114</v>
      </c>
      <c r="B538" s="298" t="s">
        <v>110</v>
      </c>
      <c r="C538" s="299" t="s">
        <v>591</v>
      </c>
      <c r="D538" s="300"/>
      <c r="E538" s="302"/>
      <c r="F538" s="301" t="str">
        <f t="shared" si="82"/>
        <v>-</v>
      </c>
    </row>
    <row r="539" spans="1:6" s="122" customFormat="1" ht="45.75" hidden="1" x14ac:dyDescent="0.25">
      <c r="A539" s="364" t="s">
        <v>1035</v>
      </c>
      <c r="B539" s="352" t="s">
        <v>110</v>
      </c>
      <c r="C539" s="353" t="s">
        <v>592</v>
      </c>
      <c r="D539" s="357">
        <f t="shared" ref="D539:E544" si="103">D540</f>
        <v>0</v>
      </c>
      <c r="E539" s="357">
        <f t="shared" si="103"/>
        <v>0</v>
      </c>
      <c r="F539" s="358" t="str">
        <f t="shared" si="82"/>
        <v>-</v>
      </c>
    </row>
    <row r="540" spans="1:6" s="4" customFormat="1" ht="23.25" hidden="1" x14ac:dyDescent="0.25">
      <c r="A540" s="364" t="s">
        <v>321</v>
      </c>
      <c r="B540" s="352" t="s">
        <v>110</v>
      </c>
      <c r="C540" s="353" t="s">
        <v>593</v>
      </c>
      <c r="D540" s="357">
        <f>D541+D546</f>
        <v>0</v>
      </c>
      <c r="E540" s="357">
        <f>E541+E546</f>
        <v>0</v>
      </c>
      <c r="F540" s="358" t="str">
        <f t="shared" si="82"/>
        <v>-</v>
      </c>
    </row>
    <row r="541" spans="1:6" s="396" customFormat="1" ht="45.75" hidden="1" x14ac:dyDescent="0.25">
      <c r="A541" s="364" t="s">
        <v>169</v>
      </c>
      <c r="B541" s="352" t="s">
        <v>110</v>
      </c>
      <c r="C541" s="353" t="s">
        <v>594</v>
      </c>
      <c r="D541" s="357">
        <f t="shared" si="103"/>
        <v>0</v>
      </c>
      <c r="E541" s="357">
        <f t="shared" si="103"/>
        <v>0</v>
      </c>
      <c r="F541" s="358" t="str">
        <f t="shared" si="82"/>
        <v>-</v>
      </c>
    </row>
    <row r="542" spans="1:6" s="396" customFormat="1" ht="34.5" hidden="1" x14ac:dyDescent="0.25">
      <c r="A542" s="361" t="s">
        <v>595</v>
      </c>
      <c r="B542" s="354" t="s">
        <v>110</v>
      </c>
      <c r="C542" s="355" t="s">
        <v>596</v>
      </c>
      <c r="D542" s="359">
        <f t="shared" si="103"/>
        <v>0</v>
      </c>
      <c r="E542" s="359">
        <f t="shared" si="103"/>
        <v>0</v>
      </c>
      <c r="F542" s="360" t="str">
        <f t="shared" si="82"/>
        <v>-</v>
      </c>
    </row>
    <row r="543" spans="1:6" s="396" customFormat="1" ht="34.5" hidden="1" x14ac:dyDescent="0.25">
      <c r="A543" s="361" t="s">
        <v>142</v>
      </c>
      <c r="B543" s="354" t="s">
        <v>110</v>
      </c>
      <c r="C543" s="355" t="s">
        <v>597</v>
      </c>
      <c r="D543" s="359">
        <f t="shared" si="103"/>
        <v>0</v>
      </c>
      <c r="E543" s="359">
        <f t="shared" si="103"/>
        <v>0</v>
      </c>
      <c r="F543" s="360" t="str">
        <f t="shared" si="82"/>
        <v>-</v>
      </c>
    </row>
    <row r="544" spans="1:6" s="396" customFormat="1" hidden="1" x14ac:dyDescent="0.25">
      <c r="A544" s="361" t="s">
        <v>143</v>
      </c>
      <c r="B544" s="354" t="s">
        <v>110</v>
      </c>
      <c r="C544" s="355" t="s">
        <v>598</v>
      </c>
      <c r="D544" s="359">
        <f t="shared" si="103"/>
        <v>0</v>
      </c>
      <c r="E544" s="359">
        <f t="shared" si="103"/>
        <v>0</v>
      </c>
      <c r="F544" s="360" t="str">
        <f t="shared" ref="F544:F645" si="104">IF(OR(D544="-",E544=D544),"-",D544-IF(E544="-",0,E544))</f>
        <v>-</v>
      </c>
    </row>
    <row r="545" spans="1:36" s="396" customFormat="1" ht="34.5" hidden="1" x14ac:dyDescent="0.25">
      <c r="A545" s="361" t="s">
        <v>56</v>
      </c>
      <c r="B545" s="354" t="s">
        <v>110</v>
      </c>
      <c r="C545" s="355" t="s">
        <v>599</v>
      </c>
      <c r="D545" s="359">
        <v>0</v>
      </c>
      <c r="E545" s="363">
        <v>0</v>
      </c>
      <c r="F545" s="360" t="str">
        <f t="shared" si="104"/>
        <v>-</v>
      </c>
    </row>
    <row r="546" spans="1:36" s="4" customFormat="1" ht="45.75" hidden="1" x14ac:dyDescent="0.25">
      <c r="A546" s="364" t="s">
        <v>1386</v>
      </c>
      <c r="B546" s="352" t="s">
        <v>110</v>
      </c>
      <c r="C546" s="353" t="s">
        <v>600</v>
      </c>
      <c r="D546" s="357">
        <f t="shared" ref="D546:E548" si="105">D547</f>
        <v>0</v>
      </c>
      <c r="E546" s="357">
        <f t="shared" si="105"/>
        <v>0</v>
      </c>
      <c r="F546" s="358" t="str">
        <f t="shared" si="104"/>
        <v>-</v>
      </c>
    </row>
    <row r="547" spans="1:36" s="4" customFormat="1" ht="33.75" hidden="1" customHeight="1" x14ac:dyDescent="0.25">
      <c r="A547" s="361" t="s">
        <v>595</v>
      </c>
      <c r="B547" s="354" t="s">
        <v>110</v>
      </c>
      <c r="C547" s="355" t="s">
        <v>601</v>
      </c>
      <c r="D547" s="359">
        <f t="shared" si="105"/>
        <v>0</v>
      </c>
      <c r="E547" s="359">
        <f t="shared" si="105"/>
        <v>0</v>
      </c>
      <c r="F547" s="360" t="str">
        <f t="shared" si="104"/>
        <v>-</v>
      </c>
    </row>
    <row r="548" spans="1:36" s="4" customFormat="1" ht="36.75" hidden="1" customHeight="1" x14ac:dyDescent="0.25">
      <c r="A548" s="361" t="s">
        <v>142</v>
      </c>
      <c r="B548" s="354" t="s">
        <v>110</v>
      </c>
      <c r="C548" s="355" t="s">
        <v>602</v>
      </c>
      <c r="D548" s="359">
        <f t="shared" si="105"/>
        <v>0</v>
      </c>
      <c r="E548" s="359">
        <f t="shared" si="105"/>
        <v>0</v>
      </c>
      <c r="F548" s="360" t="str">
        <f t="shared" si="104"/>
        <v>-</v>
      </c>
    </row>
    <row r="549" spans="1:36" s="4" customFormat="1" ht="20.25" hidden="1" customHeight="1" x14ac:dyDescent="0.25">
      <c r="A549" s="361" t="s">
        <v>143</v>
      </c>
      <c r="B549" s="354" t="s">
        <v>110</v>
      </c>
      <c r="C549" s="355" t="s">
        <v>603</v>
      </c>
      <c r="D549" s="359">
        <f>D550</f>
        <v>0</v>
      </c>
      <c r="E549" s="359">
        <f>E550</f>
        <v>0</v>
      </c>
      <c r="F549" s="360" t="str">
        <f t="shared" si="104"/>
        <v>-</v>
      </c>
    </row>
    <row r="550" spans="1:36" s="4" customFormat="1" ht="39" hidden="1" customHeight="1" x14ac:dyDescent="0.25">
      <c r="A550" s="361" t="s">
        <v>144</v>
      </c>
      <c r="B550" s="354" t="s">
        <v>110</v>
      </c>
      <c r="C550" s="355" t="s">
        <v>1259</v>
      </c>
      <c r="D550" s="359">
        <v>0</v>
      </c>
      <c r="E550" s="363">
        <v>0</v>
      </c>
      <c r="F550" s="360" t="str">
        <f t="shared" ref="F550" si="106">IF(OR(D550="-",E550=D550),"-",D550-IF(E550="-",0,E550))</f>
        <v>-</v>
      </c>
    </row>
    <row r="551" spans="1:36" s="122" customFormat="1" ht="28.5" customHeight="1" x14ac:dyDescent="0.25">
      <c r="A551" s="120" t="s">
        <v>1036</v>
      </c>
      <c r="B551" s="121" t="s">
        <v>110</v>
      </c>
      <c r="C551" s="143" t="s">
        <v>604</v>
      </c>
      <c r="D551" s="116">
        <f>D552</f>
        <v>2956736</v>
      </c>
      <c r="E551" s="116">
        <f>E552</f>
        <v>2256950.94</v>
      </c>
      <c r="F551" s="117">
        <f t="shared" si="104"/>
        <v>699785.06</v>
      </c>
    </row>
    <row r="552" spans="1:36" s="100" customFormat="1" ht="23.25" x14ac:dyDescent="0.25">
      <c r="A552" s="120" t="s">
        <v>240</v>
      </c>
      <c r="B552" s="121" t="s">
        <v>110</v>
      </c>
      <c r="C552" s="143" t="s">
        <v>605</v>
      </c>
      <c r="D552" s="116">
        <f>D553</f>
        <v>2956736</v>
      </c>
      <c r="E552" s="116">
        <f>E553</f>
        <v>2256950.94</v>
      </c>
      <c r="F552" s="117">
        <f t="shared" si="104"/>
        <v>699785.06</v>
      </c>
    </row>
    <row r="553" spans="1:36" s="100" customFormat="1" x14ac:dyDescent="0.25">
      <c r="A553" s="120" t="s">
        <v>112</v>
      </c>
      <c r="B553" s="121" t="s">
        <v>110</v>
      </c>
      <c r="C553" s="143" t="s">
        <v>606</v>
      </c>
      <c r="D553" s="116">
        <f>D554+D558+D562</f>
        <v>2956736</v>
      </c>
      <c r="E553" s="116">
        <f>E554+E558+E562</f>
        <v>2256950.94</v>
      </c>
      <c r="F553" s="117">
        <f t="shared" si="104"/>
        <v>699785.06</v>
      </c>
    </row>
    <row r="554" spans="1:36" ht="23.25" hidden="1" x14ac:dyDescent="0.25">
      <c r="A554" s="325" t="s">
        <v>160</v>
      </c>
      <c r="B554" s="326" t="s">
        <v>110</v>
      </c>
      <c r="C554" s="327" t="s">
        <v>607</v>
      </c>
      <c r="D554" s="328">
        <f t="shared" ref="D554:E556" si="107">D555</f>
        <v>0</v>
      </c>
      <c r="E554" s="328">
        <f t="shared" si="107"/>
        <v>0</v>
      </c>
      <c r="F554" s="329" t="str">
        <f t="shared" si="104"/>
        <v>-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</row>
    <row r="555" spans="1:36" ht="23.25" hidden="1" x14ac:dyDescent="0.25">
      <c r="A555" s="325" t="s">
        <v>113</v>
      </c>
      <c r="B555" s="326" t="s">
        <v>110</v>
      </c>
      <c r="C555" s="327" t="s">
        <v>608</v>
      </c>
      <c r="D555" s="328">
        <f t="shared" si="107"/>
        <v>0</v>
      </c>
      <c r="E555" s="328">
        <f t="shared" si="107"/>
        <v>0</v>
      </c>
      <c r="F555" s="329" t="str">
        <f t="shared" si="104"/>
        <v>-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</row>
    <row r="556" spans="1:36" ht="34.5" hidden="1" x14ac:dyDescent="0.25">
      <c r="A556" s="325" t="s">
        <v>1164</v>
      </c>
      <c r="B556" s="326" t="s">
        <v>110</v>
      </c>
      <c r="C556" s="327" t="s">
        <v>609</v>
      </c>
      <c r="D556" s="328">
        <f t="shared" si="107"/>
        <v>0</v>
      </c>
      <c r="E556" s="328">
        <f t="shared" si="107"/>
        <v>0</v>
      </c>
      <c r="F556" s="329" t="str">
        <f t="shared" si="104"/>
        <v>-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</row>
    <row r="557" spans="1:36" ht="34.5" hidden="1" x14ac:dyDescent="0.25">
      <c r="A557" s="325" t="s">
        <v>114</v>
      </c>
      <c r="B557" s="326" t="s">
        <v>110</v>
      </c>
      <c r="C557" s="327" t="s">
        <v>610</v>
      </c>
      <c r="D557" s="328">
        <v>0</v>
      </c>
      <c r="E557" s="330">
        <v>0</v>
      </c>
      <c r="F557" s="329" t="str">
        <f t="shared" si="104"/>
        <v>-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</row>
    <row r="558" spans="1:36" x14ac:dyDescent="0.25">
      <c r="A558" s="123" t="s">
        <v>1388</v>
      </c>
      <c r="B558" s="124" t="s">
        <v>110</v>
      </c>
      <c r="C558" s="145" t="s">
        <v>611</v>
      </c>
      <c r="D558" s="118">
        <f t="shared" ref="D558:E560" si="108">D559</f>
        <v>2670000</v>
      </c>
      <c r="E558" s="118">
        <f t="shared" si="108"/>
        <v>1981049.94</v>
      </c>
      <c r="F558" s="119">
        <f t="shared" si="104"/>
        <v>688950.06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</row>
    <row r="559" spans="1:36" ht="23.25" x14ac:dyDescent="0.25">
      <c r="A559" s="123" t="s">
        <v>113</v>
      </c>
      <c r="B559" s="124" t="s">
        <v>110</v>
      </c>
      <c r="C559" s="145" t="s">
        <v>612</v>
      </c>
      <c r="D559" s="118">
        <f t="shared" si="108"/>
        <v>2670000</v>
      </c>
      <c r="E559" s="118">
        <f t="shared" si="108"/>
        <v>1981049.94</v>
      </c>
      <c r="F559" s="119">
        <f t="shared" si="104"/>
        <v>688950.06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</row>
    <row r="560" spans="1:36" ht="27.75" customHeight="1" x14ac:dyDescent="0.25">
      <c r="A560" s="123" t="s">
        <v>1164</v>
      </c>
      <c r="B560" s="124" t="s">
        <v>110</v>
      </c>
      <c r="C560" s="145" t="s">
        <v>613</v>
      </c>
      <c r="D560" s="118">
        <f t="shared" si="108"/>
        <v>2670000</v>
      </c>
      <c r="E560" s="118">
        <f t="shared" si="108"/>
        <v>1981049.94</v>
      </c>
      <c r="F560" s="119">
        <f t="shared" si="104"/>
        <v>688950.06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</row>
    <row r="561" spans="1:36" ht="27.75" customHeight="1" x14ac:dyDescent="0.25">
      <c r="A561" s="123" t="s">
        <v>114</v>
      </c>
      <c r="B561" s="124" t="s">
        <v>110</v>
      </c>
      <c r="C561" s="145" t="s">
        <v>614</v>
      </c>
      <c r="D561" s="118">
        <v>2670000</v>
      </c>
      <c r="E561" s="125">
        <v>1981049.94</v>
      </c>
      <c r="F561" s="119">
        <f t="shared" si="104"/>
        <v>688950.06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</row>
    <row r="562" spans="1:36" x14ac:dyDescent="0.25">
      <c r="A562" s="126" t="s">
        <v>1037</v>
      </c>
      <c r="B562" s="124" t="s">
        <v>110</v>
      </c>
      <c r="C562" s="145" t="s">
        <v>967</v>
      </c>
      <c r="D562" s="118">
        <f t="shared" ref="D562:E564" si="109">D563</f>
        <v>286736</v>
      </c>
      <c r="E562" s="118">
        <f t="shared" si="109"/>
        <v>275901</v>
      </c>
      <c r="F562" s="119">
        <f t="shared" ref="F562:F573" si="110">IF(OR(D562="-",E562=D562),"-",D562-IF(E562="-",0,E562))</f>
        <v>10835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</row>
    <row r="563" spans="1:36" ht="23.25" x14ac:dyDescent="0.25">
      <c r="A563" s="123" t="s">
        <v>113</v>
      </c>
      <c r="B563" s="124" t="s">
        <v>110</v>
      </c>
      <c r="C563" s="145" t="s">
        <v>968</v>
      </c>
      <c r="D563" s="118">
        <f t="shared" si="109"/>
        <v>286736</v>
      </c>
      <c r="E563" s="118">
        <f t="shared" si="109"/>
        <v>275901</v>
      </c>
      <c r="F563" s="119">
        <f t="shared" si="110"/>
        <v>10835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</row>
    <row r="564" spans="1:36" ht="27" customHeight="1" x14ac:dyDescent="0.25">
      <c r="A564" s="123" t="s">
        <v>1164</v>
      </c>
      <c r="B564" s="124" t="s">
        <v>110</v>
      </c>
      <c r="C564" s="145" t="s">
        <v>969</v>
      </c>
      <c r="D564" s="118">
        <f t="shared" si="109"/>
        <v>286736</v>
      </c>
      <c r="E564" s="118">
        <f t="shared" si="109"/>
        <v>275901</v>
      </c>
      <c r="F564" s="119">
        <f t="shared" si="110"/>
        <v>10835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</row>
    <row r="565" spans="1:36" x14ac:dyDescent="0.25">
      <c r="A565" s="123" t="s">
        <v>1285</v>
      </c>
      <c r="B565" s="124" t="s">
        <v>110</v>
      </c>
      <c r="C565" s="145" t="s">
        <v>970</v>
      </c>
      <c r="D565" s="118">
        <f>835+251701+34200</f>
        <v>286736</v>
      </c>
      <c r="E565" s="125">
        <v>275901</v>
      </c>
      <c r="F565" s="119">
        <f t="shared" si="110"/>
        <v>10835</v>
      </c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</row>
    <row r="566" spans="1:36" s="182" customFormat="1" ht="45.75" hidden="1" customHeight="1" x14ac:dyDescent="0.25">
      <c r="A566" s="225" t="s">
        <v>1205</v>
      </c>
      <c r="B566" s="226" t="s">
        <v>110</v>
      </c>
      <c r="C566" s="227" t="s">
        <v>1206</v>
      </c>
      <c r="D566" s="228">
        <f t="shared" ref="D566:E568" si="111">D567</f>
        <v>0</v>
      </c>
      <c r="E566" s="228">
        <f t="shared" si="111"/>
        <v>0</v>
      </c>
      <c r="F566" s="232" t="str">
        <f t="shared" si="110"/>
        <v>-</v>
      </c>
    </row>
    <row r="567" spans="1:36" s="182" customFormat="1" ht="26.25" hidden="1" customHeight="1" x14ac:dyDescent="0.25">
      <c r="A567" s="375" t="s">
        <v>1208</v>
      </c>
      <c r="B567" s="226" t="s">
        <v>110</v>
      </c>
      <c r="C567" s="227" t="s">
        <v>1207</v>
      </c>
      <c r="D567" s="228">
        <f t="shared" si="111"/>
        <v>0</v>
      </c>
      <c r="E567" s="228">
        <f t="shared" si="111"/>
        <v>0</v>
      </c>
      <c r="F567" s="232" t="str">
        <f t="shared" si="110"/>
        <v>-</v>
      </c>
    </row>
    <row r="568" spans="1:36" s="182" customFormat="1" hidden="1" x14ac:dyDescent="0.25">
      <c r="A568" s="376" t="s">
        <v>112</v>
      </c>
      <c r="B568" s="226" t="s">
        <v>110</v>
      </c>
      <c r="C568" s="227" t="s">
        <v>1209</v>
      </c>
      <c r="D568" s="228">
        <f t="shared" si="111"/>
        <v>0</v>
      </c>
      <c r="E568" s="228">
        <f t="shared" si="111"/>
        <v>0</v>
      </c>
      <c r="F568" s="232" t="str">
        <f t="shared" si="110"/>
        <v>-</v>
      </c>
    </row>
    <row r="569" spans="1:36" s="181" customFormat="1" ht="22.5" hidden="1" x14ac:dyDescent="0.25">
      <c r="A569" s="377" t="s">
        <v>1211</v>
      </c>
      <c r="B569" s="209" t="s">
        <v>110</v>
      </c>
      <c r="C569" s="227" t="s">
        <v>1210</v>
      </c>
      <c r="D569" s="230">
        <f t="shared" ref="D569:E571" si="112">D570</f>
        <v>0</v>
      </c>
      <c r="E569" s="230">
        <f t="shared" si="112"/>
        <v>0</v>
      </c>
      <c r="F569" s="233" t="str">
        <f t="shared" si="110"/>
        <v>-</v>
      </c>
    </row>
    <row r="570" spans="1:36" s="181" customFormat="1" ht="16.5" hidden="1" customHeight="1" x14ac:dyDescent="0.25">
      <c r="A570" s="208" t="s">
        <v>130</v>
      </c>
      <c r="B570" s="209" t="s">
        <v>110</v>
      </c>
      <c r="C570" s="378" t="s">
        <v>1212</v>
      </c>
      <c r="D570" s="230">
        <f t="shared" si="112"/>
        <v>0</v>
      </c>
      <c r="E570" s="230">
        <f t="shared" si="112"/>
        <v>0</v>
      </c>
      <c r="F570" s="233" t="str">
        <f t="shared" si="110"/>
        <v>-</v>
      </c>
    </row>
    <row r="571" spans="1:36" s="181" customFormat="1" ht="23.25" hidden="1" x14ac:dyDescent="0.25">
      <c r="A571" s="208" t="s">
        <v>7</v>
      </c>
      <c r="B571" s="209" t="s">
        <v>110</v>
      </c>
      <c r="C571" s="378" t="s">
        <v>1213</v>
      </c>
      <c r="D571" s="230">
        <f>D572+D573</f>
        <v>0</v>
      </c>
      <c r="E571" s="230">
        <f t="shared" si="112"/>
        <v>0</v>
      </c>
      <c r="F571" s="233" t="str">
        <f t="shared" si="110"/>
        <v>-</v>
      </c>
    </row>
    <row r="572" spans="1:36" s="181" customFormat="1" ht="26.25" hidden="1" customHeight="1" x14ac:dyDescent="0.25">
      <c r="A572" s="208" t="s">
        <v>114</v>
      </c>
      <c r="B572" s="209" t="s">
        <v>110</v>
      </c>
      <c r="C572" s="378" t="s">
        <v>1399</v>
      </c>
      <c r="D572" s="230">
        <v>0</v>
      </c>
      <c r="E572" s="231">
        <v>0</v>
      </c>
      <c r="F572" s="233" t="str">
        <f t="shared" si="110"/>
        <v>-</v>
      </c>
    </row>
    <row r="573" spans="1:36" s="115" customFormat="1" hidden="1" x14ac:dyDescent="0.25">
      <c r="A573" s="325" t="s">
        <v>1215</v>
      </c>
      <c r="B573" s="326" t="s">
        <v>110</v>
      </c>
      <c r="C573" s="331" t="s">
        <v>1214</v>
      </c>
      <c r="D573" s="328">
        <v>0</v>
      </c>
      <c r="E573" s="328">
        <v>0</v>
      </c>
      <c r="F573" s="329" t="str">
        <f t="shared" si="110"/>
        <v>-</v>
      </c>
    </row>
    <row r="574" spans="1:36" s="181" customFormat="1" ht="84.75" hidden="1" customHeight="1" x14ac:dyDescent="0.25">
      <c r="A574" s="332" t="s">
        <v>1165</v>
      </c>
      <c r="B574" s="321" t="s">
        <v>110</v>
      </c>
      <c r="C574" s="322" t="s">
        <v>615</v>
      </c>
      <c r="D574" s="323">
        <f t="shared" ref="D574:E585" si="113">D575</f>
        <v>0</v>
      </c>
      <c r="E574" s="323">
        <f t="shared" si="113"/>
        <v>0</v>
      </c>
      <c r="F574" s="324" t="str">
        <f t="shared" si="104"/>
        <v>-</v>
      </c>
    </row>
    <row r="575" spans="1:36" s="181" customFormat="1" ht="22.5" hidden="1" x14ac:dyDescent="0.25">
      <c r="A575" s="332" t="s">
        <v>1163</v>
      </c>
      <c r="B575" s="321" t="s">
        <v>110</v>
      </c>
      <c r="C575" s="322" t="s">
        <v>616</v>
      </c>
      <c r="D575" s="323">
        <f t="shared" si="113"/>
        <v>0</v>
      </c>
      <c r="E575" s="323">
        <f t="shared" si="113"/>
        <v>0</v>
      </c>
      <c r="F575" s="324" t="str">
        <f t="shared" si="104"/>
        <v>-</v>
      </c>
    </row>
    <row r="576" spans="1:36" s="181" customFormat="1" ht="22.5" hidden="1" x14ac:dyDescent="0.25">
      <c r="A576" s="332" t="s">
        <v>242</v>
      </c>
      <c r="B576" s="321" t="s">
        <v>110</v>
      </c>
      <c r="C576" s="322" t="s">
        <v>617</v>
      </c>
      <c r="D576" s="323">
        <f>D582+D577</f>
        <v>0</v>
      </c>
      <c r="E576" s="323">
        <f>E582+E577</f>
        <v>0</v>
      </c>
      <c r="F576" s="324" t="str">
        <f t="shared" si="104"/>
        <v>-</v>
      </c>
    </row>
    <row r="577" spans="1:36" s="182" customFormat="1" hidden="1" x14ac:dyDescent="0.25">
      <c r="A577" s="333" t="s">
        <v>112</v>
      </c>
      <c r="B577" s="321" t="s">
        <v>110</v>
      </c>
      <c r="C577" s="322" t="s">
        <v>1158</v>
      </c>
      <c r="D577" s="323">
        <f>D578</f>
        <v>0</v>
      </c>
      <c r="E577" s="323">
        <f>E578</f>
        <v>0</v>
      </c>
      <c r="F577" s="324" t="str">
        <f t="shared" ref="F577:F581" si="114">IF(OR(D577="-",E577=D577),"-",D577-IF(E577="-",0,E577))</f>
        <v>-</v>
      </c>
    </row>
    <row r="578" spans="1:36" s="181" customFormat="1" hidden="1" x14ac:dyDescent="0.25">
      <c r="A578" s="334" t="s">
        <v>1037</v>
      </c>
      <c r="B578" s="326" t="s">
        <v>110</v>
      </c>
      <c r="C578" s="331" t="s">
        <v>1159</v>
      </c>
      <c r="D578" s="328">
        <f t="shared" ref="D578:E580" si="115">D579</f>
        <v>0</v>
      </c>
      <c r="E578" s="328">
        <f t="shared" si="115"/>
        <v>0</v>
      </c>
      <c r="F578" s="329" t="str">
        <f t="shared" si="114"/>
        <v>-</v>
      </c>
    </row>
    <row r="579" spans="1:36" s="181" customFormat="1" ht="22.5" hidden="1" x14ac:dyDescent="0.25">
      <c r="A579" s="334" t="s">
        <v>113</v>
      </c>
      <c r="B579" s="326" t="s">
        <v>110</v>
      </c>
      <c r="C579" s="331" t="s">
        <v>1160</v>
      </c>
      <c r="D579" s="328">
        <f t="shared" si="115"/>
        <v>0</v>
      </c>
      <c r="E579" s="328">
        <f t="shared" si="115"/>
        <v>0</v>
      </c>
      <c r="F579" s="329" t="str">
        <f t="shared" si="114"/>
        <v>-</v>
      </c>
    </row>
    <row r="580" spans="1:36" s="181" customFormat="1" ht="33.75" hidden="1" x14ac:dyDescent="0.25">
      <c r="A580" s="334" t="s">
        <v>1164</v>
      </c>
      <c r="B580" s="326" t="s">
        <v>110</v>
      </c>
      <c r="C580" s="331" t="s">
        <v>1161</v>
      </c>
      <c r="D580" s="328">
        <f t="shared" si="115"/>
        <v>0</v>
      </c>
      <c r="E580" s="328">
        <f t="shared" si="115"/>
        <v>0</v>
      </c>
      <c r="F580" s="329" t="str">
        <f t="shared" si="114"/>
        <v>-</v>
      </c>
    </row>
    <row r="581" spans="1:36" s="181" customFormat="1" ht="34.5" hidden="1" x14ac:dyDescent="0.25">
      <c r="A581" s="325" t="s">
        <v>114</v>
      </c>
      <c r="B581" s="326" t="s">
        <v>110</v>
      </c>
      <c r="C581" s="331" t="s">
        <v>1162</v>
      </c>
      <c r="D581" s="328">
        <v>0</v>
      </c>
      <c r="E581" s="330">
        <v>0</v>
      </c>
      <c r="F581" s="329" t="str">
        <f t="shared" si="114"/>
        <v>-</v>
      </c>
    </row>
    <row r="582" spans="1:36" ht="23.25" hidden="1" x14ac:dyDescent="0.25">
      <c r="A582" s="325" t="s">
        <v>618</v>
      </c>
      <c r="B582" s="326" t="s">
        <v>110</v>
      </c>
      <c r="C582" s="327" t="s">
        <v>619</v>
      </c>
      <c r="D582" s="328">
        <f t="shared" si="113"/>
        <v>0</v>
      </c>
      <c r="E582" s="328">
        <f t="shared" si="113"/>
        <v>0</v>
      </c>
      <c r="F582" s="329" t="str">
        <f t="shared" si="104"/>
        <v>-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</row>
    <row r="583" spans="1:36" hidden="1" x14ac:dyDescent="0.25">
      <c r="A583" s="325" t="s">
        <v>327</v>
      </c>
      <c r="B583" s="326" t="s">
        <v>110</v>
      </c>
      <c r="C583" s="327" t="s">
        <v>620</v>
      </c>
      <c r="D583" s="328">
        <f t="shared" si="113"/>
        <v>0</v>
      </c>
      <c r="E583" s="328">
        <f t="shared" si="113"/>
        <v>0</v>
      </c>
      <c r="F583" s="329" t="str">
        <f t="shared" si="104"/>
        <v>-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</row>
    <row r="584" spans="1:36" ht="34.5" hidden="1" x14ac:dyDescent="0.25">
      <c r="A584" s="325" t="s">
        <v>142</v>
      </c>
      <c r="B584" s="326" t="s">
        <v>110</v>
      </c>
      <c r="C584" s="327" t="s">
        <v>621</v>
      </c>
      <c r="D584" s="328">
        <f t="shared" si="113"/>
        <v>0</v>
      </c>
      <c r="E584" s="328">
        <f t="shared" si="113"/>
        <v>0</v>
      </c>
      <c r="F584" s="329" t="str">
        <f t="shared" si="104"/>
        <v>-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</row>
    <row r="585" spans="1:36" hidden="1" x14ac:dyDescent="0.25">
      <c r="A585" s="325" t="s">
        <v>143</v>
      </c>
      <c r="B585" s="326" t="s">
        <v>110</v>
      </c>
      <c r="C585" s="327" t="s">
        <v>622</v>
      </c>
      <c r="D585" s="328">
        <f t="shared" si="113"/>
        <v>0</v>
      </c>
      <c r="E585" s="328">
        <f t="shared" si="113"/>
        <v>0</v>
      </c>
      <c r="F585" s="329" t="str">
        <f t="shared" si="104"/>
        <v>-</v>
      </c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</row>
    <row r="586" spans="1:36" ht="34.5" hidden="1" x14ac:dyDescent="0.25">
      <c r="A586" s="325" t="s">
        <v>144</v>
      </c>
      <c r="B586" s="326" t="s">
        <v>110</v>
      </c>
      <c r="C586" s="327" t="s">
        <v>623</v>
      </c>
      <c r="D586" s="328"/>
      <c r="E586" s="330"/>
      <c r="F586" s="329" t="str">
        <f t="shared" si="104"/>
        <v>-</v>
      </c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</row>
    <row r="587" spans="1:36" s="122" customFormat="1" x14ac:dyDescent="0.25">
      <c r="A587" s="120" t="s">
        <v>149</v>
      </c>
      <c r="B587" s="121" t="s">
        <v>110</v>
      </c>
      <c r="C587" s="143" t="s">
        <v>624</v>
      </c>
      <c r="D587" s="116">
        <f>D588+D721</f>
        <v>31762173.699999999</v>
      </c>
      <c r="E587" s="116">
        <f>E588+E721</f>
        <v>21904253.599999998</v>
      </c>
      <c r="F587" s="117">
        <f t="shared" si="104"/>
        <v>9857920.1000000015</v>
      </c>
    </row>
    <row r="588" spans="1:36" s="100" customFormat="1" ht="86.25" customHeight="1" x14ac:dyDescent="0.25">
      <c r="A588" s="160" t="s">
        <v>964</v>
      </c>
      <c r="B588" s="121" t="s">
        <v>110</v>
      </c>
      <c r="C588" s="143" t="s">
        <v>625</v>
      </c>
      <c r="D588" s="116">
        <f>D589+D631+D690</f>
        <v>30942273.699999999</v>
      </c>
      <c r="E588" s="116">
        <f>E589+E631+E690</f>
        <v>21220928.599999998</v>
      </c>
      <c r="F588" s="117">
        <f t="shared" si="104"/>
        <v>9721345.1000000015</v>
      </c>
    </row>
    <row r="589" spans="1:36" s="100" customFormat="1" ht="23.25" x14ac:dyDescent="0.25">
      <c r="A589" s="120" t="s">
        <v>966</v>
      </c>
      <c r="B589" s="121" t="s">
        <v>110</v>
      </c>
      <c r="C589" s="143" t="s">
        <v>626</v>
      </c>
      <c r="D589" s="116">
        <f>D590</f>
        <v>29957892.370000001</v>
      </c>
      <c r="E589" s="116">
        <f>E590</f>
        <v>20372663.389999997</v>
      </c>
      <c r="F589" s="117">
        <f t="shared" si="104"/>
        <v>9585228.9800000042</v>
      </c>
    </row>
    <row r="590" spans="1:36" ht="34.5" x14ac:dyDescent="0.25">
      <c r="A590" s="123" t="s">
        <v>297</v>
      </c>
      <c r="B590" s="124" t="s">
        <v>110</v>
      </c>
      <c r="C590" s="145" t="s">
        <v>627</v>
      </c>
      <c r="D590" s="118">
        <f>D591+D604+D613+D618+D627</f>
        <v>29957892.370000001</v>
      </c>
      <c r="E590" s="118">
        <f>E591+E604+E613+E618+E627</f>
        <v>20372663.389999997</v>
      </c>
      <c r="F590" s="119">
        <f t="shared" si="104"/>
        <v>9585228.9800000042</v>
      </c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</row>
    <row r="591" spans="1:36" x14ac:dyDescent="0.25">
      <c r="A591" s="123" t="s">
        <v>112</v>
      </c>
      <c r="B591" s="124" t="s">
        <v>110</v>
      </c>
      <c r="C591" s="145" t="s">
        <v>628</v>
      </c>
      <c r="D591" s="118">
        <f>D592+D600+D596</f>
        <v>5903378.6799999997</v>
      </c>
      <c r="E591" s="118">
        <f>E592+E600+E596</f>
        <v>2335953.4</v>
      </c>
      <c r="F591" s="119">
        <f t="shared" si="104"/>
        <v>3567425.28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</row>
    <row r="592" spans="1:36" s="4" customFormat="1" ht="23.25" x14ac:dyDescent="0.25">
      <c r="A592" s="123" t="s">
        <v>160</v>
      </c>
      <c r="B592" s="124" t="s">
        <v>110</v>
      </c>
      <c r="C592" s="145" t="s">
        <v>629</v>
      </c>
      <c r="D592" s="118">
        <f t="shared" ref="D592:E594" si="116">D593</f>
        <v>36000</v>
      </c>
      <c r="E592" s="118">
        <f t="shared" si="116"/>
        <v>36000</v>
      </c>
      <c r="F592" s="119" t="str">
        <f t="shared" si="104"/>
        <v>-</v>
      </c>
    </row>
    <row r="593" spans="1:6" s="4" customFormat="1" ht="23.25" x14ac:dyDescent="0.25">
      <c r="A593" s="123" t="s">
        <v>113</v>
      </c>
      <c r="B593" s="124" t="s">
        <v>110</v>
      </c>
      <c r="C593" s="145" t="s">
        <v>630</v>
      </c>
      <c r="D593" s="118">
        <f t="shared" si="116"/>
        <v>36000</v>
      </c>
      <c r="E593" s="118">
        <f t="shared" si="116"/>
        <v>36000</v>
      </c>
      <c r="F593" s="119" t="str">
        <f t="shared" si="104"/>
        <v>-</v>
      </c>
    </row>
    <row r="594" spans="1:6" s="4" customFormat="1" ht="34.5" x14ac:dyDescent="0.25">
      <c r="A594" s="123" t="s">
        <v>1164</v>
      </c>
      <c r="B594" s="124" t="s">
        <v>110</v>
      </c>
      <c r="C594" s="145" t="s">
        <v>631</v>
      </c>
      <c r="D594" s="118">
        <f t="shared" si="116"/>
        <v>36000</v>
      </c>
      <c r="E594" s="118">
        <f t="shared" si="116"/>
        <v>36000</v>
      </c>
      <c r="F594" s="119" t="str">
        <f t="shared" si="104"/>
        <v>-</v>
      </c>
    </row>
    <row r="595" spans="1:6" s="4" customFormat="1" x14ac:dyDescent="0.25">
      <c r="A595" s="123" t="s">
        <v>1285</v>
      </c>
      <c r="B595" s="124" t="s">
        <v>110</v>
      </c>
      <c r="C595" s="145" t="s">
        <v>632</v>
      </c>
      <c r="D595" s="118">
        <v>36000</v>
      </c>
      <c r="E595" s="125">
        <v>36000</v>
      </c>
      <c r="F595" s="119" t="str">
        <f t="shared" si="104"/>
        <v>-</v>
      </c>
    </row>
    <row r="596" spans="1:6" s="4" customFormat="1" ht="17.25" customHeight="1" x14ac:dyDescent="0.25">
      <c r="A596" s="128" t="s">
        <v>1038</v>
      </c>
      <c r="B596" s="124" t="s">
        <v>110</v>
      </c>
      <c r="C596" s="145" t="s">
        <v>971</v>
      </c>
      <c r="D596" s="118">
        <f t="shared" ref="D596:E598" si="117">D597</f>
        <v>5603578.6799999997</v>
      </c>
      <c r="E596" s="118">
        <f t="shared" si="117"/>
        <v>2299953.4</v>
      </c>
      <c r="F596" s="119">
        <f t="shared" ref="F596:F599" si="118">IF(OR(D596="-",E596=D596),"-",D596-IF(E596="-",0,E596))</f>
        <v>3303625.28</v>
      </c>
    </row>
    <row r="597" spans="1:6" s="4" customFormat="1" ht="23.25" x14ac:dyDescent="0.25">
      <c r="A597" s="123" t="s">
        <v>113</v>
      </c>
      <c r="B597" s="124" t="s">
        <v>110</v>
      </c>
      <c r="C597" s="145" t="s">
        <v>972</v>
      </c>
      <c r="D597" s="118">
        <f t="shared" si="117"/>
        <v>5603578.6799999997</v>
      </c>
      <c r="E597" s="118">
        <f t="shared" si="117"/>
        <v>2299953.4</v>
      </c>
      <c r="F597" s="119">
        <f t="shared" si="118"/>
        <v>3303625.28</v>
      </c>
    </row>
    <row r="598" spans="1:6" s="4" customFormat="1" ht="34.5" x14ac:dyDescent="0.25">
      <c r="A598" s="123" t="s">
        <v>1164</v>
      </c>
      <c r="B598" s="124" t="s">
        <v>110</v>
      </c>
      <c r="C598" s="145" t="s">
        <v>973</v>
      </c>
      <c r="D598" s="118">
        <f t="shared" si="117"/>
        <v>5603578.6799999997</v>
      </c>
      <c r="E598" s="118">
        <f t="shared" si="117"/>
        <v>2299953.4</v>
      </c>
      <c r="F598" s="119">
        <f t="shared" si="118"/>
        <v>3303625.28</v>
      </c>
    </row>
    <row r="599" spans="1:6" s="4" customFormat="1" ht="34.5" x14ac:dyDescent="0.25">
      <c r="A599" s="123" t="s">
        <v>114</v>
      </c>
      <c r="B599" s="124" t="s">
        <v>110</v>
      </c>
      <c r="C599" s="145" t="s">
        <v>974</v>
      </c>
      <c r="D599" s="118">
        <v>5603578.6799999997</v>
      </c>
      <c r="E599" s="125">
        <v>2299953.4</v>
      </c>
      <c r="F599" s="119">
        <f t="shared" si="118"/>
        <v>3303625.28</v>
      </c>
    </row>
    <row r="600" spans="1:6" s="4" customFormat="1" ht="20.25" customHeight="1" x14ac:dyDescent="0.25">
      <c r="A600" s="123" t="s">
        <v>171</v>
      </c>
      <c r="B600" s="124" t="s">
        <v>110</v>
      </c>
      <c r="C600" s="145" t="s">
        <v>633</v>
      </c>
      <c r="D600" s="118">
        <f t="shared" ref="D600:E602" si="119">D601</f>
        <v>263800</v>
      </c>
      <c r="E600" s="118">
        <f t="shared" si="119"/>
        <v>0</v>
      </c>
      <c r="F600" s="119">
        <f t="shared" si="104"/>
        <v>263800</v>
      </c>
    </row>
    <row r="601" spans="1:6" s="4" customFormat="1" ht="23.25" x14ac:dyDescent="0.25">
      <c r="A601" s="123" t="s">
        <v>113</v>
      </c>
      <c r="B601" s="124" t="s">
        <v>110</v>
      </c>
      <c r="C601" s="145" t="s">
        <v>634</v>
      </c>
      <c r="D601" s="118">
        <f t="shared" si="119"/>
        <v>263800</v>
      </c>
      <c r="E601" s="118">
        <f t="shared" si="119"/>
        <v>0</v>
      </c>
      <c r="F601" s="119">
        <f t="shared" si="104"/>
        <v>263800</v>
      </c>
    </row>
    <row r="602" spans="1:6" s="4" customFormat="1" ht="34.5" x14ac:dyDescent="0.25">
      <c r="A602" s="123" t="s">
        <v>1164</v>
      </c>
      <c r="B602" s="124" t="s">
        <v>110</v>
      </c>
      <c r="C602" s="145" t="s">
        <v>635</v>
      </c>
      <c r="D602" s="118">
        <f t="shared" si="119"/>
        <v>263800</v>
      </c>
      <c r="E602" s="118">
        <f t="shared" si="119"/>
        <v>0</v>
      </c>
      <c r="F602" s="119">
        <f t="shared" si="104"/>
        <v>263800</v>
      </c>
    </row>
    <row r="603" spans="1:6" s="4" customFormat="1" x14ac:dyDescent="0.25">
      <c r="A603" s="123" t="s">
        <v>1285</v>
      </c>
      <c r="B603" s="124" t="s">
        <v>110</v>
      </c>
      <c r="C603" s="145" t="s">
        <v>636</v>
      </c>
      <c r="D603" s="118">
        <v>263800</v>
      </c>
      <c r="E603" s="125">
        <v>0</v>
      </c>
      <c r="F603" s="119">
        <f t="shared" si="104"/>
        <v>263800</v>
      </c>
    </row>
    <row r="604" spans="1:6" s="271" customFormat="1" ht="34.5" hidden="1" x14ac:dyDescent="0.25">
      <c r="A604" s="272" t="s">
        <v>169</v>
      </c>
      <c r="B604" s="273" t="s">
        <v>110</v>
      </c>
      <c r="C604" s="274" t="s">
        <v>637</v>
      </c>
      <c r="D604" s="275">
        <f>D609+D605</f>
        <v>0</v>
      </c>
      <c r="E604" s="275">
        <f>E609+E605</f>
        <v>0</v>
      </c>
      <c r="F604" s="276" t="str">
        <f t="shared" si="104"/>
        <v>-</v>
      </c>
    </row>
    <row r="605" spans="1:6" s="271" customFormat="1" ht="34.5" hidden="1" x14ac:dyDescent="0.25">
      <c r="A605" s="272" t="s">
        <v>1101</v>
      </c>
      <c r="B605" s="273" t="s">
        <v>110</v>
      </c>
      <c r="C605" s="274" t="s">
        <v>1102</v>
      </c>
      <c r="D605" s="275">
        <f t="shared" ref="D605:E607" si="120">D606</f>
        <v>0</v>
      </c>
      <c r="E605" s="275">
        <f t="shared" si="120"/>
        <v>0</v>
      </c>
      <c r="F605" s="276" t="str">
        <f t="shared" ref="F605:F608" si="121">IF(OR(D605="-",E605=D605),"-",D605-IF(E605="-",0,E605))</f>
        <v>-</v>
      </c>
    </row>
    <row r="606" spans="1:6" s="271" customFormat="1" ht="23.25" hidden="1" x14ac:dyDescent="0.25">
      <c r="A606" s="272" t="s">
        <v>113</v>
      </c>
      <c r="B606" s="273" t="s">
        <v>110</v>
      </c>
      <c r="C606" s="274" t="s">
        <v>1103</v>
      </c>
      <c r="D606" s="275">
        <f t="shared" si="120"/>
        <v>0</v>
      </c>
      <c r="E606" s="275">
        <f t="shared" si="120"/>
        <v>0</v>
      </c>
      <c r="F606" s="276" t="str">
        <f t="shared" si="121"/>
        <v>-</v>
      </c>
    </row>
    <row r="607" spans="1:6" s="271" customFormat="1" ht="34.5" hidden="1" x14ac:dyDescent="0.25">
      <c r="A607" s="272" t="s">
        <v>1164</v>
      </c>
      <c r="B607" s="273" t="s">
        <v>110</v>
      </c>
      <c r="C607" s="274" t="s">
        <v>1104</v>
      </c>
      <c r="D607" s="275">
        <f t="shared" si="120"/>
        <v>0</v>
      </c>
      <c r="E607" s="275">
        <f t="shared" si="120"/>
        <v>0</v>
      </c>
      <c r="F607" s="276" t="str">
        <f t="shared" si="121"/>
        <v>-</v>
      </c>
    </row>
    <row r="608" spans="1:6" s="271" customFormat="1" ht="34.5" hidden="1" x14ac:dyDescent="0.25">
      <c r="A608" s="272" t="s">
        <v>670</v>
      </c>
      <c r="B608" s="273" t="s">
        <v>110</v>
      </c>
      <c r="C608" s="274" t="s">
        <v>1105</v>
      </c>
      <c r="D608" s="275">
        <v>0</v>
      </c>
      <c r="E608" s="275">
        <v>0</v>
      </c>
      <c r="F608" s="276" t="str">
        <f t="shared" si="121"/>
        <v>-</v>
      </c>
    </row>
    <row r="609" spans="1:6" s="181" customFormat="1" ht="34.5" hidden="1" x14ac:dyDescent="0.25">
      <c r="A609" s="361" t="s">
        <v>638</v>
      </c>
      <c r="B609" s="354" t="s">
        <v>110</v>
      </c>
      <c r="C609" s="355" t="s">
        <v>639</v>
      </c>
      <c r="D609" s="359">
        <f t="shared" ref="D609:E611" si="122">D610</f>
        <v>0</v>
      </c>
      <c r="E609" s="359">
        <f t="shared" si="122"/>
        <v>0</v>
      </c>
      <c r="F609" s="360" t="str">
        <f t="shared" si="104"/>
        <v>-</v>
      </c>
    </row>
    <row r="610" spans="1:6" s="181" customFormat="1" ht="23.25" hidden="1" x14ac:dyDescent="0.25">
      <c r="A610" s="361" t="s">
        <v>113</v>
      </c>
      <c r="B610" s="354" t="s">
        <v>110</v>
      </c>
      <c r="C610" s="355" t="s">
        <v>640</v>
      </c>
      <c r="D610" s="359">
        <f t="shared" si="122"/>
        <v>0</v>
      </c>
      <c r="E610" s="359">
        <f t="shared" si="122"/>
        <v>0</v>
      </c>
      <c r="F610" s="360" t="str">
        <f t="shared" si="104"/>
        <v>-</v>
      </c>
    </row>
    <row r="611" spans="1:6" s="181" customFormat="1" ht="23.25" hidden="1" x14ac:dyDescent="0.25">
      <c r="A611" s="361" t="s">
        <v>358</v>
      </c>
      <c r="B611" s="354" t="s">
        <v>110</v>
      </c>
      <c r="C611" s="355" t="s">
        <v>641</v>
      </c>
      <c r="D611" s="359">
        <f t="shared" si="122"/>
        <v>0</v>
      </c>
      <c r="E611" s="359">
        <f t="shared" si="122"/>
        <v>0</v>
      </c>
      <c r="F611" s="360" t="str">
        <f t="shared" si="104"/>
        <v>-</v>
      </c>
    </row>
    <row r="612" spans="1:6" s="181" customFormat="1" ht="34.5" hidden="1" x14ac:dyDescent="0.25">
      <c r="A612" s="361" t="s">
        <v>114</v>
      </c>
      <c r="B612" s="354" t="s">
        <v>110</v>
      </c>
      <c r="C612" s="355" t="s">
        <v>642</v>
      </c>
      <c r="D612" s="359"/>
      <c r="E612" s="359"/>
      <c r="F612" s="360" t="str">
        <f t="shared" si="104"/>
        <v>-</v>
      </c>
    </row>
    <row r="613" spans="1:6" s="181" customFormat="1" ht="23.25" hidden="1" x14ac:dyDescent="0.25">
      <c r="A613" s="361" t="s">
        <v>618</v>
      </c>
      <c r="B613" s="354" t="s">
        <v>110</v>
      </c>
      <c r="C613" s="355" t="s">
        <v>643</v>
      </c>
      <c r="D613" s="359">
        <f t="shared" ref="D613:E616" si="123">D614</f>
        <v>0</v>
      </c>
      <c r="E613" s="359">
        <f t="shared" si="123"/>
        <v>0</v>
      </c>
      <c r="F613" s="360" t="str">
        <f t="shared" si="104"/>
        <v>-</v>
      </c>
    </row>
    <row r="614" spans="1:6" s="181" customFormat="1" hidden="1" x14ac:dyDescent="0.25">
      <c r="A614" s="361" t="s">
        <v>322</v>
      </c>
      <c r="B614" s="354" t="s">
        <v>110</v>
      </c>
      <c r="C614" s="355" t="s">
        <v>644</v>
      </c>
      <c r="D614" s="359">
        <f t="shared" si="123"/>
        <v>0</v>
      </c>
      <c r="E614" s="359">
        <f t="shared" si="123"/>
        <v>0</v>
      </c>
      <c r="F614" s="360" t="str">
        <f t="shared" si="104"/>
        <v>-</v>
      </c>
    </row>
    <row r="615" spans="1:6" s="181" customFormat="1" ht="34.5" hidden="1" x14ac:dyDescent="0.25">
      <c r="A615" s="361" t="s">
        <v>142</v>
      </c>
      <c r="B615" s="354" t="s">
        <v>110</v>
      </c>
      <c r="C615" s="355" t="s">
        <v>645</v>
      </c>
      <c r="D615" s="359">
        <f t="shared" si="123"/>
        <v>0</v>
      </c>
      <c r="E615" s="359">
        <f t="shared" si="123"/>
        <v>0</v>
      </c>
      <c r="F615" s="360" t="str">
        <f t="shared" si="104"/>
        <v>-</v>
      </c>
    </row>
    <row r="616" spans="1:6" s="181" customFormat="1" hidden="1" x14ac:dyDescent="0.25">
      <c r="A616" s="361" t="s">
        <v>143</v>
      </c>
      <c r="B616" s="354" t="s">
        <v>110</v>
      </c>
      <c r="C616" s="355" t="s">
        <v>646</v>
      </c>
      <c r="D616" s="359">
        <f t="shared" si="123"/>
        <v>0</v>
      </c>
      <c r="E616" s="359">
        <f t="shared" si="123"/>
        <v>0</v>
      </c>
      <c r="F616" s="360" t="str">
        <f t="shared" si="104"/>
        <v>-</v>
      </c>
    </row>
    <row r="617" spans="1:6" s="181" customFormat="1" ht="34.5" hidden="1" x14ac:dyDescent="0.25">
      <c r="A617" s="361" t="s">
        <v>144</v>
      </c>
      <c r="B617" s="354" t="s">
        <v>110</v>
      </c>
      <c r="C617" s="355" t="s">
        <v>647</v>
      </c>
      <c r="D617" s="359"/>
      <c r="E617" s="363"/>
      <c r="F617" s="360" t="str">
        <f t="shared" si="104"/>
        <v>-</v>
      </c>
    </row>
    <row r="618" spans="1:6" s="4" customFormat="1" ht="45.75" x14ac:dyDescent="0.25">
      <c r="A618" s="123" t="s">
        <v>1386</v>
      </c>
      <c r="B618" s="124" t="s">
        <v>110</v>
      </c>
      <c r="C618" s="145" t="s">
        <v>648</v>
      </c>
      <c r="D618" s="118">
        <f>D623+D619</f>
        <v>18054513.690000001</v>
      </c>
      <c r="E618" s="118">
        <f>E623+E619</f>
        <v>18036709.989999998</v>
      </c>
      <c r="F618" s="119">
        <f t="shared" si="104"/>
        <v>17803.70000000298</v>
      </c>
    </row>
    <row r="619" spans="1:6" s="4" customFormat="1" ht="34.5" x14ac:dyDescent="0.25">
      <c r="A619" s="123" t="s">
        <v>649</v>
      </c>
      <c r="B619" s="124" t="s">
        <v>110</v>
      </c>
      <c r="C619" s="145" t="s">
        <v>1109</v>
      </c>
      <c r="D619" s="118">
        <f t="shared" ref="D619:E621" si="124">D620</f>
        <v>18054513.690000001</v>
      </c>
      <c r="E619" s="118">
        <f t="shared" si="124"/>
        <v>18036709.989999998</v>
      </c>
      <c r="F619" s="119">
        <f t="shared" ref="F619:F622" si="125">IF(OR(D619="-",E619=D619),"-",D619-IF(E619="-",0,E619))</f>
        <v>17803.70000000298</v>
      </c>
    </row>
    <row r="620" spans="1:6" s="4" customFormat="1" ht="23.25" x14ac:dyDescent="0.25">
      <c r="A620" s="123" t="s">
        <v>113</v>
      </c>
      <c r="B620" s="124" t="s">
        <v>110</v>
      </c>
      <c r="C620" s="145" t="s">
        <v>1108</v>
      </c>
      <c r="D620" s="118">
        <f t="shared" si="124"/>
        <v>18054513.690000001</v>
      </c>
      <c r="E620" s="118">
        <f t="shared" si="124"/>
        <v>18036709.989999998</v>
      </c>
      <c r="F620" s="119">
        <f t="shared" si="125"/>
        <v>17803.70000000298</v>
      </c>
    </row>
    <row r="621" spans="1:6" s="4" customFormat="1" ht="34.5" x14ac:dyDescent="0.25">
      <c r="A621" s="123" t="s">
        <v>1164</v>
      </c>
      <c r="B621" s="124" t="s">
        <v>110</v>
      </c>
      <c r="C621" s="145" t="s">
        <v>1107</v>
      </c>
      <c r="D621" s="118">
        <f t="shared" si="124"/>
        <v>18054513.690000001</v>
      </c>
      <c r="E621" s="118">
        <f t="shared" si="124"/>
        <v>18036709.989999998</v>
      </c>
      <c r="F621" s="119">
        <f t="shared" si="125"/>
        <v>17803.70000000298</v>
      </c>
    </row>
    <row r="622" spans="1:6" s="4" customFormat="1" ht="34.5" x14ac:dyDescent="0.25">
      <c r="A622" s="123" t="s">
        <v>670</v>
      </c>
      <c r="B622" s="124" t="s">
        <v>110</v>
      </c>
      <c r="C622" s="145" t="s">
        <v>1106</v>
      </c>
      <c r="D622" s="118">
        <v>18054513.690000001</v>
      </c>
      <c r="E622" s="125">
        <v>18036709.989999998</v>
      </c>
      <c r="F622" s="119">
        <f t="shared" si="125"/>
        <v>17803.70000000298</v>
      </c>
    </row>
    <row r="623" spans="1:6" s="181" customFormat="1" ht="34.5" hidden="1" x14ac:dyDescent="0.25">
      <c r="A623" s="361" t="s">
        <v>649</v>
      </c>
      <c r="B623" s="354" t="s">
        <v>110</v>
      </c>
      <c r="C623" s="355" t="s">
        <v>650</v>
      </c>
      <c r="D623" s="359">
        <f t="shared" ref="D623:E629" si="126">D624</f>
        <v>0</v>
      </c>
      <c r="E623" s="359">
        <f t="shared" si="126"/>
        <v>0</v>
      </c>
      <c r="F623" s="360" t="str">
        <f t="shared" si="104"/>
        <v>-</v>
      </c>
    </row>
    <row r="624" spans="1:6" s="181" customFormat="1" ht="23.25" hidden="1" x14ac:dyDescent="0.25">
      <c r="A624" s="361" t="s">
        <v>113</v>
      </c>
      <c r="B624" s="354" t="s">
        <v>110</v>
      </c>
      <c r="C624" s="355" t="s">
        <v>651</v>
      </c>
      <c r="D624" s="359">
        <f t="shared" si="126"/>
        <v>0</v>
      </c>
      <c r="E624" s="359">
        <f t="shared" si="126"/>
        <v>0</v>
      </c>
      <c r="F624" s="360" t="str">
        <f t="shared" si="104"/>
        <v>-</v>
      </c>
    </row>
    <row r="625" spans="1:6" s="181" customFormat="1" ht="23.25" hidden="1" x14ac:dyDescent="0.25">
      <c r="A625" s="361" t="s">
        <v>358</v>
      </c>
      <c r="B625" s="354" t="s">
        <v>110</v>
      </c>
      <c r="C625" s="355" t="s">
        <v>652</v>
      </c>
      <c r="D625" s="359">
        <f t="shared" si="126"/>
        <v>0</v>
      </c>
      <c r="E625" s="359">
        <f t="shared" si="126"/>
        <v>0</v>
      </c>
      <c r="F625" s="360" t="str">
        <f t="shared" si="104"/>
        <v>-</v>
      </c>
    </row>
    <row r="626" spans="1:6" s="181" customFormat="1" ht="34.5" hidden="1" x14ac:dyDescent="0.25">
      <c r="A626" s="361" t="s">
        <v>114</v>
      </c>
      <c r="B626" s="354" t="s">
        <v>110</v>
      </c>
      <c r="C626" s="355" t="s">
        <v>653</v>
      </c>
      <c r="D626" s="359"/>
      <c r="E626" s="363"/>
      <c r="F626" s="360" t="str">
        <f t="shared" si="104"/>
        <v>-</v>
      </c>
    </row>
    <row r="627" spans="1:6" s="181" customFormat="1" ht="45.75" x14ac:dyDescent="0.25">
      <c r="A627" s="123" t="s">
        <v>1582</v>
      </c>
      <c r="B627" s="124" t="s">
        <v>110</v>
      </c>
      <c r="C627" s="145" t="s">
        <v>1577</v>
      </c>
      <c r="D627" s="118">
        <f t="shared" si="126"/>
        <v>6000000</v>
      </c>
      <c r="E627" s="118">
        <f t="shared" si="126"/>
        <v>0</v>
      </c>
      <c r="F627" s="119">
        <f t="shared" ref="F627:F630" si="127">IF(OR(D627="-",E627=D627),"-",D627-IF(E627="-",0,E627))</f>
        <v>6000000</v>
      </c>
    </row>
    <row r="628" spans="1:6" s="4" customFormat="1" ht="34.5" x14ac:dyDescent="0.25">
      <c r="A628" s="123" t="s">
        <v>142</v>
      </c>
      <c r="B628" s="124" t="s">
        <v>110</v>
      </c>
      <c r="C628" s="145" t="s">
        <v>1576</v>
      </c>
      <c r="D628" s="118">
        <f t="shared" si="126"/>
        <v>6000000</v>
      </c>
      <c r="E628" s="118">
        <f t="shared" si="126"/>
        <v>0</v>
      </c>
      <c r="F628" s="119">
        <f t="shared" si="127"/>
        <v>6000000</v>
      </c>
    </row>
    <row r="629" spans="1:6" s="4" customFormat="1" x14ac:dyDescent="0.25">
      <c r="A629" s="123" t="s">
        <v>143</v>
      </c>
      <c r="B629" s="124" t="s">
        <v>110</v>
      </c>
      <c r="C629" s="145" t="s">
        <v>1575</v>
      </c>
      <c r="D629" s="118">
        <f t="shared" si="126"/>
        <v>6000000</v>
      </c>
      <c r="E629" s="118">
        <f t="shared" si="126"/>
        <v>0</v>
      </c>
      <c r="F629" s="119">
        <f t="shared" si="127"/>
        <v>6000000</v>
      </c>
    </row>
    <row r="630" spans="1:6" s="4" customFormat="1" ht="34.5" x14ac:dyDescent="0.25">
      <c r="A630" s="123" t="s">
        <v>144</v>
      </c>
      <c r="B630" s="124" t="s">
        <v>110</v>
      </c>
      <c r="C630" s="145" t="s">
        <v>1574</v>
      </c>
      <c r="D630" s="118">
        <v>6000000</v>
      </c>
      <c r="E630" s="125"/>
      <c r="F630" s="119">
        <f t="shared" si="127"/>
        <v>6000000</v>
      </c>
    </row>
    <row r="631" spans="1:6" s="122" customFormat="1" ht="34.5" x14ac:dyDescent="0.25">
      <c r="A631" s="120" t="s">
        <v>1039</v>
      </c>
      <c r="B631" s="121" t="s">
        <v>110</v>
      </c>
      <c r="C631" s="143" t="s">
        <v>654</v>
      </c>
      <c r="D631" s="116">
        <f>D632</f>
        <v>100000</v>
      </c>
      <c r="E631" s="116">
        <f>E632</f>
        <v>0</v>
      </c>
      <c r="F631" s="117">
        <f t="shared" si="104"/>
        <v>100000</v>
      </c>
    </row>
    <row r="632" spans="1:6" s="122" customFormat="1" ht="45.75" x14ac:dyDescent="0.25">
      <c r="A632" s="120" t="s">
        <v>241</v>
      </c>
      <c r="B632" s="121" t="s">
        <v>110</v>
      </c>
      <c r="C632" s="143" t="s">
        <v>655</v>
      </c>
      <c r="D632" s="116">
        <f>D633+D647+D661+D678</f>
        <v>100000</v>
      </c>
      <c r="E632" s="116">
        <f>E633+E647+E661+E678</f>
        <v>0</v>
      </c>
      <c r="F632" s="117">
        <f t="shared" si="104"/>
        <v>100000</v>
      </c>
    </row>
    <row r="633" spans="1:6" s="122" customFormat="1" x14ac:dyDescent="0.25">
      <c r="A633" s="120" t="s">
        <v>112</v>
      </c>
      <c r="B633" s="121" t="s">
        <v>110</v>
      </c>
      <c r="C633" s="143" t="s">
        <v>656</v>
      </c>
      <c r="D633" s="116">
        <f>D634+D643+D638</f>
        <v>100000</v>
      </c>
      <c r="E633" s="116">
        <f>E634+E643+E638</f>
        <v>0</v>
      </c>
      <c r="F633" s="117">
        <f t="shared" si="104"/>
        <v>100000</v>
      </c>
    </row>
    <row r="634" spans="1:6" s="4" customFormat="1" ht="23.25" hidden="1" x14ac:dyDescent="0.25">
      <c r="A634" s="123" t="s">
        <v>160</v>
      </c>
      <c r="B634" s="124" t="s">
        <v>110</v>
      </c>
      <c r="C634" s="145" t="s">
        <v>657</v>
      </c>
      <c r="D634" s="118">
        <f t="shared" ref="D634:E636" si="128">D635</f>
        <v>0</v>
      </c>
      <c r="E634" s="118">
        <f t="shared" si="128"/>
        <v>0</v>
      </c>
      <c r="F634" s="119" t="str">
        <f t="shared" si="104"/>
        <v>-</v>
      </c>
    </row>
    <row r="635" spans="1:6" s="4" customFormat="1" ht="23.25" hidden="1" x14ac:dyDescent="0.25">
      <c r="A635" s="123" t="s">
        <v>113</v>
      </c>
      <c r="B635" s="124" t="s">
        <v>110</v>
      </c>
      <c r="C635" s="145" t="s">
        <v>658</v>
      </c>
      <c r="D635" s="118">
        <f t="shared" si="128"/>
        <v>0</v>
      </c>
      <c r="E635" s="118">
        <f t="shared" si="128"/>
        <v>0</v>
      </c>
      <c r="F635" s="119" t="str">
        <f t="shared" si="104"/>
        <v>-</v>
      </c>
    </row>
    <row r="636" spans="1:6" s="4" customFormat="1" ht="34.5" hidden="1" x14ac:dyDescent="0.25">
      <c r="A636" s="123" t="s">
        <v>1164</v>
      </c>
      <c r="B636" s="124" t="s">
        <v>110</v>
      </c>
      <c r="C636" s="145" t="s">
        <v>659</v>
      </c>
      <c r="D636" s="118">
        <f t="shared" si="128"/>
        <v>0</v>
      </c>
      <c r="E636" s="118">
        <f t="shared" si="128"/>
        <v>0</v>
      </c>
      <c r="F636" s="119" t="str">
        <f t="shared" si="104"/>
        <v>-</v>
      </c>
    </row>
    <row r="637" spans="1:6" s="4" customFormat="1" hidden="1" x14ac:dyDescent="0.25">
      <c r="A637" s="123" t="s">
        <v>1285</v>
      </c>
      <c r="B637" s="124" t="s">
        <v>110</v>
      </c>
      <c r="C637" s="145" t="s">
        <v>660</v>
      </c>
      <c r="D637" s="118">
        <v>0</v>
      </c>
      <c r="E637" s="125">
        <v>0</v>
      </c>
      <c r="F637" s="119" t="str">
        <f t="shared" si="104"/>
        <v>-</v>
      </c>
    </row>
    <row r="638" spans="1:6" s="4" customFormat="1" hidden="1" x14ac:dyDescent="0.25">
      <c r="A638" s="128" t="s">
        <v>1038</v>
      </c>
      <c r="B638" s="124" t="s">
        <v>110</v>
      </c>
      <c r="C638" s="145" t="s">
        <v>975</v>
      </c>
      <c r="D638" s="118">
        <f t="shared" ref="D638:E639" si="129">D639</f>
        <v>0</v>
      </c>
      <c r="E638" s="118">
        <f t="shared" si="129"/>
        <v>0</v>
      </c>
      <c r="F638" s="119" t="str">
        <f t="shared" ref="F638:F642" si="130">IF(OR(D638="-",E638=D638),"-",D638-IF(E638="-",0,E638))</f>
        <v>-</v>
      </c>
    </row>
    <row r="639" spans="1:6" s="4" customFormat="1" ht="23.25" hidden="1" x14ac:dyDescent="0.25">
      <c r="A639" s="123" t="s">
        <v>113</v>
      </c>
      <c r="B639" s="124" t="s">
        <v>110</v>
      </c>
      <c r="C639" s="145" t="s">
        <v>976</v>
      </c>
      <c r="D639" s="118">
        <f t="shared" si="129"/>
        <v>0</v>
      </c>
      <c r="E639" s="118">
        <f t="shared" si="129"/>
        <v>0</v>
      </c>
      <c r="F639" s="119" t="str">
        <f t="shared" si="130"/>
        <v>-</v>
      </c>
    </row>
    <row r="640" spans="1:6" s="4" customFormat="1" ht="34.5" hidden="1" x14ac:dyDescent="0.25">
      <c r="A640" s="123" t="s">
        <v>1164</v>
      </c>
      <c r="B640" s="124" t="s">
        <v>110</v>
      </c>
      <c r="C640" s="145" t="s">
        <v>977</v>
      </c>
      <c r="D640" s="118">
        <f>D641+D642</f>
        <v>0</v>
      </c>
      <c r="E640" s="118">
        <f>E641+E642</f>
        <v>0</v>
      </c>
      <c r="F640" s="119" t="str">
        <f t="shared" si="130"/>
        <v>-</v>
      </c>
    </row>
    <row r="641" spans="1:6" s="4" customFormat="1" ht="34.5" hidden="1" x14ac:dyDescent="0.25">
      <c r="A641" s="123" t="s">
        <v>670</v>
      </c>
      <c r="B641" s="124" t="s">
        <v>110</v>
      </c>
      <c r="C641" s="145" t="s">
        <v>1056</v>
      </c>
      <c r="D641" s="118">
        <v>0</v>
      </c>
      <c r="E641" s="125"/>
      <c r="F641" s="119" t="str">
        <f t="shared" ref="F641" si="131">IF(OR(D641="-",E641=D641),"-",D641-IF(E641="-",0,E641))</f>
        <v>-</v>
      </c>
    </row>
    <row r="642" spans="1:6" s="4" customFormat="1" ht="34.5" hidden="1" x14ac:dyDescent="0.25">
      <c r="A642" s="123" t="s">
        <v>114</v>
      </c>
      <c r="B642" s="124" t="s">
        <v>110</v>
      </c>
      <c r="C642" s="145" t="s">
        <v>978</v>
      </c>
      <c r="D642" s="118">
        <v>0</v>
      </c>
      <c r="E642" s="125">
        <v>0</v>
      </c>
      <c r="F642" s="119" t="str">
        <f t="shared" si="130"/>
        <v>-</v>
      </c>
    </row>
    <row r="643" spans="1:6" s="4" customFormat="1" ht="20.25" customHeight="1" x14ac:dyDescent="0.25">
      <c r="A643" s="123" t="s">
        <v>171</v>
      </c>
      <c r="B643" s="124" t="s">
        <v>110</v>
      </c>
      <c r="C643" s="145" t="s">
        <v>661</v>
      </c>
      <c r="D643" s="118">
        <f t="shared" ref="D643:E645" si="132">D644</f>
        <v>100000</v>
      </c>
      <c r="E643" s="118">
        <f t="shared" si="132"/>
        <v>0</v>
      </c>
      <c r="F643" s="119">
        <f t="shared" si="104"/>
        <v>100000</v>
      </c>
    </row>
    <row r="644" spans="1:6" s="4" customFormat="1" ht="23.25" x14ac:dyDescent="0.25">
      <c r="A644" s="123" t="s">
        <v>113</v>
      </c>
      <c r="B644" s="124" t="s">
        <v>110</v>
      </c>
      <c r="C644" s="145" t="s">
        <v>662</v>
      </c>
      <c r="D644" s="118">
        <f t="shared" si="132"/>
        <v>100000</v>
      </c>
      <c r="E644" s="118">
        <f t="shared" si="132"/>
        <v>0</v>
      </c>
      <c r="F644" s="119">
        <f t="shared" si="104"/>
        <v>100000</v>
      </c>
    </row>
    <row r="645" spans="1:6" s="4" customFormat="1" ht="34.5" x14ac:dyDescent="0.25">
      <c r="A645" s="123" t="s">
        <v>1164</v>
      </c>
      <c r="B645" s="124" t="s">
        <v>110</v>
      </c>
      <c r="C645" s="145" t="s">
        <v>663</v>
      </c>
      <c r="D645" s="118">
        <f t="shared" si="132"/>
        <v>100000</v>
      </c>
      <c r="E645" s="118">
        <f t="shared" si="132"/>
        <v>0</v>
      </c>
      <c r="F645" s="119">
        <f t="shared" si="104"/>
        <v>100000</v>
      </c>
    </row>
    <row r="646" spans="1:6" s="4" customFormat="1" x14ac:dyDescent="0.25">
      <c r="A646" s="123" t="s">
        <v>1285</v>
      </c>
      <c r="B646" s="124" t="s">
        <v>110</v>
      </c>
      <c r="C646" s="145" t="s">
        <v>664</v>
      </c>
      <c r="D646" s="118">
        <v>100000</v>
      </c>
      <c r="E646" s="125">
        <v>0</v>
      </c>
      <c r="F646" s="119">
        <f t="shared" ref="F646:F760" si="133">IF(OR(D646="-",E646=D646),"-",D646-IF(E646="-",0,E646))</f>
        <v>100000</v>
      </c>
    </row>
    <row r="647" spans="1:6" s="122" customFormat="1" ht="45.75" hidden="1" x14ac:dyDescent="0.25">
      <c r="A647" s="320" t="s">
        <v>169</v>
      </c>
      <c r="B647" s="321" t="s">
        <v>110</v>
      </c>
      <c r="C647" s="322" t="s">
        <v>665</v>
      </c>
      <c r="D647" s="323">
        <f>D652+D648+D657</f>
        <v>0</v>
      </c>
      <c r="E647" s="323">
        <f>E652+E648+E657</f>
        <v>0</v>
      </c>
      <c r="F647" s="324" t="str">
        <f t="shared" si="133"/>
        <v>-</v>
      </c>
    </row>
    <row r="648" spans="1:6" s="278" customFormat="1" ht="45" hidden="1" x14ac:dyDescent="0.25">
      <c r="A648" s="335" t="s">
        <v>1151</v>
      </c>
      <c r="B648" s="321" t="s">
        <v>110</v>
      </c>
      <c r="C648" s="322" t="s">
        <v>1149</v>
      </c>
      <c r="D648" s="323">
        <f t="shared" ref="D648:E649" si="134">D649</f>
        <v>0</v>
      </c>
      <c r="E648" s="323">
        <f t="shared" si="134"/>
        <v>0</v>
      </c>
      <c r="F648" s="324" t="str">
        <f>IF(OR(D648="-",E648=D648),"-",D648-IF(E648="-",0,E648))</f>
        <v>-</v>
      </c>
    </row>
    <row r="649" spans="1:6" s="280" customFormat="1" ht="34.5" hidden="1" x14ac:dyDescent="0.25">
      <c r="A649" s="325" t="s">
        <v>142</v>
      </c>
      <c r="B649" s="326" t="s">
        <v>110</v>
      </c>
      <c r="C649" s="327" t="s">
        <v>1150</v>
      </c>
      <c r="D649" s="328">
        <f t="shared" si="134"/>
        <v>0</v>
      </c>
      <c r="E649" s="328">
        <f t="shared" si="134"/>
        <v>0</v>
      </c>
      <c r="F649" s="329" t="str">
        <f>IF(OR(D649="-",E649=D649),"-",D649-IF(E649="-",0,E649))</f>
        <v>-</v>
      </c>
    </row>
    <row r="650" spans="1:6" s="271" customFormat="1" hidden="1" x14ac:dyDescent="0.25">
      <c r="A650" s="325" t="s">
        <v>143</v>
      </c>
      <c r="B650" s="326" t="s">
        <v>110</v>
      </c>
      <c r="C650" s="331" t="s">
        <v>1152</v>
      </c>
      <c r="D650" s="328">
        <f>D651</f>
        <v>0</v>
      </c>
      <c r="E650" s="328">
        <f>E651</f>
        <v>0</v>
      </c>
      <c r="F650" s="329" t="str">
        <f>IF(OR(D650="-",E650=D650),"-",D650-IF(E650="-",0,E650))</f>
        <v>-</v>
      </c>
    </row>
    <row r="651" spans="1:6" s="271" customFormat="1" ht="34.5" hidden="1" x14ac:dyDescent="0.25">
      <c r="A651" s="325" t="s">
        <v>144</v>
      </c>
      <c r="B651" s="326" t="s">
        <v>110</v>
      </c>
      <c r="C651" s="331" t="s">
        <v>1153</v>
      </c>
      <c r="D651" s="328">
        <v>0</v>
      </c>
      <c r="E651" s="328">
        <v>0</v>
      </c>
      <c r="F651" s="329" t="str">
        <f>IF(OR(D651="-",E651=D651),"-",D651-IF(E651="-",0,E651))</f>
        <v>-</v>
      </c>
    </row>
    <row r="652" spans="1:6" s="271" customFormat="1" ht="23.25" hidden="1" x14ac:dyDescent="0.25">
      <c r="A652" s="325" t="s">
        <v>666</v>
      </c>
      <c r="B652" s="326" t="s">
        <v>110</v>
      </c>
      <c r="C652" s="327" t="s">
        <v>667</v>
      </c>
      <c r="D652" s="328">
        <f t="shared" ref="D652:E654" si="135">D653</f>
        <v>0</v>
      </c>
      <c r="E652" s="328">
        <f t="shared" si="135"/>
        <v>0</v>
      </c>
      <c r="F652" s="329" t="str">
        <f t="shared" si="133"/>
        <v>-</v>
      </c>
    </row>
    <row r="653" spans="1:6" s="271" customFormat="1" ht="23.25" hidden="1" x14ac:dyDescent="0.25">
      <c r="A653" s="325" t="s">
        <v>113</v>
      </c>
      <c r="B653" s="326" t="s">
        <v>110</v>
      </c>
      <c r="C653" s="327" t="s">
        <v>668</v>
      </c>
      <c r="D653" s="328">
        <f t="shared" si="135"/>
        <v>0</v>
      </c>
      <c r="E653" s="328">
        <f t="shared" si="135"/>
        <v>0</v>
      </c>
      <c r="F653" s="329" t="str">
        <f t="shared" si="133"/>
        <v>-</v>
      </c>
    </row>
    <row r="654" spans="1:6" s="271" customFormat="1" ht="34.5" hidden="1" x14ac:dyDescent="0.25">
      <c r="A654" s="325" t="s">
        <v>1164</v>
      </c>
      <c r="B654" s="326" t="s">
        <v>110</v>
      </c>
      <c r="C654" s="327" t="s">
        <v>669</v>
      </c>
      <c r="D654" s="328">
        <f t="shared" si="135"/>
        <v>0</v>
      </c>
      <c r="E654" s="328">
        <f t="shared" si="135"/>
        <v>0</v>
      </c>
      <c r="F654" s="329" t="str">
        <f t="shared" si="133"/>
        <v>-</v>
      </c>
    </row>
    <row r="655" spans="1:6" s="271" customFormat="1" ht="34.5" hidden="1" x14ac:dyDescent="0.25">
      <c r="A655" s="325" t="s">
        <v>670</v>
      </c>
      <c r="B655" s="326" t="s">
        <v>110</v>
      </c>
      <c r="C655" s="327" t="s">
        <v>671</v>
      </c>
      <c r="D655" s="328">
        <v>0</v>
      </c>
      <c r="E655" s="330">
        <v>0</v>
      </c>
      <c r="F655" s="329" t="str">
        <f t="shared" si="133"/>
        <v>-</v>
      </c>
    </row>
    <row r="656" spans="1:6" s="193" customFormat="1" hidden="1" x14ac:dyDescent="0.25">
      <c r="A656" s="335"/>
      <c r="B656" s="321" t="s">
        <v>110</v>
      </c>
      <c r="C656" s="322" t="s">
        <v>1291</v>
      </c>
      <c r="D656" s="323">
        <v>0</v>
      </c>
      <c r="E656" s="323">
        <f>E657</f>
        <v>0</v>
      </c>
      <c r="F656" s="324" t="str">
        <f>IF(OR(D656="-",E656=D656),"-",D656-IF(E656="-",0,E656))</f>
        <v>-</v>
      </c>
    </row>
    <row r="657" spans="1:6" s="4" customFormat="1" ht="34.5" hidden="1" x14ac:dyDescent="0.25">
      <c r="A657" s="320" t="s">
        <v>1307</v>
      </c>
      <c r="B657" s="321" t="s">
        <v>110</v>
      </c>
      <c r="C657" s="322" t="s">
        <v>1292</v>
      </c>
      <c r="D657" s="323">
        <f t="shared" ref="D657:E659" si="136">D658</f>
        <v>0</v>
      </c>
      <c r="E657" s="323">
        <f t="shared" si="136"/>
        <v>0</v>
      </c>
      <c r="F657" s="324" t="str">
        <f t="shared" ref="F657:F660" si="137">IF(OR(D657="-",E657=D657),"-",D657-IF(E657="-",0,E657))</f>
        <v>-</v>
      </c>
    </row>
    <row r="658" spans="1:6" s="4" customFormat="1" ht="23.25" hidden="1" x14ac:dyDescent="0.25">
      <c r="A658" s="325" t="s">
        <v>113</v>
      </c>
      <c r="B658" s="326" t="s">
        <v>110</v>
      </c>
      <c r="C658" s="327" t="s">
        <v>1293</v>
      </c>
      <c r="D658" s="328">
        <f t="shared" si="136"/>
        <v>0</v>
      </c>
      <c r="E658" s="328">
        <f t="shared" si="136"/>
        <v>0</v>
      </c>
      <c r="F658" s="329" t="str">
        <f t="shared" si="137"/>
        <v>-</v>
      </c>
    </row>
    <row r="659" spans="1:6" s="4" customFormat="1" ht="34.5" hidden="1" x14ac:dyDescent="0.25">
      <c r="A659" s="325" t="s">
        <v>1164</v>
      </c>
      <c r="B659" s="326" t="s">
        <v>110</v>
      </c>
      <c r="C659" s="327" t="s">
        <v>1294</v>
      </c>
      <c r="D659" s="328">
        <f t="shared" si="136"/>
        <v>0</v>
      </c>
      <c r="E659" s="328">
        <f t="shared" si="136"/>
        <v>0</v>
      </c>
      <c r="F659" s="329" t="str">
        <f t="shared" si="137"/>
        <v>-</v>
      </c>
    </row>
    <row r="660" spans="1:6" s="4" customFormat="1" ht="34.5" hidden="1" x14ac:dyDescent="0.25">
      <c r="A660" s="325" t="s">
        <v>670</v>
      </c>
      <c r="B660" s="326" t="s">
        <v>110</v>
      </c>
      <c r="C660" s="327" t="s">
        <v>1295</v>
      </c>
      <c r="D660" s="328">
        <v>0</v>
      </c>
      <c r="E660" s="330">
        <v>0</v>
      </c>
      <c r="F660" s="329" t="str">
        <f t="shared" si="137"/>
        <v>-</v>
      </c>
    </row>
    <row r="661" spans="1:6" s="4" customFormat="1" ht="34.5" hidden="1" x14ac:dyDescent="0.25">
      <c r="A661" s="320" t="s">
        <v>618</v>
      </c>
      <c r="B661" s="321" t="s">
        <v>110</v>
      </c>
      <c r="C661" s="322" t="s">
        <v>672</v>
      </c>
      <c r="D661" s="323">
        <f>D670+D662+D674+D666</f>
        <v>0</v>
      </c>
      <c r="E661" s="323">
        <f>E670+E662+E674+E666</f>
        <v>0</v>
      </c>
      <c r="F661" s="324" t="str">
        <f t="shared" si="133"/>
        <v>-</v>
      </c>
    </row>
    <row r="662" spans="1:6" s="186" customFormat="1" hidden="1" x14ac:dyDescent="0.25">
      <c r="A662" s="336" t="s">
        <v>1040</v>
      </c>
      <c r="B662" s="326" t="s">
        <v>110</v>
      </c>
      <c r="C662" s="327" t="s">
        <v>979</v>
      </c>
      <c r="D662" s="328">
        <f t="shared" ref="D662:E664" si="138">D663</f>
        <v>0</v>
      </c>
      <c r="E662" s="328">
        <f t="shared" si="138"/>
        <v>0</v>
      </c>
      <c r="F662" s="329" t="str">
        <f t="shared" ref="F662:F669" si="139">IF(OR(D662="-",E662=D662),"-",D662-IF(E662="-",0,E662))</f>
        <v>-</v>
      </c>
    </row>
    <row r="663" spans="1:6" s="186" customFormat="1" ht="37.5" hidden="1" customHeight="1" x14ac:dyDescent="0.25">
      <c r="A663" s="325" t="s">
        <v>142</v>
      </c>
      <c r="B663" s="326" t="s">
        <v>110</v>
      </c>
      <c r="C663" s="327" t="s">
        <v>980</v>
      </c>
      <c r="D663" s="328">
        <f t="shared" si="138"/>
        <v>0</v>
      </c>
      <c r="E663" s="328">
        <f t="shared" si="138"/>
        <v>0</v>
      </c>
      <c r="F663" s="329" t="str">
        <f t="shared" si="139"/>
        <v>-</v>
      </c>
    </row>
    <row r="664" spans="1:6" s="186" customFormat="1" hidden="1" x14ac:dyDescent="0.25">
      <c r="A664" s="325" t="s">
        <v>143</v>
      </c>
      <c r="B664" s="326" t="s">
        <v>110</v>
      </c>
      <c r="C664" s="327" t="s">
        <v>981</v>
      </c>
      <c r="D664" s="328">
        <f t="shared" si="138"/>
        <v>0</v>
      </c>
      <c r="E664" s="328">
        <f t="shared" si="138"/>
        <v>0</v>
      </c>
      <c r="F664" s="329" t="str">
        <f t="shared" si="139"/>
        <v>-</v>
      </c>
    </row>
    <row r="665" spans="1:6" s="186" customFormat="1" ht="38.25" hidden="1" customHeight="1" x14ac:dyDescent="0.25">
      <c r="A665" s="325" t="s">
        <v>144</v>
      </c>
      <c r="B665" s="326" t="s">
        <v>110</v>
      </c>
      <c r="C665" s="327" t="s">
        <v>982</v>
      </c>
      <c r="D665" s="328">
        <v>0</v>
      </c>
      <c r="E665" s="330"/>
      <c r="F665" s="329" t="str">
        <f t="shared" si="139"/>
        <v>-</v>
      </c>
    </row>
    <row r="666" spans="1:6" s="4" customFormat="1" ht="23.25" hidden="1" x14ac:dyDescent="0.25">
      <c r="A666" s="325" t="s">
        <v>1114</v>
      </c>
      <c r="B666" s="326" t="s">
        <v>110</v>
      </c>
      <c r="C666" s="327" t="s">
        <v>1113</v>
      </c>
      <c r="D666" s="328">
        <f t="shared" ref="D666:E667" si="140">D667</f>
        <v>0</v>
      </c>
      <c r="E666" s="328">
        <f t="shared" si="140"/>
        <v>0</v>
      </c>
      <c r="F666" s="329" t="str">
        <f t="shared" si="139"/>
        <v>-</v>
      </c>
    </row>
    <row r="667" spans="1:6" s="4" customFormat="1" ht="34.5" hidden="1" x14ac:dyDescent="0.25">
      <c r="A667" s="325" t="s">
        <v>142</v>
      </c>
      <c r="B667" s="326" t="s">
        <v>110</v>
      </c>
      <c r="C667" s="327" t="s">
        <v>1112</v>
      </c>
      <c r="D667" s="328">
        <f t="shared" si="140"/>
        <v>0</v>
      </c>
      <c r="E667" s="328">
        <f t="shared" si="140"/>
        <v>0</v>
      </c>
      <c r="F667" s="329" t="str">
        <f t="shared" si="139"/>
        <v>-</v>
      </c>
    </row>
    <row r="668" spans="1:6" s="4" customFormat="1" hidden="1" x14ac:dyDescent="0.25">
      <c r="A668" s="325" t="s">
        <v>143</v>
      </c>
      <c r="B668" s="326" t="s">
        <v>110</v>
      </c>
      <c r="C668" s="327" t="s">
        <v>1111</v>
      </c>
      <c r="D668" s="328">
        <f>D669</f>
        <v>0</v>
      </c>
      <c r="E668" s="328">
        <f>E669</f>
        <v>0</v>
      </c>
      <c r="F668" s="329" t="str">
        <f t="shared" si="139"/>
        <v>-</v>
      </c>
    </row>
    <row r="669" spans="1:6" s="4" customFormat="1" ht="34.5" hidden="1" x14ac:dyDescent="0.25">
      <c r="A669" s="325" t="s">
        <v>144</v>
      </c>
      <c r="B669" s="326" t="s">
        <v>110</v>
      </c>
      <c r="C669" s="327" t="s">
        <v>1110</v>
      </c>
      <c r="D669" s="328">
        <v>0</v>
      </c>
      <c r="E669" s="330">
        <v>0</v>
      </c>
      <c r="F669" s="329" t="str">
        <f t="shared" si="139"/>
        <v>-</v>
      </c>
    </row>
    <row r="670" spans="1:6" s="115" customFormat="1" hidden="1" x14ac:dyDescent="0.25">
      <c r="A670" s="325" t="s">
        <v>57</v>
      </c>
      <c r="B670" s="326" t="s">
        <v>110</v>
      </c>
      <c r="C670" s="327" t="s">
        <v>983</v>
      </c>
      <c r="D670" s="328">
        <f t="shared" ref="D670:E672" si="141">D671</f>
        <v>0</v>
      </c>
      <c r="E670" s="328">
        <f t="shared" si="141"/>
        <v>0</v>
      </c>
      <c r="F670" s="329" t="str">
        <f t="shared" si="133"/>
        <v>-</v>
      </c>
    </row>
    <row r="671" spans="1:6" s="115" customFormat="1" ht="39.75" hidden="1" customHeight="1" x14ac:dyDescent="0.25">
      <c r="A671" s="325" t="s">
        <v>142</v>
      </c>
      <c r="B671" s="326" t="s">
        <v>110</v>
      </c>
      <c r="C671" s="327" t="s">
        <v>673</v>
      </c>
      <c r="D671" s="328">
        <f t="shared" si="141"/>
        <v>0</v>
      </c>
      <c r="E671" s="328">
        <f t="shared" si="141"/>
        <v>0</v>
      </c>
      <c r="F671" s="329" t="str">
        <f t="shared" si="133"/>
        <v>-</v>
      </c>
    </row>
    <row r="672" spans="1:6" s="115" customFormat="1" hidden="1" x14ac:dyDescent="0.25">
      <c r="A672" s="325" t="s">
        <v>143</v>
      </c>
      <c r="B672" s="326" t="s">
        <v>110</v>
      </c>
      <c r="C672" s="327" t="s">
        <v>674</v>
      </c>
      <c r="D672" s="328">
        <f t="shared" si="141"/>
        <v>0</v>
      </c>
      <c r="E672" s="328">
        <f t="shared" si="141"/>
        <v>0</v>
      </c>
      <c r="F672" s="329" t="str">
        <f t="shared" si="133"/>
        <v>-</v>
      </c>
    </row>
    <row r="673" spans="1:6" s="115" customFormat="1" ht="38.25" hidden="1" customHeight="1" x14ac:dyDescent="0.25">
      <c r="A673" s="325" t="s">
        <v>144</v>
      </c>
      <c r="B673" s="326" t="s">
        <v>110</v>
      </c>
      <c r="C673" s="327" t="s">
        <v>675</v>
      </c>
      <c r="D673" s="328"/>
      <c r="E673" s="330"/>
      <c r="F673" s="329" t="str">
        <f t="shared" si="133"/>
        <v>-</v>
      </c>
    </row>
    <row r="674" spans="1:6" s="115" customFormat="1" hidden="1" x14ac:dyDescent="0.25">
      <c r="A674" s="325" t="s">
        <v>58</v>
      </c>
      <c r="B674" s="326" t="s">
        <v>110</v>
      </c>
      <c r="C674" s="327" t="s">
        <v>676</v>
      </c>
      <c r="D674" s="328">
        <f t="shared" ref="D674:E676" si="142">D675</f>
        <v>0</v>
      </c>
      <c r="E674" s="328">
        <f t="shared" si="142"/>
        <v>0</v>
      </c>
      <c r="F674" s="329" t="str">
        <f t="shared" si="133"/>
        <v>-</v>
      </c>
    </row>
    <row r="675" spans="1:6" s="115" customFormat="1" ht="34.5" hidden="1" x14ac:dyDescent="0.25">
      <c r="A675" s="325" t="s">
        <v>142</v>
      </c>
      <c r="B675" s="326" t="s">
        <v>110</v>
      </c>
      <c r="C675" s="327" t="s">
        <v>677</v>
      </c>
      <c r="D675" s="328">
        <f t="shared" si="142"/>
        <v>0</v>
      </c>
      <c r="E675" s="328">
        <f t="shared" si="142"/>
        <v>0</v>
      </c>
      <c r="F675" s="329" t="str">
        <f t="shared" si="133"/>
        <v>-</v>
      </c>
    </row>
    <row r="676" spans="1:6" s="115" customFormat="1" hidden="1" x14ac:dyDescent="0.25">
      <c r="A676" s="325" t="s">
        <v>143</v>
      </c>
      <c r="B676" s="326" t="s">
        <v>110</v>
      </c>
      <c r="C676" s="327" t="s">
        <v>678</v>
      </c>
      <c r="D676" s="328">
        <f t="shared" si="142"/>
        <v>0</v>
      </c>
      <c r="E676" s="328">
        <f t="shared" si="142"/>
        <v>0</v>
      </c>
      <c r="F676" s="329" t="str">
        <f t="shared" si="133"/>
        <v>-</v>
      </c>
    </row>
    <row r="677" spans="1:6" s="115" customFormat="1" ht="34.5" hidden="1" x14ac:dyDescent="0.25">
      <c r="A677" s="325" t="s">
        <v>144</v>
      </c>
      <c r="B677" s="326" t="s">
        <v>110</v>
      </c>
      <c r="C677" s="327" t="s">
        <v>679</v>
      </c>
      <c r="D677" s="328"/>
      <c r="E677" s="330"/>
      <c r="F677" s="329" t="str">
        <f t="shared" si="133"/>
        <v>-</v>
      </c>
    </row>
    <row r="678" spans="1:6" s="4" customFormat="1" ht="45.75" hidden="1" x14ac:dyDescent="0.25">
      <c r="A678" s="320" t="s">
        <v>254</v>
      </c>
      <c r="B678" s="321" t="s">
        <v>110</v>
      </c>
      <c r="C678" s="322" t="s">
        <v>680</v>
      </c>
      <c r="D678" s="323">
        <f>D683+D679</f>
        <v>0</v>
      </c>
      <c r="E678" s="323">
        <f>E683+E679</f>
        <v>0</v>
      </c>
      <c r="F678" s="324" t="str">
        <f t="shared" si="133"/>
        <v>-</v>
      </c>
    </row>
    <row r="679" spans="1:6" s="4" customFormat="1" ht="33.75" hidden="1" x14ac:dyDescent="0.25">
      <c r="A679" s="334" t="s">
        <v>1170</v>
      </c>
      <c r="B679" s="326" t="s">
        <v>110</v>
      </c>
      <c r="C679" s="327" t="s">
        <v>1166</v>
      </c>
      <c r="D679" s="328">
        <f t="shared" ref="D679:E681" si="143">D680</f>
        <v>0</v>
      </c>
      <c r="E679" s="328">
        <f t="shared" si="143"/>
        <v>0</v>
      </c>
      <c r="F679" s="329" t="str">
        <f t="shared" ref="F679:F682" si="144">IF(OR(D679="-",E679=D679),"-",D679-IF(E679="-",0,E679))</f>
        <v>-</v>
      </c>
    </row>
    <row r="680" spans="1:6" s="4" customFormat="1" ht="33.75" hidden="1" x14ac:dyDescent="0.25">
      <c r="A680" s="336" t="s">
        <v>142</v>
      </c>
      <c r="B680" s="326" t="s">
        <v>110</v>
      </c>
      <c r="C680" s="327" t="s">
        <v>1167</v>
      </c>
      <c r="D680" s="328">
        <f t="shared" si="143"/>
        <v>0</v>
      </c>
      <c r="E680" s="328">
        <f t="shared" si="143"/>
        <v>0</v>
      </c>
      <c r="F680" s="329" t="str">
        <f t="shared" si="144"/>
        <v>-</v>
      </c>
    </row>
    <row r="681" spans="1:6" s="4" customFormat="1" hidden="1" x14ac:dyDescent="0.25">
      <c r="A681" s="336" t="s">
        <v>143</v>
      </c>
      <c r="B681" s="326" t="s">
        <v>110</v>
      </c>
      <c r="C681" s="327" t="s">
        <v>1168</v>
      </c>
      <c r="D681" s="328">
        <f>D682</f>
        <v>0</v>
      </c>
      <c r="E681" s="328">
        <f t="shared" si="143"/>
        <v>0</v>
      </c>
      <c r="F681" s="329" t="str">
        <f t="shared" si="144"/>
        <v>-</v>
      </c>
    </row>
    <row r="682" spans="1:6" s="4" customFormat="1" ht="34.5" hidden="1" x14ac:dyDescent="0.25">
      <c r="A682" s="325" t="s">
        <v>144</v>
      </c>
      <c r="B682" s="326" t="s">
        <v>110</v>
      </c>
      <c r="C682" s="327" t="s">
        <v>1169</v>
      </c>
      <c r="D682" s="328">
        <v>0</v>
      </c>
      <c r="E682" s="330">
        <v>0</v>
      </c>
      <c r="F682" s="329" t="str">
        <f t="shared" si="144"/>
        <v>-</v>
      </c>
    </row>
    <row r="683" spans="1:6" s="4" customFormat="1" ht="34.5" hidden="1" x14ac:dyDescent="0.25">
      <c r="A683" s="325" t="s">
        <v>681</v>
      </c>
      <c r="B683" s="326" t="s">
        <v>110</v>
      </c>
      <c r="C683" s="327" t="s">
        <v>682</v>
      </c>
      <c r="D683" s="328">
        <f>D684+D687</f>
        <v>0</v>
      </c>
      <c r="E683" s="328">
        <f>E687</f>
        <v>0</v>
      </c>
      <c r="F683" s="329" t="str">
        <f t="shared" si="133"/>
        <v>-</v>
      </c>
    </row>
    <row r="684" spans="1:6" s="181" customFormat="1" ht="33.75" hidden="1" x14ac:dyDescent="0.25">
      <c r="A684" s="336" t="s">
        <v>142</v>
      </c>
      <c r="B684" s="326" t="s">
        <v>110</v>
      </c>
      <c r="C684" s="327" t="s">
        <v>1237</v>
      </c>
      <c r="D684" s="328">
        <f t="shared" ref="D684:E685" si="145">D685</f>
        <v>0</v>
      </c>
      <c r="E684" s="328">
        <f t="shared" si="145"/>
        <v>0</v>
      </c>
      <c r="F684" s="329" t="str">
        <f t="shared" si="133"/>
        <v>-</v>
      </c>
    </row>
    <row r="685" spans="1:6" s="181" customFormat="1" hidden="1" x14ac:dyDescent="0.25">
      <c r="A685" s="336" t="s">
        <v>143</v>
      </c>
      <c r="B685" s="326" t="s">
        <v>110</v>
      </c>
      <c r="C685" s="327" t="s">
        <v>1238</v>
      </c>
      <c r="D685" s="328">
        <f t="shared" si="145"/>
        <v>0</v>
      </c>
      <c r="E685" s="328">
        <f t="shared" si="145"/>
        <v>0</v>
      </c>
      <c r="F685" s="329" t="str">
        <f t="shared" si="133"/>
        <v>-</v>
      </c>
    </row>
    <row r="686" spans="1:6" s="181" customFormat="1" ht="34.5" hidden="1" x14ac:dyDescent="0.25">
      <c r="A686" s="325" t="s">
        <v>144</v>
      </c>
      <c r="B686" s="326" t="s">
        <v>110</v>
      </c>
      <c r="C686" s="327" t="s">
        <v>1260</v>
      </c>
      <c r="D686" s="328">
        <v>0</v>
      </c>
      <c r="E686" s="330"/>
      <c r="F686" s="329" t="str">
        <f t="shared" si="133"/>
        <v>-</v>
      </c>
    </row>
    <row r="687" spans="1:6" s="4" customFormat="1" ht="23.25" hidden="1" x14ac:dyDescent="0.25">
      <c r="A687" s="325" t="s">
        <v>113</v>
      </c>
      <c r="B687" s="326" t="s">
        <v>110</v>
      </c>
      <c r="C687" s="327" t="s">
        <v>683</v>
      </c>
      <c r="D687" s="328">
        <f t="shared" ref="D687:E688" si="146">D688</f>
        <v>0</v>
      </c>
      <c r="E687" s="328">
        <f t="shared" si="146"/>
        <v>0</v>
      </c>
      <c r="F687" s="329" t="str">
        <f t="shared" si="133"/>
        <v>-</v>
      </c>
    </row>
    <row r="688" spans="1:6" s="4" customFormat="1" ht="34.5" hidden="1" x14ac:dyDescent="0.25">
      <c r="A688" s="325" t="s">
        <v>1164</v>
      </c>
      <c r="B688" s="326" t="s">
        <v>110</v>
      </c>
      <c r="C688" s="327" t="s">
        <v>684</v>
      </c>
      <c r="D688" s="328">
        <f t="shared" si="146"/>
        <v>0</v>
      </c>
      <c r="E688" s="328">
        <f t="shared" si="146"/>
        <v>0</v>
      </c>
      <c r="F688" s="329" t="str">
        <f t="shared" si="133"/>
        <v>-</v>
      </c>
    </row>
    <row r="689" spans="1:36" s="4" customFormat="1" ht="34.5" hidden="1" x14ac:dyDescent="0.25">
      <c r="A689" s="325" t="s">
        <v>670</v>
      </c>
      <c r="B689" s="326" t="s">
        <v>110</v>
      </c>
      <c r="C689" s="327" t="s">
        <v>685</v>
      </c>
      <c r="D689" s="328">
        <v>0</v>
      </c>
      <c r="E689" s="330">
        <v>0</v>
      </c>
      <c r="F689" s="329" t="str">
        <f t="shared" si="133"/>
        <v>-</v>
      </c>
    </row>
    <row r="690" spans="1:36" s="122" customFormat="1" ht="23.25" x14ac:dyDescent="0.25">
      <c r="A690" s="120" t="s">
        <v>965</v>
      </c>
      <c r="B690" s="121" t="s">
        <v>110</v>
      </c>
      <c r="C690" s="143" t="s">
        <v>686</v>
      </c>
      <c r="D690" s="116">
        <f>D691</f>
        <v>884381.33</v>
      </c>
      <c r="E690" s="116">
        <f>E691</f>
        <v>848265.21</v>
      </c>
      <c r="F690" s="117">
        <f t="shared" si="133"/>
        <v>36116.119999999995</v>
      </c>
    </row>
    <row r="691" spans="1:36" s="122" customFormat="1" ht="23.25" x14ac:dyDescent="0.25">
      <c r="A691" s="120" t="s">
        <v>242</v>
      </c>
      <c r="B691" s="121" t="s">
        <v>110</v>
      </c>
      <c r="C691" s="143" t="s">
        <v>687</v>
      </c>
      <c r="D691" s="116">
        <f>D692+D711+D706+D716</f>
        <v>884381.33</v>
      </c>
      <c r="E691" s="116">
        <f>E692+E711+E706+E716</f>
        <v>848265.21</v>
      </c>
      <c r="F691" s="117">
        <f t="shared" si="133"/>
        <v>36116.119999999995</v>
      </c>
    </row>
    <row r="692" spans="1:36" s="122" customFormat="1" x14ac:dyDescent="0.25">
      <c r="A692" s="120" t="s">
        <v>112</v>
      </c>
      <c r="B692" s="121" t="s">
        <v>110</v>
      </c>
      <c r="C692" s="143" t="s">
        <v>688</v>
      </c>
      <c r="D692" s="116">
        <f>D697+D693</f>
        <v>280544.63</v>
      </c>
      <c r="E692" s="116">
        <f>E697+E693</f>
        <v>244428.51</v>
      </c>
      <c r="F692" s="117">
        <f>IF(OR(D692="-",E692=D692),"-",D692-IF(E692="-",0,E692))</f>
        <v>36116.119999999995</v>
      </c>
    </row>
    <row r="693" spans="1:36" s="115" customFormat="1" ht="16.5" hidden="1" customHeight="1" x14ac:dyDescent="0.25">
      <c r="A693" s="208" t="s">
        <v>689</v>
      </c>
      <c r="B693" s="209" t="s">
        <v>110</v>
      </c>
      <c r="C693" s="229" t="s">
        <v>1475</v>
      </c>
      <c r="D693" s="230">
        <f t="shared" ref="D693:E695" si="147">D694</f>
        <v>0</v>
      </c>
      <c r="E693" s="230">
        <f t="shared" si="147"/>
        <v>0</v>
      </c>
      <c r="F693" s="233" t="str">
        <f t="shared" ref="F693:F696" si="148">IF(OR(D693="-",E693=D693),"-",D693-IF(E693="-",0,E693))</f>
        <v>-</v>
      </c>
    </row>
    <row r="694" spans="1:36" s="115" customFormat="1" ht="23.25" hidden="1" x14ac:dyDescent="0.25">
      <c r="A694" s="208" t="s">
        <v>113</v>
      </c>
      <c r="B694" s="209" t="s">
        <v>110</v>
      </c>
      <c r="C694" s="229" t="s">
        <v>1476</v>
      </c>
      <c r="D694" s="230">
        <f t="shared" si="147"/>
        <v>0</v>
      </c>
      <c r="E694" s="230">
        <f t="shared" si="147"/>
        <v>0</v>
      </c>
      <c r="F694" s="233" t="str">
        <f t="shared" si="148"/>
        <v>-</v>
      </c>
    </row>
    <row r="695" spans="1:36" s="115" customFormat="1" ht="27.75" hidden="1" customHeight="1" x14ac:dyDescent="0.25">
      <c r="A695" s="208" t="s">
        <v>1164</v>
      </c>
      <c r="B695" s="209" t="s">
        <v>110</v>
      </c>
      <c r="C695" s="229" t="s">
        <v>1477</v>
      </c>
      <c r="D695" s="230">
        <f t="shared" si="147"/>
        <v>0</v>
      </c>
      <c r="E695" s="230">
        <f t="shared" si="147"/>
        <v>0</v>
      </c>
      <c r="F695" s="233" t="str">
        <f t="shared" si="148"/>
        <v>-</v>
      </c>
    </row>
    <row r="696" spans="1:36" s="115" customFormat="1" hidden="1" x14ac:dyDescent="0.25">
      <c r="A696" s="208" t="s">
        <v>1285</v>
      </c>
      <c r="B696" s="209" t="s">
        <v>110</v>
      </c>
      <c r="C696" s="229" t="s">
        <v>1478</v>
      </c>
      <c r="D696" s="230">
        <v>0</v>
      </c>
      <c r="E696" s="231">
        <v>0</v>
      </c>
      <c r="F696" s="233" t="str">
        <f t="shared" si="148"/>
        <v>-</v>
      </c>
    </row>
    <row r="697" spans="1:36" s="4" customFormat="1" ht="16.5" customHeight="1" x14ac:dyDescent="0.25">
      <c r="A697" s="123" t="s">
        <v>689</v>
      </c>
      <c r="B697" s="124" t="s">
        <v>110</v>
      </c>
      <c r="C697" s="145" t="s">
        <v>690</v>
      </c>
      <c r="D697" s="118">
        <f>D698+D701</f>
        <v>280544.63</v>
      </c>
      <c r="E697" s="118">
        <f>E698+E701</f>
        <v>244428.51</v>
      </c>
      <c r="F697" s="119">
        <f t="shared" si="133"/>
        <v>36116.119999999995</v>
      </c>
    </row>
    <row r="698" spans="1:36" s="4" customFormat="1" ht="23.25" x14ac:dyDescent="0.25">
      <c r="A698" s="123" t="s">
        <v>113</v>
      </c>
      <c r="B698" s="124" t="s">
        <v>110</v>
      </c>
      <c r="C698" s="145" t="s">
        <v>691</v>
      </c>
      <c r="D698" s="118">
        <f t="shared" ref="D698:E699" si="149">D699</f>
        <v>250544.63</v>
      </c>
      <c r="E698" s="118">
        <f t="shared" si="149"/>
        <v>214428.51</v>
      </c>
      <c r="F698" s="119">
        <f t="shared" si="133"/>
        <v>36116.119999999995</v>
      </c>
    </row>
    <row r="699" spans="1:36" s="4" customFormat="1" ht="27.75" customHeight="1" x14ac:dyDescent="0.25">
      <c r="A699" s="123" t="s">
        <v>1164</v>
      </c>
      <c r="B699" s="124" t="s">
        <v>110</v>
      </c>
      <c r="C699" s="145" t="s">
        <v>692</v>
      </c>
      <c r="D699" s="118">
        <f t="shared" si="149"/>
        <v>250544.63</v>
      </c>
      <c r="E699" s="118">
        <f t="shared" si="149"/>
        <v>214428.51</v>
      </c>
      <c r="F699" s="119">
        <f t="shared" si="133"/>
        <v>36116.119999999995</v>
      </c>
    </row>
    <row r="700" spans="1:36" s="4" customFormat="1" x14ac:dyDescent="0.25">
      <c r="A700" s="123" t="s">
        <v>1285</v>
      </c>
      <c r="B700" s="124" t="s">
        <v>110</v>
      </c>
      <c r="C700" s="145" t="s">
        <v>693</v>
      </c>
      <c r="D700" s="118">
        <v>250544.63</v>
      </c>
      <c r="E700" s="125">
        <v>214428.51</v>
      </c>
      <c r="F700" s="119">
        <f t="shared" si="133"/>
        <v>36116.119999999995</v>
      </c>
    </row>
    <row r="701" spans="1:36" x14ac:dyDescent="0.25">
      <c r="A701" s="123" t="s">
        <v>120</v>
      </c>
      <c r="B701" s="124" t="s">
        <v>110</v>
      </c>
      <c r="C701" s="145" t="s">
        <v>1518</v>
      </c>
      <c r="D701" s="118">
        <f>D702+D704</f>
        <v>30000</v>
      </c>
      <c r="E701" s="118">
        <f>E702+E704</f>
        <v>30000</v>
      </c>
      <c r="F701" s="119" t="str">
        <f t="shared" si="133"/>
        <v>-</v>
      </c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</row>
    <row r="702" spans="1:36" s="115" customFormat="1" ht="13.5" hidden="1" customHeight="1" x14ac:dyDescent="0.25">
      <c r="A702" s="208" t="s">
        <v>256</v>
      </c>
      <c r="B702" s="209" t="s">
        <v>110</v>
      </c>
      <c r="C702" s="145" t="s">
        <v>1513</v>
      </c>
      <c r="D702" s="230">
        <f>D703</f>
        <v>0</v>
      </c>
      <c r="E702" s="230">
        <f>E703</f>
        <v>0</v>
      </c>
      <c r="F702" s="233" t="str">
        <f t="shared" si="133"/>
        <v>-</v>
      </c>
    </row>
    <row r="703" spans="1:36" s="115" customFormat="1" ht="25.5" hidden="1" customHeight="1" x14ac:dyDescent="0.25">
      <c r="A703" s="208" t="s">
        <v>1426</v>
      </c>
      <c r="B703" s="209" t="s">
        <v>110</v>
      </c>
      <c r="C703" s="145" t="s">
        <v>1514</v>
      </c>
      <c r="D703" s="230">
        <v>0</v>
      </c>
      <c r="E703" s="230">
        <v>0</v>
      </c>
      <c r="F703" s="233" t="str">
        <f t="shared" si="133"/>
        <v>-</v>
      </c>
    </row>
    <row r="704" spans="1:36" x14ac:dyDescent="0.25">
      <c r="A704" s="123" t="s">
        <v>121</v>
      </c>
      <c r="B704" s="124" t="s">
        <v>110</v>
      </c>
      <c r="C704" s="145" t="s">
        <v>1519</v>
      </c>
      <c r="D704" s="118">
        <f>D706+D705</f>
        <v>30000</v>
      </c>
      <c r="E704" s="118">
        <f>E706+E705</f>
        <v>30000</v>
      </c>
      <c r="F704" s="119" t="str">
        <f t="shared" si="133"/>
        <v>-</v>
      </c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</row>
    <row r="705" spans="1:36" ht="22.5" x14ac:dyDescent="0.25">
      <c r="A705" s="50" t="s">
        <v>1531</v>
      </c>
      <c r="B705" s="124" t="s">
        <v>110</v>
      </c>
      <c r="C705" s="145" t="s">
        <v>1520</v>
      </c>
      <c r="D705" s="118">
        <v>30000</v>
      </c>
      <c r="E705" s="125">
        <v>30000</v>
      </c>
      <c r="F705" s="119" t="str">
        <f t="shared" si="133"/>
        <v>-</v>
      </c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</row>
    <row r="706" spans="1:36" s="278" customFormat="1" ht="45.75" hidden="1" x14ac:dyDescent="0.25">
      <c r="A706" s="266" t="s">
        <v>169</v>
      </c>
      <c r="B706" s="267" t="s">
        <v>110</v>
      </c>
      <c r="C706" s="268" t="s">
        <v>1332</v>
      </c>
      <c r="D706" s="269">
        <f>D707</f>
        <v>0</v>
      </c>
      <c r="E706" s="269">
        <f>E707</f>
        <v>0</v>
      </c>
      <c r="F706" s="270" t="str">
        <f t="shared" ref="F706" si="150">IF(OR(D706="-",E706=D706),"-",D706-IF(E706="-",0,E706))</f>
        <v>-</v>
      </c>
    </row>
    <row r="707" spans="1:36" s="278" customFormat="1" ht="54.75" hidden="1" customHeight="1" x14ac:dyDescent="0.25">
      <c r="A707" s="279" t="s">
        <v>1327</v>
      </c>
      <c r="B707" s="267" t="s">
        <v>110</v>
      </c>
      <c r="C707" s="268" t="s">
        <v>1333</v>
      </c>
      <c r="D707" s="269">
        <f t="shared" ref="D707:E708" si="151">D708</f>
        <v>0</v>
      </c>
      <c r="E707" s="269">
        <f t="shared" si="151"/>
        <v>0</v>
      </c>
      <c r="F707" s="270" t="str">
        <f>IF(OR(D707="-",E707=D707),"-",D707-IF(E707="-",0,E707))</f>
        <v>-</v>
      </c>
    </row>
    <row r="708" spans="1:36" s="280" customFormat="1" ht="34.5" hidden="1" x14ac:dyDescent="0.25">
      <c r="A708" s="272" t="s">
        <v>142</v>
      </c>
      <c r="B708" s="273" t="s">
        <v>110</v>
      </c>
      <c r="C708" s="274" t="s">
        <v>1334</v>
      </c>
      <c r="D708" s="275">
        <f t="shared" si="151"/>
        <v>0</v>
      </c>
      <c r="E708" s="275">
        <f t="shared" si="151"/>
        <v>0</v>
      </c>
      <c r="F708" s="276" t="str">
        <f>IF(OR(D708="-",E708=D708),"-",D708-IF(E708="-",0,E708))</f>
        <v>-</v>
      </c>
    </row>
    <row r="709" spans="1:36" s="271" customFormat="1" hidden="1" x14ac:dyDescent="0.25">
      <c r="A709" s="272" t="s">
        <v>143</v>
      </c>
      <c r="B709" s="273" t="s">
        <v>110</v>
      </c>
      <c r="C709" s="281" t="s">
        <v>1326</v>
      </c>
      <c r="D709" s="275">
        <f>D710</f>
        <v>0</v>
      </c>
      <c r="E709" s="275">
        <f>E710</f>
        <v>0</v>
      </c>
      <c r="F709" s="276" t="str">
        <f>IF(OR(D709="-",E709=D709),"-",D709-IF(E709="-",0,E709))</f>
        <v>-</v>
      </c>
    </row>
    <row r="710" spans="1:36" s="271" customFormat="1" ht="34.5" hidden="1" x14ac:dyDescent="0.25">
      <c r="A710" s="272" t="s">
        <v>144</v>
      </c>
      <c r="B710" s="273" t="s">
        <v>110</v>
      </c>
      <c r="C710" s="281" t="s">
        <v>1325</v>
      </c>
      <c r="D710" s="275">
        <v>0</v>
      </c>
      <c r="E710" s="275">
        <v>0</v>
      </c>
      <c r="F710" s="276" t="str">
        <f>IF(OR(D710="-",E710=D710),"-",D710-IF(E710="-",0,E710))</f>
        <v>-</v>
      </c>
    </row>
    <row r="711" spans="1:36" s="100" customFormat="1" ht="28.5" customHeight="1" x14ac:dyDescent="0.25">
      <c r="A711" s="120" t="s">
        <v>618</v>
      </c>
      <c r="B711" s="121" t="s">
        <v>110</v>
      </c>
      <c r="C711" s="143" t="s">
        <v>694</v>
      </c>
      <c r="D711" s="116">
        <f t="shared" ref="D711:E714" si="152">D712</f>
        <v>603836.69999999995</v>
      </c>
      <c r="E711" s="116">
        <f t="shared" si="152"/>
        <v>603836.69999999995</v>
      </c>
      <c r="F711" s="117" t="str">
        <f t="shared" si="133"/>
        <v>-</v>
      </c>
    </row>
    <row r="712" spans="1:36" x14ac:dyDescent="0.25">
      <c r="A712" s="123" t="s">
        <v>150</v>
      </c>
      <c r="B712" s="124" t="s">
        <v>110</v>
      </c>
      <c r="C712" s="145" t="s">
        <v>695</v>
      </c>
      <c r="D712" s="118">
        <f t="shared" si="152"/>
        <v>603836.69999999995</v>
      </c>
      <c r="E712" s="118">
        <f t="shared" si="152"/>
        <v>603836.69999999995</v>
      </c>
      <c r="F712" s="119" t="str">
        <f t="shared" si="133"/>
        <v>-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</row>
    <row r="713" spans="1:36" ht="38.25" customHeight="1" x14ac:dyDescent="0.25">
      <c r="A713" s="123" t="s">
        <v>142</v>
      </c>
      <c r="B713" s="124" t="s">
        <v>110</v>
      </c>
      <c r="C713" s="145" t="s">
        <v>696</v>
      </c>
      <c r="D713" s="118">
        <f t="shared" si="152"/>
        <v>603836.69999999995</v>
      </c>
      <c r="E713" s="118">
        <f t="shared" si="152"/>
        <v>603836.69999999995</v>
      </c>
      <c r="F713" s="119" t="str">
        <f t="shared" si="133"/>
        <v>-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</row>
    <row r="714" spans="1:36" x14ac:dyDescent="0.25">
      <c r="A714" s="123" t="s">
        <v>143</v>
      </c>
      <c r="B714" s="124" t="s">
        <v>110</v>
      </c>
      <c r="C714" s="145" t="s">
        <v>697</v>
      </c>
      <c r="D714" s="118">
        <f t="shared" si="152"/>
        <v>603836.69999999995</v>
      </c>
      <c r="E714" s="118">
        <f t="shared" si="152"/>
        <v>603836.69999999995</v>
      </c>
      <c r="F714" s="119" t="str">
        <f t="shared" si="133"/>
        <v>-</v>
      </c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</row>
    <row r="715" spans="1:36" ht="38.25" customHeight="1" x14ac:dyDescent="0.25">
      <c r="A715" s="123" t="s">
        <v>144</v>
      </c>
      <c r="B715" s="124" t="s">
        <v>110</v>
      </c>
      <c r="C715" s="145" t="s">
        <v>698</v>
      </c>
      <c r="D715" s="118">
        <v>603836.69999999995</v>
      </c>
      <c r="E715" s="125">
        <v>603836.69999999995</v>
      </c>
      <c r="F715" s="119" t="str">
        <f t="shared" si="133"/>
        <v>-</v>
      </c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</row>
    <row r="716" spans="1:36" s="114" customFormat="1" ht="45.75" hidden="1" x14ac:dyDescent="0.25">
      <c r="A716" s="225" t="s">
        <v>1386</v>
      </c>
      <c r="B716" s="226" t="s">
        <v>110</v>
      </c>
      <c r="C716" s="227" t="s">
        <v>1331</v>
      </c>
      <c r="D716" s="228">
        <f>D717</f>
        <v>0</v>
      </c>
      <c r="E716" s="228">
        <f>E717</f>
        <v>0</v>
      </c>
      <c r="F716" s="232" t="str">
        <f t="shared" si="133"/>
        <v>-</v>
      </c>
    </row>
    <row r="717" spans="1:36" s="114" customFormat="1" ht="54.75" hidden="1" customHeight="1" x14ac:dyDescent="0.25">
      <c r="A717" s="444" t="s">
        <v>1327</v>
      </c>
      <c r="B717" s="226" t="s">
        <v>110</v>
      </c>
      <c r="C717" s="227" t="s">
        <v>1330</v>
      </c>
      <c r="D717" s="228">
        <f t="shared" ref="D717:E718" si="153">D718</f>
        <v>0</v>
      </c>
      <c r="E717" s="228">
        <f t="shared" si="153"/>
        <v>0</v>
      </c>
      <c r="F717" s="232" t="str">
        <f>IF(OR(D717="-",E717=D717),"-",D717-IF(E717="-",0,E717))</f>
        <v>-</v>
      </c>
    </row>
    <row r="718" spans="1:36" s="445" customFormat="1" ht="34.5" hidden="1" x14ac:dyDescent="0.25">
      <c r="A718" s="208" t="s">
        <v>142</v>
      </c>
      <c r="B718" s="209" t="s">
        <v>110</v>
      </c>
      <c r="C718" s="229" t="s">
        <v>1329</v>
      </c>
      <c r="D718" s="230">
        <f t="shared" si="153"/>
        <v>0</v>
      </c>
      <c r="E718" s="230">
        <f t="shared" si="153"/>
        <v>0</v>
      </c>
      <c r="F718" s="233" t="str">
        <f>IF(OR(D718="-",E718=D718),"-",D718-IF(E718="-",0,E718))</f>
        <v>-</v>
      </c>
    </row>
    <row r="719" spans="1:36" s="115" customFormat="1" hidden="1" x14ac:dyDescent="0.25">
      <c r="A719" s="208" t="s">
        <v>143</v>
      </c>
      <c r="B719" s="209" t="s">
        <v>110</v>
      </c>
      <c r="C719" s="378" t="s">
        <v>1328</v>
      </c>
      <c r="D719" s="230">
        <f>D720</f>
        <v>0</v>
      </c>
      <c r="E719" s="230">
        <f>E720</f>
        <v>0</v>
      </c>
      <c r="F719" s="233" t="str">
        <f>IF(OR(D719="-",E719=D719),"-",D719-IF(E719="-",0,E719))</f>
        <v>-</v>
      </c>
    </row>
    <row r="720" spans="1:36" s="115" customFormat="1" ht="34.5" hidden="1" x14ac:dyDescent="0.25">
      <c r="A720" s="208" t="s">
        <v>144</v>
      </c>
      <c r="B720" s="209" t="s">
        <v>110</v>
      </c>
      <c r="C720" s="378" t="s">
        <v>1357</v>
      </c>
      <c r="D720" s="230">
        <v>0</v>
      </c>
      <c r="E720" s="230">
        <v>0</v>
      </c>
      <c r="F720" s="233" t="str">
        <f>IF(OR(D720="-",E720=D720),"-",D720-IF(E720="-",0,E720))</f>
        <v>-</v>
      </c>
    </row>
    <row r="721" spans="1:36" s="100" customFormat="1" ht="29.25" customHeight="1" x14ac:dyDescent="0.25">
      <c r="A721" s="120" t="s">
        <v>341</v>
      </c>
      <c r="B721" s="121" t="s">
        <v>110</v>
      </c>
      <c r="C721" s="143" t="s">
        <v>699</v>
      </c>
      <c r="D721" s="116">
        <f t="shared" ref="D721:E729" si="154">D722</f>
        <v>819900</v>
      </c>
      <c r="E721" s="116">
        <f t="shared" si="154"/>
        <v>683325</v>
      </c>
      <c r="F721" s="117">
        <f t="shared" si="133"/>
        <v>136575</v>
      </c>
    </row>
    <row r="722" spans="1:36" s="100" customFormat="1" ht="23.25" x14ac:dyDescent="0.25">
      <c r="A722" s="120" t="s">
        <v>111</v>
      </c>
      <c r="B722" s="121" t="s">
        <v>110</v>
      </c>
      <c r="C722" s="143" t="s">
        <v>700</v>
      </c>
      <c r="D722" s="116">
        <f>D723+D727</f>
        <v>819900</v>
      </c>
      <c r="E722" s="116">
        <f>E723+E727</f>
        <v>683325</v>
      </c>
      <c r="F722" s="117">
        <f t="shared" si="133"/>
        <v>136575</v>
      </c>
    </row>
    <row r="723" spans="1:36" s="101" customFormat="1" ht="51.75" customHeight="1" x14ac:dyDescent="0.25">
      <c r="A723" s="123" t="s">
        <v>361</v>
      </c>
      <c r="B723" s="124" t="s">
        <v>110</v>
      </c>
      <c r="C723" s="145" t="s">
        <v>701</v>
      </c>
      <c r="D723" s="118">
        <f t="shared" si="154"/>
        <v>819900</v>
      </c>
      <c r="E723" s="118">
        <f t="shared" si="154"/>
        <v>683325</v>
      </c>
      <c r="F723" s="119">
        <f t="shared" si="133"/>
        <v>136575</v>
      </c>
    </row>
    <row r="724" spans="1:36" ht="24.75" customHeight="1" x14ac:dyDescent="0.25">
      <c r="A724" s="123" t="s">
        <v>702</v>
      </c>
      <c r="B724" s="124" t="s">
        <v>110</v>
      </c>
      <c r="C724" s="145" t="s">
        <v>703</v>
      </c>
      <c r="D724" s="118">
        <f t="shared" si="154"/>
        <v>819900</v>
      </c>
      <c r="E724" s="118">
        <f t="shared" si="154"/>
        <v>683325</v>
      </c>
      <c r="F724" s="119">
        <f t="shared" si="133"/>
        <v>136575</v>
      </c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</row>
    <row r="725" spans="1:36" x14ac:dyDescent="0.25">
      <c r="A725" s="123" t="s">
        <v>122</v>
      </c>
      <c r="B725" s="124" t="s">
        <v>110</v>
      </c>
      <c r="C725" s="145" t="s">
        <v>704</v>
      </c>
      <c r="D725" s="118">
        <f t="shared" si="154"/>
        <v>819900</v>
      </c>
      <c r="E725" s="118">
        <f t="shared" si="154"/>
        <v>683325</v>
      </c>
      <c r="F725" s="119">
        <f t="shared" si="133"/>
        <v>136575</v>
      </c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</row>
    <row r="726" spans="1:36" x14ac:dyDescent="0.25">
      <c r="A726" s="123" t="s">
        <v>123</v>
      </c>
      <c r="B726" s="124" t="s">
        <v>110</v>
      </c>
      <c r="C726" s="145" t="s">
        <v>705</v>
      </c>
      <c r="D726" s="118">
        <v>819900</v>
      </c>
      <c r="E726" s="125">
        <v>683325</v>
      </c>
      <c r="F726" s="119">
        <f t="shared" si="133"/>
        <v>136575</v>
      </c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</row>
    <row r="727" spans="1:36" s="171" customFormat="1" ht="29.25" hidden="1" customHeight="1" x14ac:dyDescent="0.25">
      <c r="A727" s="225" t="s">
        <v>11</v>
      </c>
      <c r="B727" s="209" t="s">
        <v>110</v>
      </c>
      <c r="C727" s="229" t="s">
        <v>1338</v>
      </c>
      <c r="D727" s="230">
        <f t="shared" si="154"/>
        <v>0</v>
      </c>
      <c r="E727" s="230">
        <f t="shared" si="154"/>
        <v>0</v>
      </c>
      <c r="F727" s="233" t="str">
        <f t="shared" ref="F727:F730" si="155">IF(OR(D727="-",E727=D727),"-",D727-IF(E727="-",0,E727))</f>
        <v>-</v>
      </c>
    </row>
    <row r="728" spans="1:36" s="4" customFormat="1" ht="20.25" hidden="1" customHeight="1" x14ac:dyDescent="0.25">
      <c r="A728" s="342" t="s">
        <v>61</v>
      </c>
      <c r="B728" s="209" t="s">
        <v>110</v>
      </c>
      <c r="C728" s="229" t="s">
        <v>1339</v>
      </c>
      <c r="D728" s="230">
        <f t="shared" si="154"/>
        <v>0</v>
      </c>
      <c r="E728" s="230">
        <f t="shared" si="154"/>
        <v>0</v>
      </c>
      <c r="F728" s="233" t="str">
        <f t="shared" si="155"/>
        <v>-</v>
      </c>
    </row>
    <row r="729" spans="1:36" s="4" customFormat="1" hidden="1" x14ac:dyDescent="0.25">
      <c r="A729" s="208" t="s">
        <v>120</v>
      </c>
      <c r="B729" s="209" t="s">
        <v>110</v>
      </c>
      <c r="C729" s="229" t="s">
        <v>1337</v>
      </c>
      <c r="D729" s="230">
        <f t="shared" si="154"/>
        <v>0</v>
      </c>
      <c r="E729" s="230">
        <f t="shared" si="154"/>
        <v>0</v>
      </c>
      <c r="F729" s="233" t="str">
        <f t="shared" si="155"/>
        <v>-</v>
      </c>
    </row>
    <row r="730" spans="1:36" s="4" customFormat="1" hidden="1" x14ac:dyDescent="0.25">
      <c r="A730" s="208" t="s">
        <v>121</v>
      </c>
      <c r="B730" s="209" t="s">
        <v>110</v>
      </c>
      <c r="C730" s="229" t="s">
        <v>1336</v>
      </c>
      <c r="D730" s="230">
        <f>D731</f>
        <v>0</v>
      </c>
      <c r="E730" s="230">
        <f>E731</f>
        <v>0</v>
      </c>
      <c r="F730" s="233" t="str">
        <f t="shared" si="155"/>
        <v>-</v>
      </c>
    </row>
    <row r="731" spans="1:36" s="4" customFormat="1" hidden="1" x14ac:dyDescent="0.25">
      <c r="A731" s="208" t="s">
        <v>158</v>
      </c>
      <c r="B731" s="209" t="s">
        <v>110</v>
      </c>
      <c r="C731" s="229" t="s">
        <v>1335</v>
      </c>
      <c r="D731" s="230">
        <v>0</v>
      </c>
      <c r="E731" s="231">
        <v>0</v>
      </c>
      <c r="F731" s="233" t="str">
        <f t="shared" ref="F731" si="156">IF(OR(D731="-",E731=D731),"-",D731-IF(E731="-",0,E731))</f>
        <v>-</v>
      </c>
    </row>
    <row r="732" spans="1:36" s="122" customFormat="1" x14ac:dyDescent="0.25">
      <c r="A732" s="120" t="s">
        <v>151</v>
      </c>
      <c r="B732" s="121" t="s">
        <v>110</v>
      </c>
      <c r="C732" s="143" t="s">
        <v>706</v>
      </c>
      <c r="D732" s="116">
        <f>D733</f>
        <v>36377854.600000001</v>
      </c>
      <c r="E732" s="116">
        <f>E733</f>
        <v>27992074.939999998</v>
      </c>
      <c r="F732" s="117">
        <f t="shared" si="133"/>
        <v>8385779.6600000039</v>
      </c>
    </row>
    <row r="733" spans="1:36" s="100" customFormat="1" ht="45.75" x14ac:dyDescent="0.25">
      <c r="A733" s="120" t="s">
        <v>1041</v>
      </c>
      <c r="B733" s="121" t="s">
        <v>110</v>
      </c>
      <c r="C733" s="143" t="s">
        <v>707</v>
      </c>
      <c r="D733" s="116">
        <f>D734+D795+D811+D806</f>
        <v>36377854.600000001</v>
      </c>
      <c r="E733" s="116">
        <f>E734+E795+E811+E806</f>
        <v>27992074.939999998</v>
      </c>
      <c r="F733" s="117">
        <f t="shared" si="133"/>
        <v>8385779.6600000039</v>
      </c>
    </row>
    <row r="734" spans="1:36" s="100" customFormat="1" ht="19.5" customHeight="1" x14ac:dyDescent="0.25">
      <c r="A734" s="120" t="s">
        <v>243</v>
      </c>
      <c r="B734" s="121" t="s">
        <v>110</v>
      </c>
      <c r="C734" s="143" t="s">
        <v>708</v>
      </c>
      <c r="D734" s="116">
        <f>D735+D774+D766</f>
        <v>25134154.600000001</v>
      </c>
      <c r="E734" s="116">
        <f>E735+E774+E766</f>
        <v>16868893.939999998</v>
      </c>
      <c r="F734" s="117">
        <f t="shared" si="133"/>
        <v>8265260.6600000039</v>
      </c>
    </row>
    <row r="735" spans="1:36" s="100" customFormat="1" x14ac:dyDescent="0.25">
      <c r="A735" s="120" t="s">
        <v>112</v>
      </c>
      <c r="B735" s="121" t="s">
        <v>110</v>
      </c>
      <c r="C735" s="143" t="s">
        <v>709</v>
      </c>
      <c r="D735" s="116">
        <f>D736+D740+D747+D751+D755+D759</f>
        <v>23413473.100000001</v>
      </c>
      <c r="E735" s="116">
        <f>E736+E740+E747+E751+E755+E759</f>
        <v>16407698.649999999</v>
      </c>
      <c r="F735" s="117">
        <f t="shared" si="133"/>
        <v>7005774.450000003</v>
      </c>
    </row>
    <row r="736" spans="1:36" s="115" customFormat="1" ht="29.25" hidden="1" customHeight="1" x14ac:dyDescent="0.25">
      <c r="A736" s="208" t="s">
        <v>160</v>
      </c>
      <c r="B736" s="209" t="s">
        <v>110</v>
      </c>
      <c r="C736" s="229" t="s">
        <v>710</v>
      </c>
      <c r="D736" s="230">
        <f t="shared" ref="D736:E738" si="157">D737</f>
        <v>0</v>
      </c>
      <c r="E736" s="230">
        <f t="shared" si="157"/>
        <v>0</v>
      </c>
      <c r="F736" s="233" t="str">
        <f t="shared" si="133"/>
        <v>-</v>
      </c>
    </row>
    <row r="737" spans="1:36" s="115" customFormat="1" ht="23.25" hidden="1" x14ac:dyDescent="0.25">
      <c r="A737" s="208" t="s">
        <v>113</v>
      </c>
      <c r="B737" s="209" t="s">
        <v>110</v>
      </c>
      <c r="C737" s="229" t="s">
        <v>711</v>
      </c>
      <c r="D737" s="230">
        <f t="shared" si="157"/>
        <v>0</v>
      </c>
      <c r="E737" s="230">
        <f t="shared" si="157"/>
        <v>0</v>
      </c>
      <c r="F737" s="233" t="str">
        <f t="shared" si="133"/>
        <v>-</v>
      </c>
    </row>
    <row r="738" spans="1:36" s="115" customFormat="1" ht="23.25" hidden="1" x14ac:dyDescent="0.25">
      <c r="A738" s="208" t="s">
        <v>358</v>
      </c>
      <c r="B738" s="209" t="s">
        <v>110</v>
      </c>
      <c r="C738" s="229" t="s">
        <v>712</v>
      </c>
      <c r="D738" s="230">
        <f t="shared" si="157"/>
        <v>0</v>
      </c>
      <c r="E738" s="230">
        <f t="shared" si="157"/>
        <v>0</v>
      </c>
      <c r="F738" s="233" t="str">
        <f t="shared" si="133"/>
        <v>-</v>
      </c>
    </row>
    <row r="739" spans="1:36" s="115" customFormat="1" ht="34.5" hidden="1" x14ac:dyDescent="0.25">
      <c r="A739" s="208" t="s">
        <v>114</v>
      </c>
      <c r="B739" s="209" t="s">
        <v>110</v>
      </c>
      <c r="C739" s="229" t="s">
        <v>713</v>
      </c>
      <c r="D739" s="230">
        <v>0</v>
      </c>
      <c r="E739" s="231">
        <v>0</v>
      </c>
      <c r="F739" s="233" t="str">
        <f t="shared" si="133"/>
        <v>-</v>
      </c>
    </row>
    <row r="740" spans="1:36" x14ac:dyDescent="0.25">
      <c r="A740" s="123" t="s">
        <v>152</v>
      </c>
      <c r="B740" s="124" t="s">
        <v>110</v>
      </c>
      <c r="C740" s="145" t="s">
        <v>714</v>
      </c>
      <c r="D740" s="118">
        <f>D741+D744</f>
        <v>12235000</v>
      </c>
      <c r="E740" s="118">
        <f>E741+E744</f>
        <v>9420044.4100000001</v>
      </c>
      <c r="F740" s="119">
        <f t="shared" si="133"/>
        <v>2814955.59</v>
      </c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</row>
    <row r="741" spans="1:36" ht="23.25" x14ac:dyDescent="0.25">
      <c r="A741" s="123" t="s">
        <v>113</v>
      </c>
      <c r="B741" s="124" t="s">
        <v>110</v>
      </c>
      <c r="C741" s="145" t="s">
        <v>715</v>
      </c>
      <c r="D741" s="118">
        <f t="shared" ref="D741:E742" si="158">D742</f>
        <v>12205000</v>
      </c>
      <c r="E741" s="118">
        <f t="shared" si="158"/>
        <v>9390044.4100000001</v>
      </c>
      <c r="F741" s="119">
        <f t="shared" si="133"/>
        <v>2814955.59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</row>
    <row r="742" spans="1:36" ht="23.25" x14ac:dyDescent="0.25">
      <c r="A742" s="123" t="s">
        <v>358</v>
      </c>
      <c r="B742" s="124" t="s">
        <v>110</v>
      </c>
      <c r="C742" s="145" t="s">
        <v>716</v>
      </c>
      <c r="D742" s="118">
        <f t="shared" si="158"/>
        <v>12205000</v>
      </c>
      <c r="E742" s="118">
        <f t="shared" si="158"/>
        <v>9390044.4100000001</v>
      </c>
      <c r="F742" s="119">
        <f t="shared" si="133"/>
        <v>2814955.59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</row>
    <row r="743" spans="1:36" x14ac:dyDescent="0.25">
      <c r="A743" s="123" t="s">
        <v>1285</v>
      </c>
      <c r="B743" s="124" t="s">
        <v>110</v>
      </c>
      <c r="C743" s="145" t="s">
        <v>717</v>
      </c>
      <c r="D743" s="118">
        <f>9207292.02+2997707.98</f>
        <v>12205000</v>
      </c>
      <c r="E743" s="125">
        <v>9390044.4100000001</v>
      </c>
      <c r="F743" s="119">
        <f t="shared" si="133"/>
        <v>2814955.59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</row>
    <row r="744" spans="1:36" x14ac:dyDescent="0.25">
      <c r="A744" s="123" t="s">
        <v>120</v>
      </c>
      <c r="B744" s="124" t="s">
        <v>110</v>
      </c>
      <c r="C744" s="145" t="s">
        <v>1521</v>
      </c>
      <c r="D744" s="118">
        <f>D745</f>
        <v>30000</v>
      </c>
      <c r="E744" s="118">
        <f>E745</f>
        <v>30000</v>
      </c>
      <c r="F744" s="119" t="str">
        <f t="shared" ref="F744:F746" si="159">IF(OR(D744="-",E744=D744),"-",D744-IF(E744="-",0,E744))</f>
        <v>-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</row>
    <row r="745" spans="1:36" x14ac:dyDescent="0.25">
      <c r="A745" s="123" t="s">
        <v>121</v>
      </c>
      <c r="B745" s="124" t="s">
        <v>110</v>
      </c>
      <c r="C745" s="145" t="s">
        <v>1522</v>
      </c>
      <c r="D745" s="118">
        <f>D746</f>
        <v>30000</v>
      </c>
      <c r="E745" s="118">
        <f>E746</f>
        <v>30000</v>
      </c>
      <c r="F745" s="119" t="str">
        <f t="shared" si="159"/>
        <v>-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</row>
    <row r="746" spans="1:36" ht="22.5" x14ac:dyDescent="0.25">
      <c r="A746" s="50" t="s">
        <v>1531</v>
      </c>
      <c r="B746" s="124" t="s">
        <v>110</v>
      </c>
      <c r="C746" s="145" t="s">
        <v>1523</v>
      </c>
      <c r="D746" s="118">
        <v>30000</v>
      </c>
      <c r="E746" s="125">
        <v>30000</v>
      </c>
      <c r="F746" s="119" t="str">
        <f t="shared" si="159"/>
        <v>-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</row>
    <row r="747" spans="1:36" ht="28.5" customHeight="1" x14ac:dyDescent="0.25">
      <c r="A747" s="123" t="s">
        <v>153</v>
      </c>
      <c r="B747" s="124" t="s">
        <v>110</v>
      </c>
      <c r="C747" s="145" t="s">
        <v>718</v>
      </c>
      <c r="D747" s="118">
        <f>D748</f>
        <v>1559473.28</v>
      </c>
      <c r="E747" s="118">
        <f t="shared" ref="D747:E749" si="160">E748</f>
        <v>995972.77</v>
      </c>
      <c r="F747" s="119">
        <f t="shared" si="133"/>
        <v>563500.51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</row>
    <row r="748" spans="1:36" ht="23.25" x14ac:dyDescent="0.25">
      <c r="A748" s="123" t="s">
        <v>113</v>
      </c>
      <c r="B748" s="124" t="s">
        <v>110</v>
      </c>
      <c r="C748" s="145" t="s">
        <v>719</v>
      </c>
      <c r="D748" s="118">
        <f t="shared" si="160"/>
        <v>1559473.28</v>
      </c>
      <c r="E748" s="118">
        <f t="shared" si="160"/>
        <v>995972.77</v>
      </c>
      <c r="F748" s="119">
        <f t="shared" si="133"/>
        <v>563500.51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</row>
    <row r="749" spans="1:36" ht="22.5" customHeight="1" x14ac:dyDescent="0.25">
      <c r="A749" s="123" t="s">
        <v>1164</v>
      </c>
      <c r="B749" s="124" t="s">
        <v>110</v>
      </c>
      <c r="C749" s="145" t="s">
        <v>720</v>
      </c>
      <c r="D749" s="118">
        <f t="shared" si="160"/>
        <v>1559473.28</v>
      </c>
      <c r="E749" s="118">
        <f t="shared" si="160"/>
        <v>995972.77</v>
      </c>
      <c r="F749" s="119">
        <f t="shared" si="133"/>
        <v>563500.51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</row>
    <row r="750" spans="1:36" x14ac:dyDescent="0.25">
      <c r="A750" s="123" t="s">
        <v>1285</v>
      </c>
      <c r="B750" s="124" t="s">
        <v>110</v>
      </c>
      <c r="C750" s="145" t="s">
        <v>721</v>
      </c>
      <c r="D750" s="118">
        <f>157500+1401973.28</f>
        <v>1559473.28</v>
      </c>
      <c r="E750" s="125">
        <v>995972.77</v>
      </c>
      <c r="F750" s="119">
        <f t="shared" si="133"/>
        <v>563500.51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</row>
    <row r="751" spans="1:36" x14ac:dyDescent="0.25">
      <c r="A751" s="123" t="s">
        <v>154</v>
      </c>
      <c r="B751" s="124" t="s">
        <v>110</v>
      </c>
      <c r="C751" s="145" t="s">
        <v>722</v>
      </c>
      <c r="D751" s="118">
        <f>D752</f>
        <v>1227400</v>
      </c>
      <c r="E751" s="118">
        <f t="shared" ref="D751:E753" si="161">E752</f>
        <v>1122196</v>
      </c>
      <c r="F751" s="119">
        <f t="shared" si="133"/>
        <v>105204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</row>
    <row r="752" spans="1:36" ht="23.25" x14ac:dyDescent="0.25">
      <c r="A752" s="123" t="s">
        <v>113</v>
      </c>
      <c r="B752" s="124" t="s">
        <v>110</v>
      </c>
      <c r="C752" s="145" t="s">
        <v>723</v>
      </c>
      <c r="D752" s="118">
        <f t="shared" si="161"/>
        <v>1227400</v>
      </c>
      <c r="E752" s="118">
        <f t="shared" si="161"/>
        <v>1122196</v>
      </c>
      <c r="F752" s="119">
        <f t="shared" si="133"/>
        <v>105204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</row>
    <row r="753" spans="1:36" ht="34.5" x14ac:dyDescent="0.25">
      <c r="A753" s="123" t="s">
        <v>1164</v>
      </c>
      <c r="B753" s="124" t="s">
        <v>110</v>
      </c>
      <c r="C753" s="145" t="s">
        <v>724</v>
      </c>
      <c r="D753" s="118">
        <f t="shared" si="161"/>
        <v>1227400</v>
      </c>
      <c r="E753" s="118">
        <f t="shared" si="161"/>
        <v>1122196</v>
      </c>
      <c r="F753" s="119">
        <f t="shared" si="133"/>
        <v>105204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</row>
    <row r="754" spans="1:36" ht="34.5" x14ac:dyDescent="0.25">
      <c r="A754" s="123" t="s">
        <v>114</v>
      </c>
      <c r="B754" s="124" t="s">
        <v>110</v>
      </c>
      <c r="C754" s="145" t="s">
        <v>725</v>
      </c>
      <c r="D754" s="118">
        <v>1227400</v>
      </c>
      <c r="E754" s="125">
        <v>1122196</v>
      </c>
      <c r="F754" s="119">
        <f t="shared" si="133"/>
        <v>105204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</row>
    <row r="755" spans="1:36" x14ac:dyDescent="0.25">
      <c r="A755" s="123" t="s">
        <v>155</v>
      </c>
      <c r="B755" s="124" t="s">
        <v>110</v>
      </c>
      <c r="C755" s="145" t="s">
        <v>726</v>
      </c>
      <c r="D755" s="118">
        <f t="shared" ref="D755:E757" si="162">D756</f>
        <v>1094521.6299999999</v>
      </c>
      <c r="E755" s="118">
        <f t="shared" si="162"/>
        <v>713597.67</v>
      </c>
      <c r="F755" s="119">
        <f t="shared" si="133"/>
        <v>380923.95999999985</v>
      </c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</row>
    <row r="756" spans="1:36" ht="23.25" x14ac:dyDescent="0.25">
      <c r="A756" s="123" t="s">
        <v>113</v>
      </c>
      <c r="B756" s="124" t="s">
        <v>110</v>
      </c>
      <c r="C756" s="145" t="s">
        <v>727</v>
      </c>
      <c r="D756" s="118">
        <f t="shared" si="162"/>
        <v>1094521.6299999999</v>
      </c>
      <c r="E756" s="118">
        <f t="shared" si="162"/>
        <v>713597.67</v>
      </c>
      <c r="F756" s="119">
        <f t="shared" si="133"/>
        <v>380923.95999999985</v>
      </c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</row>
    <row r="757" spans="1:36" ht="27" customHeight="1" x14ac:dyDescent="0.25">
      <c r="A757" s="123" t="s">
        <v>1164</v>
      </c>
      <c r="B757" s="124" t="s">
        <v>110</v>
      </c>
      <c r="C757" s="145" t="s">
        <v>728</v>
      </c>
      <c r="D757" s="118">
        <f t="shared" si="162"/>
        <v>1094521.6299999999</v>
      </c>
      <c r="E757" s="118">
        <f t="shared" si="162"/>
        <v>713597.67</v>
      </c>
      <c r="F757" s="119">
        <f t="shared" si="133"/>
        <v>380923.95999999985</v>
      </c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</row>
    <row r="758" spans="1:36" x14ac:dyDescent="0.25">
      <c r="A758" s="123" t="s">
        <v>1285</v>
      </c>
      <c r="B758" s="124" t="s">
        <v>110</v>
      </c>
      <c r="C758" s="145" t="s">
        <v>729</v>
      </c>
      <c r="D758" s="118">
        <f>292500+697021.63+105000</f>
        <v>1094521.6299999999</v>
      </c>
      <c r="E758" s="125">
        <v>713597.67</v>
      </c>
      <c r="F758" s="119">
        <f t="shared" si="133"/>
        <v>380923.95999999985</v>
      </c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</row>
    <row r="759" spans="1:36" x14ac:dyDescent="0.25">
      <c r="A759" s="123" t="s">
        <v>156</v>
      </c>
      <c r="B759" s="124" t="s">
        <v>110</v>
      </c>
      <c r="C759" s="145" t="s">
        <v>730</v>
      </c>
      <c r="D759" s="118">
        <f>D760+D763</f>
        <v>7297078.1899999995</v>
      </c>
      <c r="E759" s="118">
        <f>E760+E763</f>
        <v>4155887.8</v>
      </c>
      <c r="F759" s="119">
        <f t="shared" si="133"/>
        <v>3141190.3899999997</v>
      </c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</row>
    <row r="760" spans="1:36" ht="26.25" customHeight="1" x14ac:dyDescent="0.25">
      <c r="A760" s="123" t="s">
        <v>113</v>
      </c>
      <c r="B760" s="124" t="s">
        <v>110</v>
      </c>
      <c r="C760" s="145" t="s">
        <v>731</v>
      </c>
      <c r="D760" s="118">
        <f t="shared" ref="D760:E761" si="163">D761</f>
        <v>7227078.1899999995</v>
      </c>
      <c r="E760" s="118">
        <f t="shared" si="163"/>
        <v>4085887.8</v>
      </c>
      <c r="F760" s="119">
        <f t="shared" si="133"/>
        <v>3141190.3899999997</v>
      </c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</row>
    <row r="761" spans="1:36" ht="27.75" customHeight="1" x14ac:dyDescent="0.25">
      <c r="A761" s="123" t="s">
        <v>1164</v>
      </c>
      <c r="B761" s="124" t="s">
        <v>110</v>
      </c>
      <c r="C761" s="145" t="s">
        <v>732</v>
      </c>
      <c r="D761" s="118">
        <f t="shared" si="163"/>
        <v>7227078.1899999995</v>
      </c>
      <c r="E761" s="118">
        <f t="shared" si="163"/>
        <v>4085887.8</v>
      </c>
      <c r="F761" s="119">
        <f t="shared" ref="F761:F919" si="164">IF(OR(D761="-",E761=D761),"-",D761-IF(E761="-",0,E761))</f>
        <v>3141190.3899999997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</row>
    <row r="762" spans="1:36" ht="17.25" customHeight="1" x14ac:dyDescent="0.25">
      <c r="A762" s="123" t="s">
        <v>1285</v>
      </c>
      <c r="B762" s="124" t="s">
        <v>110</v>
      </c>
      <c r="C762" s="145" t="s">
        <v>733</v>
      </c>
      <c r="D762" s="118">
        <f>4857800+809726.72+1049000+510551.47</f>
        <v>7227078.1899999995</v>
      </c>
      <c r="E762" s="125">
        <v>4085887.8</v>
      </c>
      <c r="F762" s="119">
        <f t="shared" si="164"/>
        <v>3141190.3899999997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</row>
    <row r="763" spans="1:36" x14ac:dyDescent="0.25">
      <c r="A763" s="123" t="s">
        <v>120</v>
      </c>
      <c r="B763" s="124" t="s">
        <v>110</v>
      </c>
      <c r="C763" s="145" t="s">
        <v>1524</v>
      </c>
      <c r="D763" s="118">
        <f>D764</f>
        <v>70000</v>
      </c>
      <c r="E763" s="118">
        <f>E764</f>
        <v>70000</v>
      </c>
      <c r="F763" s="119" t="str">
        <f t="shared" si="164"/>
        <v>-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</row>
    <row r="764" spans="1:36" x14ac:dyDescent="0.25">
      <c r="A764" s="123" t="s">
        <v>121</v>
      </c>
      <c r="B764" s="124" t="s">
        <v>110</v>
      </c>
      <c r="C764" s="145" t="s">
        <v>1525</v>
      </c>
      <c r="D764" s="118">
        <f>D765</f>
        <v>70000</v>
      </c>
      <c r="E764" s="118">
        <f>E765</f>
        <v>70000</v>
      </c>
      <c r="F764" s="119" t="str">
        <f t="shared" si="164"/>
        <v>-</v>
      </c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</row>
    <row r="765" spans="1:36" ht="22.5" x14ac:dyDescent="0.25">
      <c r="A765" s="50" t="s">
        <v>1531</v>
      </c>
      <c r="B765" s="124" t="s">
        <v>110</v>
      </c>
      <c r="C765" s="145" t="s">
        <v>1526</v>
      </c>
      <c r="D765" s="118">
        <v>70000</v>
      </c>
      <c r="E765" s="125">
        <v>70000</v>
      </c>
      <c r="F765" s="119" t="str">
        <f t="shared" si="164"/>
        <v>-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</row>
    <row r="766" spans="1:36" s="4" customFormat="1" ht="24.75" customHeight="1" x14ac:dyDescent="0.25">
      <c r="A766" s="123" t="s">
        <v>618</v>
      </c>
      <c r="B766" s="124" t="s">
        <v>110</v>
      </c>
      <c r="C766" s="145" t="s">
        <v>734</v>
      </c>
      <c r="D766" s="118">
        <f t="shared" ref="D766:E772" si="165">D767</f>
        <v>426600</v>
      </c>
      <c r="E766" s="118">
        <f t="shared" si="165"/>
        <v>249195.29</v>
      </c>
      <c r="F766" s="119">
        <f t="shared" si="164"/>
        <v>177404.71</v>
      </c>
    </row>
    <row r="767" spans="1:36" s="4" customFormat="1" x14ac:dyDescent="0.25">
      <c r="A767" s="123" t="s">
        <v>157</v>
      </c>
      <c r="B767" s="124" t="s">
        <v>110</v>
      </c>
      <c r="C767" s="145" t="s">
        <v>735</v>
      </c>
      <c r="D767" s="118">
        <f>D771+D768</f>
        <v>426600</v>
      </c>
      <c r="E767" s="118">
        <f>E771</f>
        <v>249195.29</v>
      </c>
      <c r="F767" s="119">
        <f t="shared" si="164"/>
        <v>177404.71</v>
      </c>
    </row>
    <row r="768" spans="1:36" s="115" customFormat="1" ht="23.25" hidden="1" x14ac:dyDescent="0.25">
      <c r="A768" s="208" t="s">
        <v>113</v>
      </c>
      <c r="B768" s="209" t="s">
        <v>110</v>
      </c>
      <c r="C768" s="229" t="s">
        <v>1216</v>
      </c>
      <c r="D768" s="230">
        <f t="shared" ref="D768:E769" si="166">D769</f>
        <v>0</v>
      </c>
      <c r="E768" s="230">
        <f t="shared" si="166"/>
        <v>0</v>
      </c>
      <c r="F768" s="233" t="str">
        <f t="shared" ref="F768:F770" si="167">IF(OR(D768="-",E768=D768),"-",D768-IF(E768="-",0,E768))</f>
        <v>-</v>
      </c>
    </row>
    <row r="769" spans="1:36" s="115" customFormat="1" ht="23.25" hidden="1" x14ac:dyDescent="0.25">
      <c r="A769" s="208" t="s">
        <v>358</v>
      </c>
      <c r="B769" s="209" t="s">
        <v>110</v>
      </c>
      <c r="C769" s="229" t="s">
        <v>1216</v>
      </c>
      <c r="D769" s="230">
        <f t="shared" si="166"/>
        <v>0</v>
      </c>
      <c r="E769" s="230">
        <f t="shared" si="166"/>
        <v>0</v>
      </c>
      <c r="F769" s="233" t="str">
        <f t="shared" si="167"/>
        <v>-</v>
      </c>
    </row>
    <row r="770" spans="1:36" s="115" customFormat="1" ht="34.5" hidden="1" x14ac:dyDescent="0.25">
      <c r="A770" s="208" t="s">
        <v>114</v>
      </c>
      <c r="B770" s="209" t="s">
        <v>110</v>
      </c>
      <c r="C770" s="229" t="s">
        <v>1217</v>
      </c>
      <c r="D770" s="230">
        <v>0</v>
      </c>
      <c r="E770" s="231">
        <v>0</v>
      </c>
      <c r="F770" s="233" t="str">
        <f t="shared" si="167"/>
        <v>-</v>
      </c>
    </row>
    <row r="771" spans="1:36" s="4" customFormat="1" ht="34.5" x14ac:dyDescent="0.25">
      <c r="A771" s="123" t="s">
        <v>142</v>
      </c>
      <c r="B771" s="124" t="s">
        <v>110</v>
      </c>
      <c r="C771" s="145" t="s">
        <v>736</v>
      </c>
      <c r="D771" s="118">
        <f t="shared" si="165"/>
        <v>426600</v>
      </c>
      <c r="E771" s="118">
        <f t="shared" si="165"/>
        <v>249195.29</v>
      </c>
      <c r="F771" s="119">
        <f t="shared" si="164"/>
        <v>177404.71</v>
      </c>
    </row>
    <row r="772" spans="1:36" s="4" customFormat="1" x14ac:dyDescent="0.25">
      <c r="A772" s="123" t="s">
        <v>143</v>
      </c>
      <c r="B772" s="124" t="s">
        <v>110</v>
      </c>
      <c r="C772" s="145" t="s">
        <v>737</v>
      </c>
      <c r="D772" s="118">
        <f t="shared" si="165"/>
        <v>426600</v>
      </c>
      <c r="E772" s="118">
        <f t="shared" si="165"/>
        <v>249195.29</v>
      </c>
      <c r="F772" s="119">
        <f t="shared" si="164"/>
        <v>177404.71</v>
      </c>
    </row>
    <row r="773" spans="1:36" s="4" customFormat="1" ht="34.5" x14ac:dyDescent="0.25">
      <c r="A773" s="123" t="s">
        <v>144</v>
      </c>
      <c r="B773" s="124" t="s">
        <v>110</v>
      </c>
      <c r="C773" s="145" t="s">
        <v>738</v>
      </c>
      <c r="D773" s="118">
        <f>177400+249200</f>
        <v>426600</v>
      </c>
      <c r="E773" s="125">
        <v>249195.29</v>
      </c>
      <c r="F773" s="119">
        <f t="shared" si="164"/>
        <v>177404.71</v>
      </c>
    </row>
    <row r="774" spans="1:36" s="122" customFormat="1" ht="45.75" x14ac:dyDescent="0.25">
      <c r="A774" s="120" t="s">
        <v>1386</v>
      </c>
      <c r="B774" s="121" t="s">
        <v>110</v>
      </c>
      <c r="C774" s="143" t="s">
        <v>984</v>
      </c>
      <c r="D774" s="116">
        <f>D779+D775+D783+D787+D791</f>
        <v>1294081.5</v>
      </c>
      <c r="E774" s="116">
        <f>E779+E775+E783+E787+E791</f>
        <v>212000</v>
      </c>
      <c r="F774" s="117">
        <f t="shared" si="164"/>
        <v>1082081.5</v>
      </c>
    </row>
    <row r="775" spans="1:36" ht="73.5" hidden="1" customHeight="1" x14ac:dyDescent="0.25">
      <c r="A775" s="333" t="s">
        <v>1042</v>
      </c>
      <c r="B775" s="326" t="s">
        <v>110</v>
      </c>
      <c r="C775" s="327" t="s">
        <v>1057</v>
      </c>
      <c r="D775" s="328">
        <f t="shared" ref="D775:E777" si="168">D776</f>
        <v>0</v>
      </c>
      <c r="E775" s="328">
        <f t="shared" si="168"/>
        <v>0</v>
      </c>
      <c r="F775" s="329" t="str">
        <f t="shared" ref="F775:F778" si="169">IF(OR(D775="-",E775=D775),"-",D775-IF(E775="-",0,E775))</f>
        <v>-</v>
      </c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</row>
    <row r="776" spans="1:36" ht="23.25" hidden="1" x14ac:dyDescent="0.25">
      <c r="A776" s="325" t="s">
        <v>113</v>
      </c>
      <c r="B776" s="326" t="s">
        <v>110</v>
      </c>
      <c r="C776" s="327" t="s">
        <v>1263</v>
      </c>
      <c r="D776" s="328">
        <f t="shared" si="168"/>
        <v>0</v>
      </c>
      <c r="E776" s="328">
        <f t="shared" si="168"/>
        <v>0</v>
      </c>
      <c r="F776" s="329" t="str">
        <f t="shared" si="169"/>
        <v>-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</row>
    <row r="777" spans="1:36" ht="34.5" hidden="1" x14ac:dyDescent="0.25">
      <c r="A777" s="325" t="s">
        <v>1164</v>
      </c>
      <c r="B777" s="326" t="s">
        <v>110</v>
      </c>
      <c r="C777" s="327" t="s">
        <v>1262</v>
      </c>
      <c r="D777" s="328">
        <f t="shared" si="168"/>
        <v>0</v>
      </c>
      <c r="E777" s="328">
        <f t="shared" si="168"/>
        <v>0</v>
      </c>
      <c r="F777" s="329" t="str">
        <f t="shared" si="169"/>
        <v>-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</row>
    <row r="778" spans="1:36" hidden="1" x14ac:dyDescent="0.25">
      <c r="A778" s="325" t="s">
        <v>1285</v>
      </c>
      <c r="B778" s="326" t="s">
        <v>110</v>
      </c>
      <c r="C778" s="327" t="s">
        <v>1261</v>
      </c>
      <c r="D778" s="328">
        <v>0</v>
      </c>
      <c r="E778" s="330">
        <v>0</v>
      </c>
      <c r="F778" s="329" t="str">
        <f t="shared" si="169"/>
        <v>-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</row>
    <row r="779" spans="1:36" ht="17.25" customHeight="1" x14ac:dyDescent="0.25">
      <c r="A779" s="126" t="s">
        <v>1389</v>
      </c>
      <c r="B779" s="124" t="s">
        <v>110</v>
      </c>
      <c r="C779" s="145" t="s">
        <v>1058</v>
      </c>
      <c r="D779" s="118">
        <f t="shared" ref="D779:E781" si="170">D780</f>
        <v>121479.6</v>
      </c>
      <c r="E779" s="118">
        <f t="shared" si="170"/>
        <v>0</v>
      </c>
      <c r="F779" s="119">
        <f t="shared" si="164"/>
        <v>121479.6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</row>
    <row r="780" spans="1:36" ht="23.25" x14ac:dyDescent="0.25">
      <c r="A780" s="123" t="s">
        <v>113</v>
      </c>
      <c r="B780" s="124" t="s">
        <v>110</v>
      </c>
      <c r="C780" s="145" t="s">
        <v>1059</v>
      </c>
      <c r="D780" s="118">
        <f t="shared" si="170"/>
        <v>121479.6</v>
      </c>
      <c r="E780" s="118">
        <f t="shared" si="170"/>
        <v>0</v>
      </c>
      <c r="F780" s="119">
        <f t="shared" si="164"/>
        <v>121479.6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</row>
    <row r="781" spans="1:36" ht="22.5" customHeight="1" x14ac:dyDescent="0.25">
      <c r="A781" s="123" t="s">
        <v>358</v>
      </c>
      <c r="B781" s="124" t="s">
        <v>110</v>
      </c>
      <c r="C781" s="145" t="s">
        <v>1060</v>
      </c>
      <c r="D781" s="118">
        <f t="shared" si="170"/>
        <v>121479.6</v>
      </c>
      <c r="E781" s="118">
        <f t="shared" si="170"/>
        <v>0</v>
      </c>
      <c r="F781" s="119">
        <f t="shared" si="164"/>
        <v>121479.6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</row>
    <row r="782" spans="1:36" x14ac:dyDescent="0.25">
      <c r="A782" s="123" t="s">
        <v>1285</v>
      </c>
      <c r="B782" s="124" t="s">
        <v>110</v>
      </c>
      <c r="C782" s="145" t="s">
        <v>985</v>
      </c>
      <c r="D782" s="118">
        <v>121479.6</v>
      </c>
      <c r="E782" s="125">
        <v>0</v>
      </c>
      <c r="F782" s="119">
        <f t="shared" si="164"/>
        <v>121479.6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</row>
    <row r="783" spans="1:36" s="115" customFormat="1" ht="61.5" hidden="1" customHeight="1" x14ac:dyDescent="0.25">
      <c r="A783" s="447" t="s">
        <v>1395</v>
      </c>
      <c r="B783" s="209" t="s">
        <v>110</v>
      </c>
      <c r="C783" s="229" t="s">
        <v>1312</v>
      </c>
      <c r="D783" s="230">
        <f t="shared" ref="D783:E793" si="171">D784</f>
        <v>0</v>
      </c>
      <c r="E783" s="230">
        <f t="shared" si="171"/>
        <v>0</v>
      </c>
      <c r="F783" s="233" t="str">
        <f t="shared" si="164"/>
        <v>-</v>
      </c>
    </row>
    <row r="784" spans="1:36" s="115" customFormat="1" ht="23.25" hidden="1" x14ac:dyDescent="0.25">
      <c r="A784" s="208" t="s">
        <v>113</v>
      </c>
      <c r="B784" s="209" t="s">
        <v>110</v>
      </c>
      <c r="C784" s="229" t="s">
        <v>1311</v>
      </c>
      <c r="D784" s="230">
        <f t="shared" si="171"/>
        <v>0</v>
      </c>
      <c r="E784" s="230">
        <f t="shared" si="171"/>
        <v>0</v>
      </c>
      <c r="F784" s="233" t="str">
        <f t="shared" si="164"/>
        <v>-</v>
      </c>
    </row>
    <row r="785" spans="1:6" s="115" customFormat="1" ht="25.5" hidden="1" customHeight="1" x14ac:dyDescent="0.25">
      <c r="A785" s="208" t="s">
        <v>1164</v>
      </c>
      <c r="B785" s="209" t="s">
        <v>110</v>
      </c>
      <c r="C785" s="229" t="s">
        <v>1310</v>
      </c>
      <c r="D785" s="230">
        <f t="shared" si="171"/>
        <v>0</v>
      </c>
      <c r="E785" s="230">
        <f t="shared" si="171"/>
        <v>0</v>
      </c>
      <c r="F785" s="233" t="str">
        <f t="shared" si="164"/>
        <v>-</v>
      </c>
    </row>
    <row r="786" spans="1:6" s="115" customFormat="1" hidden="1" x14ac:dyDescent="0.25">
      <c r="A786" s="208" t="s">
        <v>1285</v>
      </c>
      <c r="B786" s="209" t="s">
        <v>110</v>
      </c>
      <c r="C786" s="229" t="s">
        <v>1309</v>
      </c>
      <c r="D786" s="230">
        <v>0</v>
      </c>
      <c r="E786" s="231">
        <v>0</v>
      </c>
      <c r="F786" s="233" t="str">
        <f t="shared" si="164"/>
        <v>-</v>
      </c>
    </row>
    <row r="787" spans="1:6" s="4" customFormat="1" ht="76.5" customHeight="1" x14ac:dyDescent="0.25">
      <c r="A787" s="161" t="s">
        <v>1463</v>
      </c>
      <c r="B787" s="124" t="s">
        <v>110</v>
      </c>
      <c r="C787" s="145" t="s">
        <v>1459</v>
      </c>
      <c r="D787" s="118">
        <f t="shared" si="171"/>
        <v>909444</v>
      </c>
      <c r="E787" s="118">
        <f t="shared" si="171"/>
        <v>0</v>
      </c>
      <c r="F787" s="119">
        <f t="shared" ref="F787:F790" si="172">IF(OR(D787="-",E787=D787),"-",D787-IF(E787="-",0,E787))</f>
        <v>909444</v>
      </c>
    </row>
    <row r="788" spans="1:6" s="4" customFormat="1" ht="23.25" x14ac:dyDescent="0.25">
      <c r="A788" s="123" t="s">
        <v>113</v>
      </c>
      <c r="B788" s="124" t="s">
        <v>110</v>
      </c>
      <c r="C788" s="145" t="s">
        <v>1460</v>
      </c>
      <c r="D788" s="118">
        <f t="shared" si="171"/>
        <v>909444</v>
      </c>
      <c r="E788" s="118">
        <f t="shared" si="171"/>
        <v>0</v>
      </c>
      <c r="F788" s="119">
        <f t="shared" si="172"/>
        <v>909444</v>
      </c>
    </row>
    <row r="789" spans="1:6" s="4" customFormat="1" ht="25.5" customHeight="1" x14ac:dyDescent="0.25">
      <c r="A789" s="123" t="s">
        <v>1164</v>
      </c>
      <c r="B789" s="124" t="s">
        <v>110</v>
      </c>
      <c r="C789" s="145" t="s">
        <v>1461</v>
      </c>
      <c r="D789" s="118">
        <f t="shared" si="171"/>
        <v>909444</v>
      </c>
      <c r="E789" s="118">
        <f t="shared" si="171"/>
        <v>0</v>
      </c>
      <c r="F789" s="119">
        <f t="shared" si="172"/>
        <v>909444</v>
      </c>
    </row>
    <row r="790" spans="1:6" s="4" customFormat="1" x14ac:dyDescent="0.25">
      <c r="A790" s="123" t="s">
        <v>1285</v>
      </c>
      <c r="B790" s="124" t="s">
        <v>110</v>
      </c>
      <c r="C790" s="145" t="s">
        <v>1462</v>
      </c>
      <c r="D790" s="118">
        <v>909444</v>
      </c>
      <c r="E790" s="125">
        <v>0</v>
      </c>
      <c r="F790" s="119">
        <f t="shared" si="172"/>
        <v>909444</v>
      </c>
    </row>
    <row r="791" spans="1:6" s="4" customFormat="1" ht="76.5" customHeight="1" x14ac:dyDescent="0.25">
      <c r="A791" s="161" t="s">
        <v>1463</v>
      </c>
      <c r="B791" s="124" t="s">
        <v>110</v>
      </c>
      <c r="C791" s="145" t="s">
        <v>1530</v>
      </c>
      <c r="D791" s="118">
        <f t="shared" si="171"/>
        <v>263157.90000000002</v>
      </c>
      <c r="E791" s="118">
        <f t="shared" si="171"/>
        <v>212000</v>
      </c>
      <c r="F791" s="119">
        <f t="shared" ref="F791:F794" si="173">IF(OR(D791="-",E791=D791),"-",D791-IF(E791="-",0,E791))</f>
        <v>51157.900000000023</v>
      </c>
    </row>
    <row r="792" spans="1:6" s="4" customFormat="1" ht="23.25" x14ac:dyDescent="0.25">
      <c r="A792" s="123" t="s">
        <v>113</v>
      </c>
      <c r="B792" s="124" t="s">
        <v>110</v>
      </c>
      <c r="C792" s="145" t="s">
        <v>1529</v>
      </c>
      <c r="D792" s="118">
        <f t="shared" si="171"/>
        <v>263157.90000000002</v>
      </c>
      <c r="E792" s="118">
        <f t="shared" si="171"/>
        <v>212000</v>
      </c>
      <c r="F792" s="119">
        <f t="shared" si="173"/>
        <v>51157.900000000023</v>
      </c>
    </row>
    <row r="793" spans="1:6" s="4" customFormat="1" ht="25.5" customHeight="1" x14ac:dyDescent="0.25">
      <c r="A793" s="123" t="s">
        <v>1164</v>
      </c>
      <c r="B793" s="124" t="s">
        <v>110</v>
      </c>
      <c r="C793" s="145" t="s">
        <v>1528</v>
      </c>
      <c r="D793" s="118">
        <f t="shared" si="171"/>
        <v>263157.90000000002</v>
      </c>
      <c r="E793" s="118">
        <f t="shared" si="171"/>
        <v>212000</v>
      </c>
      <c r="F793" s="119">
        <f t="shared" si="173"/>
        <v>51157.900000000023</v>
      </c>
    </row>
    <row r="794" spans="1:6" s="4" customFormat="1" x14ac:dyDescent="0.25">
      <c r="A794" s="123" t="s">
        <v>1285</v>
      </c>
      <c r="B794" s="124" t="s">
        <v>110</v>
      </c>
      <c r="C794" s="145" t="s">
        <v>1527</v>
      </c>
      <c r="D794" s="118">
        <v>263157.90000000002</v>
      </c>
      <c r="E794" s="125">
        <v>212000</v>
      </c>
      <c r="F794" s="119">
        <f t="shared" si="173"/>
        <v>51157.900000000023</v>
      </c>
    </row>
    <row r="795" spans="1:6" s="122" customFormat="1" ht="26.25" customHeight="1" x14ac:dyDescent="0.25">
      <c r="A795" s="120" t="s">
        <v>1289</v>
      </c>
      <c r="B795" s="121" t="s">
        <v>110</v>
      </c>
      <c r="C795" s="143" t="s">
        <v>1115</v>
      </c>
      <c r="D795" s="116">
        <f>D796+D801</f>
        <v>11243700</v>
      </c>
      <c r="E795" s="116">
        <f>E796+E801</f>
        <v>11123181</v>
      </c>
      <c r="F795" s="117">
        <f t="shared" si="164"/>
        <v>120519</v>
      </c>
    </row>
    <row r="796" spans="1:6" s="193" customFormat="1" x14ac:dyDescent="0.25">
      <c r="A796" s="120" t="s">
        <v>112</v>
      </c>
      <c r="B796" s="121" t="s">
        <v>110</v>
      </c>
      <c r="C796" s="143" t="s">
        <v>1171</v>
      </c>
      <c r="D796" s="116">
        <f>D797</f>
        <v>220519</v>
      </c>
      <c r="E796" s="116">
        <f>E797</f>
        <v>100000</v>
      </c>
      <c r="F796" s="117">
        <f t="shared" si="164"/>
        <v>120519</v>
      </c>
    </row>
    <row r="797" spans="1:6" s="194" customFormat="1" x14ac:dyDescent="0.25">
      <c r="A797" s="123" t="s">
        <v>156</v>
      </c>
      <c r="B797" s="124" t="s">
        <v>110</v>
      </c>
      <c r="C797" s="145" t="s">
        <v>1172</v>
      </c>
      <c r="D797" s="118">
        <f t="shared" ref="D797:E799" si="174">D798</f>
        <v>220519</v>
      </c>
      <c r="E797" s="118">
        <f t="shared" si="174"/>
        <v>100000</v>
      </c>
      <c r="F797" s="119">
        <f t="shared" si="164"/>
        <v>120519</v>
      </c>
    </row>
    <row r="798" spans="1:6" s="194" customFormat="1" ht="26.25" customHeight="1" x14ac:dyDescent="0.25">
      <c r="A798" s="123" t="s">
        <v>113</v>
      </c>
      <c r="B798" s="124" t="s">
        <v>110</v>
      </c>
      <c r="C798" s="145" t="s">
        <v>1173</v>
      </c>
      <c r="D798" s="118">
        <f t="shared" si="174"/>
        <v>220519</v>
      </c>
      <c r="E798" s="118">
        <f t="shared" si="174"/>
        <v>100000</v>
      </c>
      <c r="F798" s="119">
        <f t="shared" si="164"/>
        <v>120519</v>
      </c>
    </row>
    <row r="799" spans="1:6" s="194" customFormat="1" ht="39.75" customHeight="1" x14ac:dyDescent="0.25">
      <c r="A799" s="123" t="s">
        <v>1164</v>
      </c>
      <c r="B799" s="124" t="s">
        <v>110</v>
      </c>
      <c r="C799" s="145" t="s">
        <v>1174</v>
      </c>
      <c r="D799" s="118">
        <f t="shared" si="174"/>
        <v>220519</v>
      </c>
      <c r="E799" s="118">
        <f t="shared" si="174"/>
        <v>100000</v>
      </c>
      <c r="F799" s="119">
        <f t="shared" ref="F799:F800" si="175">IF(OR(D799="-",E799=D799),"-",D799-IF(E799="-",0,E799))</f>
        <v>120519</v>
      </c>
    </row>
    <row r="800" spans="1:6" s="194" customFormat="1" ht="15" customHeight="1" x14ac:dyDescent="0.25">
      <c r="A800" s="123" t="s">
        <v>1285</v>
      </c>
      <c r="B800" s="124" t="s">
        <v>110</v>
      </c>
      <c r="C800" s="145" t="s">
        <v>1175</v>
      </c>
      <c r="D800" s="118">
        <v>220519</v>
      </c>
      <c r="E800" s="125">
        <v>100000</v>
      </c>
      <c r="F800" s="119">
        <f t="shared" si="175"/>
        <v>120519</v>
      </c>
    </row>
    <row r="801" spans="1:6" s="122" customFormat="1" ht="45.75" x14ac:dyDescent="0.25">
      <c r="A801" s="120" t="s">
        <v>1386</v>
      </c>
      <c r="B801" s="121" t="s">
        <v>110</v>
      </c>
      <c r="C801" s="143" t="s">
        <v>1559</v>
      </c>
      <c r="D801" s="116">
        <f>D802</f>
        <v>11023181</v>
      </c>
      <c r="E801" s="116">
        <f>E802</f>
        <v>11023181</v>
      </c>
      <c r="F801" s="117" t="str">
        <f t="shared" si="164"/>
        <v>-</v>
      </c>
    </row>
    <row r="802" spans="1:6" s="4" customFormat="1" ht="33" customHeight="1" x14ac:dyDescent="0.25">
      <c r="A802" s="126" t="s">
        <v>1564</v>
      </c>
      <c r="B802" s="124" t="s">
        <v>110</v>
      </c>
      <c r="C802" s="145" t="s">
        <v>1560</v>
      </c>
      <c r="D802" s="118">
        <f t="shared" ref="D802:E804" si="176">D803</f>
        <v>11023181</v>
      </c>
      <c r="E802" s="118">
        <f t="shared" si="176"/>
        <v>11023181</v>
      </c>
      <c r="F802" s="119" t="str">
        <f t="shared" si="164"/>
        <v>-</v>
      </c>
    </row>
    <row r="803" spans="1:6" s="4" customFormat="1" ht="23.25" x14ac:dyDescent="0.25">
      <c r="A803" s="123" t="s">
        <v>113</v>
      </c>
      <c r="B803" s="124" t="s">
        <v>110</v>
      </c>
      <c r="C803" s="145" t="s">
        <v>1561</v>
      </c>
      <c r="D803" s="118">
        <f t="shared" si="176"/>
        <v>11023181</v>
      </c>
      <c r="E803" s="118">
        <f t="shared" si="176"/>
        <v>11023181</v>
      </c>
      <c r="F803" s="119" t="str">
        <f t="shared" si="164"/>
        <v>-</v>
      </c>
    </row>
    <row r="804" spans="1:6" s="4" customFormat="1" ht="28.5" customHeight="1" x14ac:dyDescent="0.25">
      <c r="A804" s="123" t="s">
        <v>1164</v>
      </c>
      <c r="B804" s="124" t="s">
        <v>110</v>
      </c>
      <c r="C804" s="145" t="s">
        <v>1562</v>
      </c>
      <c r="D804" s="118">
        <f t="shared" si="176"/>
        <v>11023181</v>
      </c>
      <c r="E804" s="118">
        <f t="shared" si="176"/>
        <v>11023181</v>
      </c>
      <c r="F804" s="119" t="str">
        <f t="shared" si="164"/>
        <v>-</v>
      </c>
    </row>
    <row r="805" spans="1:6" s="4" customFormat="1" ht="28.5" customHeight="1" x14ac:dyDescent="0.25">
      <c r="A805" s="123" t="s">
        <v>114</v>
      </c>
      <c r="B805" s="124" t="s">
        <v>110</v>
      </c>
      <c r="C805" s="145" t="s">
        <v>1563</v>
      </c>
      <c r="D805" s="118">
        <v>11023181</v>
      </c>
      <c r="E805" s="125">
        <v>11023181</v>
      </c>
      <c r="F805" s="119" t="str">
        <f t="shared" si="164"/>
        <v>-</v>
      </c>
    </row>
    <row r="806" spans="1:6" s="182" customFormat="1" ht="22.5" hidden="1" x14ac:dyDescent="0.25">
      <c r="A806" s="351" t="s">
        <v>1430</v>
      </c>
      <c r="B806" s="352" t="s">
        <v>110</v>
      </c>
      <c r="C806" s="353" t="s">
        <v>1429</v>
      </c>
      <c r="D806" s="357">
        <f>D807</f>
        <v>0</v>
      </c>
      <c r="E806" s="357">
        <f>E807</f>
        <v>0</v>
      </c>
      <c r="F806" s="358" t="str">
        <f t="shared" ref="F806:F810" si="177">IF(OR(D806="-",E806=D806),"-",D806-IF(E806="-",0,E806))</f>
        <v>-</v>
      </c>
    </row>
    <row r="807" spans="1:6" s="186" customFormat="1" ht="33" hidden="1" customHeight="1" x14ac:dyDescent="0.25">
      <c r="A807" s="487" t="s">
        <v>1431</v>
      </c>
      <c r="B807" s="196" t="s">
        <v>110</v>
      </c>
      <c r="C807" s="220" t="s">
        <v>1403</v>
      </c>
      <c r="D807" s="221">
        <f t="shared" ref="D807:E809" si="178">D808</f>
        <v>0</v>
      </c>
      <c r="E807" s="221">
        <f t="shared" si="178"/>
        <v>0</v>
      </c>
      <c r="F807" s="119" t="str">
        <f t="shared" si="177"/>
        <v>-</v>
      </c>
    </row>
    <row r="808" spans="1:6" s="186" customFormat="1" ht="23.25" hidden="1" x14ac:dyDescent="0.25">
      <c r="A808" s="187" t="s">
        <v>113</v>
      </c>
      <c r="B808" s="196" t="s">
        <v>110</v>
      </c>
      <c r="C808" s="220" t="s">
        <v>1402</v>
      </c>
      <c r="D808" s="221">
        <f t="shared" si="178"/>
        <v>0</v>
      </c>
      <c r="E808" s="221">
        <f t="shared" si="178"/>
        <v>0</v>
      </c>
      <c r="F808" s="119" t="str">
        <f t="shared" si="177"/>
        <v>-</v>
      </c>
    </row>
    <row r="809" spans="1:6" s="186" customFormat="1" ht="23.25" hidden="1" x14ac:dyDescent="0.25">
      <c r="A809" s="187" t="s">
        <v>358</v>
      </c>
      <c r="B809" s="196" t="s">
        <v>110</v>
      </c>
      <c r="C809" s="220" t="s">
        <v>1401</v>
      </c>
      <c r="D809" s="221">
        <f t="shared" si="178"/>
        <v>0</v>
      </c>
      <c r="E809" s="221">
        <f t="shared" si="178"/>
        <v>0</v>
      </c>
      <c r="F809" s="119" t="str">
        <f t="shared" si="177"/>
        <v>-</v>
      </c>
    </row>
    <row r="810" spans="1:6" s="186" customFormat="1" ht="26.25" hidden="1" customHeight="1" x14ac:dyDescent="0.25">
      <c r="A810" s="187" t="s">
        <v>114</v>
      </c>
      <c r="B810" s="196" t="s">
        <v>110</v>
      </c>
      <c r="C810" s="220" t="s">
        <v>1400</v>
      </c>
      <c r="D810" s="221">
        <v>0</v>
      </c>
      <c r="E810" s="223">
        <v>0</v>
      </c>
      <c r="F810" s="119" t="str">
        <f t="shared" si="177"/>
        <v>-</v>
      </c>
    </row>
    <row r="811" spans="1:6" s="193" customFormat="1" ht="31.5" hidden="1" customHeight="1" x14ac:dyDescent="0.25">
      <c r="A811" s="320" t="s">
        <v>1117</v>
      </c>
      <c r="B811" s="321" t="s">
        <v>110</v>
      </c>
      <c r="C811" s="322" t="s">
        <v>1116</v>
      </c>
      <c r="D811" s="323">
        <f>D817+D822+D812</f>
        <v>0</v>
      </c>
      <c r="E811" s="323">
        <f>E817+E822+E812</f>
        <v>0</v>
      </c>
      <c r="F811" s="324" t="str">
        <f t="shared" ref="F811:F821" si="179">IF(OR(D811="-",E811=D811),"-",D811-IF(E811="-",0,E811))</f>
        <v>-</v>
      </c>
    </row>
    <row r="812" spans="1:6" s="193" customFormat="1" hidden="1" x14ac:dyDescent="0.25">
      <c r="A812" s="320" t="s">
        <v>112</v>
      </c>
      <c r="B812" s="321" t="s">
        <v>110</v>
      </c>
      <c r="C812" s="322" t="s">
        <v>1176</v>
      </c>
      <c r="D812" s="323">
        <f>D813</f>
        <v>0</v>
      </c>
      <c r="E812" s="323">
        <f>E813</f>
        <v>0</v>
      </c>
      <c r="F812" s="324" t="str">
        <f t="shared" si="179"/>
        <v>-</v>
      </c>
    </row>
    <row r="813" spans="1:6" s="194" customFormat="1" ht="33.75" hidden="1" customHeight="1" x14ac:dyDescent="0.25">
      <c r="A813" s="325" t="s">
        <v>156</v>
      </c>
      <c r="B813" s="326" t="s">
        <v>110</v>
      </c>
      <c r="C813" s="327" t="s">
        <v>1177</v>
      </c>
      <c r="D813" s="328">
        <f t="shared" ref="D813:E815" si="180">D814</f>
        <v>0</v>
      </c>
      <c r="E813" s="328">
        <f t="shared" si="180"/>
        <v>0</v>
      </c>
      <c r="F813" s="329" t="str">
        <f t="shared" si="179"/>
        <v>-</v>
      </c>
    </row>
    <row r="814" spans="1:6" s="194" customFormat="1" ht="26.25" hidden="1" customHeight="1" x14ac:dyDescent="0.25">
      <c r="A814" s="325" t="s">
        <v>113</v>
      </c>
      <c r="B814" s="326" t="s">
        <v>110</v>
      </c>
      <c r="C814" s="327" t="s">
        <v>1178</v>
      </c>
      <c r="D814" s="328">
        <f t="shared" si="180"/>
        <v>0</v>
      </c>
      <c r="E814" s="328">
        <f t="shared" si="180"/>
        <v>0</v>
      </c>
      <c r="F814" s="329" t="str">
        <f t="shared" si="179"/>
        <v>-</v>
      </c>
    </row>
    <row r="815" spans="1:6" s="194" customFormat="1" ht="41.25" hidden="1" customHeight="1" x14ac:dyDescent="0.25">
      <c r="A815" s="325" t="s">
        <v>1164</v>
      </c>
      <c r="B815" s="326" t="s">
        <v>110</v>
      </c>
      <c r="C815" s="327" t="s">
        <v>1179</v>
      </c>
      <c r="D815" s="328">
        <f t="shared" si="180"/>
        <v>0</v>
      </c>
      <c r="E815" s="328">
        <f t="shared" si="180"/>
        <v>0</v>
      </c>
      <c r="F815" s="329" t="str">
        <f t="shared" si="179"/>
        <v>-</v>
      </c>
    </row>
    <row r="816" spans="1:6" s="194" customFormat="1" ht="18" hidden="1" customHeight="1" x14ac:dyDescent="0.25">
      <c r="A816" s="325" t="s">
        <v>1285</v>
      </c>
      <c r="B816" s="326" t="s">
        <v>110</v>
      </c>
      <c r="C816" s="327" t="s">
        <v>1180</v>
      </c>
      <c r="D816" s="328">
        <v>0</v>
      </c>
      <c r="E816" s="330">
        <v>0</v>
      </c>
      <c r="F816" s="329" t="str">
        <f t="shared" si="179"/>
        <v>-</v>
      </c>
    </row>
    <row r="817" spans="1:6" s="114" customFormat="1" ht="45.75" hidden="1" x14ac:dyDescent="0.25">
      <c r="A817" s="225" t="s">
        <v>316</v>
      </c>
      <c r="B817" s="226" t="s">
        <v>110</v>
      </c>
      <c r="C817" s="227" t="s">
        <v>1128</v>
      </c>
      <c r="D817" s="228">
        <f>D818</f>
        <v>0</v>
      </c>
      <c r="E817" s="228">
        <f>E818</f>
        <v>0</v>
      </c>
      <c r="F817" s="232" t="str">
        <f t="shared" si="179"/>
        <v>-</v>
      </c>
    </row>
    <row r="818" spans="1:6" s="115" customFormat="1" ht="78" hidden="1" customHeight="1" x14ac:dyDescent="0.25">
      <c r="A818" s="208" t="s">
        <v>1145</v>
      </c>
      <c r="B818" s="209" t="s">
        <v>110</v>
      </c>
      <c r="C818" s="229" t="s">
        <v>1129</v>
      </c>
      <c r="D818" s="230">
        <f t="shared" ref="D818:E820" si="181">D819</f>
        <v>0</v>
      </c>
      <c r="E818" s="230">
        <f t="shared" si="181"/>
        <v>0</v>
      </c>
      <c r="F818" s="233" t="str">
        <f t="shared" si="179"/>
        <v>-</v>
      </c>
    </row>
    <row r="819" spans="1:6" s="115" customFormat="1" ht="31.5" hidden="1" customHeight="1" x14ac:dyDescent="0.25">
      <c r="A819" s="208" t="s">
        <v>113</v>
      </c>
      <c r="B819" s="209" t="s">
        <v>110</v>
      </c>
      <c r="C819" s="229" t="s">
        <v>1130</v>
      </c>
      <c r="D819" s="230">
        <f t="shared" si="181"/>
        <v>0</v>
      </c>
      <c r="E819" s="230">
        <f t="shared" si="181"/>
        <v>0</v>
      </c>
      <c r="F819" s="233" t="str">
        <f t="shared" si="179"/>
        <v>-</v>
      </c>
    </row>
    <row r="820" spans="1:6" s="115" customFormat="1" ht="23.25" hidden="1" x14ac:dyDescent="0.25">
      <c r="A820" s="208" t="s">
        <v>358</v>
      </c>
      <c r="B820" s="209" t="s">
        <v>110</v>
      </c>
      <c r="C820" s="229" t="s">
        <v>1131</v>
      </c>
      <c r="D820" s="230">
        <f t="shared" si="181"/>
        <v>0</v>
      </c>
      <c r="E820" s="230">
        <f t="shared" si="181"/>
        <v>0</v>
      </c>
      <c r="F820" s="233" t="str">
        <f t="shared" si="179"/>
        <v>-</v>
      </c>
    </row>
    <row r="821" spans="1:6" s="115" customFormat="1" hidden="1" x14ac:dyDescent="0.25">
      <c r="A821" s="208" t="s">
        <v>1285</v>
      </c>
      <c r="B821" s="209" t="s">
        <v>110</v>
      </c>
      <c r="C821" s="229" t="s">
        <v>1132</v>
      </c>
      <c r="D821" s="230">
        <v>0</v>
      </c>
      <c r="E821" s="231">
        <v>0</v>
      </c>
      <c r="F821" s="233" t="str">
        <f t="shared" si="179"/>
        <v>-</v>
      </c>
    </row>
    <row r="822" spans="1:6" s="114" customFormat="1" ht="45" hidden="1" x14ac:dyDescent="0.25">
      <c r="A822" s="379" t="s">
        <v>1143</v>
      </c>
      <c r="B822" s="226" t="s">
        <v>110</v>
      </c>
      <c r="C822" s="227" t="s">
        <v>1133</v>
      </c>
      <c r="D822" s="228">
        <f>D823</f>
        <v>0</v>
      </c>
      <c r="E822" s="228">
        <f>E823</f>
        <v>0</v>
      </c>
      <c r="F822" s="232" t="str">
        <f t="shared" ref="F822:F826" si="182">IF(OR(D822="-",E822=D822),"-",D822-IF(E822="-",0,E822))</f>
        <v>-</v>
      </c>
    </row>
    <row r="823" spans="1:6" s="115" customFormat="1" ht="66" hidden="1" customHeight="1" x14ac:dyDescent="0.25">
      <c r="A823" s="379" t="s">
        <v>1144</v>
      </c>
      <c r="B823" s="209" t="s">
        <v>110</v>
      </c>
      <c r="C823" s="229" t="s">
        <v>1134</v>
      </c>
      <c r="D823" s="230">
        <f t="shared" ref="D823:E825" si="183">D824</f>
        <v>0</v>
      </c>
      <c r="E823" s="230">
        <f t="shared" si="183"/>
        <v>0</v>
      </c>
      <c r="F823" s="233" t="str">
        <f t="shared" si="182"/>
        <v>-</v>
      </c>
    </row>
    <row r="824" spans="1:6" s="115" customFormat="1" ht="23.25" hidden="1" x14ac:dyDescent="0.25">
      <c r="A824" s="208" t="s">
        <v>113</v>
      </c>
      <c r="B824" s="209" t="s">
        <v>110</v>
      </c>
      <c r="C824" s="229" t="s">
        <v>1135</v>
      </c>
      <c r="D824" s="230">
        <f t="shared" si="183"/>
        <v>0</v>
      </c>
      <c r="E824" s="230">
        <f t="shared" si="183"/>
        <v>0</v>
      </c>
      <c r="F824" s="233" t="str">
        <f t="shared" si="182"/>
        <v>-</v>
      </c>
    </row>
    <row r="825" spans="1:6" s="115" customFormat="1" ht="23.25" hidden="1" x14ac:dyDescent="0.25">
      <c r="A825" s="208" t="s">
        <v>358</v>
      </c>
      <c r="B825" s="209" t="s">
        <v>110</v>
      </c>
      <c r="C825" s="229" t="s">
        <v>1136</v>
      </c>
      <c r="D825" s="230">
        <f t="shared" si="183"/>
        <v>0</v>
      </c>
      <c r="E825" s="230">
        <f t="shared" si="183"/>
        <v>0</v>
      </c>
      <c r="F825" s="233" t="str">
        <f t="shared" si="182"/>
        <v>-</v>
      </c>
    </row>
    <row r="826" spans="1:6" s="115" customFormat="1" ht="34.5" hidden="1" x14ac:dyDescent="0.25">
      <c r="A826" s="208" t="s">
        <v>114</v>
      </c>
      <c r="B826" s="209" t="s">
        <v>110</v>
      </c>
      <c r="C826" s="229" t="s">
        <v>1137</v>
      </c>
      <c r="D826" s="230">
        <v>0</v>
      </c>
      <c r="E826" s="231">
        <v>0</v>
      </c>
      <c r="F826" s="233" t="str">
        <f t="shared" si="182"/>
        <v>-</v>
      </c>
    </row>
    <row r="827" spans="1:6" s="153" customFormat="1" x14ac:dyDescent="0.25">
      <c r="A827" s="120" t="s">
        <v>739</v>
      </c>
      <c r="B827" s="121" t="s">
        <v>110</v>
      </c>
      <c r="C827" s="143" t="s">
        <v>740</v>
      </c>
      <c r="D827" s="116">
        <f t="shared" ref="D827:E853" si="184">D828</f>
        <v>1966944.44</v>
      </c>
      <c r="E827" s="116">
        <f t="shared" si="184"/>
        <v>1348979.44</v>
      </c>
      <c r="F827" s="117">
        <f t="shared" si="164"/>
        <v>617965</v>
      </c>
    </row>
    <row r="828" spans="1:6" s="153" customFormat="1" ht="15" customHeight="1" x14ac:dyDescent="0.25">
      <c r="A828" s="120" t="s">
        <v>1390</v>
      </c>
      <c r="B828" s="121" t="s">
        <v>110</v>
      </c>
      <c r="C828" s="143" t="s">
        <v>741</v>
      </c>
      <c r="D828" s="116">
        <f>D829+D849</f>
        <v>1966944.44</v>
      </c>
      <c r="E828" s="116">
        <f>E829+E849</f>
        <v>1348979.44</v>
      </c>
      <c r="F828" s="117">
        <f t="shared" si="164"/>
        <v>617965</v>
      </c>
    </row>
    <row r="829" spans="1:6" s="122" customFormat="1" ht="45.75" customHeight="1" x14ac:dyDescent="0.25">
      <c r="A829" s="120" t="s">
        <v>756</v>
      </c>
      <c r="B829" s="121" t="s">
        <v>110</v>
      </c>
      <c r="C829" s="143" t="s">
        <v>987</v>
      </c>
      <c r="D829" s="116">
        <f t="shared" ref="D829:E841" si="185">D830</f>
        <v>1966944.44</v>
      </c>
      <c r="E829" s="116">
        <f t="shared" si="185"/>
        <v>1348979.44</v>
      </c>
      <c r="F829" s="117">
        <f t="shared" ref="F829:F836" si="186">IF(OR(D829="-",E829=D829),"-",D829-IF(E829="-",0,E829))</f>
        <v>617965</v>
      </c>
    </row>
    <row r="830" spans="1:6" s="122" customFormat="1" ht="23.25" x14ac:dyDescent="0.25">
      <c r="A830" s="120" t="s">
        <v>1391</v>
      </c>
      <c r="B830" s="121" t="s">
        <v>110</v>
      </c>
      <c r="C830" s="150" t="s">
        <v>994</v>
      </c>
      <c r="D830" s="116">
        <f>D831+D837</f>
        <v>1966944.44</v>
      </c>
      <c r="E830" s="116">
        <f>E831+E837</f>
        <v>1348979.44</v>
      </c>
      <c r="F830" s="117">
        <f t="shared" si="186"/>
        <v>617965</v>
      </c>
    </row>
    <row r="831" spans="1:6" s="4" customFormat="1" ht="27" customHeight="1" x14ac:dyDescent="0.25">
      <c r="A831" s="123" t="s">
        <v>1183</v>
      </c>
      <c r="B831" s="124" t="s">
        <v>110</v>
      </c>
      <c r="C831" s="145" t="s">
        <v>993</v>
      </c>
      <c r="D831" s="118">
        <f t="shared" si="185"/>
        <v>590800</v>
      </c>
      <c r="E831" s="118">
        <f t="shared" si="185"/>
        <v>416535</v>
      </c>
      <c r="F831" s="119">
        <f t="shared" si="186"/>
        <v>174265</v>
      </c>
    </row>
    <row r="832" spans="1:6" s="4" customFormat="1" ht="37.5" customHeight="1" x14ac:dyDescent="0.25">
      <c r="A832" s="123" t="s">
        <v>0</v>
      </c>
      <c r="B832" s="124" t="s">
        <v>110</v>
      </c>
      <c r="C832" s="145" t="s">
        <v>992</v>
      </c>
      <c r="D832" s="118">
        <f t="shared" si="185"/>
        <v>590800</v>
      </c>
      <c r="E832" s="118">
        <f t="shared" si="185"/>
        <v>416535</v>
      </c>
      <c r="F832" s="119">
        <f t="shared" si="186"/>
        <v>174265</v>
      </c>
    </row>
    <row r="833" spans="1:36" s="4" customFormat="1" ht="23.25" x14ac:dyDescent="0.25">
      <c r="A833" s="123" t="s">
        <v>1</v>
      </c>
      <c r="B833" s="124" t="s">
        <v>110</v>
      </c>
      <c r="C833" s="145" t="s">
        <v>991</v>
      </c>
      <c r="D833" s="118">
        <f t="shared" si="185"/>
        <v>590800</v>
      </c>
      <c r="E833" s="118">
        <f t="shared" si="185"/>
        <v>416535</v>
      </c>
      <c r="F833" s="119">
        <f t="shared" si="186"/>
        <v>174265</v>
      </c>
    </row>
    <row r="834" spans="1:36" s="4" customFormat="1" ht="24.75" customHeight="1" x14ac:dyDescent="0.25">
      <c r="A834" s="123" t="s">
        <v>2</v>
      </c>
      <c r="B834" s="124" t="s">
        <v>110</v>
      </c>
      <c r="C834" s="145" t="s">
        <v>990</v>
      </c>
      <c r="D834" s="118">
        <f t="shared" si="185"/>
        <v>590800</v>
      </c>
      <c r="E834" s="118">
        <f t="shared" si="185"/>
        <v>416535</v>
      </c>
      <c r="F834" s="119">
        <f t="shared" si="186"/>
        <v>174265</v>
      </c>
    </row>
    <row r="835" spans="1:36" s="4" customFormat="1" x14ac:dyDescent="0.25">
      <c r="A835" s="123" t="s">
        <v>4</v>
      </c>
      <c r="B835" s="124" t="s">
        <v>110</v>
      </c>
      <c r="C835" s="145" t="s">
        <v>989</v>
      </c>
      <c r="D835" s="118">
        <f t="shared" si="185"/>
        <v>590800</v>
      </c>
      <c r="E835" s="118">
        <f t="shared" si="185"/>
        <v>416535</v>
      </c>
      <c r="F835" s="119">
        <f t="shared" si="186"/>
        <v>174265</v>
      </c>
    </row>
    <row r="836" spans="1:36" s="4" customFormat="1" ht="50.25" customHeight="1" x14ac:dyDescent="0.25">
      <c r="A836" s="123" t="s">
        <v>3</v>
      </c>
      <c r="B836" s="124" t="s">
        <v>110</v>
      </c>
      <c r="C836" s="145" t="s">
        <v>988</v>
      </c>
      <c r="D836" s="118">
        <v>590800</v>
      </c>
      <c r="E836" s="125">
        <v>416535</v>
      </c>
      <c r="F836" s="119">
        <f t="shared" si="186"/>
        <v>174265</v>
      </c>
    </row>
    <row r="837" spans="1:36" s="183" customFormat="1" ht="39.75" customHeight="1" x14ac:dyDescent="0.25">
      <c r="A837" s="128" t="s">
        <v>1219</v>
      </c>
      <c r="B837" s="124" t="s">
        <v>110</v>
      </c>
      <c r="C837" s="145" t="s">
        <v>1218</v>
      </c>
      <c r="D837" s="118">
        <f>D838+D843</f>
        <v>1376144.44</v>
      </c>
      <c r="E837" s="118">
        <f>E838+E843</f>
        <v>932444.44</v>
      </c>
      <c r="F837" s="119">
        <f t="shared" ref="F837:F848" si="187">IF(OR(D837="-",E837=D837),"-",D837-IF(E837="-",0,E837))</f>
        <v>443700</v>
      </c>
    </row>
    <row r="838" spans="1:36" s="183" customFormat="1" ht="45" x14ac:dyDescent="0.25">
      <c r="A838" s="126" t="s">
        <v>1220</v>
      </c>
      <c r="B838" s="124" t="s">
        <v>110</v>
      </c>
      <c r="C838" s="145" t="s">
        <v>1223</v>
      </c>
      <c r="D838" s="118">
        <f t="shared" si="185"/>
        <v>1261700</v>
      </c>
      <c r="E838" s="118">
        <f t="shared" si="185"/>
        <v>818000</v>
      </c>
      <c r="F838" s="119">
        <f t="shared" si="187"/>
        <v>443700</v>
      </c>
    </row>
    <row r="839" spans="1:36" s="183" customFormat="1" ht="22.5" x14ac:dyDescent="0.25">
      <c r="A839" s="126" t="s">
        <v>1221</v>
      </c>
      <c r="B839" s="124" t="s">
        <v>110</v>
      </c>
      <c r="C839" s="145" t="s">
        <v>1224</v>
      </c>
      <c r="D839" s="118">
        <f t="shared" si="185"/>
        <v>1261700</v>
      </c>
      <c r="E839" s="118">
        <f t="shared" si="185"/>
        <v>818000</v>
      </c>
      <c r="F839" s="119">
        <f t="shared" si="187"/>
        <v>443700</v>
      </c>
    </row>
    <row r="840" spans="1:36" s="183" customFormat="1" ht="22.5" x14ac:dyDescent="0.25">
      <c r="A840" s="126" t="s">
        <v>2</v>
      </c>
      <c r="B840" s="124" t="s">
        <v>110</v>
      </c>
      <c r="C840" s="145" t="s">
        <v>1225</v>
      </c>
      <c r="D840" s="118">
        <f t="shared" si="185"/>
        <v>1261700</v>
      </c>
      <c r="E840" s="118">
        <f t="shared" si="185"/>
        <v>818000</v>
      </c>
      <c r="F840" s="119">
        <f t="shared" si="187"/>
        <v>443700</v>
      </c>
    </row>
    <row r="841" spans="1:36" s="183" customFormat="1" x14ac:dyDescent="0.25">
      <c r="A841" s="126" t="s">
        <v>1222</v>
      </c>
      <c r="B841" s="124" t="s">
        <v>110</v>
      </c>
      <c r="C841" s="145" t="s">
        <v>1226</v>
      </c>
      <c r="D841" s="118">
        <f t="shared" si="185"/>
        <v>1261700</v>
      </c>
      <c r="E841" s="118">
        <f t="shared" si="185"/>
        <v>818000</v>
      </c>
      <c r="F841" s="119">
        <f t="shared" si="187"/>
        <v>443700</v>
      </c>
    </row>
    <row r="842" spans="1:36" s="183" customFormat="1" ht="47.25" customHeight="1" x14ac:dyDescent="0.25">
      <c r="A842" s="123" t="s">
        <v>3</v>
      </c>
      <c r="B842" s="124" t="s">
        <v>110</v>
      </c>
      <c r="C842" s="145" t="s">
        <v>1264</v>
      </c>
      <c r="D842" s="118">
        <v>1261700</v>
      </c>
      <c r="E842" s="125">
        <v>818000</v>
      </c>
      <c r="F842" s="119">
        <f t="shared" si="187"/>
        <v>443700</v>
      </c>
    </row>
    <row r="843" spans="1:36" s="114" customFormat="1" ht="51" customHeight="1" x14ac:dyDescent="0.25">
      <c r="A843" s="120" t="s">
        <v>1386</v>
      </c>
      <c r="B843" s="121" t="s">
        <v>110</v>
      </c>
      <c r="C843" s="143" t="s">
        <v>1436</v>
      </c>
      <c r="D843" s="116">
        <f t="shared" ref="D843:E845" si="188">D844</f>
        <v>114444.44</v>
      </c>
      <c r="E843" s="116">
        <f t="shared" si="188"/>
        <v>114444.44</v>
      </c>
      <c r="F843" s="117" t="str">
        <f t="shared" si="187"/>
        <v>-</v>
      </c>
    </row>
    <row r="844" spans="1:36" ht="65.25" customHeight="1" x14ac:dyDescent="0.25">
      <c r="A844" s="161" t="s">
        <v>1437</v>
      </c>
      <c r="B844" s="124" t="s">
        <v>110</v>
      </c>
      <c r="C844" s="144" t="s">
        <v>1435</v>
      </c>
      <c r="D844" s="118">
        <f t="shared" si="188"/>
        <v>114444.44</v>
      </c>
      <c r="E844" s="118">
        <f t="shared" si="188"/>
        <v>114444.44</v>
      </c>
      <c r="F844" s="119" t="str">
        <f t="shared" si="187"/>
        <v>-</v>
      </c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</row>
    <row r="845" spans="1:36" ht="27.75" customHeight="1" x14ac:dyDescent="0.25">
      <c r="A845" s="161" t="s">
        <v>2</v>
      </c>
      <c r="B845" s="124" t="s">
        <v>110</v>
      </c>
      <c r="C845" s="144" t="s">
        <v>1438</v>
      </c>
      <c r="D845" s="118">
        <f t="shared" si="188"/>
        <v>114444.44</v>
      </c>
      <c r="E845" s="118">
        <f t="shared" si="188"/>
        <v>114444.44</v>
      </c>
      <c r="F845" s="119" t="str">
        <f t="shared" si="187"/>
        <v>-</v>
      </c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</row>
    <row r="846" spans="1:36" ht="15" customHeight="1" x14ac:dyDescent="0.25">
      <c r="A846" s="123" t="s">
        <v>4</v>
      </c>
      <c r="B846" s="124" t="s">
        <v>110</v>
      </c>
      <c r="C846" s="144" t="s">
        <v>1439</v>
      </c>
      <c r="D846" s="118">
        <f>D847+D848</f>
        <v>114444.44</v>
      </c>
      <c r="E846" s="118">
        <f>E847+E848</f>
        <v>114444.44</v>
      </c>
      <c r="F846" s="119" t="str">
        <f t="shared" si="187"/>
        <v>-</v>
      </c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</row>
    <row r="847" spans="1:36" ht="49.5" hidden="1" customHeight="1" x14ac:dyDescent="0.25">
      <c r="A847" s="123" t="s">
        <v>3</v>
      </c>
      <c r="B847" s="124" t="s">
        <v>110</v>
      </c>
      <c r="C847" s="144" t="s">
        <v>986</v>
      </c>
      <c r="D847" s="118">
        <v>0</v>
      </c>
      <c r="E847" s="125">
        <v>0</v>
      </c>
      <c r="F847" s="119" t="str">
        <f t="shared" si="187"/>
        <v>-</v>
      </c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</row>
    <row r="848" spans="1:36" ht="14.25" customHeight="1" x14ac:dyDescent="0.25">
      <c r="A848" s="123" t="s">
        <v>63</v>
      </c>
      <c r="B848" s="124" t="s">
        <v>110</v>
      </c>
      <c r="C848" s="144" t="s">
        <v>1440</v>
      </c>
      <c r="D848" s="118">
        <v>114444.44</v>
      </c>
      <c r="E848" s="125">
        <v>114444.44</v>
      </c>
      <c r="F848" s="119" t="str">
        <f t="shared" si="187"/>
        <v>-</v>
      </c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</row>
    <row r="849" spans="1:6" s="182" customFormat="1" ht="23.25" hidden="1" x14ac:dyDescent="0.25">
      <c r="A849" s="225" t="s">
        <v>341</v>
      </c>
      <c r="B849" s="226" t="s">
        <v>110</v>
      </c>
      <c r="C849" s="227" t="s">
        <v>742</v>
      </c>
      <c r="D849" s="228">
        <f t="shared" si="184"/>
        <v>0</v>
      </c>
      <c r="E849" s="228">
        <f t="shared" si="184"/>
        <v>0</v>
      </c>
      <c r="F849" s="232" t="str">
        <f t="shared" si="164"/>
        <v>-</v>
      </c>
    </row>
    <row r="850" spans="1:6" s="182" customFormat="1" ht="23.25" hidden="1" x14ac:dyDescent="0.25">
      <c r="A850" s="225" t="s">
        <v>111</v>
      </c>
      <c r="B850" s="226" t="s">
        <v>110</v>
      </c>
      <c r="C850" s="227" t="s">
        <v>743</v>
      </c>
      <c r="D850" s="228">
        <f t="shared" si="184"/>
        <v>0</v>
      </c>
      <c r="E850" s="228">
        <f t="shared" si="184"/>
        <v>0</v>
      </c>
      <c r="F850" s="232" t="str">
        <f t="shared" si="164"/>
        <v>-</v>
      </c>
    </row>
    <row r="851" spans="1:6" s="181" customFormat="1" hidden="1" x14ac:dyDescent="0.25">
      <c r="A851" s="208" t="s">
        <v>112</v>
      </c>
      <c r="B851" s="209" t="s">
        <v>110</v>
      </c>
      <c r="C851" s="229" t="s">
        <v>744</v>
      </c>
      <c r="D851" s="230">
        <f t="shared" si="184"/>
        <v>0</v>
      </c>
      <c r="E851" s="230">
        <f t="shared" si="184"/>
        <v>0</v>
      </c>
      <c r="F851" s="233" t="str">
        <f t="shared" si="164"/>
        <v>-</v>
      </c>
    </row>
    <row r="852" spans="1:6" s="181" customFormat="1" ht="21.75" hidden="1" customHeight="1" x14ac:dyDescent="0.25">
      <c r="A852" s="208" t="s">
        <v>64</v>
      </c>
      <c r="B852" s="209" t="s">
        <v>110</v>
      </c>
      <c r="C852" s="229" t="s">
        <v>745</v>
      </c>
      <c r="D852" s="230">
        <f t="shared" si="184"/>
        <v>0</v>
      </c>
      <c r="E852" s="230">
        <f t="shared" si="184"/>
        <v>0</v>
      </c>
      <c r="F852" s="233" t="str">
        <f t="shared" si="164"/>
        <v>-</v>
      </c>
    </row>
    <row r="853" spans="1:6" s="181" customFormat="1" ht="57" hidden="1" x14ac:dyDescent="0.25">
      <c r="A853" s="208" t="s">
        <v>117</v>
      </c>
      <c r="B853" s="209" t="s">
        <v>110</v>
      </c>
      <c r="C853" s="229" t="s">
        <v>746</v>
      </c>
      <c r="D853" s="230">
        <f t="shared" si="184"/>
        <v>0</v>
      </c>
      <c r="E853" s="230">
        <f t="shared" si="184"/>
        <v>0</v>
      </c>
      <c r="F853" s="233" t="str">
        <f t="shared" si="164"/>
        <v>-</v>
      </c>
    </row>
    <row r="854" spans="1:6" s="181" customFormat="1" ht="23.25" hidden="1" x14ac:dyDescent="0.25">
      <c r="A854" s="208" t="s">
        <v>747</v>
      </c>
      <c r="B854" s="209" t="s">
        <v>110</v>
      </c>
      <c r="C854" s="229" t="s">
        <v>748</v>
      </c>
      <c r="D854" s="230">
        <f>D855+D856</f>
        <v>0</v>
      </c>
      <c r="E854" s="230">
        <f>E855+E856</f>
        <v>0</v>
      </c>
      <c r="F854" s="233" t="str">
        <f t="shared" si="164"/>
        <v>-</v>
      </c>
    </row>
    <row r="855" spans="1:6" s="181" customFormat="1" ht="23.25" hidden="1" x14ac:dyDescent="0.25">
      <c r="A855" s="208" t="s">
        <v>749</v>
      </c>
      <c r="B855" s="209" t="s">
        <v>110</v>
      </c>
      <c r="C855" s="229" t="s">
        <v>750</v>
      </c>
      <c r="D855" s="230">
        <v>0</v>
      </c>
      <c r="E855" s="231">
        <v>0</v>
      </c>
      <c r="F855" s="233" t="str">
        <f t="shared" si="164"/>
        <v>-</v>
      </c>
    </row>
    <row r="856" spans="1:6" s="181" customFormat="1" ht="41.25" hidden="1" customHeight="1" x14ac:dyDescent="0.25">
      <c r="A856" s="208" t="s">
        <v>751</v>
      </c>
      <c r="B856" s="209" t="s">
        <v>110</v>
      </c>
      <c r="C856" s="229" t="s">
        <v>752</v>
      </c>
      <c r="D856" s="230">
        <v>0</v>
      </c>
      <c r="E856" s="231">
        <v>0</v>
      </c>
      <c r="F856" s="233" t="str">
        <f t="shared" si="164"/>
        <v>-</v>
      </c>
    </row>
    <row r="857" spans="1:6" s="100" customFormat="1" x14ac:dyDescent="0.25">
      <c r="A857" s="120" t="s">
        <v>753</v>
      </c>
      <c r="B857" s="121" t="s">
        <v>110</v>
      </c>
      <c r="C857" s="143" t="s">
        <v>754</v>
      </c>
      <c r="D857" s="116">
        <f>D858</f>
        <v>44193300</v>
      </c>
      <c r="E857" s="116">
        <f>E858</f>
        <v>33302907.759999998</v>
      </c>
      <c r="F857" s="117">
        <f t="shared" si="164"/>
        <v>10890392.240000002</v>
      </c>
    </row>
    <row r="858" spans="1:6" s="100" customFormat="1" x14ac:dyDescent="0.25">
      <c r="A858" s="120" t="s">
        <v>172</v>
      </c>
      <c r="B858" s="121" t="s">
        <v>110</v>
      </c>
      <c r="C858" s="143" t="s">
        <v>755</v>
      </c>
      <c r="D858" s="116">
        <f>D859+D921</f>
        <v>44193300</v>
      </c>
      <c r="E858" s="116">
        <f>E859+E921</f>
        <v>33302907.759999998</v>
      </c>
      <c r="F858" s="117">
        <f t="shared" si="164"/>
        <v>10890392.240000002</v>
      </c>
    </row>
    <row r="859" spans="1:6" s="100" customFormat="1" ht="46.5" customHeight="1" x14ac:dyDescent="0.25">
      <c r="A859" s="120" t="s">
        <v>756</v>
      </c>
      <c r="B859" s="121" t="s">
        <v>110</v>
      </c>
      <c r="C859" s="143" t="s">
        <v>757</v>
      </c>
      <c r="D859" s="116">
        <f>D872+D904+D860</f>
        <v>44193300</v>
      </c>
      <c r="E859" s="116">
        <f>E872+E904+E860</f>
        <v>33302907.759999998</v>
      </c>
      <c r="F859" s="117">
        <f t="shared" si="164"/>
        <v>10890392.240000002</v>
      </c>
    </row>
    <row r="860" spans="1:6" s="122" customFormat="1" ht="22.5" hidden="1" x14ac:dyDescent="0.25">
      <c r="A860" s="356" t="s">
        <v>1054</v>
      </c>
      <c r="B860" s="352" t="s">
        <v>110</v>
      </c>
      <c r="C860" s="353" t="s">
        <v>1227</v>
      </c>
      <c r="D860" s="357">
        <f>D861</f>
        <v>0</v>
      </c>
      <c r="E860" s="357">
        <f>E861</f>
        <v>0</v>
      </c>
      <c r="F860" s="358" t="str">
        <f t="shared" ref="F860:F871" si="189">IF(OR(D860="-",E860=D860),"-",D860-IF(E860="-",0,E860))</f>
        <v>-</v>
      </c>
    </row>
    <row r="861" spans="1:6" s="4" customFormat="1" ht="45" hidden="1" x14ac:dyDescent="0.25">
      <c r="A861" s="356" t="s">
        <v>246</v>
      </c>
      <c r="B861" s="352" t="s">
        <v>110</v>
      </c>
      <c r="C861" s="353" t="s">
        <v>1228</v>
      </c>
      <c r="D861" s="357">
        <f>D867</f>
        <v>0</v>
      </c>
      <c r="E861" s="357">
        <f>E867</f>
        <v>0</v>
      </c>
      <c r="F861" s="358" t="str">
        <f t="shared" si="189"/>
        <v>-</v>
      </c>
    </row>
    <row r="862" spans="1:6" s="4" customFormat="1" ht="45" hidden="1" x14ac:dyDescent="0.25">
      <c r="A862" s="351" t="s">
        <v>1220</v>
      </c>
      <c r="B862" s="354" t="s">
        <v>110</v>
      </c>
      <c r="C862" s="355" t="s">
        <v>1229</v>
      </c>
      <c r="D862" s="359">
        <f t="shared" ref="D862:E865" si="190">D863</f>
        <v>0</v>
      </c>
      <c r="E862" s="359">
        <f t="shared" si="190"/>
        <v>0</v>
      </c>
      <c r="F862" s="360" t="str">
        <f t="shared" si="189"/>
        <v>-</v>
      </c>
    </row>
    <row r="863" spans="1:6" s="4" customFormat="1" ht="22.5" hidden="1" x14ac:dyDescent="0.25">
      <c r="A863" s="351" t="s">
        <v>1221</v>
      </c>
      <c r="B863" s="354" t="s">
        <v>110</v>
      </c>
      <c r="C863" s="355" t="s">
        <v>1230</v>
      </c>
      <c r="D863" s="359">
        <f t="shared" si="190"/>
        <v>0</v>
      </c>
      <c r="E863" s="359">
        <f t="shared" si="190"/>
        <v>0</v>
      </c>
      <c r="F863" s="360" t="str">
        <f t="shared" si="189"/>
        <v>-</v>
      </c>
    </row>
    <row r="864" spans="1:6" s="4" customFormat="1" ht="22.5" hidden="1" x14ac:dyDescent="0.25">
      <c r="A864" s="351" t="s">
        <v>2</v>
      </c>
      <c r="B864" s="354" t="s">
        <v>110</v>
      </c>
      <c r="C864" s="355" t="s">
        <v>1231</v>
      </c>
      <c r="D864" s="359">
        <f t="shared" si="190"/>
        <v>0</v>
      </c>
      <c r="E864" s="359">
        <f t="shared" si="190"/>
        <v>0</v>
      </c>
      <c r="F864" s="360" t="str">
        <f t="shared" si="189"/>
        <v>-</v>
      </c>
    </row>
    <row r="865" spans="1:36" s="4" customFormat="1" hidden="1" x14ac:dyDescent="0.25">
      <c r="A865" s="351" t="s">
        <v>1222</v>
      </c>
      <c r="B865" s="354" t="s">
        <v>110</v>
      </c>
      <c r="C865" s="355" t="s">
        <v>1232</v>
      </c>
      <c r="D865" s="359">
        <f t="shared" si="190"/>
        <v>0</v>
      </c>
      <c r="E865" s="359">
        <f t="shared" si="190"/>
        <v>0</v>
      </c>
      <c r="F865" s="360" t="str">
        <f t="shared" si="189"/>
        <v>-</v>
      </c>
    </row>
    <row r="866" spans="1:36" s="4" customFormat="1" ht="45.75" hidden="1" x14ac:dyDescent="0.25">
      <c r="A866" s="361" t="s">
        <v>3</v>
      </c>
      <c r="B866" s="354" t="s">
        <v>110</v>
      </c>
      <c r="C866" s="362" t="s">
        <v>1233</v>
      </c>
      <c r="D866" s="359">
        <v>0</v>
      </c>
      <c r="E866" s="363">
        <v>0</v>
      </c>
      <c r="F866" s="360" t="str">
        <f t="shared" si="189"/>
        <v>-</v>
      </c>
    </row>
    <row r="867" spans="1:36" s="100" customFormat="1" hidden="1" x14ac:dyDescent="0.25">
      <c r="A867" s="364" t="s">
        <v>112</v>
      </c>
      <c r="B867" s="352" t="s">
        <v>110</v>
      </c>
      <c r="C867" s="353" t="s">
        <v>1362</v>
      </c>
      <c r="D867" s="357">
        <f>D868</f>
        <v>0</v>
      </c>
      <c r="E867" s="357">
        <f>E868</f>
        <v>0</v>
      </c>
      <c r="F867" s="358" t="str">
        <f t="shared" si="189"/>
        <v>-</v>
      </c>
    </row>
    <row r="868" spans="1:36" hidden="1" x14ac:dyDescent="0.25">
      <c r="A868" s="351" t="s">
        <v>1045</v>
      </c>
      <c r="B868" s="354" t="s">
        <v>110</v>
      </c>
      <c r="C868" s="355" t="s">
        <v>1361</v>
      </c>
      <c r="D868" s="359">
        <f t="shared" ref="D868:E870" si="191">D869</f>
        <v>0</v>
      </c>
      <c r="E868" s="359">
        <f t="shared" si="191"/>
        <v>0</v>
      </c>
      <c r="F868" s="360" t="str">
        <f t="shared" si="189"/>
        <v>-</v>
      </c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</row>
    <row r="869" spans="1:36" ht="23.25" hidden="1" x14ac:dyDescent="0.25">
      <c r="A869" s="361" t="s">
        <v>113</v>
      </c>
      <c r="B869" s="354" t="s">
        <v>110</v>
      </c>
      <c r="C869" s="355" t="s">
        <v>1360</v>
      </c>
      <c r="D869" s="359">
        <f t="shared" si="191"/>
        <v>0</v>
      </c>
      <c r="E869" s="359">
        <f t="shared" si="191"/>
        <v>0</v>
      </c>
      <c r="F869" s="360" t="str">
        <f t="shared" si="189"/>
        <v>-</v>
      </c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</row>
    <row r="870" spans="1:36" ht="23.25" hidden="1" customHeight="1" x14ac:dyDescent="0.25">
      <c r="A870" s="361" t="s">
        <v>1164</v>
      </c>
      <c r="B870" s="354" t="s">
        <v>110</v>
      </c>
      <c r="C870" s="355" t="s">
        <v>1359</v>
      </c>
      <c r="D870" s="359">
        <f t="shared" si="191"/>
        <v>0</v>
      </c>
      <c r="E870" s="359">
        <f t="shared" si="191"/>
        <v>0</v>
      </c>
      <c r="F870" s="360" t="str">
        <f t="shared" si="189"/>
        <v>-</v>
      </c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</row>
    <row r="871" spans="1:36" hidden="1" x14ac:dyDescent="0.25">
      <c r="A871" s="361" t="s">
        <v>1285</v>
      </c>
      <c r="B871" s="354" t="s">
        <v>110</v>
      </c>
      <c r="C871" s="355" t="s">
        <v>1358</v>
      </c>
      <c r="D871" s="359">
        <v>0</v>
      </c>
      <c r="E871" s="363">
        <v>0</v>
      </c>
      <c r="F871" s="360" t="str">
        <f t="shared" si="189"/>
        <v>-</v>
      </c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</row>
    <row r="872" spans="1:36" s="100" customFormat="1" ht="34.5" x14ac:dyDescent="0.25">
      <c r="A872" s="120" t="s">
        <v>1184</v>
      </c>
      <c r="B872" s="121" t="s">
        <v>110</v>
      </c>
      <c r="C872" s="143" t="s">
        <v>758</v>
      </c>
      <c r="D872" s="116">
        <f>D873</f>
        <v>37725500</v>
      </c>
      <c r="E872" s="116">
        <f>E873</f>
        <v>28876397.469999999</v>
      </c>
      <c r="F872" s="117">
        <f t="shared" si="164"/>
        <v>8849102.5300000012</v>
      </c>
    </row>
    <row r="873" spans="1:36" ht="48" customHeight="1" x14ac:dyDescent="0.25">
      <c r="A873" s="120" t="s">
        <v>244</v>
      </c>
      <c r="B873" s="121" t="s">
        <v>110</v>
      </c>
      <c r="C873" s="143" t="s">
        <v>759</v>
      </c>
      <c r="D873" s="116">
        <f>D874+D889+D894+D898+D880</f>
        <v>37725500</v>
      </c>
      <c r="E873" s="116">
        <f>E874+E889+E894+E898+E880</f>
        <v>28876397.469999999</v>
      </c>
      <c r="F873" s="117">
        <f t="shared" si="164"/>
        <v>8849102.5300000012</v>
      </c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</row>
    <row r="874" spans="1:36" ht="56.25" customHeight="1" x14ac:dyDescent="0.25">
      <c r="A874" s="123" t="s">
        <v>0</v>
      </c>
      <c r="B874" s="124" t="s">
        <v>110</v>
      </c>
      <c r="C874" s="145" t="s">
        <v>760</v>
      </c>
      <c r="D874" s="118">
        <f t="shared" ref="D874:E887" si="192">D875</f>
        <v>21619200</v>
      </c>
      <c r="E874" s="118">
        <f t="shared" si="192"/>
        <v>18597029.449999999</v>
      </c>
      <c r="F874" s="119">
        <f t="shared" si="164"/>
        <v>3022170.5500000007</v>
      </c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</row>
    <row r="875" spans="1:36" ht="23.25" x14ac:dyDescent="0.25">
      <c r="A875" s="123" t="s">
        <v>1</v>
      </c>
      <c r="B875" s="124" t="s">
        <v>110</v>
      </c>
      <c r="C875" s="145" t="s">
        <v>761</v>
      </c>
      <c r="D875" s="118">
        <f t="shared" si="192"/>
        <v>21619200</v>
      </c>
      <c r="E875" s="118">
        <f t="shared" si="192"/>
        <v>18597029.449999999</v>
      </c>
      <c r="F875" s="119">
        <f t="shared" si="164"/>
        <v>3022170.5500000007</v>
      </c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</row>
    <row r="876" spans="1:36" ht="27.75" customHeight="1" x14ac:dyDescent="0.25">
      <c r="A876" s="123" t="s">
        <v>2</v>
      </c>
      <c r="B876" s="124" t="s">
        <v>110</v>
      </c>
      <c r="C876" s="145" t="s">
        <v>762</v>
      </c>
      <c r="D876" s="118">
        <f t="shared" si="192"/>
        <v>21619200</v>
      </c>
      <c r="E876" s="118">
        <f t="shared" si="192"/>
        <v>18597029.449999999</v>
      </c>
      <c r="F876" s="119">
        <f t="shared" si="164"/>
        <v>3022170.5500000007</v>
      </c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</row>
    <row r="877" spans="1:36" x14ac:dyDescent="0.25">
      <c r="A877" s="123" t="s">
        <v>4</v>
      </c>
      <c r="B877" s="124" t="s">
        <v>110</v>
      </c>
      <c r="C877" s="145" t="s">
        <v>763</v>
      </c>
      <c r="D877" s="118">
        <f>D878+D879</f>
        <v>21619200</v>
      </c>
      <c r="E877" s="118">
        <f>E878+E879</f>
        <v>18597029.449999999</v>
      </c>
      <c r="F877" s="119">
        <f t="shared" si="164"/>
        <v>3022170.5500000007</v>
      </c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</row>
    <row r="878" spans="1:36" ht="52.5" customHeight="1" x14ac:dyDescent="0.25">
      <c r="A878" s="123" t="s">
        <v>3</v>
      </c>
      <c r="B878" s="124" t="s">
        <v>110</v>
      </c>
      <c r="C878" s="145" t="s">
        <v>764</v>
      </c>
      <c r="D878" s="118">
        <v>21619200</v>
      </c>
      <c r="E878" s="125">
        <v>18597029.449999999</v>
      </c>
      <c r="F878" s="119">
        <f t="shared" si="164"/>
        <v>3022170.5500000007</v>
      </c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</row>
    <row r="879" spans="1:36" s="115" customFormat="1" ht="20.25" hidden="1" customHeight="1" x14ac:dyDescent="0.25">
      <c r="A879" s="208" t="s">
        <v>63</v>
      </c>
      <c r="B879" s="209" t="s">
        <v>110</v>
      </c>
      <c r="C879" s="229" t="s">
        <v>1265</v>
      </c>
      <c r="D879" s="230">
        <v>0</v>
      </c>
      <c r="E879" s="231">
        <v>0</v>
      </c>
      <c r="F879" s="233" t="str">
        <f t="shared" ref="F879" si="193">IF(OR(D879="-",E879=D879),"-",D879-IF(E879="-",0,E879))</f>
        <v>-</v>
      </c>
    </row>
    <row r="880" spans="1:36" s="4" customFormat="1" x14ac:dyDescent="0.25">
      <c r="A880" s="172" t="s">
        <v>112</v>
      </c>
      <c r="B880" s="121" t="s">
        <v>110</v>
      </c>
      <c r="C880" s="143" t="s">
        <v>1078</v>
      </c>
      <c r="D880" s="116">
        <f>D881+D885</f>
        <v>2527700</v>
      </c>
      <c r="E880" s="116">
        <f>E881+E885</f>
        <v>554972</v>
      </c>
      <c r="F880" s="117">
        <f t="shared" ref="F880:F884" si="194">IF(OR(D880="-",E880=D880),"-",D880-IF(E880="-",0,E880))</f>
        <v>1972728</v>
      </c>
    </row>
    <row r="881" spans="1:6" s="4" customFormat="1" x14ac:dyDescent="0.25">
      <c r="A881" s="126" t="s">
        <v>1079</v>
      </c>
      <c r="B881" s="124" t="s">
        <v>110</v>
      </c>
      <c r="C881" s="145" t="s">
        <v>1077</v>
      </c>
      <c r="D881" s="118">
        <f t="shared" si="192"/>
        <v>2527700</v>
      </c>
      <c r="E881" s="118">
        <f t="shared" si="192"/>
        <v>554972</v>
      </c>
      <c r="F881" s="119">
        <f t="shared" si="194"/>
        <v>1972728</v>
      </c>
    </row>
    <row r="882" spans="1:6" s="4" customFormat="1" ht="23.25" x14ac:dyDescent="0.25">
      <c r="A882" s="123" t="s">
        <v>113</v>
      </c>
      <c r="B882" s="124" t="s">
        <v>110</v>
      </c>
      <c r="C882" s="145" t="s">
        <v>1076</v>
      </c>
      <c r="D882" s="118">
        <f t="shared" si="192"/>
        <v>2527700</v>
      </c>
      <c r="E882" s="118">
        <f t="shared" si="192"/>
        <v>554972</v>
      </c>
      <c r="F882" s="119">
        <f t="shared" si="194"/>
        <v>1972728</v>
      </c>
    </row>
    <row r="883" spans="1:6" s="4" customFormat="1" ht="34.5" x14ac:dyDescent="0.25">
      <c r="A883" s="123" t="s">
        <v>1164</v>
      </c>
      <c r="B883" s="124" t="s">
        <v>110</v>
      </c>
      <c r="C883" s="145" t="s">
        <v>1075</v>
      </c>
      <c r="D883" s="118">
        <f t="shared" si="192"/>
        <v>2527700</v>
      </c>
      <c r="E883" s="118">
        <f t="shared" si="192"/>
        <v>554972</v>
      </c>
      <c r="F883" s="119">
        <f t="shared" si="194"/>
        <v>1972728</v>
      </c>
    </row>
    <row r="884" spans="1:6" s="4" customFormat="1" ht="27" customHeight="1" x14ac:dyDescent="0.25">
      <c r="A884" s="123" t="s">
        <v>114</v>
      </c>
      <c r="B884" s="124" t="s">
        <v>110</v>
      </c>
      <c r="C884" s="145" t="s">
        <v>1074</v>
      </c>
      <c r="D884" s="118">
        <f>20000+250000+1347000+910700</f>
        <v>2527700</v>
      </c>
      <c r="E884" s="125">
        <v>554972</v>
      </c>
      <c r="F884" s="119">
        <f t="shared" si="194"/>
        <v>1972728</v>
      </c>
    </row>
    <row r="885" spans="1:6" s="115" customFormat="1" hidden="1" x14ac:dyDescent="0.25">
      <c r="A885" s="337" t="s">
        <v>1270</v>
      </c>
      <c r="B885" s="209" t="s">
        <v>110</v>
      </c>
      <c r="C885" s="229" t="s">
        <v>1269</v>
      </c>
      <c r="D885" s="230">
        <f t="shared" si="192"/>
        <v>0</v>
      </c>
      <c r="E885" s="230">
        <f t="shared" si="192"/>
        <v>0</v>
      </c>
      <c r="F885" s="233" t="str">
        <f t="shared" ref="F885:F888" si="195">IF(OR(D885="-",E885=D885),"-",D885-IF(E885="-",0,E885))</f>
        <v>-</v>
      </c>
    </row>
    <row r="886" spans="1:6" s="115" customFormat="1" ht="23.25" hidden="1" x14ac:dyDescent="0.25">
      <c r="A886" s="208" t="s">
        <v>113</v>
      </c>
      <c r="B886" s="209" t="s">
        <v>110</v>
      </c>
      <c r="C886" s="229" t="s">
        <v>1268</v>
      </c>
      <c r="D886" s="230">
        <f t="shared" si="192"/>
        <v>0</v>
      </c>
      <c r="E886" s="230">
        <f t="shared" si="192"/>
        <v>0</v>
      </c>
      <c r="F886" s="233" t="str">
        <f t="shared" si="195"/>
        <v>-</v>
      </c>
    </row>
    <row r="887" spans="1:6" s="115" customFormat="1" ht="34.5" hidden="1" x14ac:dyDescent="0.25">
      <c r="A887" s="208" t="s">
        <v>1164</v>
      </c>
      <c r="B887" s="209" t="s">
        <v>110</v>
      </c>
      <c r="C887" s="229" t="s">
        <v>1267</v>
      </c>
      <c r="D887" s="230">
        <f t="shared" si="192"/>
        <v>0</v>
      </c>
      <c r="E887" s="230">
        <f t="shared" si="192"/>
        <v>0</v>
      </c>
      <c r="F887" s="233" t="str">
        <f t="shared" si="195"/>
        <v>-</v>
      </c>
    </row>
    <row r="888" spans="1:6" s="115" customFormat="1" hidden="1" x14ac:dyDescent="0.25">
      <c r="A888" s="208" t="s">
        <v>1285</v>
      </c>
      <c r="B888" s="209" t="s">
        <v>110</v>
      </c>
      <c r="C888" s="229" t="s">
        <v>1266</v>
      </c>
      <c r="D888" s="230">
        <v>0</v>
      </c>
      <c r="E888" s="231">
        <v>0</v>
      </c>
      <c r="F888" s="233" t="str">
        <f t="shared" si="195"/>
        <v>-</v>
      </c>
    </row>
    <row r="889" spans="1:6" s="115" customFormat="1" ht="54" hidden="1" customHeight="1" x14ac:dyDescent="0.25">
      <c r="A889" s="225" t="s">
        <v>169</v>
      </c>
      <c r="B889" s="226" t="s">
        <v>110</v>
      </c>
      <c r="C889" s="227" t="s">
        <v>765</v>
      </c>
      <c r="D889" s="228">
        <f t="shared" ref="D889:E892" si="196">D890</f>
        <v>0</v>
      </c>
      <c r="E889" s="228">
        <f t="shared" si="196"/>
        <v>0</v>
      </c>
      <c r="F889" s="232" t="str">
        <f t="shared" si="164"/>
        <v>-</v>
      </c>
    </row>
    <row r="890" spans="1:6" s="115" customFormat="1" ht="34.5" hidden="1" x14ac:dyDescent="0.25">
      <c r="A890" s="208" t="s">
        <v>766</v>
      </c>
      <c r="B890" s="209" t="s">
        <v>110</v>
      </c>
      <c r="C890" s="229" t="s">
        <v>767</v>
      </c>
      <c r="D890" s="230">
        <f t="shared" si="196"/>
        <v>0</v>
      </c>
      <c r="E890" s="230">
        <f t="shared" si="196"/>
        <v>0</v>
      </c>
      <c r="F890" s="233" t="str">
        <f t="shared" si="164"/>
        <v>-</v>
      </c>
    </row>
    <row r="891" spans="1:6" s="115" customFormat="1" ht="40.5" hidden="1" customHeight="1" x14ac:dyDescent="0.25">
      <c r="A891" s="208" t="s">
        <v>2</v>
      </c>
      <c r="B891" s="209" t="s">
        <v>110</v>
      </c>
      <c r="C891" s="229" t="s">
        <v>768</v>
      </c>
      <c r="D891" s="230">
        <f t="shared" si="196"/>
        <v>0</v>
      </c>
      <c r="E891" s="230">
        <f t="shared" si="196"/>
        <v>0</v>
      </c>
      <c r="F891" s="233" t="str">
        <f t="shared" si="164"/>
        <v>-</v>
      </c>
    </row>
    <row r="892" spans="1:6" s="115" customFormat="1" hidden="1" x14ac:dyDescent="0.25">
      <c r="A892" s="208" t="s">
        <v>4</v>
      </c>
      <c r="B892" s="209" t="s">
        <v>110</v>
      </c>
      <c r="C892" s="229" t="s">
        <v>769</v>
      </c>
      <c r="D892" s="230">
        <f t="shared" si="196"/>
        <v>0</v>
      </c>
      <c r="E892" s="230">
        <f t="shared" si="196"/>
        <v>0</v>
      </c>
      <c r="F892" s="233" t="str">
        <f t="shared" si="164"/>
        <v>-</v>
      </c>
    </row>
    <row r="893" spans="1:6" s="115" customFormat="1" ht="14.25" hidden="1" customHeight="1" x14ac:dyDescent="0.25">
      <c r="A893" s="208" t="s">
        <v>63</v>
      </c>
      <c r="B893" s="209" t="s">
        <v>110</v>
      </c>
      <c r="C893" s="229" t="s">
        <v>770</v>
      </c>
      <c r="D893" s="230">
        <v>0</v>
      </c>
      <c r="E893" s="231">
        <v>0</v>
      </c>
      <c r="F893" s="233" t="str">
        <f t="shared" si="164"/>
        <v>-</v>
      </c>
    </row>
    <row r="894" spans="1:6" s="181" customFormat="1" ht="45.75" hidden="1" x14ac:dyDescent="0.25">
      <c r="A894" s="123" t="s">
        <v>771</v>
      </c>
      <c r="B894" s="124" t="s">
        <v>110</v>
      </c>
      <c r="C894" s="145" t="s">
        <v>772</v>
      </c>
      <c r="D894" s="118">
        <f t="shared" ref="D894:E896" si="197">D895</f>
        <v>0</v>
      </c>
      <c r="E894" s="118">
        <f t="shared" si="197"/>
        <v>0</v>
      </c>
      <c r="F894" s="119" t="str">
        <f t="shared" si="164"/>
        <v>-</v>
      </c>
    </row>
    <row r="895" spans="1:6" s="181" customFormat="1" ht="23.25" hidden="1" x14ac:dyDescent="0.25">
      <c r="A895" s="123" t="s">
        <v>2</v>
      </c>
      <c r="B895" s="124" t="s">
        <v>110</v>
      </c>
      <c r="C895" s="145" t="s">
        <v>773</v>
      </c>
      <c r="D895" s="118">
        <f t="shared" si="197"/>
        <v>0</v>
      </c>
      <c r="E895" s="118">
        <f t="shared" si="197"/>
        <v>0</v>
      </c>
      <c r="F895" s="119" t="str">
        <f t="shared" si="164"/>
        <v>-</v>
      </c>
    </row>
    <row r="896" spans="1:6" s="181" customFormat="1" hidden="1" x14ac:dyDescent="0.25">
      <c r="A896" s="123" t="s">
        <v>4</v>
      </c>
      <c r="B896" s="124" t="s">
        <v>110</v>
      </c>
      <c r="C896" s="145" t="s">
        <v>774</v>
      </c>
      <c r="D896" s="118">
        <f t="shared" si="197"/>
        <v>0</v>
      </c>
      <c r="E896" s="118">
        <f t="shared" si="197"/>
        <v>0</v>
      </c>
      <c r="F896" s="119" t="str">
        <f t="shared" si="164"/>
        <v>-</v>
      </c>
    </row>
    <row r="897" spans="1:36" s="181" customFormat="1" hidden="1" x14ac:dyDescent="0.25">
      <c r="A897" s="123" t="s">
        <v>63</v>
      </c>
      <c r="B897" s="124" t="s">
        <v>110</v>
      </c>
      <c r="C897" s="145" t="s">
        <v>775</v>
      </c>
      <c r="D897" s="118"/>
      <c r="E897" s="125"/>
      <c r="F897" s="119" t="str">
        <f t="shared" si="164"/>
        <v>-</v>
      </c>
    </row>
    <row r="898" spans="1:36" s="100" customFormat="1" ht="51" customHeight="1" x14ac:dyDescent="0.25">
      <c r="A898" s="120" t="s">
        <v>1386</v>
      </c>
      <c r="B898" s="121" t="s">
        <v>110</v>
      </c>
      <c r="C898" s="143" t="s">
        <v>776</v>
      </c>
      <c r="D898" s="116">
        <f t="shared" ref="D898:E900" si="198">D899</f>
        <v>13578600</v>
      </c>
      <c r="E898" s="116">
        <f t="shared" si="198"/>
        <v>9724396.0199999996</v>
      </c>
      <c r="F898" s="117">
        <f t="shared" si="164"/>
        <v>3854203.9800000004</v>
      </c>
    </row>
    <row r="899" spans="1:36" ht="39" customHeight="1" x14ac:dyDescent="0.25">
      <c r="A899" s="161" t="s">
        <v>1392</v>
      </c>
      <c r="B899" s="124" t="s">
        <v>110</v>
      </c>
      <c r="C899" s="145" t="s">
        <v>777</v>
      </c>
      <c r="D899" s="118">
        <f t="shared" si="198"/>
        <v>13578600</v>
      </c>
      <c r="E899" s="118">
        <f t="shared" si="198"/>
        <v>9724396.0199999996</v>
      </c>
      <c r="F899" s="119">
        <f t="shared" si="164"/>
        <v>3854203.9800000004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</row>
    <row r="900" spans="1:36" ht="27.75" customHeight="1" x14ac:dyDescent="0.25">
      <c r="A900" s="161" t="s">
        <v>2</v>
      </c>
      <c r="B900" s="124" t="s">
        <v>110</v>
      </c>
      <c r="C900" s="145" t="s">
        <v>778</v>
      </c>
      <c r="D900" s="118">
        <f t="shared" si="198"/>
        <v>13578600</v>
      </c>
      <c r="E900" s="118">
        <f t="shared" si="198"/>
        <v>9724396.0199999996</v>
      </c>
      <c r="F900" s="119">
        <f t="shared" si="164"/>
        <v>3854203.9800000004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</row>
    <row r="901" spans="1:36" ht="15" customHeight="1" x14ac:dyDescent="0.25">
      <c r="A901" s="123" t="s">
        <v>4</v>
      </c>
      <c r="B901" s="124" t="s">
        <v>110</v>
      </c>
      <c r="C901" s="145" t="s">
        <v>779</v>
      </c>
      <c r="D901" s="118">
        <f>D902+D903</f>
        <v>13578600</v>
      </c>
      <c r="E901" s="118">
        <f>E902+E903</f>
        <v>9724396.0199999996</v>
      </c>
      <c r="F901" s="119">
        <f t="shared" si="164"/>
        <v>3854203.9800000004</v>
      </c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</row>
    <row r="902" spans="1:36" ht="49.5" hidden="1" customHeight="1" x14ac:dyDescent="0.25">
      <c r="A902" s="208" t="s">
        <v>3</v>
      </c>
      <c r="B902" s="209" t="s">
        <v>110</v>
      </c>
      <c r="C902" s="229" t="s">
        <v>986</v>
      </c>
      <c r="D902" s="230">
        <v>0</v>
      </c>
      <c r="E902" s="231">
        <v>0</v>
      </c>
      <c r="F902" s="233" t="str">
        <f t="shared" si="164"/>
        <v>-</v>
      </c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</row>
    <row r="903" spans="1:36" ht="14.25" customHeight="1" x14ac:dyDescent="0.25">
      <c r="A903" s="123" t="s">
        <v>63</v>
      </c>
      <c r="B903" s="124" t="s">
        <v>110</v>
      </c>
      <c r="C903" s="145" t="s">
        <v>1345</v>
      </c>
      <c r="D903" s="118">
        <v>13578600</v>
      </c>
      <c r="E903" s="125">
        <v>9724396.0199999996</v>
      </c>
      <c r="F903" s="119">
        <f t="shared" ref="F903" si="199">IF(OR(D903="-",E903=D903),"-",D903-IF(E903="-",0,E903))</f>
        <v>3854203.9800000004</v>
      </c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</row>
    <row r="904" spans="1:36" s="100" customFormat="1" ht="27" customHeight="1" x14ac:dyDescent="0.25">
      <c r="A904" s="120" t="s">
        <v>1185</v>
      </c>
      <c r="B904" s="121" t="s">
        <v>110</v>
      </c>
      <c r="C904" s="143" t="s">
        <v>780</v>
      </c>
      <c r="D904" s="116">
        <f>D905</f>
        <v>6467800</v>
      </c>
      <c r="E904" s="116">
        <f>E905</f>
        <v>4426510.29</v>
      </c>
      <c r="F904" s="117">
        <f t="shared" si="164"/>
        <v>2041289.71</v>
      </c>
    </row>
    <row r="905" spans="1:36" s="100" customFormat="1" ht="36" customHeight="1" x14ac:dyDescent="0.25">
      <c r="A905" s="120" t="s">
        <v>245</v>
      </c>
      <c r="B905" s="121" t="s">
        <v>110</v>
      </c>
      <c r="C905" s="143" t="s">
        <v>781</v>
      </c>
      <c r="D905" s="116">
        <f>D906+D916</f>
        <v>6467800</v>
      </c>
      <c r="E905" s="116">
        <f>E906+E916</f>
        <v>4426510.29</v>
      </c>
      <c r="F905" s="117">
        <f t="shared" si="164"/>
        <v>2041289.71</v>
      </c>
    </row>
    <row r="906" spans="1:36" ht="36" customHeight="1" x14ac:dyDescent="0.25">
      <c r="A906" s="123" t="s">
        <v>0</v>
      </c>
      <c r="B906" s="124" t="s">
        <v>110</v>
      </c>
      <c r="C906" s="145" t="s">
        <v>782</v>
      </c>
      <c r="D906" s="118">
        <f t="shared" ref="D906:E909" si="200">D907</f>
        <v>3487200</v>
      </c>
      <c r="E906" s="118">
        <f t="shared" si="200"/>
        <v>3059073.27</v>
      </c>
      <c r="F906" s="119">
        <f t="shared" si="164"/>
        <v>428126.73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</row>
    <row r="907" spans="1:36" ht="23.25" x14ac:dyDescent="0.25">
      <c r="A907" s="123" t="s">
        <v>1</v>
      </c>
      <c r="B907" s="124" t="s">
        <v>110</v>
      </c>
      <c r="C907" s="145" t="s">
        <v>783</v>
      </c>
      <c r="D907" s="118">
        <f t="shared" si="200"/>
        <v>3487200</v>
      </c>
      <c r="E907" s="118">
        <f t="shared" si="200"/>
        <v>3059073.27</v>
      </c>
      <c r="F907" s="119">
        <f t="shared" si="164"/>
        <v>428126.73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</row>
    <row r="908" spans="1:36" ht="27.75" customHeight="1" x14ac:dyDescent="0.25">
      <c r="A908" s="123" t="s">
        <v>2</v>
      </c>
      <c r="B908" s="124" t="s">
        <v>110</v>
      </c>
      <c r="C908" s="145" t="s">
        <v>784</v>
      </c>
      <c r="D908" s="118">
        <f t="shared" si="200"/>
        <v>3487200</v>
      </c>
      <c r="E908" s="118">
        <f t="shared" si="200"/>
        <v>3059073.27</v>
      </c>
      <c r="F908" s="119">
        <f t="shared" si="164"/>
        <v>428126.73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</row>
    <row r="909" spans="1:36" x14ac:dyDescent="0.25">
      <c r="A909" s="123" t="s">
        <v>4</v>
      </c>
      <c r="B909" s="124" t="s">
        <v>110</v>
      </c>
      <c r="C909" s="145" t="s">
        <v>785</v>
      </c>
      <c r="D909" s="118">
        <f t="shared" si="200"/>
        <v>3487200</v>
      </c>
      <c r="E909" s="118">
        <f t="shared" si="200"/>
        <v>3059073.27</v>
      </c>
      <c r="F909" s="119">
        <f t="shared" si="164"/>
        <v>428126.73</v>
      </c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</row>
    <row r="910" spans="1:36" ht="48.75" customHeight="1" x14ac:dyDescent="0.25">
      <c r="A910" s="344" t="s">
        <v>1095</v>
      </c>
      <c r="B910" s="162" t="s">
        <v>110</v>
      </c>
      <c r="C910" s="145" t="s">
        <v>786</v>
      </c>
      <c r="D910" s="118">
        <v>3487200</v>
      </c>
      <c r="E910" s="125">
        <v>3059073.27</v>
      </c>
      <c r="F910" s="119">
        <f t="shared" si="164"/>
        <v>428126.73</v>
      </c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</row>
    <row r="911" spans="1:36" s="114" customFormat="1" ht="45.75" hidden="1" x14ac:dyDescent="0.25">
      <c r="A911" s="225" t="s">
        <v>169</v>
      </c>
      <c r="B911" s="226" t="s">
        <v>110</v>
      </c>
      <c r="C911" s="227" t="s">
        <v>787</v>
      </c>
      <c r="D911" s="228">
        <f t="shared" ref="D911:E914" si="201">D912</f>
        <v>0</v>
      </c>
      <c r="E911" s="228">
        <f t="shared" si="201"/>
        <v>0</v>
      </c>
      <c r="F911" s="232" t="str">
        <f t="shared" si="164"/>
        <v>-</v>
      </c>
    </row>
    <row r="912" spans="1:36" s="115" customFormat="1" ht="34.5" hidden="1" x14ac:dyDescent="0.25">
      <c r="A912" s="208" t="s">
        <v>766</v>
      </c>
      <c r="B912" s="209" t="s">
        <v>110</v>
      </c>
      <c r="C912" s="229" t="s">
        <v>788</v>
      </c>
      <c r="D912" s="230">
        <f t="shared" si="201"/>
        <v>0</v>
      </c>
      <c r="E912" s="230">
        <f t="shared" si="201"/>
        <v>0</v>
      </c>
      <c r="F912" s="233" t="str">
        <f t="shared" si="164"/>
        <v>-</v>
      </c>
    </row>
    <row r="913" spans="1:36" s="115" customFormat="1" ht="23.25" hidden="1" x14ac:dyDescent="0.25">
      <c r="A913" s="208" t="s">
        <v>2</v>
      </c>
      <c r="B913" s="209" t="s">
        <v>110</v>
      </c>
      <c r="C913" s="229" t="s">
        <v>789</v>
      </c>
      <c r="D913" s="230">
        <f t="shared" si="201"/>
        <v>0</v>
      </c>
      <c r="E913" s="230">
        <f t="shared" si="201"/>
        <v>0</v>
      </c>
      <c r="F913" s="233" t="str">
        <f t="shared" si="164"/>
        <v>-</v>
      </c>
    </row>
    <row r="914" spans="1:36" s="115" customFormat="1" hidden="1" x14ac:dyDescent="0.25">
      <c r="A914" s="208" t="s">
        <v>4</v>
      </c>
      <c r="B914" s="209" t="s">
        <v>110</v>
      </c>
      <c r="C914" s="229" t="s">
        <v>790</v>
      </c>
      <c r="D914" s="230">
        <f t="shared" si="201"/>
        <v>0</v>
      </c>
      <c r="E914" s="230">
        <f t="shared" si="201"/>
        <v>0</v>
      </c>
      <c r="F914" s="233" t="str">
        <f t="shared" si="164"/>
        <v>-</v>
      </c>
    </row>
    <row r="915" spans="1:36" s="115" customFormat="1" ht="16.5" hidden="1" customHeight="1" x14ac:dyDescent="0.25">
      <c r="A915" s="208" t="s">
        <v>63</v>
      </c>
      <c r="B915" s="209" t="s">
        <v>110</v>
      </c>
      <c r="C915" s="229" t="s">
        <v>791</v>
      </c>
      <c r="D915" s="230">
        <v>0</v>
      </c>
      <c r="E915" s="231">
        <v>0</v>
      </c>
      <c r="F915" s="233" t="str">
        <f t="shared" si="164"/>
        <v>-</v>
      </c>
    </row>
    <row r="916" spans="1:36" s="100" customFormat="1" ht="54" customHeight="1" x14ac:dyDescent="0.25">
      <c r="A916" s="120" t="s">
        <v>1386</v>
      </c>
      <c r="B916" s="121" t="s">
        <v>110</v>
      </c>
      <c r="C916" s="143" t="s">
        <v>792</v>
      </c>
      <c r="D916" s="116">
        <f t="shared" ref="D916:E919" si="202">D917</f>
        <v>2980600</v>
      </c>
      <c r="E916" s="116">
        <f t="shared" si="202"/>
        <v>1367437.02</v>
      </c>
      <c r="F916" s="119">
        <f t="shared" si="164"/>
        <v>1613162.98</v>
      </c>
    </row>
    <row r="917" spans="1:36" ht="40.5" customHeight="1" x14ac:dyDescent="0.25">
      <c r="A917" s="161" t="s">
        <v>1392</v>
      </c>
      <c r="B917" s="124" t="s">
        <v>110</v>
      </c>
      <c r="C917" s="145" t="s">
        <v>793</v>
      </c>
      <c r="D917" s="118">
        <f t="shared" si="202"/>
        <v>2980600</v>
      </c>
      <c r="E917" s="118">
        <f t="shared" si="202"/>
        <v>1367437.02</v>
      </c>
      <c r="F917" s="119">
        <f t="shared" si="164"/>
        <v>1613162.98</v>
      </c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</row>
    <row r="918" spans="1:36" ht="23.25" x14ac:dyDescent="0.25">
      <c r="A918" s="123" t="s">
        <v>2</v>
      </c>
      <c r="B918" s="124" t="s">
        <v>110</v>
      </c>
      <c r="C918" s="145" t="s">
        <v>794</v>
      </c>
      <c r="D918" s="118">
        <f t="shared" si="202"/>
        <v>2980600</v>
      </c>
      <c r="E918" s="118">
        <f t="shared" si="202"/>
        <v>1367437.02</v>
      </c>
      <c r="F918" s="119">
        <f t="shared" si="164"/>
        <v>1613162.98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</row>
    <row r="919" spans="1:36" x14ac:dyDescent="0.25">
      <c r="A919" s="123" t="s">
        <v>4</v>
      </c>
      <c r="B919" s="124" t="s">
        <v>110</v>
      </c>
      <c r="C919" s="145" t="s">
        <v>795</v>
      </c>
      <c r="D919" s="118">
        <f t="shared" si="202"/>
        <v>2980600</v>
      </c>
      <c r="E919" s="118">
        <f t="shared" si="202"/>
        <v>1367437.02</v>
      </c>
      <c r="F919" s="119">
        <f t="shared" si="164"/>
        <v>1613162.98</v>
      </c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</row>
    <row r="920" spans="1:36" ht="18" customHeight="1" x14ac:dyDescent="0.25">
      <c r="A920" s="123" t="s">
        <v>63</v>
      </c>
      <c r="B920" s="124" t="s">
        <v>110</v>
      </c>
      <c r="C920" s="145" t="s">
        <v>1464</v>
      </c>
      <c r="D920" s="118">
        <v>2980600</v>
      </c>
      <c r="E920" s="125">
        <v>1367437.02</v>
      </c>
      <c r="F920" s="119">
        <f>D920-E920</f>
        <v>1613162.98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</row>
    <row r="921" spans="1:36" s="114" customFormat="1" ht="23.25" hidden="1" x14ac:dyDescent="0.25">
      <c r="A921" s="225" t="s">
        <v>341</v>
      </c>
      <c r="B921" s="226" t="s">
        <v>110</v>
      </c>
      <c r="C921" s="227" t="s">
        <v>796</v>
      </c>
      <c r="D921" s="228">
        <f t="shared" ref="D921:E926" si="203">D922</f>
        <v>0</v>
      </c>
      <c r="E921" s="228">
        <f t="shared" si="203"/>
        <v>0</v>
      </c>
      <c r="F921" s="232" t="str">
        <f t="shared" ref="F921:F1075" si="204">IF(OR(D921="-",E921=D921),"-",D921-IF(E921="-",0,E921))</f>
        <v>-</v>
      </c>
    </row>
    <row r="922" spans="1:36" s="114" customFormat="1" ht="23.25" hidden="1" x14ac:dyDescent="0.25">
      <c r="A922" s="225" t="s">
        <v>111</v>
      </c>
      <c r="B922" s="226" t="s">
        <v>110</v>
      </c>
      <c r="C922" s="227" t="s">
        <v>797</v>
      </c>
      <c r="D922" s="228">
        <f t="shared" si="203"/>
        <v>0</v>
      </c>
      <c r="E922" s="228">
        <f t="shared" si="203"/>
        <v>0</v>
      </c>
      <c r="F922" s="232" t="str">
        <f t="shared" si="204"/>
        <v>-</v>
      </c>
    </row>
    <row r="923" spans="1:36" s="115" customFormat="1" hidden="1" x14ac:dyDescent="0.25">
      <c r="A923" s="225" t="s">
        <v>112</v>
      </c>
      <c r="B923" s="209" t="s">
        <v>110</v>
      </c>
      <c r="C923" s="229" t="s">
        <v>798</v>
      </c>
      <c r="D923" s="230">
        <f t="shared" si="203"/>
        <v>0</v>
      </c>
      <c r="E923" s="230">
        <f t="shared" si="203"/>
        <v>0</v>
      </c>
      <c r="F923" s="233" t="str">
        <f t="shared" si="204"/>
        <v>-</v>
      </c>
    </row>
    <row r="924" spans="1:36" s="115" customFormat="1" hidden="1" x14ac:dyDescent="0.25">
      <c r="A924" s="208" t="s">
        <v>799</v>
      </c>
      <c r="B924" s="209" t="s">
        <v>110</v>
      </c>
      <c r="C924" s="229" t="s">
        <v>800</v>
      </c>
      <c r="D924" s="230">
        <f t="shared" si="203"/>
        <v>0</v>
      </c>
      <c r="E924" s="230">
        <f t="shared" si="203"/>
        <v>0</v>
      </c>
      <c r="F924" s="233" t="str">
        <f t="shared" si="204"/>
        <v>-</v>
      </c>
    </row>
    <row r="925" spans="1:36" s="115" customFormat="1" ht="23.25" hidden="1" x14ac:dyDescent="0.25">
      <c r="A925" s="208" t="s">
        <v>113</v>
      </c>
      <c r="B925" s="209" t="s">
        <v>110</v>
      </c>
      <c r="C925" s="229" t="s">
        <v>801</v>
      </c>
      <c r="D925" s="230">
        <f t="shared" si="203"/>
        <v>0</v>
      </c>
      <c r="E925" s="230">
        <f t="shared" si="203"/>
        <v>0</v>
      </c>
      <c r="F925" s="233" t="str">
        <f t="shared" si="204"/>
        <v>-</v>
      </c>
    </row>
    <row r="926" spans="1:36" s="115" customFormat="1" ht="33.75" hidden="1" customHeight="1" x14ac:dyDescent="0.25">
      <c r="A926" s="208" t="s">
        <v>358</v>
      </c>
      <c r="B926" s="209" t="s">
        <v>110</v>
      </c>
      <c r="C926" s="229" t="s">
        <v>802</v>
      </c>
      <c r="D926" s="230">
        <f t="shared" si="203"/>
        <v>0</v>
      </c>
      <c r="E926" s="230">
        <f t="shared" si="203"/>
        <v>0</v>
      </c>
      <c r="F926" s="233" t="str">
        <f t="shared" si="204"/>
        <v>-</v>
      </c>
    </row>
    <row r="927" spans="1:36" s="115" customFormat="1" ht="34.5" hidden="1" x14ac:dyDescent="0.25">
      <c r="A927" s="208" t="s">
        <v>114</v>
      </c>
      <c r="B927" s="209" t="s">
        <v>110</v>
      </c>
      <c r="C927" s="229" t="s">
        <v>803</v>
      </c>
      <c r="D927" s="230">
        <v>0</v>
      </c>
      <c r="E927" s="231">
        <v>0</v>
      </c>
      <c r="F927" s="233" t="str">
        <f t="shared" ref="F927" si="205">IF(OR(D927="-",E927=D927),"-",D927-IF(E927="-",0,E927))</f>
        <v>-</v>
      </c>
    </row>
    <row r="928" spans="1:36" s="100" customFormat="1" x14ac:dyDescent="0.25">
      <c r="A928" s="120" t="s">
        <v>804</v>
      </c>
      <c r="B928" s="121" t="s">
        <v>110</v>
      </c>
      <c r="C928" s="143" t="s">
        <v>805</v>
      </c>
      <c r="D928" s="116">
        <f>D929+D937</f>
        <v>1446100</v>
      </c>
      <c r="E928" s="116">
        <f>E929+E937</f>
        <v>1064524</v>
      </c>
      <c r="F928" s="117">
        <f t="shared" si="204"/>
        <v>381576</v>
      </c>
    </row>
    <row r="929" spans="1:36" s="100" customFormat="1" ht="13.5" customHeight="1" x14ac:dyDescent="0.25">
      <c r="A929" s="120" t="s">
        <v>5</v>
      </c>
      <c r="B929" s="121" t="s">
        <v>110</v>
      </c>
      <c r="C929" s="143" t="s">
        <v>806</v>
      </c>
      <c r="D929" s="116">
        <f t="shared" ref="D929:E933" si="206">D930</f>
        <v>1366100</v>
      </c>
      <c r="E929" s="116">
        <f t="shared" si="206"/>
        <v>1024524</v>
      </c>
      <c r="F929" s="117">
        <f t="shared" si="204"/>
        <v>341576</v>
      </c>
    </row>
    <row r="930" spans="1:36" s="100" customFormat="1" ht="23.25" x14ac:dyDescent="0.25">
      <c r="A930" s="120" t="s">
        <v>341</v>
      </c>
      <c r="B930" s="121" t="s">
        <v>110</v>
      </c>
      <c r="C930" s="143" t="s">
        <v>807</v>
      </c>
      <c r="D930" s="116">
        <f t="shared" si="206"/>
        <v>1366100</v>
      </c>
      <c r="E930" s="116">
        <f t="shared" si="206"/>
        <v>1024524</v>
      </c>
      <c r="F930" s="117">
        <f t="shared" si="204"/>
        <v>341576</v>
      </c>
    </row>
    <row r="931" spans="1:36" s="100" customFormat="1" ht="23.25" x14ac:dyDescent="0.25">
      <c r="A931" s="120" t="s">
        <v>111</v>
      </c>
      <c r="B931" s="121" t="s">
        <v>110</v>
      </c>
      <c r="C931" s="143" t="s">
        <v>808</v>
      </c>
      <c r="D931" s="116">
        <f t="shared" si="206"/>
        <v>1366100</v>
      </c>
      <c r="E931" s="116">
        <f t="shared" si="206"/>
        <v>1024524</v>
      </c>
      <c r="F931" s="117">
        <f t="shared" si="204"/>
        <v>341576</v>
      </c>
    </row>
    <row r="932" spans="1:36" ht="23.25" x14ac:dyDescent="0.25">
      <c r="A932" s="123" t="s">
        <v>11</v>
      </c>
      <c r="B932" s="124" t="s">
        <v>110</v>
      </c>
      <c r="C932" s="145" t="s">
        <v>1239</v>
      </c>
      <c r="D932" s="118">
        <f t="shared" si="206"/>
        <v>1366100</v>
      </c>
      <c r="E932" s="118">
        <f t="shared" si="206"/>
        <v>1024524</v>
      </c>
      <c r="F932" s="119">
        <f t="shared" si="204"/>
        <v>341576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</row>
    <row r="933" spans="1:36" ht="38.25" customHeight="1" x14ac:dyDescent="0.25">
      <c r="A933" s="123" t="s">
        <v>1302</v>
      </c>
      <c r="B933" s="124" t="s">
        <v>110</v>
      </c>
      <c r="C933" s="145" t="s">
        <v>1240</v>
      </c>
      <c r="D933" s="118">
        <f t="shared" si="206"/>
        <v>1366100</v>
      </c>
      <c r="E933" s="118">
        <f t="shared" si="206"/>
        <v>1024524</v>
      </c>
      <c r="F933" s="119">
        <f t="shared" si="204"/>
        <v>341576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</row>
    <row r="934" spans="1:36" ht="15.75" customHeight="1" x14ac:dyDescent="0.25">
      <c r="A934" s="123" t="s">
        <v>130</v>
      </c>
      <c r="B934" s="124" t="s">
        <v>110</v>
      </c>
      <c r="C934" s="145" t="s">
        <v>1287</v>
      </c>
      <c r="D934" s="118">
        <f>D936</f>
        <v>1366100</v>
      </c>
      <c r="E934" s="118">
        <f>E936</f>
        <v>1024524</v>
      </c>
      <c r="F934" s="119">
        <f t="shared" si="204"/>
        <v>341576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</row>
    <row r="935" spans="1:36" ht="23.25" x14ac:dyDescent="0.25">
      <c r="A935" s="123" t="s">
        <v>7</v>
      </c>
      <c r="B935" s="124" t="s">
        <v>110</v>
      </c>
      <c r="C935" s="145" t="s">
        <v>1317</v>
      </c>
      <c r="D935" s="118">
        <f>D936</f>
        <v>1366100</v>
      </c>
      <c r="E935" s="125">
        <f>E936</f>
        <v>1024524</v>
      </c>
      <c r="F935" s="119">
        <f t="shared" ref="F935" si="207">IF(OR(D935="-",E935=D935),"-",D935-IF(E935="-",0,E935))</f>
        <v>341576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</row>
    <row r="936" spans="1:36" ht="39" customHeight="1" x14ac:dyDescent="0.25">
      <c r="A936" s="123" t="s">
        <v>1288</v>
      </c>
      <c r="B936" s="124" t="s">
        <v>110</v>
      </c>
      <c r="C936" s="145" t="s">
        <v>1286</v>
      </c>
      <c r="D936" s="118">
        <v>1366100</v>
      </c>
      <c r="E936" s="125">
        <v>1024524</v>
      </c>
      <c r="F936" s="119">
        <f t="shared" si="204"/>
        <v>341576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</row>
    <row r="937" spans="1:36" s="100" customFormat="1" ht="13.5" customHeight="1" x14ac:dyDescent="0.25">
      <c r="A937" s="120" t="s">
        <v>6</v>
      </c>
      <c r="B937" s="121" t="s">
        <v>110</v>
      </c>
      <c r="C937" s="143" t="s">
        <v>809</v>
      </c>
      <c r="D937" s="116">
        <f>D938+D995</f>
        <v>80000</v>
      </c>
      <c r="E937" s="116">
        <f>E938+E995</f>
        <v>40000</v>
      </c>
      <c r="F937" s="117">
        <f t="shared" si="204"/>
        <v>40000</v>
      </c>
    </row>
    <row r="938" spans="1:36" s="114" customFormat="1" ht="57.75" hidden="1" customHeight="1" x14ac:dyDescent="0.25">
      <c r="A938" s="225" t="s">
        <v>236</v>
      </c>
      <c r="B938" s="226" t="s">
        <v>110</v>
      </c>
      <c r="C938" s="227" t="s">
        <v>810</v>
      </c>
      <c r="D938" s="228">
        <f>D939+D972</f>
        <v>0</v>
      </c>
      <c r="E938" s="228">
        <f>E939+E972</f>
        <v>0</v>
      </c>
      <c r="F938" s="232" t="str">
        <f t="shared" si="204"/>
        <v>-</v>
      </c>
    </row>
    <row r="939" spans="1:36" s="114" customFormat="1" ht="23.25" hidden="1" x14ac:dyDescent="0.25">
      <c r="A939" s="225" t="s">
        <v>1043</v>
      </c>
      <c r="B939" s="226" t="s">
        <v>110</v>
      </c>
      <c r="C939" s="227" t="s">
        <v>811</v>
      </c>
      <c r="D939" s="228">
        <f>D940</f>
        <v>0</v>
      </c>
      <c r="E939" s="228">
        <f>E940</f>
        <v>0</v>
      </c>
      <c r="F939" s="232" t="str">
        <f t="shared" si="204"/>
        <v>-</v>
      </c>
    </row>
    <row r="940" spans="1:36" s="114" customFormat="1" ht="34.5" hidden="1" customHeight="1" x14ac:dyDescent="0.25">
      <c r="A940" s="225" t="s">
        <v>239</v>
      </c>
      <c r="B940" s="226" t="s">
        <v>110</v>
      </c>
      <c r="C940" s="227" t="s">
        <v>812</v>
      </c>
      <c r="D940" s="228">
        <f>D941+D946+D951+D962+D967</f>
        <v>0</v>
      </c>
      <c r="E940" s="228">
        <f>E941+E946+E951+E962+E967</f>
        <v>0</v>
      </c>
      <c r="F940" s="232" t="str">
        <f t="shared" si="204"/>
        <v>-</v>
      </c>
    </row>
    <row r="941" spans="1:36" s="115" customFormat="1" ht="45.75" hidden="1" x14ac:dyDescent="0.25">
      <c r="A941" s="208" t="s">
        <v>318</v>
      </c>
      <c r="B941" s="209" t="s">
        <v>110</v>
      </c>
      <c r="C941" s="229" t="s">
        <v>813</v>
      </c>
      <c r="D941" s="230">
        <f t="shared" ref="D941:E944" si="208">D942</f>
        <v>0</v>
      </c>
      <c r="E941" s="230">
        <f t="shared" si="208"/>
        <v>0</v>
      </c>
      <c r="F941" s="233" t="str">
        <f t="shared" si="204"/>
        <v>-</v>
      </c>
    </row>
    <row r="942" spans="1:36" s="115" customFormat="1" ht="34.5" hidden="1" x14ac:dyDescent="0.25">
      <c r="A942" s="208" t="s">
        <v>319</v>
      </c>
      <c r="B942" s="209" t="s">
        <v>110</v>
      </c>
      <c r="C942" s="229" t="s">
        <v>814</v>
      </c>
      <c r="D942" s="230">
        <f t="shared" si="208"/>
        <v>0</v>
      </c>
      <c r="E942" s="230">
        <f t="shared" si="208"/>
        <v>0</v>
      </c>
      <c r="F942" s="233" t="str">
        <f t="shared" si="204"/>
        <v>-</v>
      </c>
    </row>
    <row r="943" spans="1:36" s="115" customFormat="1" hidden="1" x14ac:dyDescent="0.25">
      <c r="A943" s="208" t="s">
        <v>130</v>
      </c>
      <c r="B943" s="209" t="s">
        <v>110</v>
      </c>
      <c r="C943" s="229" t="s">
        <v>815</v>
      </c>
      <c r="D943" s="230">
        <f t="shared" si="208"/>
        <v>0</v>
      </c>
      <c r="E943" s="230">
        <f t="shared" si="208"/>
        <v>0</v>
      </c>
      <c r="F943" s="233" t="str">
        <f t="shared" si="204"/>
        <v>-</v>
      </c>
    </row>
    <row r="944" spans="1:36" s="115" customFormat="1" ht="23.25" hidden="1" x14ac:dyDescent="0.25">
      <c r="A944" s="208" t="s">
        <v>7</v>
      </c>
      <c r="B944" s="209" t="s">
        <v>110</v>
      </c>
      <c r="C944" s="229" t="s">
        <v>816</v>
      </c>
      <c r="D944" s="230">
        <f t="shared" si="208"/>
        <v>0</v>
      </c>
      <c r="E944" s="230">
        <f t="shared" si="208"/>
        <v>0</v>
      </c>
      <c r="F944" s="233" t="str">
        <f t="shared" si="204"/>
        <v>-</v>
      </c>
    </row>
    <row r="945" spans="1:6" s="115" customFormat="1" hidden="1" x14ac:dyDescent="0.25">
      <c r="A945" s="208" t="s">
        <v>8</v>
      </c>
      <c r="B945" s="209" t="s">
        <v>110</v>
      </c>
      <c r="C945" s="229" t="s">
        <v>817</v>
      </c>
      <c r="D945" s="230"/>
      <c r="E945" s="231"/>
      <c r="F945" s="233" t="str">
        <f t="shared" si="204"/>
        <v>-</v>
      </c>
    </row>
    <row r="946" spans="1:6" s="115" customFormat="1" ht="34.5" hidden="1" x14ac:dyDescent="0.25">
      <c r="A946" s="208" t="s">
        <v>169</v>
      </c>
      <c r="B946" s="209" t="s">
        <v>110</v>
      </c>
      <c r="C946" s="229" t="s">
        <v>818</v>
      </c>
      <c r="D946" s="230">
        <f t="shared" ref="D946:E949" si="209">D947</f>
        <v>0</v>
      </c>
      <c r="E946" s="230">
        <f t="shared" si="209"/>
        <v>0</v>
      </c>
      <c r="F946" s="233" t="str">
        <f t="shared" si="204"/>
        <v>-</v>
      </c>
    </row>
    <row r="947" spans="1:6" s="115" customFormat="1" ht="23.25" hidden="1" x14ac:dyDescent="0.25">
      <c r="A947" s="208" t="s">
        <v>819</v>
      </c>
      <c r="B947" s="209" t="s">
        <v>110</v>
      </c>
      <c r="C947" s="229" t="s">
        <v>820</v>
      </c>
      <c r="D947" s="230">
        <f t="shared" si="209"/>
        <v>0</v>
      </c>
      <c r="E947" s="230">
        <f t="shared" si="209"/>
        <v>0</v>
      </c>
      <c r="F947" s="233" t="str">
        <f t="shared" si="204"/>
        <v>-</v>
      </c>
    </row>
    <row r="948" spans="1:6" s="115" customFormat="1" hidden="1" x14ac:dyDescent="0.25">
      <c r="A948" s="208" t="s">
        <v>130</v>
      </c>
      <c r="B948" s="209" t="s">
        <v>110</v>
      </c>
      <c r="C948" s="229" t="s">
        <v>821</v>
      </c>
      <c r="D948" s="230">
        <f t="shared" si="209"/>
        <v>0</v>
      </c>
      <c r="E948" s="230">
        <f t="shared" si="209"/>
        <v>0</v>
      </c>
      <c r="F948" s="233" t="str">
        <f t="shared" si="204"/>
        <v>-</v>
      </c>
    </row>
    <row r="949" spans="1:6" s="115" customFormat="1" ht="23.25" hidden="1" x14ac:dyDescent="0.25">
      <c r="A949" s="208" t="s">
        <v>7</v>
      </c>
      <c r="B949" s="209" t="s">
        <v>110</v>
      </c>
      <c r="C949" s="229" t="s">
        <v>822</v>
      </c>
      <c r="D949" s="230">
        <f t="shared" si="209"/>
        <v>0</v>
      </c>
      <c r="E949" s="230">
        <f t="shared" si="209"/>
        <v>0</v>
      </c>
      <c r="F949" s="233" t="str">
        <f t="shared" si="204"/>
        <v>-</v>
      </c>
    </row>
    <row r="950" spans="1:6" s="115" customFormat="1" hidden="1" x14ac:dyDescent="0.25">
      <c r="A950" s="208" t="s">
        <v>8</v>
      </c>
      <c r="B950" s="209" t="s">
        <v>110</v>
      </c>
      <c r="C950" s="229" t="s">
        <v>823</v>
      </c>
      <c r="D950" s="230"/>
      <c r="E950" s="231"/>
      <c r="F950" s="233" t="str">
        <f t="shared" si="204"/>
        <v>-</v>
      </c>
    </row>
    <row r="951" spans="1:6" s="114" customFormat="1" ht="48.75" hidden="1" customHeight="1" x14ac:dyDescent="0.25">
      <c r="A951" s="225" t="s">
        <v>316</v>
      </c>
      <c r="B951" s="226" t="s">
        <v>110</v>
      </c>
      <c r="C951" s="227" t="s">
        <v>824</v>
      </c>
      <c r="D951" s="228">
        <f>D952+D957</f>
        <v>0</v>
      </c>
      <c r="E951" s="228">
        <f>E952+E957</f>
        <v>0</v>
      </c>
      <c r="F951" s="232" t="str">
        <f t="shared" si="204"/>
        <v>-</v>
      </c>
    </row>
    <row r="952" spans="1:6" s="115" customFormat="1" ht="34.5" hidden="1" x14ac:dyDescent="0.25">
      <c r="A952" s="208" t="s">
        <v>825</v>
      </c>
      <c r="B952" s="209" t="s">
        <v>110</v>
      </c>
      <c r="C952" s="229" t="s">
        <v>826</v>
      </c>
      <c r="D952" s="230">
        <f t="shared" ref="D952:E953" si="210">D953</f>
        <v>0</v>
      </c>
      <c r="E952" s="230">
        <f t="shared" si="210"/>
        <v>0</v>
      </c>
      <c r="F952" s="233" t="str">
        <f t="shared" si="204"/>
        <v>-</v>
      </c>
    </row>
    <row r="953" spans="1:6" s="115" customFormat="1" hidden="1" x14ac:dyDescent="0.25">
      <c r="A953" s="208" t="s">
        <v>130</v>
      </c>
      <c r="B953" s="209" t="s">
        <v>110</v>
      </c>
      <c r="C953" s="229" t="s">
        <v>827</v>
      </c>
      <c r="D953" s="230">
        <f t="shared" si="210"/>
        <v>0</v>
      </c>
      <c r="E953" s="230">
        <f t="shared" si="210"/>
        <v>0</v>
      </c>
      <c r="F953" s="233" t="str">
        <f t="shared" si="204"/>
        <v>-</v>
      </c>
    </row>
    <row r="954" spans="1:6" s="115" customFormat="1" ht="23.25" hidden="1" x14ac:dyDescent="0.25">
      <c r="A954" s="208" t="s">
        <v>7</v>
      </c>
      <c r="B954" s="209" t="s">
        <v>110</v>
      </c>
      <c r="C954" s="229" t="s">
        <v>828</v>
      </c>
      <c r="D954" s="230">
        <f>D955+D956</f>
        <v>0</v>
      </c>
      <c r="E954" s="230">
        <f>E955+E956</f>
        <v>0</v>
      </c>
      <c r="F954" s="233" t="str">
        <f t="shared" si="204"/>
        <v>-</v>
      </c>
    </row>
    <row r="955" spans="1:6" s="115" customFormat="1" hidden="1" x14ac:dyDescent="0.25">
      <c r="A955" s="208" t="s">
        <v>8</v>
      </c>
      <c r="B955" s="209" t="s">
        <v>110</v>
      </c>
      <c r="C955" s="229" t="s">
        <v>1235</v>
      </c>
      <c r="D955" s="230">
        <v>0</v>
      </c>
      <c r="E955" s="231">
        <v>0</v>
      </c>
      <c r="F955" s="233" t="str">
        <f t="shared" si="204"/>
        <v>-</v>
      </c>
    </row>
    <row r="956" spans="1:6" s="115" customFormat="1" hidden="1" x14ac:dyDescent="0.25">
      <c r="A956" s="208" t="s">
        <v>8</v>
      </c>
      <c r="B956" s="209" t="s">
        <v>110</v>
      </c>
      <c r="C956" s="229" t="s">
        <v>829</v>
      </c>
      <c r="D956" s="230">
        <v>0</v>
      </c>
      <c r="E956" s="231"/>
      <c r="F956" s="233" t="str">
        <f t="shared" ref="F956:F960" si="211">IF(OR(D956="-",E956=D956),"-",D956-IF(E956="-",0,E956))</f>
        <v>-</v>
      </c>
    </row>
    <row r="957" spans="1:6" s="115" customFormat="1" ht="23.25" hidden="1" x14ac:dyDescent="0.25">
      <c r="A957" s="208" t="s">
        <v>1275</v>
      </c>
      <c r="B957" s="209" t="s">
        <v>110</v>
      </c>
      <c r="C957" s="229" t="s">
        <v>1271</v>
      </c>
      <c r="D957" s="230">
        <f t="shared" ref="D957:E958" si="212">D958</f>
        <v>0</v>
      </c>
      <c r="E957" s="230">
        <f t="shared" si="212"/>
        <v>0</v>
      </c>
      <c r="F957" s="233" t="str">
        <f t="shared" si="211"/>
        <v>-</v>
      </c>
    </row>
    <row r="958" spans="1:6" s="115" customFormat="1" ht="17.25" hidden="1" customHeight="1" x14ac:dyDescent="0.25">
      <c r="A958" s="208" t="s">
        <v>130</v>
      </c>
      <c r="B958" s="209" t="s">
        <v>110</v>
      </c>
      <c r="C958" s="229" t="s">
        <v>1272</v>
      </c>
      <c r="D958" s="230">
        <f t="shared" si="212"/>
        <v>0</v>
      </c>
      <c r="E958" s="230">
        <f t="shared" si="212"/>
        <v>0</v>
      </c>
      <c r="F958" s="233" t="str">
        <f t="shared" si="211"/>
        <v>-</v>
      </c>
    </row>
    <row r="959" spans="1:6" s="115" customFormat="1" ht="23.25" hidden="1" x14ac:dyDescent="0.25">
      <c r="A959" s="208" t="s">
        <v>7</v>
      </c>
      <c r="B959" s="209" t="s">
        <v>110</v>
      </c>
      <c r="C959" s="229" t="s">
        <v>1273</v>
      </c>
      <c r="D959" s="230">
        <f>D960+D961</f>
        <v>0</v>
      </c>
      <c r="E959" s="230">
        <f>E960+E961</f>
        <v>0</v>
      </c>
      <c r="F959" s="233" t="str">
        <f t="shared" si="211"/>
        <v>-</v>
      </c>
    </row>
    <row r="960" spans="1:6" s="115" customFormat="1" hidden="1" x14ac:dyDescent="0.25">
      <c r="A960" s="208" t="s">
        <v>8</v>
      </c>
      <c r="B960" s="209" t="s">
        <v>110</v>
      </c>
      <c r="C960" s="229" t="s">
        <v>1235</v>
      </c>
      <c r="D960" s="230">
        <v>0</v>
      </c>
      <c r="E960" s="231">
        <v>0</v>
      </c>
      <c r="F960" s="233" t="str">
        <f t="shared" si="211"/>
        <v>-</v>
      </c>
    </row>
    <row r="961" spans="1:6" s="115" customFormat="1" hidden="1" x14ac:dyDescent="0.25">
      <c r="A961" s="208" t="s">
        <v>8</v>
      </c>
      <c r="B961" s="209" t="s">
        <v>110</v>
      </c>
      <c r="C961" s="229" t="s">
        <v>1274</v>
      </c>
      <c r="D961" s="230">
        <v>0</v>
      </c>
      <c r="E961" s="231">
        <v>0</v>
      </c>
      <c r="F961" s="233" t="str">
        <f t="shared" ref="F961" si="213">IF(OR(D961="-",E961=D961),"-",D961-IF(E961="-",0,E961))</f>
        <v>-</v>
      </c>
    </row>
    <row r="962" spans="1:6" s="114" customFormat="1" ht="60.75" hidden="1" customHeight="1" x14ac:dyDescent="0.25">
      <c r="A962" s="225" t="s">
        <v>169</v>
      </c>
      <c r="B962" s="226" t="s">
        <v>110</v>
      </c>
      <c r="C962" s="227" t="s">
        <v>830</v>
      </c>
      <c r="D962" s="228">
        <f t="shared" ref="D962:E965" si="214">D963</f>
        <v>0</v>
      </c>
      <c r="E962" s="228">
        <f t="shared" si="214"/>
        <v>0</v>
      </c>
      <c r="F962" s="232" t="str">
        <f t="shared" si="204"/>
        <v>-</v>
      </c>
    </row>
    <row r="963" spans="1:6" s="115" customFormat="1" ht="34.5" hidden="1" x14ac:dyDescent="0.25">
      <c r="A963" s="208" t="s">
        <v>319</v>
      </c>
      <c r="B963" s="209" t="s">
        <v>110</v>
      </c>
      <c r="C963" s="229" t="s">
        <v>831</v>
      </c>
      <c r="D963" s="230">
        <f t="shared" si="214"/>
        <v>0</v>
      </c>
      <c r="E963" s="230">
        <f t="shared" si="214"/>
        <v>0</v>
      </c>
      <c r="F963" s="233" t="str">
        <f t="shared" si="204"/>
        <v>-</v>
      </c>
    </row>
    <row r="964" spans="1:6" s="115" customFormat="1" hidden="1" x14ac:dyDescent="0.25">
      <c r="A964" s="208" t="s">
        <v>130</v>
      </c>
      <c r="B964" s="209" t="s">
        <v>110</v>
      </c>
      <c r="C964" s="229" t="s">
        <v>832</v>
      </c>
      <c r="D964" s="230">
        <f t="shared" si="214"/>
        <v>0</v>
      </c>
      <c r="E964" s="230">
        <f t="shared" si="214"/>
        <v>0</v>
      </c>
      <c r="F964" s="233" t="str">
        <f t="shared" si="204"/>
        <v>-</v>
      </c>
    </row>
    <row r="965" spans="1:6" s="115" customFormat="1" ht="23.25" hidden="1" x14ac:dyDescent="0.25">
      <c r="A965" s="208" t="s">
        <v>7</v>
      </c>
      <c r="B965" s="209" t="s">
        <v>110</v>
      </c>
      <c r="C965" s="229" t="s">
        <v>833</v>
      </c>
      <c r="D965" s="230">
        <f t="shared" si="214"/>
        <v>0</v>
      </c>
      <c r="E965" s="230">
        <f t="shared" si="214"/>
        <v>0</v>
      </c>
      <c r="F965" s="233" t="str">
        <f t="shared" si="204"/>
        <v>-</v>
      </c>
    </row>
    <row r="966" spans="1:6" s="115" customFormat="1" hidden="1" x14ac:dyDescent="0.25">
      <c r="A966" s="208" t="s">
        <v>8</v>
      </c>
      <c r="B966" s="209" t="s">
        <v>110</v>
      </c>
      <c r="C966" s="229" t="s">
        <v>834</v>
      </c>
      <c r="D966" s="230"/>
      <c r="E966" s="231"/>
      <c r="F966" s="233" t="str">
        <f t="shared" si="204"/>
        <v>-</v>
      </c>
    </row>
    <row r="967" spans="1:6" s="114" customFormat="1" ht="45.75" hidden="1" x14ac:dyDescent="0.25">
      <c r="A967" s="225" t="s">
        <v>1386</v>
      </c>
      <c r="B967" s="226" t="s">
        <v>110</v>
      </c>
      <c r="C967" s="227" t="s">
        <v>835</v>
      </c>
      <c r="D967" s="228">
        <f t="shared" ref="D967:E969" si="215">D968</f>
        <v>0</v>
      </c>
      <c r="E967" s="228">
        <f t="shared" si="215"/>
        <v>0</v>
      </c>
      <c r="F967" s="232" t="str">
        <f t="shared" si="204"/>
        <v>-</v>
      </c>
    </row>
    <row r="968" spans="1:6" s="115" customFormat="1" ht="44.25" hidden="1" customHeight="1" x14ac:dyDescent="0.25">
      <c r="A968" s="208" t="s">
        <v>1393</v>
      </c>
      <c r="B968" s="209" t="s">
        <v>110</v>
      </c>
      <c r="C968" s="229" t="s">
        <v>836</v>
      </c>
      <c r="D968" s="230">
        <f t="shared" si="215"/>
        <v>0</v>
      </c>
      <c r="E968" s="230">
        <f t="shared" si="215"/>
        <v>0</v>
      </c>
      <c r="F968" s="233" t="str">
        <f t="shared" si="204"/>
        <v>-</v>
      </c>
    </row>
    <row r="969" spans="1:6" s="115" customFormat="1" ht="17.25" hidden="1" customHeight="1" x14ac:dyDescent="0.25">
      <c r="A969" s="208" t="s">
        <v>130</v>
      </c>
      <c r="B969" s="209" t="s">
        <v>110</v>
      </c>
      <c r="C969" s="229" t="s">
        <v>837</v>
      </c>
      <c r="D969" s="230">
        <f t="shared" si="215"/>
        <v>0</v>
      </c>
      <c r="E969" s="230">
        <f t="shared" si="215"/>
        <v>0</v>
      </c>
      <c r="F969" s="233" t="str">
        <f t="shared" si="204"/>
        <v>-</v>
      </c>
    </row>
    <row r="970" spans="1:6" s="115" customFormat="1" ht="23.25" hidden="1" x14ac:dyDescent="0.25">
      <c r="A970" s="208" t="s">
        <v>7</v>
      </c>
      <c r="B970" s="209" t="s">
        <v>110</v>
      </c>
      <c r="C970" s="229" t="s">
        <v>838</v>
      </c>
      <c r="D970" s="230">
        <f>D971</f>
        <v>0</v>
      </c>
      <c r="E970" s="230">
        <f>E971</f>
        <v>0</v>
      </c>
      <c r="F970" s="233" t="str">
        <f t="shared" si="204"/>
        <v>-</v>
      </c>
    </row>
    <row r="971" spans="1:6" s="115" customFormat="1" hidden="1" x14ac:dyDescent="0.25">
      <c r="A971" s="208" t="s">
        <v>8</v>
      </c>
      <c r="B971" s="209" t="s">
        <v>110</v>
      </c>
      <c r="C971" s="229" t="s">
        <v>839</v>
      </c>
      <c r="D971" s="230">
        <v>0</v>
      </c>
      <c r="E971" s="231"/>
      <c r="F971" s="233" t="str">
        <f t="shared" ref="F971:F994" si="216">IF(OR(D971="-",E971=D971),"-",D971-IF(E971="-",0,E971))</f>
        <v>-</v>
      </c>
    </row>
    <row r="972" spans="1:6" s="182" customFormat="1" ht="45.75" hidden="1" x14ac:dyDescent="0.25">
      <c r="A972" s="364" t="s">
        <v>1449</v>
      </c>
      <c r="B972" s="352" t="s">
        <v>110</v>
      </c>
      <c r="C972" s="353" t="s">
        <v>1441</v>
      </c>
      <c r="D972" s="357">
        <f>D973</f>
        <v>0</v>
      </c>
      <c r="E972" s="357">
        <f>E973</f>
        <v>0</v>
      </c>
      <c r="F972" s="358" t="str">
        <f t="shared" si="216"/>
        <v>-</v>
      </c>
    </row>
    <row r="973" spans="1:6" s="182" customFormat="1" ht="34.5" hidden="1" customHeight="1" x14ac:dyDescent="0.25">
      <c r="A973" s="364" t="s">
        <v>1208</v>
      </c>
      <c r="B973" s="352" t="s">
        <v>110</v>
      </c>
      <c r="C973" s="353" t="s">
        <v>1442</v>
      </c>
      <c r="D973" s="357">
        <f>D984</f>
        <v>0</v>
      </c>
      <c r="E973" s="357">
        <f>E984</f>
        <v>0</v>
      </c>
      <c r="F973" s="358" t="str">
        <f t="shared" si="216"/>
        <v>-</v>
      </c>
    </row>
    <row r="974" spans="1:6" s="181" customFormat="1" ht="45.75" hidden="1" x14ac:dyDescent="0.25">
      <c r="A974" s="361" t="s">
        <v>318</v>
      </c>
      <c r="B974" s="354" t="s">
        <v>110</v>
      </c>
      <c r="C974" s="355" t="s">
        <v>813</v>
      </c>
      <c r="D974" s="359">
        <f t="shared" ref="D974:E977" si="217">D975</f>
        <v>0</v>
      </c>
      <c r="E974" s="359">
        <f t="shared" si="217"/>
        <v>0</v>
      </c>
      <c r="F974" s="360" t="str">
        <f t="shared" si="216"/>
        <v>-</v>
      </c>
    </row>
    <row r="975" spans="1:6" s="181" customFormat="1" ht="34.5" hidden="1" x14ac:dyDescent="0.25">
      <c r="A975" s="361" t="s">
        <v>319</v>
      </c>
      <c r="B975" s="354" t="s">
        <v>110</v>
      </c>
      <c r="C975" s="355" t="s">
        <v>814</v>
      </c>
      <c r="D975" s="359">
        <f t="shared" si="217"/>
        <v>0</v>
      </c>
      <c r="E975" s="359">
        <f t="shared" si="217"/>
        <v>0</v>
      </c>
      <c r="F975" s="360" t="str">
        <f t="shared" si="216"/>
        <v>-</v>
      </c>
    </row>
    <row r="976" spans="1:6" s="181" customFormat="1" hidden="1" x14ac:dyDescent="0.25">
      <c r="A976" s="361" t="s">
        <v>130</v>
      </c>
      <c r="B976" s="354" t="s">
        <v>110</v>
      </c>
      <c r="C976" s="355" t="s">
        <v>815</v>
      </c>
      <c r="D976" s="359">
        <f t="shared" si="217"/>
        <v>0</v>
      </c>
      <c r="E976" s="359">
        <f t="shared" si="217"/>
        <v>0</v>
      </c>
      <c r="F976" s="360" t="str">
        <f t="shared" si="216"/>
        <v>-</v>
      </c>
    </row>
    <row r="977" spans="1:6" s="181" customFormat="1" ht="23.25" hidden="1" x14ac:dyDescent="0.25">
      <c r="A977" s="361" t="s">
        <v>7</v>
      </c>
      <c r="B977" s="354" t="s">
        <v>110</v>
      </c>
      <c r="C977" s="355" t="s">
        <v>816</v>
      </c>
      <c r="D977" s="359">
        <f t="shared" si="217"/>
        <v>0</v>
      </c>
      <c r="E977" s="359">
        <f t="shared" si="217"/>
        <v>0</v>
      </c>
      <c r="F977" s="360" t="str">
        <f t="shared" si="216"/>
        <v>-</v>
      </c>
    </row>
    <row r="978" spans="1:6" s="181" customFormat="1" hidden="1" x14ac:dyDescent="0.25">
      <c r="A978" s="361" t="s">
        <v>8</v>
      </c>
      <c r="B978" s="354" t="s">
        <v>110</v>
      </c>
      <c r="C978" s="355" t="s">
        <v>817</v>
      </c>
      <c r="D978" s="359"/>
      <c r="E978" s="359"/>
      <c r="F978" s="360" t="str">
        <f t="shared" si="216"/>
        <v>-</v>
      </c>
    </row>
    <row r="979" spans="1:6" s="181" customFormat="1" ht="34.5" hidden="1" x14ac:dyDescent="0.25">
      <c r="A979" s="361" t="s">
        <v>169</v>
      </c>
      <c r="B979" s="354" t="s">
        <v>110</v>
      </c>
      <c r="C979" s="355" t="s">
        <v>818</v>
      </c>
      <c r="D979" s="359">
        <f t="shared" ref="D979:E982" si="218">D980</f>
        <v>0</v>
      </c>
      <c r="E979" s="359">
        <f t="shared" si="218"/>
        <v>0</v>
      </c>
      <c r="F979" s="360" t="str">
        <f t="shared" si="216"/>
        <v>-</v>
      </c>
    </row>
    <row r="980" spans="1:6" s="181" customFormat="1" ht="23.25" hidden="1" x14ac:dyDescent="0.25">
      <c r="A980" s="361" t="s">
        <v>819</v>
      </c>
      <c r="B980" s="354" t="s">
        <v>110</v>
      </c>
      <c r="C980" s="355" t="s">
        <v>820</v>
      </c>
      <c r="D980" s="359">
        <f t="shared" si="218"/>
        <v>0</v>
      </c>
      <c r="E980" s="359">
        <f t="shared" si="218"/>
        <v>0</v>
      </c>
      <c r="F980" s="360" t="str">
        <f t="shared" si="216"/>
        <v>-</v>
      </c>
    </row>
    <row r="981" spans="1:6" s="181" customFormat="1" hidden="1" x14ac:dyDescent="0.25">
      <c r="A981" s="361" t="s">
        <v>130</v>
      </c>
      <c r="B981" s="354" t="s">
        <v>110</v>
      </c>
      <c r="C981" s="355" t="s">
        <v>821</v>
      </c>
      <c r="D981" s="359">
        <f t="shared" si="218"/>
        <v>0</v>
      </c>
      <c r="E981" s="359">
        <f t="shared" si="218"/>
        <v>0</v>
      </c>
      <c r="F981" s="360" t="str">
        <f t="shared" si="216"/>
        <v>-</v>
      </c>
    </row>
    <row r="982" spans="1:6" s="181" customFormat="1" ht="23.25" hidden="1" x14ac:dyDescent="0.25">
      <c r="A982" s="361" t="s">
        <v>7</v>
      </c>
      <c r="B982" s="354" t="s">
        <v>110</v>
      </c>
      <c r="C982" s="355" t="s">
        <v>822</v>
      </c>
      <c r="D982" s="359">
        <f t="shared" si="218"/>
        <v>0</v>
      </c>
      <c r="E982" s="359">
        <f t="shared" si="218"/>
        <v>0</v>
      </c>
      <c r="F982" s="360" t="str">
        <f t="shared" si="216"/>
        <v>-</v>
      </c>
    </row>
    <row r="983" spans="1:6" s="181" customFormat="1" hidden="1" x14ac:dyDescent="0.25">
      <c r="A983" s="361" t="s">
        <v>8</v>
      </c>
      <c r="B983" s="354" t="s">
        <v>110</v>
      </c>
      <c r="C983" s="355" t="s">
        <v>823</v>
      </c>
      <c r="D983" s="359"/>
      <c r="E983" s="359"/>
      <c r="F983" s="360" t="str">
        <f t="shared" si="216"/>
        <v>-</v>
      </c>
    </row>
    <row r="984" spans="1:6" s="182" customFormat="1" ht="16.5" hidden="1" customHeight="1" x14ac:dyDescent="0.25">
      <c r="A984" s="364" t="s">
        <v>112</v>
      </c>
      <c r="B984" s="352" t="s">
        <v>110</v>
      </c>
      <c r="C984" s="353" t="s">
        <v>1444</v>
      </c>
      <c r="D984" s="357">
        <f>D985+D990</f>
        <v>0</v>
      </c>
      <c r="E984" s="357">
        <f>E985+E990</f>
        <v>0</v>
      </c>
      <c r="F984" s="358" t="str">
        <f t="shared" si="216"/>
        <v>-</v>
      </c>
    </row>
    <row r="985" spans="1:6" s="181" customFormat="1" ht="34.5" hidden="1" x14ac:dyDescent="0.25">
      <c r="A985" s="361" t="s">
        <v>825</v>
      </c>
      <c r="B985" s="354" t="s">
        <v>110</v>
      </c>
      <c r="C985" s="355" t="s">
        <v>826</v>
      </c>
      <c r="D985" s="359">
        <f t="shared" ref="D985:E986" si="219">D986</f>
        <v>0</v>
      </c>
      <c r="E985" s="359">
        <f t="shared" si="219"/>
        <v>0</v>
      </c>
      <c r="F985" s="360" t="str">
        <f t="shared" si="216"/>
        <v>-</v>
      </c>
    </row>
    <row r="986" spans="1:6" s="181" customFormat="1" hidden="1" x14ac:dyDescent="0.25">
      <c r="A986" s="361" t="s">
        <v>130</v>
      </c>
      <c r="B986" s="354" t="s">
        <v>110</v>
      </c>
      <c r="C986" s="355" t="s">
        <v>827</v>
      </c>
      <c r="D986" s="359">
        <f t="shared" si="219"/>
        <v>0</v>
      </c>
      <c r="E986" s="359">
        <f t="shared" si="219"/>
        <v>0</v>
      </c>
      <c r="F986" s="360" t="str">
        <f t="shared" si="216"/>
        <v>-</v>
      </c>
    </row>
    <row r="987" spans="1:6" s="181" customFormat="1" ht="23.25" hidden="1" x14ac:dyDescent="0.25">
      <c r="A987" s="361" t="s">
        <v>7</v>
      </c>
      <c r="B987" s="354" t="s">
        <v>110</v>
      </c>
      <c r="C987" s="355" t="s">
        <v>828</v>
      </c>
      <c r="D987" s="359">
        <f>D988+D989</f>
        <v>0</v>
      </c>
      <c r="E987" s="359">
        <f>E988+E989</f>
        <v>0</v>
      </c>
      <c r="F987" s="360" t="str">
        <f t="shared" si="216"/>
        <v>-</v>
      </c>
    </row>
    <row r="988" spans="1:6" s="181" customFormat="1" hidden="1" x14ac:dyDescent="0.25">
      <c r="A988" s="361" t="s">
        <v>8</v>
      </c>
      <c r="B988" s="354" t="s">
        <v>110</v>
      </c>
      <c r="C988" s="355" t="s">
        <v>1235</v>
      </c>
      <c r="D988" s="359">
        <v>0</v>
      </c>
      <c r="E988" s="363">
        <v>0</v>
      </c>
      <c r="F988" s="360" t="str">
        <f t="shared" si="216"/>
        <v>-</v>
      </c>
    </row>
    <row r="989" spans="1:6" s="181" customFormat="1" hidden="1" x14ac:dyDescent="0.25">
      <c r="A989" s="361" t="s">
        <v>8</v>
      </c>
      <c r="B989" s="354" t="s">
        <v>110</v>
      </c>
      <c r="C989" s="355" t="s">
        <v>829</v>
      </c>
      <c r="D989" s="359">
        <v>0</v>
      </c>
      <c r="E989" s="363"/>
      <c r="F989" s="360" t="str">
        <f t="shared" si="216"/>
        <v>-</v>
      </c>
    </row>
    <row r="990" spans="1:6" s="181" customFormat="1" ht="23.25" hidden="1" x14ac:dyDescent="0.25">
      <c r="A990" s="361" t="s">
        <v>1211</v>
      </c>
      <c r="B990" s="354" t="s">
        <v>110</v>
      </c>
      <c r="C990" s="362" t="s">
        <v>1443</v>
      </c>
      <c r="D990" s="359">
        <f t="shared" ref="D990:E991" si="220">D991</f>
        <v>0</v>
      </c>
      <c r="E990" s="359">
        <f t="shared" si="220"/>
        <v>0</v>
      </c>
      <c r="F990" s="360" t="str">
        <f t="shared" si="216"/>
        <v>-</v>
      </c>
    </row>
    <row r="991" spans="1:6" s="181" customFormat="1" ht="17.25" hidden="1" customHeight="1" x14ac:dyDescent="0.25">
      <c r="A991" s="361" t="s">
        <v>130</v>
      </c>
      <c r="B991" s="354" t="s">
        <v>110</v>
      </c>
      <c r="C991" s="362" t="s">
        <v>1445</v>
      </c>
      <c r="D991" s="359">
        <f t="shared" si="220"/>
        <v>0</v>
      </c>
      <c r="E991" s="359">
        <f t="shared" si="220"/>
        <v>0</v>
      </c>
      <c r="F991" s="360" t="str">
        <f t="shared" si="216"/>
        <v>-</v>
      </c>
    </row>
    <row r="992" spans="1:6" s="181" customFormat="1" ht="23.25" hidden="1" x14ac:dyDescent="0.25">
      <c r="A992" s="361" t="s">
        <v>7</v>
      </c>
      <c r="B992" s="354" t="s">
        <v>110</v>
      </c>
      <c r="C992" s="362" t="s">
        <v>1446</v>
      </c>
      <c r="D992" s="359">
        <f>D993+D994</f>
        <v>0</v>
      </c>
      <c r="E992" s="359">
        <f>E993+E994</f>
        <v>0</v>
      </c>
      <c r="F992" s="360" t="str">
        <f t="shared" si="216"/>
        <v>-</v>
      </c>
    </row>
    <row r="993" spans="1:36" s="181" customFormat="1" hidden="1" x14ac:dyDescent="0.25">
      <c r="A993" s="361" t="s">
        <v>8</v>
      </c>
      <c r="B993" s="354" t="s">
        <v>110</v>
      </c>
      <c r="C993" s="355" t="s">
        <v>1235</v>
      </c>
      <c r="D993" s="359">
        <v>0</v>
      </c>
      <c r="E993" s="363">
        <v>0</v>
      </c>
      <c r="F993" s="360" t="str">
        <f t="shared" si="216"/>
        <v>-</v>
      </c>
    </row>
    <row r="994" spans="1:36" s="181" customFormat="1" hidden="1" x14ac:dyDescent="0.25">
      <c r="A994" s="361" t="s">
        <v>8</v>
      </c>
      <c r="B994" s="354" t="s">
        <v>110</v>
      </c>
      <c r="C994" s="362" t="s">
        <v>1447</v>
      </c>
      <c r="D994" s="359">
        <v>0</v>
      </c>
      <c r="E994" s="363">
        <v>0</v>
      </c>
      <c r="F994" s="360" t="str">
        <f t="shared" si="216"/>
        <v>-</v>
      </c>
    </row>
    <row r="995" spans="1:36" s="100" customFormat="1" ht="23.25" x14ac:dyDescent="0.25">
      <c r="A995" s="120" t="s">
        <v>341</v>
      </c>
      <c r="B995" s="121" t="s">
        <v>110</v>
      </c>
      <c r="C995" s="143" t="s">
        <v>840</v>
      </c>
      <c r="D995" s="116">
        <f t="shared" ref="D995:E999" si="221">D996</f>
        <v>80000</v>
      </c>
      <c r="E995" s="116">
        <f t="shared" si="221"/>
        <v>40000</v>
      </c>
      <c r="F995" s="117">
        <f t="shared" si="204"/>
        <v>40000</v>
      </c>
    </row>
    <row r="996" spans="1:36" s="100" customFormat="1" ht="23.25" x14ac:dyDescent="0.25">
      <c r="A996" s="120" t="s">
        <v>111</v>
      </c>
      <c r="B996" s="121" t="s">
        <v>110</v>
      </c>
      <c r="C996" s="143" t="s">
        <v>841</v>
      </c>
      <c r="D996" s="116">
        <f t="shared" si="221"/>
        <v>80000</v>
      </c>
      <c r="E996" s="116">
        <f t="shared" si="221"/>
        <v>40000</v>
      </c>
      <c r="F996" s="117">
        <f t="shared" si="204"/>
        <v>40000</v>
      </c>
    </row>
    <row r="997" spans="1:36" s="101" customFormat="1" ht="23.25" x14ac:dyDescent="0.25">
      <c r="A997" s="123" t="s">
        <v>11</v>
      </c>
      <c r="B997" s="124" t="s">
        <v>110</v>
      </c>
      <c r="C997" s="145" t="s">
        <v>842</v>
      </c>
      <c r="D997" s="118">
        <f t="shared" si="221"/>
        <v>80000</v>
      </c>
      <c r="E997" s="118">
        <f t="shared" si="221"/>
        <v>40000</v>
      </c>
      <c r="F997" s="119">
        <f t="shared" si="204"/>
        <v>40000</v>
      </c>
    </row>
    <row r="998" spans="1:36" ht="34.5" x14ac:dyDescent="0.25">
      <c r="A998" s="123" t="s">
        <v>59</v>
      </c>
      <c r="B998" s="124" t="s">
        <v>110</v>
      </c>
      <c r="C998" s="145" t="s">
        <v>843</v>
      </c>
      <c r="D998" s="118">
        <f t="shared" si="221"/>
        <v>80000</v>
      </c>
      <c r="E998" s="118">
        <f t="shared" si="221"/>
        <v>40000</v>
      </c>
      <c r="F998" s="119">
        <f t="shared" si="204"/>
        <v>40000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</row>
    <row r="999" spans="1:36" ht="15" customHeight="1" x14ac:dyDescent="0.25">
      <c r="A999" s="123" t="s">
        <v>130</v>
      </c>
      <c r="B999" s="124" t="s">
        <v>110</v>
      </c>
      <c r="C999" s="145" t="s">
        <v>844</v>
      </c>
      <c r="D999" s="118">
        <f t="shared" si="221"/>
        <v>80000</v>
      </c>
      <c r="E999" s="118">
        <f t="shared" si="221"/>
        <v>40000</v>
      </c>
      <c r="F999" s="119">
        <f t="shared" si="204"/>
        <v>40000</v>
      </c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</row>
    <row r="1000" spans="1:36" ht="13.5" customHeight="1" x14ac:dyDescent="0.25">
      <c r="A1000" s="123" t="s">
        <v>131</v>
      </c>
      <c r="B1000" s="124" t="s">
        <v>110</v>
      </c>
      <c r="C1000" s="145" t="s">
        <v>845</v>
      </c>
      <c r="D1000" s="118">
        <v>80000</v>
      </c>
      <c r="E1000" s="125">
        <v>40000</v>
      </c>
      <c r="F1000" s="119">
        <f t="shared" si="204"/>
        <v>40000</v>
      </c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</row>
    <row r="1001" spans="1:36" s="100" customFormat="1" x14ac:dyDescent="0.25">
      <c r="A1001" s="120" t="s">
        <v>846</v>
      </c>
      <c r="B1001" s="121" t="s">
        <v>110</v>
      </c>
      <c r="C1001" s="143" t="s">
        <v>847</v>
      </c>
      <c r="D1001" s="116">
        <f>D1002+D1032+D1021</f>
        <v>35839555.560000002</v>
      </c>
      <c r="E1001" s="116">
        <f>E1002+E1032+E1021</f>
        <v>12039499.34</v>
      </c>
      <c r="F1001" s="117">
        <f t="shared" si="204"/>
        <v>23800056.220000003</v>
      </c>
    </row>
    <row r="1002" spans="1:36" s="100" customFormat="1" ht="12" customHeight="1" x14ac:dyDescent="0.25">
      <c r="A1002" s="120" t="s">
        <v>1044</v>
      </c>
      <c r="B1002" s="121" t="s">
        <v>110</v>
      </c>
      <c r="C1002" s="143" t="s">
        <v>1003</v>
      </c>
      <c r="D1002" s="116">
        <f t="shared" ref="D1002:E1004" si="222">D1003</f>
        <v>23064800</v>
      </c>
      <c r="E1002" s="116">
        <f t="shared" si="222"/>
        <v>12003776.26</v>
      </c>
      <c r="F1002" s="117">
        <f t="shared" ref="F1002:F1015" si="223">IF(OR(D1002="-",E1002=D1002),"-",D1002-IF(E1002="-",0,E1002))</f>
        <v>11061023.74</v>
      </c>
    </row>
    <row r="1003" spans="1:36" s="100" customFormat="1" ht="48" customHeight="1" x14ac:dyDescent="0.25">
      <c r="A1003" s="120" t="s">
        <v>756</v>
      </c>
      <c r="B1003" s="121" t="s">
        <v>110</v>
      </c>
      <c r="C1003" s="143" t="s">
        <v>1002</v>
      </c>
      <c r="D1003" s="116">
        <f t="shared" si="222"/>
        <v>23064800</v>
      </c>
      <c r="E1003" s="116">
        <f t="shared" si="222"/>
        <v>12003776.26</v>
      </c>
      <c r="F1003" s="117">
        <f t="shared" si="223"/>
        <v>11061023.74</v>
      </c>
    </row>
    <row r="1004" spans="1:36" s="100" customFormat="1" ht="28.5" customHeight="1" x14ac:dyDescent="0.25">
      <c r="A1004" s="120" t="s">
        <v>1054</v>
      </c>
      <c r="B1004" s="121" t="s">
        <v>110</v>
      </c>
      <c r="C1004" s="143" t="s">
        <v>1001</v>
      </c>
      <c r="D1004" s="116">
        <f t="shared" si="222"/>
        <v>23064800</v>
      </c>
      <c r="E1004" s="116">
        <f t="shared" si="222"/>
        <v>12003776.26</v>
      </c>
      <c r="F1004" s="117">
        <f t="shared" si="223"/>
        <v>11061023.74</v>
      </c>
    </row>
    <row r="1005" spans="1:36" s="100" customFormat="1" ht="53.25" customHeight="1" x14ac:dyDescent="0.25">
      <c r="A1005" s="120" t="s">
        <v>246</v>
      </c>
      <c r="B1005" s="121" t="s">
        <v>110</v>
      </c>
      <c r="C1005" s="143" t="s">
        <v>1000</v>
      </c>
      <c r="D1005" s="116">
        <f>D1006+D1011</f>
        <v>23064800</v>
      </c>
      <c r="E1005" s="116">
        <f>E1006+E1011</f>
        <v>12003776.26</v>
      </c>
      <c r="F1005" s="117">
        <f t="shared" si="223"/>
        <v>11061023.74</v>
      </c>
    </row>
    <row r="1006" spans="1:36" ht="51.75" customHeight="1" x14ac:dyDescent="0.25">
      <c r="A1006" s="123" t="s">
        <v>0</v>
      </c>
      <c r="B1006" s="124" t="s">
        <v>110</v>
      </c>
      <c r="C1006" s="144" t="s">
        <v>1363</v>
      </c>
      <c r="D1006" s="118">
        <f t="shared" ref="D1006:E1008" si="224">D1007</f>
        <v>22564800</v>
      </c>
      <c r="E1006" s="118">
        <f t="shared" si="224"/>
        <v>11886586.26</v>
      </c>
      <c r="F1006" s="119">
        <f t="shared" si="223"/>
        <v>10678213.74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</row>
    <row r="1007" spans="1:36" ht="23.25" x14ac:dyDescent="0.25">
      <c r="A1007" s="123" t="s">
        <v>1</v>
      </c>
      <c r="B1007" s="124" t="s">
        <v>110</v>
      </c>
      <c r="C1007" s="144" t="s">
        <v>1364</v>
      </c>
      <c r="D1007" s="118">
        <f t="shared" si="224"/>
        <v>22564800</v>
      </c>
      <c r="E1007" s="118">
        <f t="shared" si="224"/>
        <v>11886586.26</v>
      </c>
      <c r="F1007" s="119">
        <f t="shared" si="223"/>
        <v>10678213.74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</row>
    <row r="1008" spans="1:36" ht="23.25" x14ac:dyDescent="0.25">
      <c r="A1008" s="123" t="s">
        <v>2</v>
      </c>
      <c r="B1008" s="124" t="s">
        <v>110</v>
      </c>
      <c r="C1008" s="144" t="s">
        <v>1365</v>
      </c>
      <c r="D1008" s="118">
        <f t="shared" si="224"/>
        <v>22564800</v>
      </c>
      <c r="E1008" s="118">
        <f t="shared" si="224"/>
        <v>11886586.26</v>
      </c>
      <c r="F1008" s="119">
        <f t="shared" si="223"/>
        <v>10678213.74</v>
      </c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</row>
    <row r="1009" spans="1:36" x14ac:dyDescent="0.25">
      <c r="A1009" s="123" t="s">
        <v>4</v>
      </c>
      <c r="B1009" s="124" t="s">
        <v>110</v>
      </c>
      <c r="C1009" s="144" t="s">
        <v>1366</v>
      </c>
      <c r="D1009" s="118">
        <f>D1010</f>
        <v>22564800</v>
      </c>
      <c r="E1009" s="118">
        <f>E1010</f>
        <v>11886586.26</v>
      </c>
      <c r="F1009" s="119">
        <f t="shared" si="223"/>
        <v>10678213.74</v>
      </c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</row>
    <row r="1010" spans="1:36" ht="50.25" customHeight="1" x14ac:dyDescent="0.25">
      <c r="A1010" s="123" t="s">
        <v>3</v>
      </c>
      <c r="B1010" s="124" t="s">
        <v>110</v>
      </c>
      <c r="C1010" s="144" t="s">
        <v>1367</v>
      </c>
      <c r="D1010" s="118">
        <v>22564800</v>
      </c>
      <c r="E1010" s="125">
        <v>11886586.26</v>
      </c>
      <c r="F1010" s="119">
        <f t="shared" si="223"/>
        <v>10678213.74</v>
      </c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</row>
    <row r="1011" spans="1:36" s="122" customFormat="1" x14ac:dyDescent="0.25">
      <c r="A1011" s="120" t="s">
        <v>112</v>
      </c>
      <c r="B1011" s="121" t="s">
        <v>110</v>
      </c>
      <c r="C1011" s="143" t="s">
        <v>999</v>
      </c>
      <c r="D1011" s="116">
        <f>D1012+D1016</f>
        <v>500000</v>
      </c>
      <c r="E1011" s="116">
        <f>E1012+E1016</f>
        <v>117190</v>
      </c>
      <c r="F1011" s="117">
        <f t="shared" si="223"/>
        <v>382810</v>
      </c>
    </row>
    <row r="1012" spans="1:36" s="115" customFormat="1" ht="23.25" hidden="1" x14ac:dyDescent="0.25">
      <c r="A1012" s="123" t="s">
        <v>160</v>
      </c>
      <c r="B1012" s="124" t="s">
        <v>110</v>
      </c>
      <c r="C1012" s="145" t="s">
        <v>998</v>
      </c>
      <c r="D1012" s="118">
        <f t="shared" ref="D1012:E1014" si="225">D1013</f>
        <v>0</v>
      </c>
      <c r="E1012" s="118">
        <f t="shared" si="225"/>
        <v>0</v>
      </c>
      <c r="F1012" s="119" t="str">
        <f t="shared" si="223"/>
        <v>-</v>
      </c>
    </row>
    <row r="1013" spans="1:36" s="115" customFormat="1" ht="23.25" hidden="1" x14ac:dyDescent="0.25">
      <c r="A1013" s="123" t="s">
        <v>113</v>
      </c>
      <c r="B1013" s="124" t="s">
        <v>110</v>
      </c>
      <c r="C1013" s="145" t="s">
        <v>997</v>
      </c>
      <c r="D1013" s="118">
        <f t="shared" si="225"/>
        <v>0</v>
      </c>
      <c r="E1013" s="118">
        <f t="shared" si="225"/>
        <v>0</v>
      </c>
      <c r="F1013" s="119" t="str">
        <f t="shared" si="223"/>
        <v>-</v>
      </c>
    </row>
    <row r="1014" spans="1:36" s="115" customFormat="1" ht="23.25" hidden="1" x14ac:dyDescent="0.25">
      <c r="A1014" s="123" t="s">
        <v>358</v>
      </c>
      <c r="B1014" s="124" t="s">
        <v>110</v>
      </c>
      <c r="C1014" s="145" t="s">
        <v>996</v>
      </c>
      <c r="D1014" s="118">
        <f t="shared" si="225"/>
        <v>0</v>
      </c>
      <c r="E1014" s="118">
        <f t="shared" si="225"/>
        <v>0</v>
      </c>
      <c r="F1014" s="119" t="str">
        <f t="shared" si="223"/>
        <v>-</v>
      </c>
    </row>
    <row r="1015" spans="1:36" s="115" customFormat="1" ht="34.5" hidden="1" x14ac:dyDescent="0.25">
      <c r="A1015" s="123" t="s">
        <v>114</v>
      </c>
      <c r="B1015" s="124" t="s">
        <v>110</v>
      </c>
      <c r="C1015" s="145" t="s">
        <v>995</v>
      </c>
      <c r="D1015" s="118">
        <v>0</v>
      </c>
      <c r="E1015" s="125">
        <v>0</v>
      </c>
      <c r="F1015" s="119" t="str">
        <f t="shared" si="223"/>
        <v>-</v>
      </c>
    </row>
    <row r="1016" spans="1:36" s="4" customFormat="1" x14ac:dyDescent="0.25">
      <c r="A1016" s="126" t="s">
        <v>1045</v>
      </c>
      <c r="B1016" s="124" t="s">
        <v>110</v>
      </c>
      <c r="C1016" s="145" t="s">
        <v>1007</v>
      </c>
      <c r="D1016" s="118">
        <f t="shared" ref="D1016:E1018" si="226">D1017</f>
        <v>500000</v>
      </c>
      <c r="E1016" s="118">
        <f t="shared" si="226"/>
        <v>117190</v>
      </c>
      <c r="F1016" s="119">
        <f t="shared" ref="F1016:F1031" si="227">IF(OR(D1016="-",E1016=D1016),"-",D1016-IF(E1016="-",0,E1016))</f>
        <v>382810</v>
      </c>
    </row>
    <row r="1017" spans="1:36" s="4" customFormat="1" ht="23.25" x14ac:dyDescent="0.25">
      <c r="A1017" s="123" t="s">
        <v>113</v>
      </c>
      <c r="B1017" s="124" t="s">
        <v>110</v>
      </c>
      <c r="C1017" s="145" t="s">
        <v>1006</v>
      </c>
      <c r="D1017" s="118">
        <f t="shared" si="226"/>
        <v>500000</v>
      </c>
      <c r="E1017" s="118">
        <f t="shared" si="226"/>
        <v>117190</v>
      </c>
      <c r="F1017" s="119">
        <f t="shared" si="227"/>
        <v>382810</v>
      </c>
    </row>
    <row r="1018" spans="1:36" s="4" customFormat="1" ht="25.5" customHeight="1" x14ac:dyDescent="0.25">
      <c r="A1018" s="123" t="s">
        <v>1164</v>
      </c>
      <c r="B1018" s="124" t="s">
        <v>110</v>
      </c>
      <c r="C1018" s="145" t="s">
        <v>1004</v>
      </c>
      <c r="D1018" s="118">
        <f t="shared" si="226"/>
        <v>500000</v>
      </c>
      <c r="E1018" s="118">
        <f t="shared" si="226"/>
        <v>117190</v>
      </c>
      <c r="F1018" s="119">
        <f t="shared" si="227"/>
        <v>382810</v>
      </c>
    </row>
    <row r="1019" spans="1:36" s="4" customFormat="1" x14ac:dyDescent="0.25">
      <c r="A1019" s="123" t="s">
        <v>1285</v>
      </c>
      <c r="B1019" s="124" t="s">
        <v>110</v>
      </c>
      <c r="C1019" s="145" t="s">
        <v>1005</v>
      </c>
      <c r="D1019" s="118">
        <f>80000+150000+168000+102000</f>
        <v>500000</v>
      </c>
      <c r="E1019" s="125">
        <f>68500+42840+5850</f>
        <v>117190</v>
      </c>
      <c r="F1019" s="119">
        <f t="shared" si="227"/>
        <v>382810</v>
      </c>
    </row>
    <row r="1020" spans="1:36" s="4" customFormat="1" ht="21.75" customHeight="1" x14ac:dyDescent="0.25">
      <c r="A1020" s="120" t="s">
        <v>1546</v>
      </c>
      <c r="B1020" s="121" t="s">
        <v>110</v>
      </c>
      <c r="C1020" s="143" t="s">
        <v>1547</v>
      </c>
      <c r="D1020" s="116">
        <f>D1021</f>
        <v>12500000</v>
      </c>
      <c r="E1020" s="116">
        <f>E1021</f>
        <v>0</v>
      </c>
      <c r="F1020" s="117">
        <f t="shared" ref="F1020" si="228">IF(OR(D1020="-",E1020=D1020),"-",D1020-IF(E1020="-",0,E1020))</f>
        <v>12500000</v>
      </c>
    </row>
    <row r="1021" spans="1:36" s="422" customFormat="1" ht="34.5" x14ac:dyDescent="0.25">
      <c r="A1021" s="120" t="s">
        <v>1548</v>
      </c>
      <c r="B1021" s="121" t="s">
        <v>110</v>
      </c>
      <c r="C1021" s="143" t="s">
        <v>1538</v>
      </c>
      <c r="D1021" s="116">
        <f>D1022+D1027+D1037</f>
        <v>12500000</v>
      </c>
      <c r="E1021" s="116">
        <f>E1022</f>
        <v>0</v>
      </c>
      <c r="F1021" s="117">
        <f t="shared" si="227"/>
        <v>12500000</v>
      </c>
    </row>
    <row r="1022" spans="1:36" s="450" customFormat="1" ht="45.75" x14ac:dyDescent="0.25">
      <c r="A1022" s="123" t="s">
        <v>1386</v>
      </c>
      <c r="B1022" s="453" t="s">
        <v>110</v>
      </c>
      <c r="C1022" s="144" t="s">
        <v>1539</v>
      </c>
      <c r="D1022" s="451">
        <f>D1023</f>
        <v>12500000</v>
      </c>
      <c r="E1022" s="451">
        <f>E1023</f>
        <v>0</v>
      </c>
      <c r="F1022" s="452">
        <f t="shared" si="227"/>
        <v>12500000</v>
      </c>
    </row>
    <row r="1023" spans="1:36" s="422" customFormat="1" ht="34.5" x14ac:dyDescent="0.25">
      <c r="A1023" s="123" t="s">
        <v>1549</v>
      </c>
      <c r="B1023" s="124" t="s">
        <v>110</v>
      </c>
      <c r="C1023" s="145" t="s">
        <v>1540</v>
      </c>
      <c r="D1023" s="118">
        <f t="shared" ref="D1023:E1025" si="229">D1024</f>
        <v>12500000</v>
      </c>
      <c r="E1023" s="118">
        <f t="shared" si="229"/>
        <v>0</v>
      </c>
      <c r="F1023" s="119">
        <f t="shared" si="227"/>
        <v>12500000</v>
      </c>
    </row>
    <row r="1024" spans="1:36" s="4" customFormat="1" ht="34.5" x14ac:dyDescent="0.25">
      <c r="A1024" s="123" t="s">
        <v>142</v>
      </c>
      <c r="B1024" s="124" t="s">
        <v>110</v>
      </c>
      <c r="C1024" s="145" t="s">
        <v>1541</v>
      </c>
      <c r="D1024" s="118">
        <f t="shared" si="229"/>
        <v>12500000</v>
      </c>
      <c r="E1024" s="118">
        <f t="shared" si="229"/>
        <v>0</v>
      </c>
      <c r="F1024" s="119">
        <f t="shared" si="227"/>
        <v>12500000</v>
      </c>
    </row>
    <row r="1025" spans="1:6" s="4" customFormat="1" ht="12" customHeight="1" x14ac:dyDescent="0.25">
      <c r="A1025" s="123" t="s">
        <v>143</v>
      </c>
      <c r="B1025" s="124" t="s">
        <v>110</v>
      </c>
      <c r="C1025" s="145" t="s">
        <v>1542</v>
      </c>
      <c r="D1025" s="118">
        <f t="shared" si="229"/>
        <v>12500000</v>
      </c>
      <c r="E1025" s="118">
        <f t="shared" si="229"/>
        <v>0</v>
      </c>
      <c r="F1025" s="119">
        <f t="shared" si="227"/>
        <v>12500000</v>
      </c>
    </row>
    <row r="1026" spans="1:6" s="4" customFormat="1" ht="34.5" x14ac:dyDescent="0.25">
      <c r="A1026" s="123" t="s">
        <v>144</v>
      </c>
      <c r="B1026" s="124" t="s">
        <v>110</v>
      </c>
      <c r="C1026" s="145" t="s">
        <v>1543</v>
      </c>
      <c r="D1026" s="118">
        <v>12500000</v>
      </c>
      <c r="E1026" s="125">
        <v>0</v>
      </c>
      <c r="F1026" s="119">
        <f t="shared" si="227"/>
        <v>12500000</v>
      </c>
    </row>
    <row r="1027" spans="1:6" s="114" customFormat="1" ht="34.5" hidden="1" x14ac:dyDescent="0.25">
      <c r="A1027" s="225" t="s">
        <v>618</v>
      </c>
      <c r="B1027" s="226" t="s">
        <v>110</v>
      </c>
      <c r="C1027" s="227" t="s">
        <v>1008</v>
      </c>
      <c r="D1027" s="228">
        <f t="shared" ref="D1027:E1030" si="230">D1028</f>
        <v>0</v>
      </c>
      <c r="E1027" s="228">
        <f t="shared" si="230"/>
        <v>0</v>
      </c>
      <c r="F1027" s="232" t="str">
        <f t="shared" si="227"/>
        <v>-</v>
      </c>
    </row>
    <row r="1028" spans="1:6" s="115" customFormat="1" hidden="1" x14ac:dyDescent="0.25">
      <c r="A1028" s="208" t="s">
        <v>10</v>
      </c>
      <c r="B1028" s="209" t="s">
        <v>110</v>
      </c>
      <c r="C1028" s="229" t="s">
        <v>1009</v>
      </c>
      <c r="D1028" s="230">
        <f t="shared" si="230"/>
        <v>0</v>
      </c>
      <c r="E1028" s="230">
        <f t="shared" si="230"/>
        <v>0</v>
      </c>
      <c r="F1028" s="233" t="str">
        <f t="shared" si="227"/>
        <v>-</v>
      </c>
    </row>
    <row r="1029" spans="1:6" s="115" customFormat="1" ht="36" hidden="1" customHeight="1" x14ac:dyDescent="0.25">
      <c r="A1029" s="208" t="s">
        <v>142</v>
      </c>
      <c r="B1029" s="209" t="s">
        <v>110</v>
      </c>
      <c r="C1029" s="229" t="s">
        <v>1010</v>
      </c>
      <c r="D1029" s="230">
        <f t="shared" si="230"/>
        <v>0</v>
      </c>
      <c r="E1029" s="230">
        <f t="shared" si="230"/>
        <v>0</v>
      </c>
      <c r="F1029" s="233" t="str">
        <f t="shared" si="227"/>
        <v>-</v>
      </c>
    </row>
    <row r="1030" spans="1:6" s="115" customFormat="1" hidden="1" x14ac:dyDescent="0.25">
      <c r="A1030" s="208" t="s">
        <v>143</v>
      </c>
      <c r="B1030" s="209" t="s">
        <v>110</v>
      </c>
      <c r="C1030" s="229" t="s">
        <v>1011</v>
      </c>
      <c r="D1030" s="230">
        <f t="shared" si="230"/>
        <v>0</v>
      </c>
      <c r="E1030" s="230">
        <f t="shared" si="230"/>
        <v>0</v>
      </c>
      <c r="F1030" s="233" t="str">
        <f t="shared" si="227"/>
        <v>-</v>
      </c>
    </row>
    <row r="1031" spans="1:6" s="115" customFormat="1" ht="34.5" hidden="1" x14ac:dyDescent="0.25">
      <c r="A1031" s="208" t="s">
        <v>144</v>
      </c>
      <c r="B1031" s="209" t="s">
        <v>110</v>
      </c>
      <c r="C1031" s="229" t="s">
        <v>1012</v>
      </c>
      <c r="D1031" s="230">
        <v>0</v>
      </c>
      <c r="E1031" s="231"/>
      <c r="F1031" s="233" t="str">
        <f t="shared" si="227"/>
        <v>-</v>
      </c>
    </row>
    <row r="1032" spans="1:6" s="122" customFormat="1" x14ac:dyDescent="0.25">
      <c r="A1032" s="120" t="s">
        <v>848</v>
      </c>
      <c r="B1032" s="121" t="s">
        <v>110</v>
      </c>
      <c r="C1032" s="143" t="s">
        <v>849</v>
      </c>
      <c r="D1032" s="116">
        <f t="shared" ref="D1032:E1033" si="231">D1033</f>
        <v>274755.56</v>
      </c>
      <c r="E1032" s="116">
        <f t="shared" si="231"/>
        <v>35723.08</v>
      </c>
      <c r="F1032" s="117">
        <f t="shared" si="204"/>
        <v>239032.47999999998</v>
      </c>
    </row>
    <row r="1033" spans="1:6" s="122" customFormat="1" ht="52.5" customHeight="1" x14ac:dyDescent="0.25">
      <c r="A1033" s="120" t="s">
        <v>756</v>
      </c>
      <c r="B1033" s="121" t="s">
        <v>110</v>
      </c>
      <c r="C1033" s="143" t="s">
        <v>850</v>
      </c>
      <c r="D1033" s="116">
        <f t="shared" si="231"/>
        <v>274755.56</v>
      </c>
      <c r="E1033" s="116">
        <f t="shared" si="231"/>
        <v>35723.08</v>
      </c>
      <c r="F1033" s="117">
        <f t="shared" si="204"/>
        <v>239032.47999999998</v>
      </c>
    </row>
    <row r="1034" spans="1:6" s="122" customFormat="1" ht="26.25" customHeight="1" x14ac:dyDescent="0.25">
      <c r="A1034" s="120" t="s">
        <v>1046</v>
      </c>
      <c r="B1034" s="121" t="s">
        <v>110</v>
      </c>
      <c r="C1034" s="143" t="s">
        <v>852</v>
      </c>
      <c r="D1034" s="116">
        <f>D1040+D1035+D1061+D1066</f>
        <v>274755.56</v>
      </c>
      <c r="E1034" s="116">
        <f>E1040+E1035+E1061+E1066</f>
        <v>35723.08</v>
      </c>
      <c r="F1034" s="117">
        <f t="shared" si="204"/>
        <v>239032.47999999998</v>
      </c>
    </row>
    <row r="1035" spans="1:6" s="115" customFormat="1" ht="34.5" hidden="1" x14ac:dyDescent="0.25">
      <c r="A1035" s="225" t="s">
        <v>853</v>
      </c>
      <c r="B1035" s="226" t="s">
        <v>110</v>
      </c>
      <c r="C1035" s="227" t="s">
        <v>1276</v>
      </c>
      <c r="D1035" s="228">
        <f>D1036</f>
        <v>0</v>
      </c>
      <c r="E1035" s="228">
        <f>E1036</f>
        <v>0</v>
      </c>
      <c r="F1035" s="232" t="str">
        <f t="shared" ref="F1035:F1039" si="232">IF(OR(D1035="-",E1035=D1035),"-",D1035-IF(E1035="-",0,E1035))</f>
        <v>-</v>
      </c>
    </row>
    <row r="1036" spans="1:6" s="115" customFormat="1" ht="23.25" hidden="1" x14ac:dyDescent="0.25">
      <c r="A1036" s="208" t="s">
        <v>160</v>
      </c>
      <c r="B1036" s="209" t="s">
        <v>110</v>
      </c>
      <c r="C1036" s="229" t="s">
        <v>1277</v>
      </c>
      <c r="D1036" s="230">
        <f t="shared" ref="D1036:E1038" si="233">D1037</f>
        <v>0</v>
      </c>
      <c r="E1036" s="230">
        <f t="shared" si="233"/>
        <v>0</v>
      </c>
      <c r="F1036" s="233" t="str">
        <f t="shared" si="232"/>
        <v>-</v>
      </c>
    </row>
    <row r="1037" spans="1:6" s="115" customFormat="1" ht="23.25" hidden="1" x14ac:dyDescent="0.25">
      <c r="A1037" s="208" t="s">
        <v>113</v>
      </c>
      <c r="B1037" s="209" t="s">
        <v>110</v>
      </c>
      <c r="C1037" s="229" t="s">
        <v>1278</v>
      </c>
      <c r="D1037" s="230">
        <f t="shared" si="233"/>
        <v>0</v>
      </c>
      <c r="E1037" s="230">
        <f t="shared" si="233"/>
        <v>0</v>
      </c>
      <c r="F1037" s="233" t="str">
        <f t="shared" si="232"/>
        <v>-</v>
      </c>
    </row>
    <row r="1038" spans="1:6" s="115" customFormat="1" ht="23.25" hidden="1" x14ac:dyDescent="0.25">
      <c r="A1038" s="208" t="s">
        <v>358</v>
      </c>
      <c r="B1038" s="209" t="s">
        <v>110</v>
      </c>
      <c r="C1038" s="229" t="s">
        <v>1279</v>
      </c>
      <c r="D1038" s="230">
        <f t="shared" si="233"/>
        <v>0</v>
      </c>
      <c r="E1038" s="230">
        <f t="shared" si="233"/>
        <v>0</v>
      </c>
      <c r="F1038" s="233" t="str">
        <f t="shared" si="232"/>
        <v>-</v>
      </c>
    </row>
    <row r="1039" spans="1:6" s="115" customFormat="1" hidden="1" x14ac:dyDescent="0.25">
      <c r="A1039" s="208" t="s">
        <v>1285</v>
      </c>
      <c r="B1039" s="209" t="s">
        <v>110</v>
      </c>
      <c r="C1039" s="229" t="s">
        <v>1280</v>
      </c>
      <c r="D1039" s="230">
        <v>0</v>
      </c>
      <c r="E1039" s="231">
        <v>0</v>
      </c>
      <c r="F1039" s="233" t="str">
        <f t="shared" si="232"/>
        <v>-</v>
      </c>
    </row>
    <row r="1040" spans="1:6" s="4" customFormat="1" ht="34.5" x14ac:dyDescent="0.25">
      <c r="A1040" s="120" t="s">
        <v>853</v>
      </c>
      <c r="B1040" s="121" t="s">
        <v>110</v>
      </c>
      <c r="C1040" s="143" t="s">
        <v>854</v>
      </c>
      <c r="D1040" s="116">
        <f>D1041+D1046+D1051+D1056</f>
        <v>274755.56</v>
      </c>
      <c r="E1040" s="116">
        <f>E1041+E1046+E1051+E1056</f>
        <v>35723.08</v>
      </c>
      <c r="F1040" s="117">
        <f t="shared" si="204"/>
        <v>239032.47999999998</v>
      </c>
    </row>
    <row r="1041" spans="1:6" s="122" customFormat="1" x14ac:dyDescent="0.25">
      <c r="A1041" s="120" t="s">
        <v>112</v>
      </c>
      <c r="B1041" s="121" t="s">
        <v>110</v>
      </c>
      <c r="C1041" s="143" t="s">
        <v>1340</v>
      </c>
      <c r="D1041" s="116">
        <f>D1042</f>
        <v>238955.56</v>
      </c>
      <c r="E1041" s="116">
        <f>E1042</f>
        <v>0</v>
      </c>
      <c r="F1041" s="117">
        <f t="shared" si="204"/>
        <v>238955.56</v>
      </c>
    </row>
    <row r="1042" spans="1:6" s="4" customFormat="1" ht="23.25" x14ac:dyDescent="0.25">
      <c r="A1042" s="123" t="s">
        <v>160</v>
      </c>
      <c r="B1042" s="124" t="s">
        <v>110</v>
      </c>
      <c r="C1042" s="145" t="s">
        <v>1241</v>
      </c>
      <c r="D1042" s="118">
        <f t="shared" ref="D1042:E1044" si="234">D1043</f>
        <v>238955.56</v>
      </c>
      <c r="E1042" s="118">
        <f t="shared" si="234"/>
        <v>0</v>
      </c>
      <c r="F1042" s="119">
        <f t="shared" si="204"/>
        <v>238955.56</v>
      </c>
    </row>
    <row r="1043" spans="1:6" s="4" customFormat="1" ht="23.25" x14ac:dyDescent="0.25">
      <c r="A1043" s="123" t="s">
        <v>113</v>
      </c>
      <c r="B1043" s="124" t="s">
        <v>110</v>
      </c>
      <c r="C1043" s="145" t="s">
        <v>1242</v>
      </c>
      <c r="D1043" s="118">
        <f t="shared" si="234"/>
        <v>238955.56</v>
      </c>
      <c r="E1043" s="118">
        <f t="shared" si="234"/>
        <v>0</v>
      </c>
      <c r="F1043" s="119">
        <f t="shared" si="204"/>
        <v>238955.56</v>
      </c>
    </row>
    <row r="1044" spans="1:6" s="4" customFormat="1" ht="26.25" customHeight="1" x14ac:dyDescent="0.25">
      <c r="A1044" s="123" t="s">
        <v>1164</v>
      </c>
      <c r="B1044" s="124" t="s">
        <v>110</v>
      </c>
      <c r="C1044" s="145" t="s">
        <v>1243</v>
      </c>
      <c r="D1044" s="118">
        <f t="shared" si="234"/>
        <v>238955.56</v>
      </c>
      <c r="E1044" s="118">
        <f t="shared" si="234"/>
        <v>0</v>
      </c>
      <c r="F1044" s="119">
        <f t="shared" si="204"/>
        <v>238955.56</v>
      </c>
    </row>
    <row r="1045" spans="1:6" s="4" customFormat="1" x14ac:dyDescent="0.25">
      <c r="A1045" s="123" t="s">
        <v>1285</v>
      </c>
      <c r="B1045" s="124" t="s">
        <v>110</v>
      </c>
      <c r="C1045" s="145" t="s">
        <v>1244</v>
      </c>
      <c r="D1045" s="118">
        <v>238955.56</v>
      </c>
      <c r="E1045" s="125">
        <v>0</v>
      </c>
      <c r="F1045" s="119">
        <f t="shared" si="204"/>
        <v>238955.56</v>
      </c>
    </row>
    <row r="1046" spans="1:6" s="115" customFormat="1" ht="45" hidden="1" x14ac:dyDescent="0.25">
      <c r="A1046" s="470" t="s">
        <v>1146</v>
      </c>
      <c r="B1046" s="226" t="s">
        <v>110</v>
      </c>
      <c r="C1046" s="227" t="s">
        <v>1138</v>
      </c>
      <c r="D1046" s="228">
        <f t="shared" ref="D1046:E1048" si="235">D1047</f>
        <v>0</v>
      </c>
      <c r="E1046" s="228">
        <f t="shared" si="235"/>
        <v>0</v>
      </c>
      <c r="F1046" s="232" t="str">
        <f t="shared" ref="F1046:F1050" si="236">IF(OR(D1046="-",E1046=D1046),"-",D1046-IF(E1046="-",0,E1046))</f>
        <v>-</v>
      </c>
    </row>
    <row r="1047" spans="1:6" s="115" customFormat="1" ht="51.75" hidden="1" customHeight="1" x14ac:dyDescent="0.25">
      <c r="A1047" s="342" t="s">
        <v>1147</v>
      </c>
      <c r="B1047" s="209" t="s">
        <v>110</v>
      </c>
      <c r="C1047" s="229" t="s">
        <v>1139</v>
      </c>
      <c r="D1047" s="230">
        <f t="shared" si="235"/>
        <v>0</v>
      </c>
      <c r="E1047" s="230">
        <f t="shared" si="235"/>
        <v>0</v>
      </c>
      <c r="F1047" s="233" t="str">
        <f t="shared" si="236"/>
        <v>-</v>
      </c>
    </row>
    <row r="1048" spans="1:6" s="115" customFormat="1" ht="34.5" hidden="1" x14ac:dyDescent="0.25">
      <c r="A1048" s="208" t="s">
        <v>142</v>
      </c>
      <c r="B1048" s="209" t="s">
        <v>110</v>
      </c>
      <c r="C1048" s="229" t="s">
        <v>1140</v>
      </c>
      <c r="D1048" s="230">
        <f t="shared" si="235"/>
        <v>0</v>
      </c>
      <c r="E1048" s="230">
        <f t="shared" si="235"/>
        <v>0</v>
      </c>
      <c r="F1048" s="233" t="str">
        <f t="shared" si="236"/>
        <v>-</v>
      </c>
    </row>
    <row r="1049" spans="1:6" s="115" customFormat="1" hidden="1" x14ac:dyDescent="0.25">
      <c r="A1049" s="208" t="s">
        <v>143</v>
      </c>
      <c r="B1049" s="209" t="s">
        <v>110</v>
      </c>
      <c r="C1049" s="229" t="s">
        <v>1141</v>
      </c>
      <c r="D1049" s="230">
        <f>D1050</f>
        <v>0</v>
      </c>
      <c r="E1049" s="230">
        <f>E1050</f>
        <v>0</v>
      </c>
      <c r="F1049" s="233" t="str">
        <f t="shared" si="236"/>
        <v>-</v>
      </c>
    </row>
    <row r="1050" spans="1:6" s="115" customFormat="1" ht="34.5" hidden="1" x14ac:dyDescent="0.25">
      <c r="A1050" s="208" t="s">
        <v>144</v>
      </c>
      <c r="B1050" s="209" t="s">
        <v>110</v>
      </c>
      <c r="C1050" s="229" t="s">
        <v>1142</v>
      </c>
      <c r="D1050" s="230">
        <v>0</v>
      </c>
      <c r="E1050" s="231">
        <v>0</v>
      </c>
      <c r="F1050" s="233" t="str">
        <f t="shared" si="236"/>
        <v>-</v>
      </c>
    </row>
    <row r="1051" spans="1:6" s="115" customFormat="1" ht="45.75" hidden="1" x14ac:dyDescent="0.25">
      <c r="A1051" s="225" t="s">
        <v>169</v>
      </c>
      <c r="B1051" s="226" t="s">
        <v>110</v>
      </c>
      <c r="C1051" s="227" t="s">
        <v>855</v>
      </c>
      <c r="D1051" s="228">
        <f t="shared" ref="D1051:E1059" si="237">D1052</f>
        <v>0</v>
      </c>
      <c r="E1051" s="228">
        <f t="shared" si="237"/>
        <v>0</v>
      </c>
      <c r="F1051" s="232" t="str">
        <f t="shared" si="204"/>
        <v>-</v>
      </c>
    </row>
    <row r="1052" spans="1:6" s="115" customFormat="1" ht="23.25" hidden="1" x14ac:dyDescent="0.25">
      <c r="A1052" s="208" t="s">
        <v>856</v>
      </c>
      <c r="B1052" s="209" t="s">
        <v>110</v>
      </c>
      <c r="C1052" s="229" t="s">
        <v>857</v>
      </c>
      <c r="D1052" s="230">
        <f t="shared" si="237"/>
        <v>0</v>
      </c>
      <c r="E1052" s="230">
        <f t="shared" si="237"/>
        <v>0</v>
      </c>
      <c r="F1052" s="233" t="str">
        <f t="shared" si="204"/>
        <v>-</v>
      </c>
    </row>
    <row r="1053" spans="1:6" s="115" customFormat="1" ht="34.5" hidden="1" x14ac:dyDescent="0.25">
      <c r="A1053" s="208" t="s">
        <v>142</v>
      </c>
      <c r="B1053" s="209" t="s">
        <v>110</v>
      </c>
      <c r="C1053" s="229" t="s">
        <v>858</v>
      </c>
      <c r="D1053" s="230">
        <f t="shared" si="237"/>
        <v>0</v>
      </c>
      <c r="E1053" s="230">
        <f t="shared" si="237"/>
        <v>0</v>
      </c>
      <c r="F1053" s="233" t="str">
        <f t="shared" si="204"/>
        <v>-</v>
      </c>
    </row>
    <row r="1054" spans="1:6" s="115" customFormat="1" hidden="1" x14ac:dyDescent="0.25">
      <c r="A1054" s="208" t="s">
        <v>143</v>
      </c>
      <c r="B1054" s="209" t="s">
        <v>110</v>
      </c>
      <c r="C1054" s="229" t="s">
        <v>859</v>
      </c>
      <c r="D1054" s="230">
        <f t="shared" si="237"/>
        <v>0</v>
      </c>
      <c r="E1054" s="230">
        <f t="shared" si="237"/>
        <v>0</v>
      </c>
      <c r="F1054" s="233" t="str">
        <f t="shared" si="204"/>
        <v>-</v>
      </c>
    </row>
    <row r="1055" spans="1:6" s="115" customFormat="1" ht="34.5" hidden="1" x14ac:dyDescent="0.25">
      <c r="A1055" s="208" t="s">
        <v>144</v>
      </c>
      <c r="B1055" s="209" t="s">
        <v>110</v>
      </c>
      <c r="C1055" s="229" t="s">
        <v>860</v>
      </c>
      <c r="D1055" s="230">
        <v>0</v>
      </c>
      <c r="E1055" s="231">
        <v>0</v>
      </c>
      <c r="F1055" s="233" t="str">
        <f t="shared" si="204"/>
        <v>-</v>
      </c>
    </row>
    <row r="1056" spans="1:6" s="4" customFormat="1" ht="33.75" x14ac:dyDescent="0.25">
      <c r="A1056" s="50" t="s">
        <v>141</v>
      </c>
      <c r="B1056" s="121" t="s">
        <v>110</v>
      </c>
      <c r="C1056" s="143" t="s">
        <v>1296</v>
      </c>
      <c r="D1056" s="116">
        <f t="shared" si="237"/>
        <v>35800</v>
      </c>
      <c r="E1056" s="116">
        <f t="shared" si="237"/>
        <v>35723.08</v>
      </c>
      <c r="F1056" s="117">
        <f t="shared" ref="F1056:F1060" si="238">IF(OR(D1056="-",E1056=D1056),"-",D1056-IF(E1056="-",0,E1056))</f>
        <v>76.919999999998254</v>
      </c>
    </row>
    <row r="1057" spans="1:6" s="4" customFormat="1" x14ac:dyDescent="0.25">
      <c r="A1057" s="126" t="s">
        <v>1303</v>
      </c>
      <c r="B1057" s="124" t="s">
        <v>110</v>
      </c>
      <c r="C1057" s="145" t="s">
        <v>1297</v>
      </c>
      <c r="D1057" s="118">
        <f t="shared" si="237"/>
        <v>35800</v>
      </c>
      <c r="E1057" s="118">
        <f t="shared" si="237"/>
        <v>35723.08</v>
      </c>
      <c r="F1057" s="119">
        <f t="shared" si="238"/>
        <v>76.919999999998254</v>
      </c>
    </row>
    <row r="1058" spans="1:6" s="4" customFormat="1" ht="27.75" customHeight="1" x14ac:dyDescent="0.25">
      <c r="A1058" s="123" t="s">
        <v>142</v>
      </c>
      <c r="B1058" s="124" t="s">
        <v>110</v>
      </c>
      <c r="C1058" s="145" t="s">
        <v>1304</v>
      </c>
      <c r="D1058" s="118">
        <f t="shared" si="237"/>
        <v>35800</v>
      </c>
      <c r="E1058" s="118">
        <f t="shared" si="237"/>
        <v>35723.08</v>
      </c>
      <c r="F1058" s="119">
        <f t="shared" si="238"/>
        <v>76.919999999998254</v>
      </c>
    </row>
    <row r="1059" spans="1:6" s="4" customFormat="1" x14ac:dyDescent="0.25">
      <c r="A1059" s="123" t="s">
        <v>143</v>
      </c>
      <c r="B1059" s="124" t="s">
        <v>110</v>
      </c>
      <c r="C1059" s="145" t="s">
        <v>1305</v>
      </c>
      <c r="D1059" s="118">
        <f t="shared" si="237"/>
        <v>35800</v>
      </c>
      <c r="E1059" s="118">
        <f t="shared" si="237"/>
        <v>35723.08</v>
      </c>
      <c r="F1059" s="119">
        <f t="shared" si="238"/>
        <v>76.919999999998254</v>
      </c>
    </row>
    <row r="1060" spans="1:6" s="4" customFormat="1" ht="34.5" x14ac:dyDescent="0.25">
      <c r="A1060" s="123" t="s">
        <v>144</v>
      </c>
      <c r="B1060" s="124" t="s">
        <v>110</v>
      </c>
      <c r="C1060" s="145" t="s">
        <v>1306</v>
      </c>
      <c r="D1060" s="118">
        <v>35800</v>
      </c>
      <c r="E1060" s="125">
        <v>35723.08</v>
      </c>
      <c r="F1060" s="119">
        <f t="shared" si="238"/>
        <v>76.919999999998254</v>
      </c>
    </row>
    <row r="1061" spans="1:6" s="115" customFormat="1" ht="45.75" hidden="1" x14ac:dyDescent="0.25">
      <c r="A1061" s="225" t="s">
        <v>246</v>
      </c>
      <c r="B1061" s="226" t="s">
        <v>110</v>
      </c>
      <c r="C1061" s="227" t="s">
        <v>1017</v>
      </c>
      <c r="D1061" s="228">
        <f t="shared" ref="D1061:E1064" si="239">D1062</f>
        <v>0</v>
      </c>
      <c r="E1061" s="228">
        <f t="shared" si="239"/>
        <v>0</v>
      </c>
      <c r="F1061" s="232" t="str">
        <f t="shared" ref="F1061:F1065" si="240">IF(OR(D1061="-",E1061=D1061),"-",D1061-IF(E1061="-",0,E1061))</f>
        <v>-</v>
      </c>
    </row>
    <row r="1062" spans="1:6" s="115" customFormat="1" ht="34.5" hidden="1" x14ac:dyDescent="0.25">
      <c r="A1062" s="208" t="s">
        <v>1053</v>
      </c>
      <c r="B1062" s="209" t="s">
        <v>110</v>
      </c>
      <c r="C1062" s="229" t="s">
        <v>1016</v>
      </c>
      <c r="D1062" s="230">
        <f t="shared" si="239"/>
        <v>0</v>
      </c>
      <c r="E1062" s="230">
        <f t="shared" si="239"/>
        <v>0</v>
      </c>
      <c r="F1062" s="233" t="str">
        <f t="shared" si="240"/>
        <v>-</v>
      </c>
    </row>
    <row r="1063" spans="1:6" s="115" customFormat="1" ht="34.5" hidden="1" x14ac:dyDescent="0.25">
      <c r="A1063" s="208" t="s">
        <v>142</v>
      </c>
      <c r="B1063" s="209" t="s">
        <v>110</v>
      </c>
      <c r="C1063" s="229" t="s">
        <v>1015</v>
      </c>
      <c r="D1063" s="230">
        <f t="shared" si="239"/>
        <v>0</v>
      </c>
      <c r="E1063" s="230">
        <f t="shared" si="239"/>
        <v>0</v>
      </c>
      <c r="F1063" s="233" t="str">
        <f t="shared" si="240"/>
        <v>-</v>
      </c>
    </row>
    <row r="1064" spans="1:6" s="115" customFormat="1" hidden="1" x14ac:dyDescent="0.25">
      <c r="A1064" s="208" t="s">
        <v>143</v>
      </c>
      <c r="B1064" s="209" t="s">
        <v>110</v>
      </c>
      <c r="C1064" s="229" t="s">
        <v>1014</v>
      </c>
      <c r="D1064" s="230">
        <f t="shared" si="239"/>
        <v>0</v>
      </c>
      <c r="E1064" s="230">
        <f t="shared" si="239"/>
        <v>0</v>
      </c>
      <c r="F1064" s="233" t="str">
        <f t="shared" si="240"/>
        <v>-</v>
      </c>
    </row>
    <row r="1065" spans="1:6" s="115" customFormat="1" ht="34.5" hidden="1" x14ac:dyDescent="0.25">
      <c r="A1065" s="208" t="s">
        <v>144</v>
      </c>
      <c r="B1065" s="209" t="s">
        <v>110</v>
      </c>
      <c r="C1065" s="229" t="s">
        <v>1013</v>
      </c>
      <c r="D1065" s="230">
        <v>0</v>
      </c>
      <c r="E1065" s="231">
        <v>0</v>
      </c>
      <c r="F1065" s="233" t="str">
        <f t="shared" si="240"/>
        <v>-</v>
      </c>
    </row>
    <row r="1066" spans="1:6" s="115" customFormat="1" ht="49.5" hidden="1" customHeight="1" x14ac:dyDescent="0.25">
      <c r="A1066" s="225" t="s">
        <v>254</v>
      </c>
      <c r="B1066" s="226" t="s">
        <v>110</v>
      </c>
      <c r="C1066" s="227" t="s">
        <v>861</v>
      </c>
      <c r="D1066" s="228">
        <f t="shared" ref="D1066:E1069" si="241">D1067</f>
        <v>0</v>
      </c>
      <c r="E1066" s="228">
        <f t="shared" si="241"/>
        <v>0</v>
      </c>
      <c r="F1066" s="232" t="str">
        <f t="shared" si="204"/>
        <v>-</v>
      </c>
    </row>
    <row r="1067" spans="1:6" s="115" customFormat="1" ht="27" hidden="1" customHeight="1" x14ac:dyDescent="0.25">
      <c r="A1067" s="208" t="s">
        <v>862</v>
      </c>
      <c r="B1067" s="209" t="s">
        <v>110</v>
      </c>
      <c r="C1067" s="229" t="s">
        <v>863</v>
      </c>
      <c r="D1067" s="230">
        <f t="shared" si="241"/>
        <v>0</v>
      </c>
      <c r="E1067" s="230">
        <f t="shared" si="241"/>
        <v>0</v>
      </c>
      <c r="F1067" s="233" t="str">
        <f t="shared" si="204"/>
        <v>-</v>
      </c>
    </row>
    <row r="1068" spans="1:6" s="115" customFormat="1" ht="34.5" hidden="1" x14ac:dyDescent="0.25">
      <c r="A1068" s="208" t="s">
        <v>142</v>
      </c>
      <c r="B1068" s="209" t="s">
        <v>110</v>
      </c>
      <c r="C1068" s="229" t="s">
        <v>864</v>
      </c>
      <c r="D1068" s="230">
        <f t="shared" si="241"/>
        <v>0</v>
      </c>
      <c r="E1068" s="230">
        <f t="shared" si="241"/>
        <v>0</v>
      </c>
      <c r="F1068" s="233" t="str">
        <f t="shared" si="204"/>
        <v>-</v>
      </c>
    </row>
    <row r="1069" spans="1:6" s="115" customFormat="1" hidden="1" x14ac:dyDescent="0.25">
      <c r="A1069" s="208" t="s">
        <v>143</v>
      </c>
      <c r="B1069" s="209" t="s">
        <v>110</v>
      </c>
      <c r="C1069" s="229" t="s">
        <v>865</v>
      </c>
      <c r="D1069" s="230">
        <f t="shared" si="241"/>
        <v>0</v>
      </c>
      <c r="E1069" s="230">
        <f t="shared" si="241"/>
        <v>0</v>
      </c>
      <c r="F1069" s="233" t="str">
        <f t="shared" si="204"/>
        <v>-</v>
      </c>
    </row>
    <row r="1070" spans="1:6" s="115" customFormat="1" ht="34.5" hidden="1" x14ac:dyDescent="0.25">
      <c r="A1070" s="208" t="s">
        <v>144</v>
      </c>
      <c r="B1070" s="209" t="s">
        <v>110</v>
      </c>
      <c r="C1070" s="229" t="s">
        <v>866</v>
      </c>
      <c r="D1070" s="230">
        <v>0</v>
      </c>
      <c r="E1070" s="231">
        <v>0</v>
      </c>
      <c r="F1070" s="233" t="str">
        <f t="shared" si="204"/>
        <v>-</v>
      </c>
    </row>
    <row r="1071" spans="1:6" s="287" customFormat="1" ht="23.25" hidden="1" x14ac:dyDescent="0.25">
      <c r="A1071" s="282" t="s">
        <v>9</v>
      </c>
      <c r="B1071" s="283" t="s">
        <v>110</v>
      </c>
      <c r="C1071" s="284" t="s">
        <v>867</v>
      </c>
      <c r="D1071" s="285">
        <f t="shared" ref="D1071:E1073" si="242">D1072</f>
        <v>0</v>
      </c>
      <c r="E1071" s="285">
        <f t="shared" si="242"/>
        <v>0</v>
      </c>
      <c r="F1071" s="286" t="str">
        <f t="shared" si="204"/>
        <v>-</v>
      </c>
    </row>
    <row r="1072" spans="1:6" s="287" customFormat="1" ht="45.75" hidden="1" x14ac:dyDescent="0.25">
      <c r="A1072" s="282" t="s">
        <v>756</v>
      </c>
      <c r="B1072" s="283" t="s">
        <v>110</v>
      </c>
      <c r="C1072" s="284" t="s">
        <v>868</v>
      </c>
      <c r="D1072" s="285">
        <f t="shared" si="242"/>
        <v>0</v>
      </c>
      <c r="E1072" s="285">
        <f t="shared" si="242"/>
        <v>0</v>
      </c>
      <c r="F1072" s="286" t="str">
        <f t="shared" si="204"/>
        <v>-</v>
      </c>
    </row>
    <row r="1073" spans="1:6" s="287" customFormat="1" ht="34.5" hidden="1" x14ac:dyDescent="0.25">
      <c r="A1073" s="282" t="s">
        <v>851</v>
      </c>
      <c r="B1073" s="283" t="s">
        <v>110</v>
      </c>
      <c r="C1073" s="284" t="s">
        <v>869</v>
      </c>
      <c r="D1073" s="285">
        <f t="shared" si="242"/>
        <v>0</v>
      </c>
      <c r="E1073" s="285">
        <f t="shared" si="242"/>
        <v>0</v>
      </c>
      <c r="F1073" s="286" t="str">
        <f t="shared" si="204"/>
        <v>-</v>
      </c>
    </row>
    <row r="1074" spans="1:6" s="293" customFormat="1" ht="45.75" hidden="1" x14ac:dyDescent="0.25">
      <c r="A1074" s="288" t="s">
        <v>246</v>
      </c>
      <c r="B1074" s="289" t="s">
        <v>110</v>
      </c>
      <c r="C1074" s="290" t="s">
        <v>870</v>
      </c>
      <c r="D1074" s="291">
        <f>D1075+D1080</f>
        <v>0</v>
      </c>
      <c r="E1074" s="291">
        <f>E1075+E1080</f>
        <v>0</v>
      </c>
      <c r="F1074" s="292" t="str">
        <f t="shared" si="204"/>
        <v>-</v>
      </c>
    </row>
    <row r="1075" spans="1:6" s="293" customFormat="1" hidden="1" x14ac:dyDescent="0.25">
      <c r="A1075" s="288" t="s">
        <v>112</v>
      </c>
      <c r="B1075" s="289" t="s">
        <v>110</v>
      </c>
      <c r="C1075" s="290" t="s">
        <v>871</v>
      </c>
      <c r="D1075" s="291">
        <f t="shared" ref="D1075:E1078" si="243">D1076</f>
        <v>0</v>
      </c>
      <c r="E1075" s="291">
        <f t="shared" si="243"/>
        <v>0</v>
      </c>
      <c r="F1075" s="292" t="str">
        <f t="shared" si="204"/>
        <v>-</v>
      </c>
    </row>
    <row r="1076" spans="1:6" s="293" customFormat="1" ht="23.25" hidden="1" x14ac:dyDescent="0.25">
      <c r="A1076" s="288" t="s">
        <v>160</v>
      </c>
      <c r="B1076" s="289" t="s">
        <v>110</v>
      </c>
      <c r="C1076" s="290" t="s">
        <v>872</v>
      </c>
      <c r="D1076" s="291">
        <f t="shared" si="243"/>
        <v>0</v>
      </c>
      <c r="E1076" s="291">
        <f t="shared" si="243"/>
        <v>0</v>
      </c>
      <c r="F1076" s="292" t="str">
        <f t="shared" ref="F1076:F1123" si="244">IF(OR(D1076="-",E1076=D1076),"-",D1076-IF(E1076="-",0,E1076))</f>
        <v>-</v>
      </c>
    </row>
    <row r="1077" spans="1:6" s="293" customFormat="1" ht="23.25" hidden="1" x14ac:dyDescent="0.25">
      <c r="A1077" s="288" t="s">
        <v>113</v>
      </c>
      <c r="B1077" s="289" t="s">
        <v>110</v>
      </c>
      <c r="C1077" s="290" t="s">
        <v>873</v>
      </c>
      <c r="D1077" s="291">
        <f t="shared" si="243"/>
        <v>0</v>
      </c>
      <c r="E1077" s="291">
        <f t="shared" si="243"/>
        <v>0</v>
      </c>
      <c r="F1077" s="292" t="str">
        <f t="shared" si="244"/>
        <v>-</v>
      </c>
    </row>
    <row r="1078" spans="1:6" s="293" customFormat="1" ht="23.25" hidden="1" x14ac:dyDescent="0.25">
      <c r="A1078" s="288" t="s">
        <v>358</v>
      </c>
      <c r="B1078" s="289" t="s">
        <v>110</v>
      </c>
      <c r="C1078" s="290" t="s">
        <v>874</v>
      </c>
      <c r="D1078" s="291">
        <f t="shared" si="243"/>
        <v>0</v>
      </c>
      <c r="E1078" s="291">
        <f t="shared" si="243"/>
        <v>0</v>
      </c>
      <c r="F1078" s="292" t="str">
        <f t="shared" si="244"/>
        <v>-</v>
      </c>
    </row>
    <row r="1079" spans="1:6" s="293" customFormat="1" ht="34.5" hidden="1" x14ac:dyDescent="0.25">
      <c r="A1079" s="288" t="s">
        <v>114</v>
      </c>
      <c r="B1079" s="289" t="s">
        <v>110</v>
      </c>
      <c r="C1079" s="290" t="s">
        <v>875</v>
      </c>
      <c r="D1079" s="291"/>
      <c r="E1079" s="294"/>
      <c r="F1079" s="292" t="str">
        <f t="shared" si="244"/>
        <v>-</v>
      </c>
    </row>
    <row r="1080" spans="1:6" s="293" customFormat="1" ht="23.25" hidden="1" x14ac:dyDescent="0.25">
      <c r="A1080" s="288" t="s">
        <v>618</v>
      </c>
      <c r="B1080" s="289" t="s">
        <v>110</v>
      </c>
      <c r="C1080" s="290" t="s">
        <v>876</v>
      </c>
      <c r="D1080" s="291">
        <f t="shared" ref="D1080:E1083" si="245">D1081</f>
        <v>0</v>
      </c>
      <c r="E1080" s="291">
        <f t="shared" si="245"/>
        <v>0</v>
      </c>
      <c r="F1080" s="292" t="str">
        <f t="shared" si="244"/>
        <v>-</v>
      </c>
    </row>
    <row r="1081" spans="1:6" s="293" customFormat="1" hidden="1" x14ac:dyDescent="0.25">
      <c r="A1081" s="288" t="s">
        <v>10</v>
      </c>
      <c r="B1081" s="289" t="s">
        <v>110</v>
      </c>
      <c r="C1081" s="290" t="s">
        <v>877</v>
      </c>
      <c r="D1081" s="291">
        <f t="shared" si="245"/>
        <v>0</v>
      </c>
      <c r="E1081" s="291">
        <f t="shared" si="245"/>
        <v>0</v>
      </c>
      <c r="F1081" s="292" t="str">
        <f t="shared" si="244"/>
        <v>-</v>
      </c>
    </row>
    <row r="1082" spans="1:6" s="293" customFormat="1" ht="34.5" hidden="1" x14ac:dyDescent="0.25">
      <c r="A1082" s="288" t="s">
        <v>142</v>
      </c>
      <c r="B1082" s="289" t="s">
        <v>110</v>
      </c>
      <c r="C1082" s="290" t="s">
        <v>878</v>
      </c>
      <c r="D1082" s="291">
        <f t="shared" si="245"/>
        <v>0</v>
      </c>
      <c r="E1082" s="291">
        <f t="shared" si="245"/>
        <v>0</v>
      </c>
      <c r="F1082" s="292" t="str">
        <f t="shared" si="244"/>
        <v>-</v>
      </c>
    </row>
    <row r="1083" spans="1:6" s="293" customFormat="1" hidden="1" x14ac:dyDescent="0.25">
      <c r="A1083" s="288" t="s">
        <v>143</v>
      </c>
      <c r="B1083" s="289" t="s">
        <v>110</v>
      </c>
      <c r="C1083" s="290" t="s">
        <v>879</v>
      </c>
      <c r="D1083" s="291">
        <f t="shared" si="245"/>
        <v>0</v>
      </c>
      <c r="E1083" s="291">
        <f t="shared" si="245"/>
        <v>0</v>
      </c>
      <c r="F1083" s="292" t="str">
        <f t="shared" si="244"/>
        <v>-</v>
      </c>
    </row>
    <row r="1084" spans="1:6" s="293" customFormat="1" ht="34.5" hidden="1" x14ac:dyDescent="0.25">
      <c r="A1084" s="288" t="s">
        <v>144</v>
      </c>
      <c r="B1084" s="289" t="s">
        <v>110</v>
      </c>
      <c r="C1084" s="290" t="s">
        <v>880</v>
      </c>
      <c r="D1084" s="291"/>
      <c r="E1084" s="294"/>
      <c r="F1084" s="292" t="str">
        <f t="shared" si="244"/>
        <v>-</v>
      </c>
    </row>
    <row r="1085" spans="1:6" s="122" customFormat="1" ht="22.5" x14ac:dyDescent="0.25">
      <c r="A1085" s="126" t="s">
        <v>1048</v>
      </c>
      <c r="B1085" s="121" t="s">
        <v>110</v>
      </c>
      <c r="C1085" s="143" t="s">
        <v>1047</v>
      </c>
      <c r="D1085" s="116">
        <f t="shared" ref="D1085:E1087" si="246">D1086</f>
        <v>323800</v>
      </c>
      <c r="E1085" s="116">
        <f t="shared" si="246"/>
        <v>0</v>
      </c>
      <c r="F1085" s="117">
        <f t="shared" si="244"/>
        <v>323800</v>
      </c>
    </row>
    <row r="1086" spans="1:6" s="122" customFormat="1" ht="22.5" x14ac:dyDescent="0.25">
      <c r="A1086" s="126" t="s">
        <v>1049</v>
      </c>
      <c r="B1086" s="121" t="s">
        <v>110</v>
      </c>
      <c r="C1086" s="143" t="s">
        <v>1024</v>
      </c>
      <c r="D1086" s="116">
        <f t="shared" si="246"/>
        <v>323800</v>
      </c>
      <c r="E1086" s="116">
        <f t="shared" si="246"/>
        <v>0</v>
      </c>
      <c r="F1086" s="117">
        <f t="shared" si="244"/>
        <v>323800</v>
      </c>
    </row>
    <row r="1087" spans="1:6" s="122" customFormat="1" ht="23.25" x14ac:dyDescent="0.25">
      <c r="A1087" s="120" t="s">
        <v>341</v>
      </c>
      <c r="B1087" s="121" t="s">
        <v>110</v>
      </c>
      <c r="C1087" s="143" t="s">
        <v>1023</v>
      </c>
      <c r="D1087" s="116">
        <f t="shared" si="246"/>
        <v>323800</v>
      </c>
      <c r="E1087" s="116">
        <f t="shared" si="246"/>
        <v>0</v>
      </c>
      <c r="F1087" s="117">
        <f t="shared" ref="F1087" si="247">IF(OR(D1087="-",E1087=D1087),"-",D1087-IF(E1087="-",0,E1087))</f>
        <v>323800</v>
      </c>
    </row>
    <row r="1088" spans="1:6" s="122" customFormat="1" ht="23.25" x14ac:dyDescent="0.25">
      <c r="A1088" s="120" t="s">
        <v>111</v>
      </c>
      <c r="B1088" s="121" t="s">
        <v>110</v>
      </c>
      <c r="C1088" s="143" t="s">
        <v>1022</v>
      </c>
      <c r="D1088" s="116">
        <f t="shared" ref="D1088:E1091" si="248">D1089</f>
        <v>323800</v>
      </c>
      <c r="E1088" s="116">
        <f t="shared" si="248"/>
        <v>0</v>
      </c>
      <c r="F1088" s="117">
        <f t="shared" si="244"/>
        <v>323800</v>
      </c>
    </row>
    <row r="1089" spans="1:36" s="171" customFormat="1" ht="23.25" x14ac:dyDescent="0.25">
      <c r="A1089" s="446" t="s">
        <v>11</v>
      </c>
      <c r="B1089" s="124" t="s">
        <v>110</v>
      </c>
      <c r="C1089" s="145" t="s">
        <v>1021</v>
      </c>
      <c r="D1089" s="118">
        <f t="shared" si="248"/>
        <v>323800</v>
      </c>
      <c r="E1089" s="118">
        <f t="shared" si="248"/>
        <v>0</v>
      </c>
      <c r="F1089" s="119">
        <f t="shared" si="244"/>
        <v>323800</v>
      </c>
    </row>
    <row r="1090" spans="1:36" s="4" customFormat="1" x14ac:dyDescent="0.25">
      <c r="A1090" s="126" t="s">
        <v>1050</v>
      </c>
      <c r="B1090" s="124" t="s">
        <v>110</v>
      </c>
      <c r="C1090" s="145" t="s">
        <v>1020</v>
      </c>
      <c r="D1090" s="118">
        <f t="shared" si="248"/>
        <v>323800</v>
      </c>
      <c r="E1090" s="118">
        <f t="shared" si="248"/>
        <v>0</v>
      </c>
      <c r="F1090" s="119">
        <f t="shared" si="244"/>
        <v>323800</v>
      </c>
    </row>
    <row r="1091" spans="1:36" s="4" customFormat="1" ht="15.75" customHeight="1" x14ac:dyDescent="0.25">
      <c r="A1091" s="126" t="s">
        <v>1051</v>
      </c>
      <c r="B1091" s="124" t="s">
        <v>110</v>
      </c>
      <c r="C1091" s="145" t="s">
        <v>1019</v>
      </c>
      <c r="D1091" s="118">
        <f t="shared" si="248"/>
        <v>323800</v>
      </c>
      <c r="E1091" s="118">
        <f t="shared" si="248"/>
        <v>0</v>
      </c>
      <c r="F1091" s="119">
        <f t="shared" si="244"/>
        <v>323800</v>
      </c>
    </row>
    <row r="1092" spans="1:36" s="4" customFormat="1" x14ac:dyDescent="0.25">
      <c r="A1092" s="126" t="s">
        <v>1052</v>
      </c>
      <c r="B1092" s="124" t="s">
        <v>110</v>
      </c>
      <c r="C1092" s="145" t="s">
        <v>1018</v>
      </c>
      <c r="D1092" s="118">
        <v>323800</v>
      </c>
      <c r="E1092" s="125"/>
      <c r="F1092" s="119">
        <f t="shared" si="244"/>
        <v>323800</v>
      </c>
    </row>
    <row r="1093" spans="1:36" s="100" customFormat="1" ht="26.25" customHeight="1" x14ac:dyDescent="0.25">
      <c r="A1093" s="120" t="s">
        <v>881</v>
      </c>
      <c r="B1093" s="121" t="s">
        <v>110</v>
      </c>
      <c r="C1093" s="143" t="s">
        <v>882</v>
      </c>
      <c r="D1093" s="116">
        <f>D1094</f>
        <v>2267200</v>
      </c>
      <c r="E1093" s="116">
        <f>E1094</f>
        <v>1694766.5999999999</v>
      </c>
      <c r="F1093" s="117">
        <f t="shared" si="244"/>
        <v>572433.40000000014</v>
      </c>
    </row>
    <row r="1094" spans="1:36" s="100" customFormat="1" x14ac:dyDescent="0.25">
      <c r="A1094" s="120" t="s">
        <v>337</v>
      </c>
      <c r="B1094" s="121" t="s">
        <v>110</v>
      </c>
      <c r="C1094" s="143" t="s">
        <v>883</v>
      </c>
      <c r="D1094" s="116">
        <f>D1095+D1109+D1117</f>
        <v>2267200</v>
      </c>
      <c r="E1094" s="116">
        <f>E1095+E1109+E1117</f>
        <v>1694766.5999999999</v>
      </c>
      <c r="F1094" s="117">
        <f t="shared" si="244"/>
        <v>572433.40000000014</v>
      </c>
    </row>
    <row r="1095" spans="1:36" s="100" customFormat="1" ht="34.5" x14ac:dyDescent="0.25">
      <c r="A1095" s="120" t="s">
        <v>12</v>
      </c>
      <c r="B1095" s="121" t="s">
        <v>110</v>
      </c>
      <c r="C1095" s="143" t="s">
        <v>884</v>
      </c>
      <c r="D1095" s="116">
        <f t="shared" ref="D1095:E1100" si="249">D1096</f>
        <v>2189100</v>
      </c>
      <c r="E1095" s="116">
        <f t="shared" si="249"/>
        <v>1629684.5999999999</v>
      </c>
      <c r="F1095" s="117">
        <f t="shared" si="244"/>
        <v>559415.40000000014</v>
      </c>
    </row>
    <row r="1096" spans="1:36" s="100" customFormat="1" ht="23.25" x14ac:dyDescent="0.25">
      <c r="A1096" s="120" t="s">
        <v>341</v>
      </c>
      <c r="B1096" s="121" t="s">
        <v>110</v>
      </c>
      <c r="C1096" s="143" t="s">
        <v>885</v>
      </c>
      <c r="D1096" s="116">
        <f t="shared" si="249"/>
        <v>2189100</v>
      </c>
      <c r="E1096" s="116">
        <f t="shared" si="249"/>
        <v>1629684.5999999999</v>
      </c>
      <c r="F1096" s="117">
        <f t="shared" si="244"/>
        <v>559415.40000000014</v>
      </c>
    </row>
    <row r="1097" spans="1:36" s="100" customFormat="1" ht="23.25" x14ac:dyDescent="0.25">
      <c r="A1097" s="120" t="s">
        <v>111</v>
      </c>
      <c r="B1097" s="121" t="s">
        <v>110</v>
      </c>
      <c r="C1097" s="143" t="s">
        <v>886</v>
      </c>
      <c r="D1097" s="116">
        <f>D1098+D1104</f>
        <v>2189100</v>
      </c>
      <c r="E1097" s="116">
        <f>E1098+E1104</f>
        <v>1629684.5999999999</v>
      </c>
      <c r="F1097" s="117">
        <f t="shared" si="244"/>
        <v>559415.40000000014</v>
      </c>
    </row>
    <row r="1098" spans="1:36" ht="35.25" customHeight="1" x14ac:dyDescent="0.25">
      <c r="A1098" s="123" t="s">
        <v>0</v>
      </c>
      <c r="B1098" s="124" t="s">
        <v>110</v>
      </c>
      <c r="C1098" s="145" t="s">
        <v>887</v>
      </c>
      <c r="D1098" s="118">
        <f t="shared" si="249"/>
        <v>2189100</v>
      </c>
      <c r="E1098" s="118">
        <f t="shared" si="249"/>
        <v>1629684.5999999999</v>
      </c>
      <c r="F1098" s="119">
        <f t="shared" si="244"/>
        <v>559415.40000000014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</row>
    <row r="1099" spans="1:36" x14ac:dyDescent="0.25">
      <c r="A1099" s="123" t="s">
        <v>13</v>
      </c>
      <c r="B1099" s="124" t="s">
        <v>110</v>
      </c>
      <c r="C1099" s="145" t="s">
        <v>888</v>
      </c>
      <c r="D1099" s="118">
        <f t="shared" si="249"/>
        <v>2189100</v>
      </c>
      <c r="E1099" s="118">
        <f t="shared" si="249"/>
        <v>1629684.5999999999</v>
      </c>
      <c r="F1099" s="119">
        <f t="shared" si="244"/>
        <v>559415.40000000014</v>
      </c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</row>
    <row r="1100" spans="1:36" ht="51.75" customHeight="1" x14ac:dyDescent="0.25">
      <c r="A1100" s="123" t="s">
        <v>117</v>
      </c>
      <c r="B1100" s="124" t="s">
        <v>110</v>
      </c>
      <c r="C1100" s="145" t="s">
        <v>889</v>
      </c>
      <c r="D1100" s="118">
        <f t="shared" si="249"/>
        <v>2189100</v>
      </c>
      <c r="E1100" s="118">
        <f t="shared" si="249"/>
        <v>1629684.5999999999</v>
      </c>
      <c r="F1100" s="119">
        <f t="shared" si="244"/>
        <v>559415.40000000014</v>
      </c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</row>
    <row r="1101" spans="1:36" ht="23.25" x14ac:dyDescent="0.25">
      <c r="A1101" s="123" t="s">
        <v>118</v>
      </c>
      <c r="B1101" s="124" t="s">
        <v>110</v>
      </c>
      <c r="C1101" s="145" t="s">
        <v>890</v>
      </c>
      <c r="D1101" s="118">
        <f>D1102+D1103</f>
        <v>2189100</v>
      </c>
      <c r="E1101" s="118">
        <f>E1102+E1103</f>
        <v>1629684.5999999999</v>
      </c>
      <c r="F1101" s="119">
        <f t="shared" si="244"/>
        <v>559415.40000000014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</row>
    <row r="1102" spans="1:36" ht="23.25" x14ac:dyDescent="0.25">
      <c r="A1102" s="123" t="s">
        <v>1181</v>
      </c>
      <c r="B1102" s="124" t="s">
        <v>110</v>
      </c>
      <c r="C1102" s="145" t="s">
        <v>891</v>
      </c>
      <c r="D1102" s="118">
        <v>1681300</v>
      </c>
      <c r="E1102" s="125">
        <v>1269759.1299999999</v>
      </c>
      <c r="F1102" s="119">
        <f t="shared" si="244"/>
        <v>411540.87000000011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</row>
    <row r="1103" spans="1:36" ht="33" customHeight="1" x14ac:dyDescent="0.25">
      <c r="A1103" s="123" t="s">
        <v>248</v>
      </c>
      <c r="B1103" s="124" t="s">
        <v>110</v>
      </c>
      <c r="C1103" s="145" t="s">
        <v>892</v>
      </c>
      <c r="D1103" s="118">
        <v>507800</v>
      </c>
      <c r="E1103" s="125">
        <v>359925.47</v>
      </c>
      <c r="F1103" s="119">
        <f t="shared" si="244"/>
        <v>147874.53000000003</v>
      </c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</row>
    <row r="1104" spans="1:36" s="115" customFormat="1" ht="48" hidden="1" customHeight="1" x14ac:dyDescent="0.25">
      <c r="A1104" s="208" t="s">
        <v>318</v>
      </c>
      <c r="B1104" s="209" t="s">
        <v>110</v>
      </c>
      <c r="C1104" s="229" t="s">
        <v>1503</v>
      </c>
      <c r="D1104" s="230">
        <f>D1105</f>
        <v>0</v>
      </c>
      <c r="E1104" s="230">
        <f>E1105</f>
        <v>0</v>
      </c>
      <c r="F1104" s="233" t="str">
        <f t="shared" ref="F1104:F1108" si="250">IF(OR(D1104="-",E1104=D1104),"-",D1104-IF(E1104="-",0,E1104))</f>
        <v>-</v>
      </c>
    </row>
    <row r="1105" spans="1:36" s="115" customFormat="1" ht="48" hidden="1" customHeight="1" x14ac:dyDescent="0.25">
      <c r="A1105" s="208" t="s">
        <v>1504</v>
      </c>
      <c r="B1105" s="209" t="s">
        <v>110</v>
      </c>
      <c r="C1105" s="229" t="s">
        <v>1494</v>
      </c>
      <c r="D1105" s="230">
        <f>D1106</f>
        <v>0</v>
      </c>
      <c r="E1105" s="230">
        <f>E1106</f>
        <v>0</v>
      </c>
      <c r="F1105" s="233"/>
    </row>
    <row r="1106" spans="1:36" s="115" customFormat="1" ht="61.5" hidden="1" customHeight="1" x14ac:dyDescent="0.25">
      <c r="A1106" s="208" t="s">
        <v>117</v>
      </c>
      <c r="B1106" s="209" t="s">
        <v>110</v>
      </c>
      <c r="C1106" s="229" t="s">
        <v>1493</v>
      </c>
      <c r="D1106" s="230">
        <f t="shared" ref="D1106:E1106" si="251">D1107</f>
        <v>0</v>
      </c>
      <c r="E1106" s="230">
        <f t="shared" si="251"/>
        <v>0</v>
      </c>
      <c r="F1106" s="233" t="str">
        <f t="shared" si="250"/>
        <v>-</v>
      </c>
    </row>
    <row r="1107" spans="1:36" s="115" customFormat="1" ht="23.25" hidden="1" x14ac:dyDescent="0.25">
      <c r="A1107" s="208" t="s">
        <v>118</v>
      </c>
      <c r="B1107" s="209" t="s">
        <v>110</v>
      </c>
      <c r="C1107" s="229" t="s">
        <v>1492</v>
      </c>
      <c r="D1107" s="230">
        <f>D1108</f>
        <v>0</v>
      </c>
      <c r="E1107" s="230">
        <f>E1108</f>
        <v>0</v>
      </c>
      <c r="F1107" s="233" t="str">
        <f t="shared" si="250"/>
        <v>-</v>
      </c>
    </row>
    <row r="1108" spans="1:36" s="115" customFormat="1" ht="23.25" hidden="1" x14ac:dyDescent="0.25">
      <c r="A1108" s="208" t="s">
        <v>1181</v>
      </c>
      <c r="B1108" s="209" t="s">
        <v>110</v>
      </c>
      <c r="C1108" s="229" t="s">
        <v>1491</v>
      </c>
      <c r="D1108" s="230">
        <v>0</v>
      </c>
      <c r="E1108" s="231">
        <v>0</v>
      </c>
      <c r="F1108" s="233" t="str">
        <f t="shared" si="250"/>
        <v>-</v>
      </c>
    </row>
    <row r="1109" spans="1:36" s="287" customFormat="1" ht="50.25" hidden="1" customHeight="1" x14ac:dyDescent="0.25">
      <c r="A1109" s="225" t="s">
        <v>14</v>
      </c>
      <c r="B1109" s="226" t="s">
        <v>110</v>
      </c>
      <c r="C1109" s="227" t="s">
        <v>893</v>
      </c>
      <c r="D1109" s="228">
        <f t="shared" ref="D1109:E1115" si="252">D1110</f>
        <v>0</v>
      </c>
      <c r="E1109" s="228">
        <f t="shared" si="252"/>
        <v>0</v>
      </c>
      <c r="F1109" s="232" t="str">
        <f t="shared" si="244"/>
        <v>-</v>
      </c>
    </row>
    <row r="1110" spans="1:36" s="287" customFormat="1" ht="23.25" hidden="1" x14ac:dyDescent="0.25">
      <c r="A1110" s="225" t="s">
        <v>341</v>
      </c>
      <c r="B1110" s="226" t="s">
        <v>110</v>
      </c>
      <c r="C1110" s="227" t="s">
        <v>894</v>
      </c>
      <c r="D1110" s="228">
        <f t="shared" si="252"/>
        <v>0</v>
      </c>
      <c r="E1110" s="228">
        <f t="shared" si="252"/>
        <v>0</v>
      </c>
      <c r="F1110" s="232" t="str">
        <f t="shared" si="244"/>
        <v>-</v>
      </c>
    </row>
    <row r="1111" spans="1:36" s="287" customFormat="1" ht="23.25" hidden="1" x14ac:dyDescent="0.25">
      <c r="A1111" s="225" t="s">
        <v>111</v>
      </c>
      <c r="B1111" s="226" t="s">
        <v>110</v>
      </c>
      <c r="C1111" s="227" t="s">
        <v>895</v>
      </c>
      <c r="D1111" s="228">
        <f t="shared" si="252"/>
        <v>0</v>
      </c>
      <c r="E1111" s="228">
        <f t="shared" si="252"/>
        <v>0</v>
      </c>
      <c r="F1111" s="232" t="str">
        <f t="shared" si="244"/>
        <v>-</v>
      </c>
    </row>
    <row r="1112" spans="1:36" s="293" customFormat="1" ht="34.5" hidden="1" customHeight="1" x14ac:dyDescent="0.25">
      <c r="A1112" s="208" t="s">
        <v>0</v>
      </c>
      <c r="B1112" s="209" t="s">
        <v>110</v>
      </c>
      <c r="C1112" s="229" t="s">
        <v>896</v>
      </c>
      <c r="D1112" s="230">
        <f t="shared" si="252"/>
        <v>0</v>
      </c>
      <c r="E1112" s="230">
        <f t="shared" si="252"/>
        <v>0</v>
      </c>
      <c r="F1112" s="233" t="str">
        <f t="shared" si="244"/>
        <v>-</v>
      </c>
    </row>
    <row r="1113" spans="1:36" s="293" customFormat="1" hidden="1" x14ac:dyDescent="0.25">
      <c r="A1113" s="208" t="s">
        <v>119</v>
      </c>
      <c r="B1113" s="209" t="s">
        <v>110</v>
      </c>
      <c r="C1113" s="229" t="s">
        <v>897</v>
      </c>
      <c r="D1113" s="230">
        <f t="shared" si="252"/>
        <v>0</v>
      </c>
      <c r="E1113" s="230">
        <f t="shared" si="252"/>
        <v>0</v>
      </c>
      <c r="F1113" s="233" t="str">
        <f t="shared" si="244"/>
        <v>-</v>
      </c>
    </row>
    <row r="1114" spans="1:36" s="293" customFormat="1" ht="23.25" hidden="1" x14ac:dyDescent="0.25">
      <c r="A1114" s="208" t="s">
        <v>113</v>
      </c>
      <c r="B1114" s="209" t="s">
        <v>110</v>
      </c>
      <c r="C1114" s="229" t="s">
        <v>898</v>
      </c>
      <c r="D1114" s="230">
        <f t="shared" si="252"/>
        <v>0</v>
      </c>
      <c r="E1114" s="230">
        <f t="shared" si="252"/>
        <v>0</v>
      </c>
      <c r="F1114" s="233" t="str">
        <f t="shared" si="244"/>
        <v>-</v>
      </c>
    </row>
    <row r="1115" spans="1:36" s="293" customFormat="1" ht="22.5" hidden="1" customHeight="1" x14ac:dyDescent="0.25">
      <c r="A1115" s="208" t="s">
        <v>1164</v>
      </c>
      <c r="B1115" s="209" t="s">
        <v>110</v>
      </c>
      <c r="C1115" s="229" t="s">
        <v>899</v>
      </c>
      <c r="D1115" s="230">
        <f t="shared" si="252"/>
        <v>0</v>
      </c>
      <c r="E1115" s="230">
        <f t="shared" si="252"/>
        <v>0</v>
      </c>
      <c r="F1115" s="233" t="str">
        <f t="shared" si="244"/>
        <v>-</v>
      </c>
    </row>
    <row r="1116" spans="1:36" s="293" customFormat="1" hidden="1" x14ac:dyDescent="0.25">
      <c r="A1116" s="123" t="s">
        <v>1285</v>
      </c>
      <c r="B1116" s="124" t="s">
        <v>110</v>
      </c>
      <c r="C1116" s="145" t="s">
        <v>900</v>
      </c>
      <c r="D1116" s="118">
        <v>0</v>
      </c>
      <c r="E1116" s="125"/>
      <c r="F1116" s="119" t="str">
        <f t="shared" si="244"/>
        <v>-</v>
      </c>
    </row>
    <row r="1117" spans="1:36" s="100" customFormat="1" ht="40.5" customHeight="1" x14ac:dyDescent="0.25">
      <c r="A1117" s="120" t="s">
        <v>124</v>
      </c>
      <c r="B1117" s="121" t="s">
        <v>110</v>
      </c>
      <c r="C1117" s="143" t="s">
        <v>901</v>
      </c>
      <c r="D1117" s="116">
        <f t="shared" ref="D1117:E1122" si="253">D1118</f>
        <v>78100</v>
      </c>
      <c r="E1117" s="116">
        <f t="shared" si="253"/>
        <v>65082</v>
      </c>
      <c r="F1117" s="117">
        <f t="shared" si="244"/>
        <v>13018</v>
      </c>
    </row>
    <row r="1118" spans="1:36" s="100" customFormat="1" ht="23.25" x14ac:dyDescent="0.25">
      <c r="A1118" s="120" t="s">
        <v>341</v>
      </c>
      <c r="B1118" s="121" t="s">
        <v>110</v>
      </c>
      <c r="C1118" s="143" t="s">
        <v>902</v>
      </c>
      <c r="D1118" s="116">
        <f t="shared" si="253"/>
        <v>78100</v>
      </c>
      <c r="E1118" s="116">
        <f t="shared" si="253"/>
        <v>65082</v>
      </c>
      <c r="F1118" s="117">
        <f t="shared" si="244"/>
        <v>13018</v>
      </c>
    </row>
    <row r="1119" spans="1:36" s="100" customFormat="1" ht="23.25" x14ac:dyDescent="0.25">
      <c r="A1119" s="120" t="s">
        <v>111</v>
      </c>
      <c r="B1119" s="121" t="s">
        <v>110</v>
      </c>
      <c r="C1119" s="143" t="s">
        <v>903</v>
      </c>
      <c r="D1119" s="116">
        <f t="shared" si="253"/>
        <v>78100</v>
      </c>
      <c r="E1119" s="116">
        <f t="shared" si="253"/>
        <v>65082</v>
      </c>
      <c r="F1119" s="117">
        <f t="shared" si="244"/>
        <v>13018</v>
      </c>
    </row>
    <row r="1120" spans="1:36" ht="45.75" customHeight="1" x14ac:dyDescent="0.25">
      <c r="A1120" s="123" t="s">
        <v>361</v>
      </c>
      <c r="B1120" s="124" t="s">
        <v>110</v>
      </c>
      <c r="C1120" s="145" t="s">
        <v>904</v>
      </c>
      <c r="D1120" s="118">
        <f t="shared" si="253"/>
        <v>78100</v>
      </c>
      <c r="E1120" s="118">
        <f t="shared" si="253"/>
        <v>65082</v>
      </c>
      <c r="F1120" s="119">
        <f t="shared" si="244"/>
        <v>13018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</row>
    <row r="1121" spans="1:36" ht="34.5" x14ac:dyDescent="0.25">
      <c r="A1121" s="123" t="s">
        <v>905</v>
      </c>
      <c r="B1121" s="124" t="s">
        <v>110</v>
      </c>
      <c r="C1121" s="145" t="s">
        <v>906</v>
      </c>
      <c r="D1121" s="118">
        <f t="shared" si="253"/>
        <v>78100</v>
      </c>
      <c r="E1121" s="118">
        <f t="shared" si="253"/>
        <v>65082</v>
      </c>
      <c r="F1121" s="119">
        <f t="shared" si="244"/>
        <v>13018</v>
      </c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</row>
    <row r="1122" spans="1:36" x14ac:dyDescent="0.25">
      <c r="A1122" s="123" t="s">
        <v>122</v>
      </c>
      <c r="B1122" s="124" t="s">
        <v>110</v>
      </c>
      <c r="C1122" s="145" t="s">
        <v>907</v>
      </c>
      <c r="D1122" s="118">
        <f t="shared" si="253"/>
        <v>78100</v>
      </c>
      <c r="E1122" s="118">
        <f t="shared" si="253"/>
        <v>65082</v>
      </c>
      <c r="F1122" s="119">
        <f t="shared" si="244"/>
        <v>13018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</row>
    <row r="1123" spans="1:36" ht="15.75" thickBot="1" x14ac:dyDescent="0.3">
      <c r="A1123" s="123" t="s">
        <v>123</v>
      </c>
      <c r="B1123" s="124" t="s">
        <v>110</v>
      </c>
      <c r="C1123" s="145" t="s">
        <v>908</v>
      </c>
      <c r="D1123" s="118">
        <v>78100</v>
      </c>
      <c r="E1123" s="125">
        <v>65082</v>
      </c>
      <c r="F1123" s="119">
        <f t="shared" si="244"/>
        <v>13018</v>
      </c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</row>
    <row r="1124" spans="1:36" ht="11.25" customHeight="1" thickBot="1" x14ac:dyDescent="0.3">
      <c r="A1124" s="163"/>
      <c r="B1124" s="164"/>
      <c r="C1124" s="165"/>
      <c r="D1124" s="169"/>
      <c r="E1124" s="164"/>
      <c r="F1124" s="178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</row>
    <row r="1125" spans="1:36" ht="24.75" customHeight="1" thickBot="1" x14ac:dyDescent="0.3">
      <c r="A1125" s="166" t="s">
        <v>909</v>
      </c>
      <c r="B1125" s="167" t="s">
        <v>15</v>
      </c>
      <c r="C1125" s="168" t="s">
        <v>334</v>
      </c>
      <c r="D1125" s="170">
        <f>D15-D170</f>
        <v>-12646902.690000027</v>
      </c>
      <c r="E1125" s="179">
        <f>E15-E170</f>
        <v>8265295.7600000203</v>
      </c>
      <c r="F1125" s="180" t="s">
        <v>910</v>
      </c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</row>
    <row r="1126" spans="1:36" ht="45.75" hidden="1" customHeight="1" x14ac:dyDescent="0.25">
      <c r="A1126" s="52"/>
      <c r="B1126" s="14"/>
      <c r="C1126" s="146"/>
      <c r="D1126" s="15"/>
      <c r="E1126" s="15"/>
      <c r="F1126" s="85"/>
    </row>
    <row r="1127" spans="1:36" ht="45.75" hidden="1" customHeight="1" x14ac:dyDescent="0.25">
      <c r="F1127" s="176"/>
    </row>
    <row r="1128" spans="1:36" ht="45.75" hidden="1" customHeight="1" x14ac:dyDescent="0.25">
      <c r="F1128" s="176"/>
    </row>
    <row r="1129" spans="1:36" ht="22.5" customHeight="1" x14ac:dyDescent="0.25">
      <c r="F1129" s="176"/>
    </row>
    <row r="1130" spans="1:36" ht="20.25" customHeight="1" x14ac:dyDescent="0.25">
      <c r="A1130" s="99" t="s">
        <v>16</v>
      </c>
      <c r="B1130" s="99"/>
      <c r="C1130" s="147"/>
      <c r="D1130" s="99"/>
      <c r="E1130" s="99"/>
      <c r="F1130" s="177"/>
    </row>
    <row r="1131" spans="1:36" ht="21" customHeight="1" x14ac:dyDescent="0.25">
      <c r="A1131" s="19" t="s">
        <v>82</v>
      </c>
      <c r="B1131" s="20" t="s">
        <v>83</v>
      </c>
      <c r="C1131" s="136" t="s">
        <v>17</v>
      </c>
      <c r="D1131" s="21" t="s">
        <v>108</v>
      </c>
      <c r="E1131" s="22" t="s">
        <v>86</v>
      </c>
      <c r="F1131" s="81" t="s">
        <v>87</v>
      </c>
    </row>
    <row r="1132" spans="1:36" ht="11.25" customHeight="1" x14ac:dyDescent="0.25">
      <c r="A1132" s="19" t="s">
        <v>88</v>
      </c>
      <c r="B1132" s="19" t="s">
        <v>89</v>
      </c>
      <c r="C1132" s="148" t="s">
        <v>90</v>
      </c>
      <c r="D1132" s="22" t="s">
        <v>91</v>
      </c>
      <c r="E1132" s="22" t="s">
        <v>92</v>
      </c>
      <c r="F1132" s="87" t="s">
        <v>93</v>
      </c>
    </row>
    <row r="1133" spans="1:36" ht="22.5" x14ac:dyDescent="0.25">
      <c r="A1133" s="50" t="s">
        <v>18</v>
      </c>
      <c r="B1133" s="45" t="s">
        <v>19</v>
      </c>
      <c r="C1133" s="148" t="s">
        <v>96</v>
      </c>
      <c r="D1133" s="67">
        <f>D1152+D1148+D1135</f>
        <v>12807400.000000024</v>
      </c>
      <c r="E1133" s="67">
        <f>E1147</f>
        <v>-8265295.7600000203</v>
      </c>
      <c r="F1133" s="67" t="s">
        <v>1595</v>
      </c>
    </row>
    <row r="1134" spans="1:36" x14ac:dyDescent="0.25">
      <c r="A1134" s="28" t="s">
        <v>97</v>
      </c>
      <c r="B1134" s="45"/>
      <c r="C1134" s="148"/>
      <c r="D1134" s="68"/>
      <c r="E1134" s="68"/>
      <c r="F1134" s="68"/>
    </row>
    <row r="1135" spans="1:36" ht="22.5" x14ac:dyDescent="0.25">
      <c r="A1135" s="50" t="s">
        <v>161</v>
      </c>
      <c r="B1135" s="45">
        <v>520</v>
      </c>
      <c r="C1135" s="142" t="s">
        <v>96</v>
      </c>
      <c r="D1135" s="67">
        <f>D1139</f>
        <v>5868727.4000000004</v>
      </c>
      <c r="E1135" s="67"/>
      <c r="F1135" s="67">
        <f>D1135-E1135</f>
        <v>5868727.4000000004</v>
      </c>
    </row>
    <row r="1136" spans="1:36" ht="22.5" hidden="1" x14ac:dyDescent="0.25">
      <c r="A1136" s="51" t="s">
        <v>20</v>
      </c>
      <c r="B1136" s="45">
        <v>520</v>
      </c>
      <c r="C1136" s="138" t="s">
        <v>21</v>
      </c>
      <c r="D1136" s="67"/>
      <c r="E1136" s="67">
        <f>E1137+E1139</f>
        <v>0</v>
      </c>
      <c r="F1136" s="67">
        <f>F1137+F1139</f>
        <v>5868727.4000000004</v>
      </c>
    </row>
    <row r="1137" spans="1:6" ht="32.25" hidden="1" customHeight="1" x14ac:dyDescent="0.25">
      <c r="A1137" s="51" t="s">
        <v>22</v>
      </c>
      <c r="B1137" s="45">
        <v>520</v>
      </c>
      <c r="C1137" s="138" t="s">
        <v>23</v>
      </c>
      <c r="D1137" s="67"/>
      <c r="E1137" s="67">
        <f>E1138</f>
        <v>0</v>
      </c>
      <c r="F1137" s="67">
        <f t="shared" ref="F1137:F1143" si="254">D1137-E1137</f>
        <v>0</v>
      </c>
    </row>
    <row r="1138" spans="1:6" ht="33.75" hidden="1" x14ac:dyDescent="0.25">
      <c r="A1138" s="51" t="s">
        <v>174</v>
      </c>
      <c r="B1138" s="45">
        <v>520</v>
      </c>
      <c r="C1138" s="142" t="s">
        <v>173</v>
      </c>
      <c r="D1138" s="68"/>
      <c r="E1138" s="68">
        <v>0</v>
      </c>
      <c r="F1138" s="68">
        <f t="shared" si="254"/>
        <v>0</v>
      </c>
    </row>
    <row r="1139" spans="1:6" ht="35.25" customHeight="1" x14ac:dyDescent="0.25">
      <c r="A1139" s="51" t="s">
        <v>1594</v>
      </c>
      <c r="B1139" s="45">
        <v>520</v>
      </c>
      <c r="C1139" s="138" t="s">
        <v>173</v>
      </c>
      <c r="D1139" s="67">
        <v>5868727.4000000004</v>
      </c>
      <c r="E1139" s="67">
        <f>E1140+E1142</f>
        <v>0</v>
      </c>
      <c r="F1139" s="67">
        <f t="shared" si="254"/>
        <v>5868727.4000000004</v>
      </c>
    </row>
    <row r="1140" spans="1:6" ht="42" hidden="1" customHeight="1" x14ac:dyDescent="0.25">
      <c r="A1140" s="51" t="s">
        <v>26</v>
      </c>
      <c r="B1140" s="45">
        <v>520</v>
      </c>
      <c r="C1140" s="138" t="s">
        <v>27</v>
      </c>
      <c r="D1140" s="67">
        <v>5000000</v>
      </c>
      <c r="E1140" s="67">
        <f>E1141</f>
        <v>0</v>
      </c>
      <c r="F1140" s="67">
        <f t="shared" si="254"/>
        <v>5000000</v>
      </c>
    </row>
    <row r="1141" spans="1:6" ht="39" customHeight="1" x14ac:dyDescent="0.25">
      <c r="A1141" s="50" t="s">
        <v>176</v>
      </c>
      <c r="B1141" s="45">
        <v>520</v>
      </c>
      <c r="C1141" s="142" t="s">
        <v>175</v>
      </c>
      <c r="D1141" s="68">
        <v>5000000</v>
      </c>
      <c r="E1141" s="68">
        <v>0</v>
      </c>
      <c r="F1141" s="68">
        <f t="shared" si="254"/>
        <v>5000000</v>
      </c>
    </row>
    <row r="1142" spans="1:6" ht="44.25" hidden="1" customHeight="1" x14ac:dyDescent="0.25">
      <c r="A1142" s="51" t="s">
        <v>28</v>
      </c>
      <c r="B1142" s="45">
        <v>520</v>
      </c>
      <c r="C1142" s="138" t="s">
        <v>29</v>
      </c>
      <c r="D1142" s="67">
        <v>-5000000</v>
      </c>
      <c r="E1142" s="67">
        <f>E1143</f>
        <v>0</v>
      </c>
      <c r="F1142" s="67">
        <f t="shared" si="254"/>
        <v>-5000000</v>
      </c>
    </row>
    <row r="1143" spans="1:6" ht="40.5" customHeight="1" x14ac:dyDescent="0.25">
      <c r="A1143" s="50" t="s">
        <v>178</v>
      </c>
      <c r="B1143" s="45">
        <v>520</v>
      </c>
      <c r="C1143" s="142" t="s">
        <v>177</v>
      </c>
      <c r="D1143" s="68">
        <v>-5000000</v>
      </c>
      <c r="E1143" s="68">
        <v>0</v>
      </c>
      <c r="F1143" s="68">
        <f t="shared" si="254"/>
        <v>-5000000</v>
      </c>
    </row>
    <row r="1144" spans="1:6" ht="28.5" customHeight="1" x14ac:dyDescent="0.25">
      <c r="A1144" s="50" t="s">
        <v>30</v>
      </c>
      <c r="B1144" s="45" t="s">
        <v>31</v>
      </c>
      <c r="C1144" s="148" t="s">
        <v>96</v>
      </c>
      <c r="D1144" s="68" t="s">
        <v>32</v>
      </c>
      <c r="E1144" s="68" t="s">
        <v>32</v>
      </c>
      <c r="F1144" s="68"/>
    </row>
    <row r="1145" spans="1:6" ht="12.75" customHeight="1" x14ac:dyDescent="0.25">
      <c r="A1145" s="50" t="s">
        <v>1596</v>
      </c>
      <c r="B1145" s="45"/>
      <c r="C1145" s="148"/>
      <c r="D1145" s="68"/>
      <c r="E1145" s="68"/>
      <c r="F1145" s="68"/>
    </row>
    <row r="1146" spans="1:6" ht="12" customHeight="1" x14ac:dyDescent="0.25">
      <c r="A1146" s="51" t="s">
        <v>1597</v>
      </c>
      <c r="B1146" s="501">
        <v>700</v>
      </c>
      <c r="C1146" s="502" t="s">
        <v>1598</v>
      </c>
      <c r="D1146" s="67">
        <f>D1147</f>
        <v>6938672.6000000238</v>
      </c>
      <c r="E1146" s="67">
        <f>E1147</f>
        <v>-8265295.7600000203</v>
      </c>
      <c r="F1146" s="67">
        <f>D1146-E1146</f>
        <v>15203968.360000044</v>
      </c>
    </row>
    <row r="1147" spans="1:6" ht="22.5" x14ac:dyDescent="0.25">
      <c r="A1147" s="51" t="s">
        <v>33</v>
      </c>
      <c r="B1147" s="45" t="s">
        <v>34</v>
      </c>
      <c r="C1147" s="138" t="s">
        <v>35</v>
      </c>
      <c r="D1147" s="67">
        <f>D1155+D1151</f>
        <v>6938672.6000000238</v>
      </c>
      <c r="E1147" s="67">
        <f>E1155+E1151</f>
        <v>-8265295.7600000203</v>
      </c>
      <c r="F1147" s="67">
        <f>D1147-E1147</f>
        <v>15203968.360000044</v>
      </c>
    </row>
    <row r="1148" spans="1:6" ht="10.5" customHeight="1" x14ac:dyDescent="0.25">
      <c r="A1148" s="51" t="s">
        <v>36</v>
      </c>
      <c r="B1148" s="45">
        <v>710</v>
      </c>
      <c r="C1148" s="138" t="s">
        <v>37</v>
      </c>
      <c r="D1148" s="67">
        <f t="shared" ref="D1148:E1150" si="255">D1149</f>
        <v>-234946100</v>
      </c>
      <c r="E1148" s="67">
        <f t="shared" si="255"/>
        <v>-158007120.97999999</v>
      </c>
      <c r="F1148" s="68" t="str">
        <f>F1151</f>
        <v>Х</v>
      </c>
    </row>
    <row r="1149" spans="1:6" ht="10.5" customHeight="1" x14ac:dyDescent="0.25">
      <c r="A1149" s="51" t="s">
        <v>38</v>
      </c>
      <c r="B1149" s="45"/>
      <c r="C1149" s="138" t="s">
        <v>39</v>
      </c>
      <c r="D1149" s="67">
        <f t="shared" si="255"/>
        <v>-234946100</v>
      </c>
      <c r="E1149" s="67">
        <f t="shared" si="255"/>
        <v>-158007120.97999999</v>
      </c>
      <c r="F1149" s="68" t="str">
        <f>F1152</f>
        <v>Х</v>
      </c>
    </row>
    <row r="1150" spans="1:6" ht="22.5" x14ac:dyDescent="0.25">
      <c r="A1150" s="51" t="s">
        <v>40</v>
      </c>
      <c r="B1150" s="45"/>
      <c r="C1150" s="138" t="s">
        <v>41</v>
      </c>
      <c r="D1150" s="67">
        <f t="shared" si="255"/>
        <v>-234946100</v>
      </c>
      <c r="E1150" s="67">
        <f t="shared" si="255"/>
        <v>-158007120.97999999</v>
      </c>
      <c r="F1150" s="68" t="s">
        <v>96</v>
      </c>
    </row>
    <row r="1151" spans="1:6" ht="22.5" x14ac:dyDescent="0.25">
      <c r="A1151" s="50" t="s">
        <v>253</v>
      </c>
      <c r="B1151" s="45"/>
      <c r="C1151" s="142" t="s">
        <v>252</v>
      </c>
      <c r="D1151" s="68">
        <f>-D15-5000000-5868727.4</f>
        <v>-234946100</v>
      </c>
      <c r="E1151" s="68">
        <f>-E15</f>
        <v>-158007120.97999999</v>
      </c>
      <c r="F1151" s="68" t="s">
        <v>96</v>
      </c>
    </row>
    <row r="1152" spans="1:6" x14ac:dyDescent="0.25">
      <c r="A1152" s="51" t="s">
        <v>42</v>
      </c>
      <c r="B1152" s="45">
        <v>720</v>
      </c>
      <c r="C1152" s="138" t="s">
        <v>43</v>
      </c>
      <c r="D1152" s="67">
        <f t="shared" ref="D1152:E1154" si="256">D1153</f>
        <v>241884772.60000002</v>
      </c>
      <c r="E1152" s="67">
        <f t="shared" si="256"/>
        <v>149741825.21999997</v>
      </c>
      <c r="F1152" s="68" t="s">
        <v>96</v>
      </c>
    </row>
    <row r="1153" spans="1:6" ht="20.25" customHeight="1" x14ac:dyDescent="0.25">
      <c r="A1153" s="51" t="s">
        <v>44</v>
      </c>
      <c r="B1153" s="45"/>
      <c r="C1153" s="138" t="s">
        <v>45</v>
      </c>
      <c r="D1153" s="67">
        <f t="shared" si="256"/>
        <v>241884772.60000002</v>
      </c>
      <c r="E1153" s="67">
        <f t="shared" si="256"/>
        <v>149741825.21999997</v>
      </c>
      <c r="F1153" s="68" t="s">
        <v>96</v>
      </c>
    </row>
    <row r="1154" spans="1:6" ht="22.5" x14ac:dyDescent="0.25">
      <c r="A1154" s="51" t="s">
        <v>46</v>
      </c>
      <c r="B1154" s="45"/>
      <c r="C1154" s="138" t="s">
        <v>47</v>
      </c>
      <c r="D1154" s="67">
        <f t="shared" si="256"/>
        <v>241884772.60000002</v>
      </c>
      <c r="E1154" s="67">
        <f t="shared" si="256"/>
        <v>149741825.21999997</v>
      </c>
      <c r="F1154" s="68" t="s">
        <v>96</v>
      </c>
    </row>
    <row r="1155" spans="1:6" ht="22.5" x14ac:dyDescent="0.25">
      <c r="A1155" s="50" t="s">
        <v>180</v>
      </c>
      <c r="B1155" s="45"/>
      <c r="C1155" s="142" t="s">
        <v>179</v>
      </c>
      <c r="D1155" s="68">
        <f>D170+5000000+160497.31</f>
        <v>241884772.60000002</v>
      </c>
      <c r="E1155" s="68">
        <f>E170</f>
        <v>149741825.21999997</v>
      </c>
      <c r="F1155" s="68" t="s">
        <v>96</v>
      </c>
    </row>
  </sheetData>
  <mergeCells count="16">
    <mergeCell ref="B2:D2"/>
    <mergeCell ref="B4:D4"/>
    <mergeCell ref="B7:D7"/>
    <mergeCell ref="B8:D8"/>
    <mergeCell ref="E161:E166"/>
    <mergeCell ref="F161:F166"/>
    <mergeCell ref="A5:A6"/>
    <mergeCell ref="B5:D6"/>
    <mergeCell ref="B9:D9"/>
    <mergeCell ref="A11:F11"/>
    <mergeCell ref="A159:D159"/>
    <mergeCell ref="A161:A168"/>
    <mergeCell ref="B161:B168"/>
    <mergeCell ref="C161:C166"/>
    <mergeCell ref="D161:D168"/>
    <mergeCell ref="E159:F159"/>
  </mergeCells>
  <phoneticPr fontId="11" type="noConversion"/>
  <conditionalFormatting sqref="E171:F171 F173">
    <cfRule type="cellIs" priority="1" stopIfTrue="1" operator="equal">
      <formula>0</formula>
    </cfRule>
  </conditionalFormatting>
  <conditionalFormatting sqref="E186:F186 F185">
    <cfRule type="cellIs" priority="2" stopIfTrue="1" operator="equal">
      <formula>0</formula>
    </cfRule>
  </conditionalFormatting>
  <conditionalFormatting sqref="E188:F188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7" fitToHeight="30" orientation="portrait" r:id="rId1"/>
  <rowBreaks count="1" manualBreakCount="1">
    <brk id="9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61"/>
  <sheetViews>
    <sheetView view="pageBreakPreview" topLeftCell="AS106" zoomScaleNormal="118" zoomScaleSheetLayoutView="100" workbookViewId="0">
      <selection sqref="A1:XFD1048576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4.5703125" style="86" customWidth="1"/>
    <col min="7" max="7" width="14.140625" style="95" customWidth="1"/>
    <col min="8" max="8" width="18.5703125" style="3" customWidth="1"/>
    <col min="9" max="9" width="16.85546875" style="3" customWidth="1"/>
    <col min="10" max="10" width="12" style="3" customWidth="1"/>
    <col min="11" max="11" width="13.85546875" style="3" bestFit="1" customWidth="1"/>
    <col min="12" max="27" width="9.140625" style="3"/>
    <col min="28" max="37" width="9.140625" style="1"/>
    <col min="38" max="44" width="9.140625" style="2"/>
  </cols>
  <sheetData>
    <row r="1" spans="1:44" s="7" customFormat="1" x14ac:dyDescent="0.25">
      <c r="A1" s="11"/>
      <c r="B1" s="29"/>
      <c r="C1" s="30"/>
      <c r="D1" s="31"/>
      <c r="E1" s="31"/>
      <c r="F1" s="79"/>
      <c r="G1" s="9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</row>
    <row r="2" spans="1:44" s="7" customFormat="1" x14ac:dyDescent="0.25">
      <c r="A2" s="11"/>
      <c r="B2" s="523" t="s">
        <v>65</v>
      </c>
      <c r="C2" s="523"/>
      <c r="D2" s="523"/>
      <c r="E2" s="31"/>
      <c r="F2" s="265" t="s">
        <v>66</v>
      </c>
      <c r="G2" s="9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</row>
    <row r="3" spans="1:44" s="7" customFormat="1" x14ac:dyDescent="0.25">
      <c r="A3" s="11"/>
      <c r="B3" s="29"/>
      <c r="C3" s="30"/>
      <c r="D3" s="31"/>
      <c r="E3" s="32"/>
      <c r="F3" s="80" t="s">
        <v>67</v>
      </c>
      <c r="G3" s="9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  <c r="AR3" s="6"/>
    </row>
    <row r="4" spans="1:44" s="7" customFormat="1" x14ac:dyDescent="0.25">
      <c r="A4" s="11"/>
      <c r="B4" s="524" t="s">
        <v>1584</v>
      </c>
      <c r="C4" s="524"/>
      <c r="D4" s="524"/>
      <c r="E4" s="33" t="s">
        <v>68</v>
      </c>
      <c r="F4" s="80" t="s">
        <v>1585</v>
      </c>
      <c r="G4" s="9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6"/>
      <c r="AN4" s="6"/>
      <c r="AO4" s="6"/>
      <c r="AP4" s="6"/>
      <c r="AQ4" s="6"/>
      <c r="AR4" s="6"/>
    </row>
    <row r="5" spans="1:44" s="7" customFormat="1" ht="15" customHeight="1" x14ac:dyDescent="0.25">
      <c r="A5" s="505" t="s">
        <v>69</v>
      </c>
      <c r="B5" s="506" t="s">
        <v>70</v>
      </c>
      <c r="C5" s="506"/>
      <c r="D5" s="506"/>
      <c r="E5" s="33" t="s">
        <v>71</v>
      </c>
      <c r="F5" s="80" t="s">
        <v>72</v>
      </c>
      <c r="G5" s="9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6"/>
    </row>
    <row r="6" spans="1:44" s="7" customFormat="1" ht="22.5" customHeight="1" x14ac:dyDescent="0.25">
      <c r="A6" s="505"/>
      <c r="B6" s="507"/>
      <c r="C6" s="507"/>
      <c r="D6" s="507"/>
      <c r="E6" s="33" t="s">
        <v>73</v>
      </c>
      <c r="F6" s="80" t="s">
        <v>167</v>
      </c>
      <c r="G6" s="9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  <c r="AR6" s="6"/>
    </row>
    <row r="7" spans="1:44" s="7" customFormat="1" ht="37.5" customHeight="1" x14ac:dyDescent="0.25">
      <c r="A7" s="498" t="s">
        <v>74</v>
      </c>
      <c r="B7" s="525" t="s">
        <v>75</v>
      </c>
      <c r="C7" s="525"/>
      <c r="D7" s="525"/>
      <c r="E7" s="33" t="s">
        <v>76</v>
      </c>
      <c r="F7" s="108">
        <v>41615158</v>
      </c>
      <c r="G7" s="90"/>
      <c r="H7" s="5"/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  <c r="AR7" s="6"/>
    </row>
    <row r="8" spans="1:44" s="7" customFormat="1" ht="15" customHeight="1" x14ac:dyDescent="0.25">
      <c r="A8" s="11" t="s">
        <v>77</v>
      </c>
      <c r="B8" s="508" t="s">
        <v>60</v>
      </c>
      <c r="C8" s="508"/>
      <c r="D8" s="508"/>
      <c r="E8" s="31"/>
      <c r="F8" s="80" t="s">
        <v>1555</v>
      </c>
      <c r="G8" s="9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  <c r="AN8" s="6"/>
      <c r="AO8" s="6"/>
      <c r="AP8" s="6"/>
      <c r="AQ8" s="6"/>
      <c r="AR8" s="6"/>
    </row>
    <row r="9" spans="1:44" s="7" customFormat="1" ht="15" customHeight="1" x14ac:dyDescent="0.25">
      <c r="A9" s="11" t="s">
        <v>78</v>
      </c>
      <c r="B9" s="508" t="s">
        <v>79</v>
      </c>
      <c r="C9" s="508"/>
      <c r="D9" s="508"/>
      <c r="E9" s="32"/>
      <c r="F9" s="80" t="s">
        <v>80</v>
      </c>
      <c r="G9" s="9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6"/>
      <c r="AO9" s="6"/>
      <c r="AP9" s="6"/>
      <c r="AQ9" s="6"/>
      <c r="AR9" s="6"/>
    </row>
    <row r="10" spans="1:44" s="7" customFormat="1" x14ac:dyDescent="0.25">
      <c r="A10" s="11"/>
      <c r="B10" s="29"/>
      <c r="C10" s="30"/>
      <c r="D10" s="31"/>
      <c r="E10" s="31"/>
      <c r="F10" s="79"/>
      <c r="G10" s="9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6"/>
      <c r="AO10" s="6"/>
      <c r="AP10" s="6"/>
      <c r="AQ10" s="6"/>
      <c r="AR10" s="6"/>
    </row>
    <row r="11" spans="1:44" s="7" customFormat="1" x14ac:dyDescent="0.25">
      <c r="A11" s="509" t="s">
        <v>81</v>
      </c>
      <c r="B11" s="509"/>
      <c r="C11" s="509"/>
      <c r="D11" s="509"/>
      <c r="E11" s="509"/>
      <c r="F11" s="509"/>
      <c r="G11" s="374"/>
      <c r="H11" s="6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  <c r="AM11" s="6"/>
      <c r="AN11" s="6"/>
      <c r="AO11" s="6"/>
      <c r="AP11" s="6"/>
      <c r="AQ11" s="6"/>
      <c r="AR11" s="6"/>
    </row>
    <row r="12" spans="1:44" s="7" customFormat="1" x14ac:dyDescent="0.25">
      <c r="A12" s="11"/>
      <c r="B12" s="29"/>
      <c r="C12" s="30"/>
      <c r="D12" s="31"/>
      <c r="E12" s="31"/>
      <c r="F12" s="79"/>
      <c r="G12" s="9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  <c r="AM12" s="6"/>
      <c r="AN12" s="6"/>
      <c r="AO12" s="6"/>
      <c r="AP12" s="6"/>
      <c r="AQ12" s="6"/>
      <c r="AR12" s="6"/>
    </row>
    <row r="13" spans="1:44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90"/>
      <c r="H13" s="6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  <c r="AM13" s="6"/>
      <c r="AN13" s="6"/>
      <c r="AO13" s="6"/>
      <c r="AP13" s="6"/>
      <c r="AQ13" s="6"/>
      <c r="AR13" s="6"/>
    </row>
    <row r="14" spans="1:44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90"/>
      <c r="H14" s="6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  <c r="AM14" s="6"/>
      <c r="AN14" s="6"/>
      <c r="AO14" s="6"/>
      <c r="AP14" s="6"/>
      <c r="AQ14" s="6"/>
      <c r="AR14" s="6"/>
    </row>
    <row r="15" spans="1:44" s="60" customFormat="1" x14ac:dyDescent="0.25">
      <c r="A15" s="129" t="s">
        <v>94</v>
      </c>
      <c r="B15" s="74" t="s">
        <v>95</v>
      </c>
      <c r="C15" s="137" t="s">
        <v>96</v>
      </c>
      <c r="D15" s="197">
        <f>D17+D108</f>
        <v>202103869.59999999</v>
      </c>
      <c r="E15" s="197">
        <f>E17+E108</f>
        <v>89353556.340000004</v>
      </c>
      <c r="F15" s="67">
        <f>D15-E15</f>
        <v>112750313.25999999</v>
      </c>
      <c r="G15" s="91">
        <f>E15/D15*100</f>
        <v>44.211699912944177</v>
      </c>
      <c r="H15" s="57">
        <f>D15-E15</f>
        <v>112750313.25999999</v>
      </c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59"/>
    </row>
    <row r="16" spans="1:44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91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59"/>
    </row>
    <row r="17" spans="1:44" s="60" customFormat="1" x14ac:dyDescent="0.25">
      <c r="A17" s="129" t="s">
        <v>229</v>
      </c>
      <c r="B17" s="74" t="s">
        <v>95</v>
      </c>
      <c r="C17" s="137" t="s">
        <v>62</v>
      </c>
      <c r="D17" s="197">
        <f>D18+D61</f>
        <v>128074300</v>
      </c>
      <c r="E17" s="197">
        <f>E18+E61</f>
        <v>55753152.530000001</v>
      </c>
      <c r="F17" s="67">
        <f t="shared" ref="F17:F19" si="0">D17-E17</f>
        <v>72321147.469999999</v>
      </c>
      <c r="G17" s="91">
        <f>E17/D17*100</f>
        <v>43.531881517213058</v>
      </c>
      <c r="H17" s="478">
        <f>F17/D17*100</f>
        <v>56.468118482786942</v>
      </c>
      <c r="I17" s="478"/>
      <c r="J17" s="478"/>
      <c r="K17" s="47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59"/>
    </row>
    <row r="18" spans="1:44" s="104" customFormat="1" x14ac:dyDescent="0.25">
      <c r="A18" s="129" t="s">
        <v>911</v>
      </c>
      <c r="B18" s="74" t="s">
        <v>95</v>
      </c>
      <c r="C18" s="137"/>
      <c r="D18" s="197">
        <f>D19+D33+D39+D44</f>
        <v>105061600</v>
      </c>
      <c r="E18" s="197">
        <f>E19+E33+E39+E44</f>
        <v>43809779.880000003</v>
      </c>
      <c r="F18" s="67">
        <f>D18-E18</f>
        <v>61251820.119999997</v>
      </c>
      <c r="G18" s="91">
        <f>E18/D18*100</f>
        <v>41.699136392364103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3"/>
      <c r="AN18" s="103"/>
      <c r="AO18" s="103"/>
      <c r="AP18" s="103"/>
      <c r="AQ18" s="103"/>
      <c r="AR18" s="103"/>
    </row>
    <row r="19" spans="1:44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31346900</v>
      </c>
      <c r="E19" s="197">
        <f>E20</f>
        <v>19679336.080000002</v>
      </c>
      <c r="F19" s="67">
        <f t="shared" si="0"/>
        <v>11667563.919999998</v>
      </c>
      <c r="G19" s="91"/>
      <c r="H19" s="58">
        <v>100403600</v>
      </c>
      <c r="I19" s="58">
        <v>42743556.390000001</v>
      </c>
      <c r="J19" s="61">
        <v>57660043.609999999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9"/>
      <c r="AN19" s="59"/>
      <c r="AO19" s="59"/>
      <c r="AP19" s="59"/>
      <c r="AQ19" s="59"/>
      <c r="AR19" s="59"/>
    </row>
    <row r="20" spans="1:44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31346900</v>
      </c>
      <c r="E20" s="197">
        <f>E21+E23+E25+E30</f>
        <v>19679336.080000002</v>
      </c>
      <c r="F20" s="67">
        <f>D20-E20</f>
        <v>11667563.919999998</v>
      </c>
      <c r="G20" s="91">
        <f>E20/D20*100</f>
        <v>62.779209682616155</v>
      </c>
      <c r="H20" s="58">
        <f>37274300+3000000+1794800</f>
        <v>42069100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9"/>
      <c r="AN20" s="59"/>
      <c r="AO20" s="59"/>
      <c r="AP20" s="59"/>
      <c r="AQ20" s="59"/>
      <c r="AR20" s="59"/>
    </row>
    <row r="21" spans="1:44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12837786.48</v>
      </c>
      <c r="F21" s="197"/>
      <c r="G21" s="9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38"/>
      <c r="AN21" s="38"/>
      <c r="AO21" s="38"/>
      <c r="AP21" s="38"/>
      <c r="AQ21" s="38"/>
      <c r="AR21" s="38"/>
    </row>
    <row r="22" spans="1:44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9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  <c r="AO22" s="6"/>
      <c r="AP22" s="6"/>
      <c r="AQ22" s="6"/>
      <c r="AR22" s="6"/>
    </row>
    <row r="23" spans="1:44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6681665.0899999999</v>
      </c>
      <c r="F23" s="84"/>
      <c r="G23" s="92"/>
      <c r="H23" s="97">
        <f>F21+E33+E39+E44</f>
        <v>24130443.800000001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8"/>
      <c r="AM23" s="48"/>
      <c r="AN23" s="48"/>
      <c r="AO23" s="48"/>
      <c r="AP23" s="48"/>
      <c r="AQ23" s="48"/>
      <c r="AR23" s="48"/>
    </row>
    <row r="24" spans="1:44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9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6"/>
      <c r="AN24" s="6"/>
      <c r="AO24" s="6"/>
      <c r="AP24" s="6"/>
      <c r="AQ24" s="6"/>
      <c r="AR24" s="6"/>
    </row>
    <row r="25" spans="1:44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159884.51</v>
      </c>
      <c r="F25" s="83"/>
      <c r="G25" s="9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  <c r="AM25" s="6"/>
      <c r="AN25" s="6"/>
      <c r="AO25" s="6"/>
      <c r="AP25" s="6"/>
      <c r="AQ25" s="6"/>
      <c r="AR25" s="6"/>
    </row>
    <row r="26" spans="1:44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1">D26-E26</f>
        <v>0</v>
      </c>
      <c r="G26" s="9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</row>
    <row r="27" spans="1:44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1"/>
        <v>0</v>
      </c>
      <c r="G27" s="9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</row>
    <row r="28" spans="1:44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9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1"/>
      <c r="AN28" s="41"/>
      <c r="AO28" s="41"/>
      <c r="AP28" s="41"/>
      <c r="AQ28" s="41"/>
      <c r="AR28" s="41"/>
    </row>
    <row r="29" spans="1:44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9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1"/>
      <c r="AN29" s="41"/>
      <c r="AO29" s="41"/>
      <c r="AP29" s="41"/>
      <c r="AQ29" s="41"/>
      <c r="AR29" s="41"/>
    </row>
    <row r="30" spans="1:44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9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1"/>
      <c r="AN30" s="41"/>
      <c r="AO30" s="41"/>
      <c r="AP30" s="41"/>
      <c r="AQ30" s="41"/>
      <c r="AR30" s="41"/>
    </row>
    <row r="31" spans="1:44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2">D31-E31</f>
        <v>0</v>
      </c>
      <c r="G31" s="9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1"/>
      <c r="AN31" s="41"/>
      <c r="AO31" s="41"/>
      <c r="AP31" s="41"/>
      <c r="AQ31" s="41"/>
      <c r="AR31" s="41"/>
    </row>
    <row r="32" spans="1:44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9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1"/>
      <c r="AN32" s="41"/>
      <c r="AO32" s="41"/>
      <c r="AP32" s="41"/>
      <c r="AQ32" s="41"/>
      <c r="AR32" s="41"/>
    </row>
    <row r="33" spans="1:44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7">
        <f>D34</f>
        <v>11008300</v>
      </c>
      <c r="E33" s="197">
        <f>E35+E36+E37+E38</f>
        <v>4912971.07</v>
      </c>
      <c r="F33" s="365"/>
      <c r="G33" s="91">
        <f>E33/D33*100</f>
        <v>44.629698227700921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9"/>
      <c r="AN33" s="59"/>
      <c r="AO33" s="59"/>
      <c r="AP33" s="59"/>
      <c r="AQ33" s="59"/>
      <c r="AR33" s="59"/>
    </row>
    <row r="34" spans="1:44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8">
        <v>11008300</v>
      </c>
      <c r="E34" s="198">
        <f>E35+E36+E37+E38</f>
        <v>4912971.07</v>
      </c>
      <c r="F34" s="366"/>
      <c r="G34" s="90">
        <f>E34/D34*100</f>
        <v>44.629698227700921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6"/>
      <c r="AO34" s="6"/>
      <c r="AP34" s="6"/>
      <c r="AQ34" s="6"/>
      <c r="AR34" s="6"/>
    </row>
    <row r="35" spans="1:44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8"/>
      <c r="E35" s="198">
        <v>2308803.48</v>
      </c>
      <c r="F35" s="366"/>
      <c r="G35" s="9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6"/>
      <c r="AO35" s="6"/>
      <c r="AP35" s="6"/>
      <c r="AQ35" s="6"/>
      <c r="AR35" s="6"/>
    </row>
    <row r="36" spans="1:44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8"/>
      <c r="E36" s="198">
        <v>15084.16</v>
      </c>
      <c r="F36" s="366"/>
      <c r="G36" s="9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  <c r="AO36" s="6"/>
      <c r="AP36" s="6"/>
      <c r="AQ36" s="6"/>
      <c r="AR36" s="6"/>
    </row>
    <row r="37" spans="1:44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8"/>
      <c r="E37" s="198">
        <v>3046035.2</v>
      </c>
      <c r="F37" s="366"/>
      <c r="G37" s="9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  <c r="AO37" s="6"/>
      <c r="AP37" s="6"/>
      <c r="AQ37" s="6"/>
      <c r="AR37" s="6"/>
    </row>
    <row r="38" spans="1:44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8"/>
      <c r="E38" s="198">
        <v>-456951.77</v>
      </c>
      <c r="F38" s="366"/>
      <c r="G38" s="9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  <c r="AO38" s="6"/>
      <c r="AP38" s="6"/>
      <c r="AQ38" s="6"/>
      <c r="AR38" s="6"/>
    </row>
    <row r="39" spans="1:44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7">
        <f>D40</f>
        <v>2500</v>
      </c>
      <c r="E39" s="197">
        <f>E41</f>
        <v>43584.03</v>
      </c>
      <c r="F39" s="365">
        <f>D39-E39</f>
        <v>-41084.03</v>
      </c>
      <c r="G39" s="90">
        <f>E39/D39*100</f>
        <v>1743.3612000000001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  <c r="AO39" s="6"/>
      <c r="AP39" s="6"/>
      <c r="AQ39" s="6"/>
      <c r="AR39" s="6"/>
    </row>
    <row r="40" spans="1:44" s="10" customFormat="1" ht="14.25" customHeight="1" x14ac:dyDescent="0.25">
      <c r="A40" s="455" t="s">
        <v>1410</v>
      </c>
      <c r="B40" s="74" t="s">
        <v>95</v>
      </c>
      <c r="C40" s="139" t="s">
        <v>1318</v>
      </c>
      <c r="D40" s="200">
        <v>2500</v>
      </c>
      <c r="E40" s="200">
        <f t="shared" ref="E40" si="3">E41</f>
        <v>43584.03</v>
      </c>
      <c r="F40" s="365">
        <f>D40-E40</f>
        <v>-41084.03</v>
      </c>
      <c r="G40" s="9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9"/>
      <c r="AR40" s="9"/>
    </row>
    <row r="41" spans="1:44" s="10" customFormat="1" ht="14.25" customHeight="1" x14ac:dyDescent="0.25">
      <c r="A41" s="455" t="s">
        <v>1410</v>
      </c>
      <c r="B41" s="74" t="s">
        <v>95</v>
      </c>
      <c r="C41" s="140" t="s">
        <v>1319</v>
      </c>
      <c r="D41" s="199"/>
      <c r="E41" s="199">
        <f>E42+E43</f>
        <v>43584.03</v>
      </c>
      <c r="F41" s="367"/>
      <c r="G41" s="9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9"/>
      <c r="AR41" s="9"/>
    </row>
    <row r="42" spans="1:44" s="10" customFormat="1" ht="54.75" customHeight="1" x14ac:dyDescent="0.25">
      <c r="A42" s="455" t="s">
        <v>1428</v>
      </c>
      <c r="B42" s="74" t="s">
        <v>95</v>
      </c>
      <c r="C42" s="140" t="s">
        <v>1427</v>
      </c>
      <c r="D42" s="199"/>
      <c r="E42" s="199">
        <v>27715.5</v>
      </c>
      <c r="F42" s="367"/>
      <c r="G42" s="9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9"/>
      <c r="AR42" s="9"/>
    </row>
    <row r="43" spans="1:44" s="10" customFormat="1" ht="29.25" customHeight="1" x14ac:dyDescent="0.25">
      <c r="A43" s="456" t="s">
        <v>1550</v>
      </c>
      <c r="B43" s="454" t="s">
        <v>95</v>
      </c>
      <c r="C43" s="140" t="s">
        <v>1551</v>
      </c>
      <c r="D43" s="199"/>
      <c r="E43" s="199">
        <v>15868.53</v>
      </c>
      <c r="F43" s="367"/>
      <c r="G43" s="9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9"/>
      <c r="AR43" s="9"/>
    </row>
    <row r="44" spans="1:44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7">
        <f>D45+D49</f>
        <v>62703900</v>
      </c>
      <c r="E44" s="197">
        <f>E45+E49</f>
        <v>19173888.699999999</v>
      </c>
      <c r="F44" s="368">
        <f>D44-E44</f>
        <v>43530011.299999997</v>
      </c>
      <c r="G44" s="90">
        <f>E44/D44*100</f>
        <v>30.578462743146755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3"/>
      <c r="AM44" s="63"/>
      <c r="AN44" s="63"/>
      <c r="AO44" s="63"/>
      <c r="AP44" s="63"/>
      <c r="AQ44" s="63"/>
      <c r="AR44" s="63"/>
    </row>
    <row r="45" spans="1:44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200">
        <v>5159000</v>
      </c>
      <c r="E45" s="200">
        <f t="shared" ref="E45" si="4">E46</f>
        <v>472892.83</v>
      </c>
      <c r="F45" s="368">
        <v>0</v>
      </c>
      <c r="G45" s="90">
        <f>E45/D45*100</f>
        <v>9.1663661562318275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9"/>
      <c r="AN45" s="9"/>
      <c r="AO45" s="9"/>
      <c r="AP45" s="9"/>
      <c r="AQ45" s="9"/>
      <c r="AR45" s="9"/>
    </row>
    <row r="46" spans="1:44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8"/>
      <c r="E46" s="198">
        <v>472892.83</v>
      </c>
      <c r="F46" s="367"/>
      <c r="G46" s="93"/>
      <c r="H46" s="8"/>
      <c r="I46" s="8" t="s">
        <v>1096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9"/>
      <c r="AR46" s="9"/>
    </row>
    <row r="47" spans="1:44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8"/>
      <c r="E47" s="198"/>
      <c r="F47" s="366"/>
      <c r="G47" s="9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1"/>
      <c r="AN47" s="41"/>
      <c r="AO47" s="41"/>
      <c r="AP47" s="41"/>
      <c r="AQ47" s="41"/>
      <c r="AR47" s="41"/>
    </row>
    <row r="48" spans="1:44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8"/>
      <c r="E48" s="198"/>
      <c r="F48" s="366"/>
      <c r="G48" s="9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1"/>
      <c r="AN48" s="41"/>
      <c r="AO48" s="41"/>
      <c r="AP48" s="41"/>
      <c r="AQ48" s="41"/>
      <c r="AR48" s="41"/>
    </row>
    <row r="49" spans="1:44" s="49" customFormat="1" x14ac:dyDescent="0.25">
      <c r="A49" s="130" t="s">
        <v>100</v>
      </c>
      <c r="B49" s="74" t="s">
        <v>95</v>
      </c>
      <c r="C49" s="134" t="s">
        <v>298</v>
      </c>
      <c r="D49" s="200">
        <v>57544900</v>
      </c>
      <c r="E49" s="200">
        <f>E50+E56</f>
        <v>18700995.870000001</v>
      </c>
      <c r="F49" s="368">
        <f>D49-E49</f>
        <v>38843904.129999995</v>
      </c>
      <c r="G49" s="90">
        <f>E49/D49*100</f>
        <v>32.498094305490149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8"/>
      <c r="AM49" s="48"/>
      <c r="AN49" s="48"/>
      <c r="AO49" s="48"/>
      <c r="AP49" s="48"/>
      <c r="AQ49" s="48"/>
      <c r="AR49" s="48"/>
    </row>
    <row r="50" spans="1:44" s="49" customFormat="1" x14ac:dyDescent="0.25">
      <c r="A50" s="130" t="s">
        <v>166</v>
      </c>
      <c r="B50" s="74" t="s">
        <v>95</v>
      </c>
      <c r="C50" s="134" t="s">
        <v>299</v>
      </c>
      <c r="D50" s="200"/>
      <c r="E50" s="200">
        <f>E51</f>
        <v>16381247.34</v>
      </c>
      <c r="F50" s="368"/>
      <c r="G50" s="9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8"/>
      <c r="AN50" s="48"/>
      <c r="AO50" s="48"/>
      <c r="AP50" s="48"/>
      <c r="AQ50" s="48"/>
      <c r="AR50" s="48"/>
    </row>
    <row r="51" spans="1:44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8"/>
      <c r="E51" s="198">
        <v>16381247.34</v>
      </c>
      <c r="F51" s="366"/>
      <c r="G51" s="9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6"/>
      <c r="AN51" s="6"/>
      <c r="AO51" s="6"/>
      <c r="AP51" s="6"/>
      <c r="AQ51" s="6"/>
      <c r="AR51" s="6"/>
    </row>
    <row r="52" spans="1:44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8"/>
      <c r="E52" s="198"/>
      <c r="F52" s="366"/>
      <c r="G52" s="9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41"/>
      <c r="AN52" s="41"/>
      <c r="AO52" s="41"/>
      <c r="AP52" s="41"/>
      <c r="AQ52" s="41"/>
      <c r="AR52" s="41"/>
    </row>
    <row r="53" spans="1:44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8"/>
      <c r="E53" s="198"/>
      <c r="F53" s="366"/>
      <c r="G53" s="9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1"/>
      <c r="AN53" s="41"/>
      <c r="AO53" s="41"/>
      <c r="AP53" s="41"/>
      <c r="AQ53" s="41"/>
      <c r="AR53" s="41"/>
    </row>
    <row r="54" spans="1:44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8"/>
      <c r="E54" s="198"/>
      <c r="F54" s="366"/>
      <c r="G54" s="9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1"/>
      <c r="AN54" s="41"/>
      <c r="AO54" s="41"/>
      <c r="AP54" s="41"/>
      <c r="AQ54" s="41"/>
      <c r="AR54" s="41"/>
    </row>
    <row r="55" spans="1:44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8"/>
      <c r="E55" s="198"/>
      <c r="F55" s="366"/>
      <c r="G55" s="9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1"/>
      <c r="AN55" s="41"/>
      <c r="AO55" s="41"/>
      <c r="AP55" s="41"/>
      <c r="AQ55" s="41"/>
      <c r="AR55" s="41"/>
    </row>
    <row r="56" spans="1:44" s="49" customFormat="1" x14ac:dyDescent="0.25">
      <c r="A56" s="130" t="s">
        <v>206</v>
      </c>
      <c r="B56" s="74" t="s">
        <v>95</v>
      </c>
      <c r="C56" s="134" t="s">
        <v>271</v>
      </c>
      <c r="D56" s="200"/>
      <c r="E56" s="200">
        <f>E57</f>
        <v>2319748.5299999998</v>
      </c>
      <c r="F56" s="368"/>
      <c r="G56" s="9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8"/>
      <c r="AM56" s="48"/>
      <c r="AN56" s="48"/>
      <c r="AO56" s="48"/>
      <c r="AP56" s="48"/>
      <c r="AQ56" s="48"/>
      <c r="AR56" s="48"/>
    </row>
    <row r="57" spans="1:44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9"/>
      <c r="E57" s="199">
        <v>2319748.5299999998</v>
      </c>
      <c r="F57" s="367"/>
      <c r="G57" s="93">
        <f>852561.23+20920445.62</f>
        <v>21773006.850000001</v>
      </c>
      <c r="H57" s="8">
        <v>-5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9"/>
      <c r="AM57" s="9"/>
      <c r="AN57" s="9"/>
      <c r="AO57" s="9"/>
      <c r="AP57" s="9"/>
      <c r="AQ57" s="9"/>
      <c r="AR57" s="9"/>
    </row>
    <row r="58" spans="1:44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8"/>
      <c r="E58" s="198"/>
      <c r="F58" s="366"/>
      <c r="G58" s="9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1"/>
      <c r="AM58" s="41"/>
      <c r="AN58" s="41"/>
      <c r="AO58" s="41"/>
      <c r="AP58" s="41"/>
      <c r="AQ58" s="41"/>
      <c r="AR58" s="41"/>
    </row>
    <row r="59" spans="1:44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8"/>
      <c r="E59" s="198"/>
      <c r="F59" s="366"/>
      <c r="G59" s="91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6"/>
      <c r="AM59" s="46"/>
      <c r="AN59" s="46"/>
      <c r="AO59" s="46"/>
      <c r="AP59" s="46"/>
      <c r="AQ59" s="46"/>
      <c r="AR59" s="46"/>
    </row>
    <row r="60" spans="1:44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8"/>
      <c r="E60" s="198"/>
      <c r="F60" s="366"/>
      <c r="G60" s="9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1"/>
      <c r="AM60" s="41"/>
      <c r="AN60" s="41"/>
      <c r="AO60" s="41"/>
      <c r="AP60" s="41"/>
      <c r="AQ60" s="41"/>
      <c r="AR60" s="41"/>
    </row>
    <row r="61" spans="1:44" s="107" customFormat="1" ht="18" customHeight="1" x14ac:dyDescent="0.25">
      <c r="A61" s="129" t="s">
        <v>912</v>
      </c>
      <c r="B61" s="74" t="s">
        <v>95</v>
      </c>
      <c r="C61" s="137"/>
      <c r="D61" s="197">
        <f>D62+D73+D77+D84+D103</f>
        <v>23012700</v>
      </c>
      <c r="E61" s="197">
        <f>E62+E73+E77+E84+E103</f>
        <v>11943372.65</v>
      </c>
      <c r="F61" s="368">
        <f>D61-E61</f>
        <v>11069327.35</v>
      </c>
      <c r="G61" s="90">
        <f>E61/D61*100</f>
        <v>51.899049872461731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6"/>
      <c r="AM61" s="106"/>
      <c r="AN61" s="106"/>
      <c r="AO61" s="106"/>
      <c r="AP61" s="106"/>
      <c r="AQ61" s="106"/>
      <c r="AR61" s="106"/>
    </row>
    <row r="62" spans="1:44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7">
        <f>D63+D70</f>
        <v>15192700</v>
      </c>
      <c r="E62" s="197">
        <f>E63+E70</f>
        <v>8807443.2300000004</v>
      </c>
      <c r="F62" s="368">
        <f>D62-E62</f>
        <v>6385256.7699999996</v>
      </c>
      <c r="G62" s="91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65"/>
      <c r="AM62" s="65"/>
      <c r="AN62" s="65"/>
      <c r="AO62" s="65"/>
      <c r="AP62" s="65"/>
      <c r="AQ62" s="65"/>
      <c r="AR62" s="65"/>
    </row>
    <row r="63" spans="1:44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200">
        <v>12330500</v>
      </c>
      <c r="E63" s="200">
        <f>E64+E68</f>
        <v>7381207.8899999997</v>
      </c>
      <c r="F63" s="368">
        <f>D63-E63</f>
        <v>4949292.1100000003</v>
      </c>
      <c r="G63" s="9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8"/>
      <c r="AM63" s="48"/>
      <c r="AN63" s="48"/>
      <c r="AO63" s="48"/>
      <c r="AP63" s="48"/>
      <c r="AQ63" s="48"/>
      <c r="AR63" s="48"/>
    </row>
    <row r="64" spans="1:44" s="49" customFormat="1" ht="60" customHeight="1" x14ac:dyDescent="0.25">
      <c r="A64" s="130" t="s">
        <v>213</v>
      </c>
      <c r="B64" s="74" t="s">
        <v>95</v>
      </c>
      <c r="C64" s="137" t="s">
        <v>278</v>
      </c>
      <c r="D64" s="200"/>
      <c r="E64" s="200">
        <f>E65</f>
        <v>6899614.8899999997</v>
      </c>
      <c r="F64" s="368"/>
      <c r="G64" s="9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8"/>
      <c r="AM64" s="48"/>
      <c r="AN64" s="48"/>
      <c r="AO64" s="48"/>
      <c r="AP64" s="48"/>
      <c r="AQ64" s="48"/>
      <c r="AR64" s="48"/>
    </row>
    <row r="65" spans="1:44" s="7" customFormat="1" ht="69" customHeight="1" x14ac:dyDescent="0.25">
      <c r="A65" s="455" t="s">
        <v>1411</v>
      </c>
      <c r="B65" s="74" t="s">
        <v>95</v>
      </c>
      <c r="C65" s="135" t="s">
        <v>279</v>
      </c>
      <c r="D65" s="198"/>
      <c r="E65" s="198">
        <v>6899614.8899999997</v>
      </c>
      <c r="F65" s="366"/>
      <c r="G65" s="9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6"/>
      <c r="AN65" s="6"/>
      <c r="AO65" s="6"/>
      <c r="AP65" s="6"/>
      <c r="AQ65" s="6"/>
      <c r="AR65" s="6"/>
    </row>
    <row r="66" spans="1:44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200"/>
      <c r="E66" s="200">
        <f>E67</f>
        <v>0</v>
      </c>
      <c r="F66" s="368">
        <f>D66-E66</f>
        <v>0</v>
      </c>
      <c r="G66" s="9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8"/>
      <c r="AM66" s="48"/>
      <c r="AN66" s="48"/>
      <c r="AO66" s="48"/>
      <c r="AP66" s="48"/>
      <c r="AQ66" s="48"/>
      <c r="AR66" s="48"/>
    </row>
    <row r="67" spans="1:44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8"/>
      <c r="E67" s="198"/>
      <c r="F67" s="366">
        <f>D67-E67</f>
        <v>0</v>
      </c>
      <c r="G67" s="9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6"/>
      <c r="AN67" s="6"/>
      <c r="AO67" s="6"/>
      <c r="AP67" s="6"/>
      <c r="AQ67" s="6"/>
      <c r="AR67" s="6"/>
    </row>
    <row r="68" spans="1:44" s="49" customFormat="1" ht="42" customHeight="1" x14ac:dyDescent="0.25">
      <c r="A68" s="455" t="s">
        <v>1412</v>
      </c>
      <c r="B68" s="74" t="s">
        <v>95</v>
      </c>
      <c r="C68" s="142" t="s">
        <v>1091</v>
      </c>
      <c r="D68" s="199"/>
      <c r="E68" s="199">
        <f>E69</f>
        <v>481593</v>
      </c>
      <c r="F68" s="368"/>
      <c r="G68" s="9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8"/>
      <c r="AM68" s="48"/>
      <c r="AN68" s="48"/>
      <c r="AO68" s="48"/>
      <c r="AP68" s="48"/>
      <c r="AQ68" s="48"/>
      <c r="AR68" s="48"/>
    </row>
    <row r="69" spans="1:44" s="7" customFormat="1" ht="34.5" x14ac:dyDescent="0.25">
      <c r="A69" s="132" t="s">
        <v>214</v>
      </c>
      <c r="B69" s="74" t="s">
        <v>95</v>
      </c>
      <c r="C69" s="135" t="s">
        <v>281</v>
      </c>
      <c r="D69" s="198"/>
      <c r="E69" s="198">
        <v>481593</v>
      </c>
      <c r="F69" s="366"/>
      <c r="G69" s="9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6"/>
      <c r="AN69" s="6"/>
      <c r="AO69" s="6"/>
      <c r="AP69" s="6"/>
      <c r="AQ69" s="6"/>
      <c r="AR69" s="6"/>
    </row>
    <row r="70" spans="1:44" s="49" customFormat="1" ht="79.5" x14ac:dyDescent="0.25">
      <c r="A70" s="455" t="s">
        <v>1413</v>
      </c>
      <c r="B70" s="74" t="s">
        <v>95</v>
      </c>
      <c r="C70" s="138" t="s">
        <v>1316</v>
      </c>
      <c r="D70" s="200">
        <v>2862200</v>
      </c>
      <c r="E70" s="200">
        <f>E72</f>
        <v>1426235.34</v>
      </c>
      <c r="F70" s="368">
        <f>D70-E70</f>
        <v>1435964.66</v>
      </c>
      <c r="G70" s="9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8"/>
      <c r="AM70" s="48"/>
      <c r="AN70" s="48"/>
      <c r="AO70" s="48"/>
      <c r="AP70" s="48"/>
      <c r="AQ70" s="48"/>
      <c r="AR70" s="48"/>
    </row>
    <row r="71" spans="1:44" s="49" customFormat="1" ht="68.25" x14ac:dyDescent="0.25">
      <c r="A71" s="455" t="s">
        <v>1414</v>
      </c>
      <c r="B71" s="74" t="s">
        <v>95</v>
      </c>
      <c r="C71" s="138" t="s">
        <v>1092</v>
      </c>
      <c r="D71" s="200"/>
      <c r="E71" s="200">
        <f>E72</f>
        <v>1426235.34</v>
      </c>
      <c r="F71" s="368"/>
      <c r="G71" s="92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8"/>
      <c r="AM71" s="48"/>
      <c r="AN71" s="48"/>
      <c r="AO71" s="48"/>
      <c r="AP71" s="48"/>
      <c r="AQ71" s="48"/>
      <c r="AR71" s="48"/>
    </row>
    <row r="72" spans="1:44" s="7" customFormat="1" ht="69.75" customHeight="1" x14ac:dyDescent="0.25">
      <c r="A72" s="455" t="s">
        <v>1415</v>
      </c>
      <c r="B72" s="74" t="s">
        <v>95</v>
      </c>
      <c r="C72" s="135" t="s">
        <v>311</v>
      </c>
      <c r="D72" s="198"/>
      <c r="E72" s="198">
        <v>1426235.34</v>
      </c>
      <c r="F72" s="366"/>
      <c r="G72" s="9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6"/>
      <c r="AN72" s="6"/>
      <c r="AO72" s="6"/>
      <c r="AP72" s="6"/>
      <c r="AQ72" s="6"/>
      <c r="AR72" s="6"/>
    </row>
    <row r="73" spans="1:44" s="408" customFormat="1" ht="23.25" hidden="1" customHeight="1" x14ac:dyDescent="0.25">
      <c r="A73" s="457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8"/>
      <c r="G73" s="40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07"/>
      <c r="AM73" s="407"/>
      <c r="AN73" s="407"/>
      <c r="AO73" s="407"/>
      <c r="AP73" s="407"/>
      <c r="AQ73" s="407"/>
      <c r="AR73" s="407"/>
    </row>
    <row r="74" spans="1:44" s="408" customFormat="1" ht="10.5" hidden="1" customHeight="1" x14ac:dyDescent="0.25">
      <c r="A74" s="457" t="s">
        <v>308</v>
      </c>
      <c r="B74" s="74" t="s">
        <v>95</v>
      </c>
      <c r="C74" s="458" t="s">
        <v>328</v>
      </c>
      <c r="D74" s="459">
        <f>D76</f>
        <v>0</v>
      </c>
      <c r="E74" s="459">
        <f>E75</f>
        <v>0</v>
      </c>
      <c r="F74" s="460"/>
      <c r="G74" s="40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07"/>
      <c r="AM74" s="407"/>
      <c r="AN74" s="407"/>
      <c r="AO74" s="407"/>
      <c r="AP74" s="407"/>
      <c r="AQ74" s="407"/>
      <c r="AR74" s="407"/>
    </row>
    <row r="75" spans="1:44" s="408" customFormat="1" ht="14.25" hidden="1" customHeight="1" x14ac:dyDescent="0.25">
      <c r="A75" s="455" t="s">
        <v>1416</v>
      </c>
      <c r="B75" s="74" t="s">
        <v>95</v>
      </c>
      <c r="C75" s="461" t="s">
        <v>1424</v>
      </c>
      <c r="D75" s="68">
        <f>D76</f>
        <v>0</v>
      </c>
      <c r="E75" s="68">
        <f>E76</f>
        <v>0</v>
      </c>
      <c r="F75" s="365"/>
      <c r="G75" s="40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07"/>
      <c r="AM75" s="407"/>
      <c r="AN75" s="407"/>
      <c r="AO75" s="407"/>
      <c r="AP75" s="407"/>
      <c r="AQ75" s="407"/>
      <c r="AR75" s="407"/>
    </row>
    <row r="76" spans="1:44" s="408" customFormat="1" ht="12.75" hidden="1" customHeight="1" x14ac:dyDescent="0.25">
      <c r="A76" s="350" t="s">
        <v>310</v>
      </c>
      <c r="B76" s="74" t="s">
        <v>95</v>
      </c>
      <c r="C76" s="462" t="s">
        <v>307</v>
      </c>
      <c r="D76" s="463">
        <v>0</v>
      </c>
      <c r="E76" s="463">
        <v>0</v>
      </c>
      <c r="F76" s="464"/>
      <c r="G76" s="40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07"/>
      <c r="AM76" s="407"/>
      <c r="AN76" s="407"/>
      <c r="AO76" s="407"/>
      <c r="AP76" s="407"/>
      <c r="AQ76" s="407"/>
      <c r="AR76" s="407"/>
    </row>
    <row r="77" spans="1:44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7">
        <f>D78+D81</f>
        <v>7500000</v>
      </c>
      <c r="E77" s="197">
        <f>E78+E81</f>
        <v>2149856.4</v>
      </c>
      <c r="F77" s="368">
        <f>D77-E77</f>
        <v>5350143.5999999996</v>
      </c>
      <c r="G77" s="91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9"/>
      <c r="AM77" s="59"/>
      <c r="AN77" s="59"/>
      <c r="AO77" s="59"/>
      <c r="AP77" s="59"/>
      <c r="AQ77" s="59"/>
      <c r="AR77" s="59"/>
    </row>
    <row r="78" spans="1:44" s="49" customFormat="1" ht="75" customHeight="1" x14ac:dyDescent="0.25">
      <c r="A78" s="157" t="s">
        <v>216</v>
      </c>
      <c r="B78" s="74" t="s">
        <v>95</v>
      </c>
      <c r="C78" s="134" t="s">
        <v>283</v>
      </c>
      <c r="D78" s="200">
        <v>0</v>
      </c>
      <c r="E78" s="200">
        <f>E79</f>
        <v>169224.75</v>
      </c>
      <c r="F78" s="368"/>
      <c r="G78" s="92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8"/>
      <c r="AM78" s="48"/>
      <c r="AN78" s="48"/>
      <c r="AO78" s="48"/>
      <c r="AP78" s="48"/>
      <c r="AQ78" s="48"/>
      <c r="AR78" s="48"/>
    </row>
    <row r="79" spans="1:44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8">
        <v>0</v>
      </c>
      <c r="E79" s="198">
        <f>E80</f>
        <v>169224.75</v>
      </c>
      <c r="F79" s="368"/>
      <c r="G79" s="9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6"/>
      <c r="AN79" s="6"/>
      <c r="AO79" s="6"/>
      <c r="AP79" s="6"/>
      <c r="AQ79" s="6"/>
      <c r="AR79" s="6"/>
    </row>
    <row r="80" spans="1:44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8">
        <v>0</v>
      </c>
      <c r="E80" s="198">
        <v>169224.75</v>
      </c>
      <c r="F80" s="368"/>
      <c r="G80" s="9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6"/>
      <c r="AN80" s="6"/>
      <c r="AO80" s="6"/>
      <c r="AP80" s="6"/>
      <c r="AQ80" s="6"/>
      <c r="AR80" s="6"/>
    </row>
    <row r="81" spans="1:44" s="49" customFormat="1" ht="24" customHeight="1" x14ac:dyDescent="0.25">
      <c r="A81" s="455" t="s">
        <v>1417</v>
      </c>
      <c r="B81" s="74" t="s">
        <v>95</v>
      </c>
      <c r="C81" s="134" t="s">
        <v>285</v>
      </c>
      <c r="D81" s="200">
        <v>7500000</v>
      </c>
      <c r="E81" s="200">
        <f>E82</f>
        <v>1980631.65</v>
      </c>
      <c r="F81" s="368">
        <f>D81-E81</f>
        <v>5519368.3499999996</v>
      </c>
      <c r="G81" s="92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8"/>
      <c r="AM81" s="48"/>
      <c r="AN81" s="48"/>
      <c r="AO81" s="48"/>
      <c r="AP81" s="48"/>
      <c r="AQ81" s="48"/>
      <c r="AR81" s="48"/>
    </row>
    <row r="82" spans="1:44" s="49" customFormat="1" ht="37.5" customHeight="1" x14ac:dyDescent="0.25">
      <c r="A82" s="455" t="s">
        <v>1418</v>
      </c>
      <c r="B82" s="74" t="s">
        <v>95</v>
      </c>
      <c r="C82" s="134" t="s">
        <v>286</v>
      </c>
      <c r="D82" s="200"/>
      <c r="E82" s="200">
        <f>E83</f>
        <v>1980631.65</v>
      </c>
      <c r="F82" s="368"/>
      <c r="G82" s="9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8"/>
      <c r="AM82" s="48"/>
      <c r="AN82" s="48"/>
      <c r="AO82" s="48"/>
      <c r="AP82" s="48"/>
      <c r="AQ82" s="48"/>
      <c r="AR82" s="48"/>
    </row>
    <row r="83" spans="1:44" s="7" customFormat="1" ht="48.75" customHeight="1" x14ac:dyDescent="0.25">
      <c r="A83" s="455" t="s">
        <v>1419</v>
      </c>
      <c r="B83" s="74" t="s">
        <v>95</v>
      </c>
      <c r="C83" s="135" t="s">
        <v>287</v>
      </c>
      <c r="D83" s="198"/>
      <c r="E83" s="198">
        <v>1980631.65</v>
      </c>
      <c r="F83" s="366"/>
      <c r="G83" s="9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6"/>
      <c r="AN83" s="6"/>
      <c r="AO83" s="6"/>
      <c r="AP83" s="6"/>
      <c r="AQ83" s="6"/>
      <c r="AR83" s="6"/>
    </row>
    <row r="84" spans="1:44" s="60" customFormat="1" ht="14.25" customHeight="1" x14ac:dyDescent="0.25">
      <c r="A84" s="349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688906.2</v>
      </c>
      <c r="F84" s="368"/>
      <c r="G84" s="91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59"/>
      <c r="AN84" s="59"/>
      <c r="AO84" s="59"/>
      <c r="AP84" s="59"/>
      <c r="AQ84" s="59"/>
      <c r="AR84" s="59"/>
    </row>
    <row r="85" spans="1:44" s="49" customFormat="1" ht="50.25" customHeight="1" x14ac:dyDescent="0.25">
      <c r="A85" s="466" t="s">
        <v>1570</v>
      </c>
      <c r="B85" s="74" t="s">
        <v>95</v>
      </c>
      <c r="C85" s="135" t="s">
        <v>1567</v>
      </c>
      <c r="D85" s="198">
        <f>D86</f>
        <v>0</v>
      </c>
      <c r="E85" s="198">
        <f>E86</f>
        <v>20000</v>
      </c>
      <c r="F85" s="366"/>
      <c r="G85" s="9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8"/>
      <c r="AM85" s="48"/>
      <c r="AN85" s="48"/>
      <c r="AO85" s="48"/>
      <c r="AP85" s="48"/>
      <c r="AQ85" s="48"/>
      <c r="AR85" s="48"/>
    </row>
    <row r="86" spans="1:44" s="49" customFormat="1" ht="49.5" customHeight="1" x14ac:dyDescent="0.25">
      <c r="A86" s="466" t="s">
        <v>1571</v>
      </c>
      <c r="B86" s="74" t="s">
        <v>95</v>
      </c>
      <c r="C86" s="135" t="s">
        <v>1568</v>
      </c>
      <c r="D86" s="198"/>
      <c r="E86" s="198">
        <f>E87</f>
        <v>20000</v>
      </c>
      <c r="F86" s="366"/>
      <c r="G86" s="9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8"/>
      <c r="AM86" s="48"/>
      <c r="AN86" s="48"/>
      <c r="AO86" s="48"/>
      <c r="AP86" s="48"/>
      <c r="AQ86" s="48"/>
      <c r="AR86" s="48"/>
    </row>
    <row r="87" spans="1:44" s="49" customFormat="1" ht="75" customHeight="1" x14ac:dyDescent="0.25">
      <c r="A87" s="466" t="s">
        <v>1572</v>
      </c>
      <c r="B87" s="74" t="s">
        <v>95</v>
      </c>
      <c r="C87" s="135" t="s">
        <v>1569</v>
      </c>
      <c r="D87" s="198"/>
      <c r="E87" s="198">
        <v>20000</v>
      </c>
      <c r="F87" s="366"/>
      <c r="G87" s="9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8"/>
      <c r="AM87" s="48"/>
      <c r="AN87" s="48"/>
      <c r="AO87" s="48"/>
      <c r="AP87" s="48"/>
      <c r="AQ87" s="48"/>
      <c r="AR87" s="48"/>
    </row>
    <row r="88" spans="1:44" s="49" customFormat="1" ht="36.75" customHeight="1" x14ac:dyDescent="0.25">
      <c r="A88" s="466" t="s">
        <v>1580</v>
      </c>
      <c r="B88" s="74" t="s">
        <v>95</v>
      </c>
      <c r="C88" s="135" t="s">
        <v>1578</v>
      </c>
      <c r="D88" s="198">
        <f>D89</f>
        <v>0</v>
      </c>
      <c r="E88" s="198">
        <f>E89</f>
        <v>1000</v>
      </c>
      <c r="F88" s="366"/>
      <c r="G88" s="9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8"/>
      <c r="AM88" s="48"/>
      <c r="AN88" s="48"/>
      <c r="AO88" s="48"/>
      <c r="AP88" s="48"/>
      <c r="AQ88" s="48"/>
      <c r="AR88" s="48"/>
    </row>
    <row r="89" spans="1:44" s="49" customFormat="1" ht="49.5" customHeight="1" x14ac:dyDescent="0.25">
      <c r="A89" s="466" t="s">
        <v>1581</v>
      </c>
      <c r="B89" s="74" t="s">
        <v>95</v>
      </c>
      <c r="C89" s="135" t="s">
        <v>1579</v>
      </c>
      <c r="D89" s="198"/>
      <c r="E89" s="198">
        <v>1000</v>
      </c>
      <c r="F89" s="366"/>
      <c r="G89" s="92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8"/>
      <c r="AM89" s="48"/>
      <c r="AN89" s="48"/>
      <c r="AO89" s="48"/>
      <c r="AP89" s="48"/>
      <c r="AQ89" s="48"/>
      <c r="AR89" s="48"/>
    </row>
    <row r="90" spans="1:44" s="497" customFormat="1" ht="75" hidden="1" customHeight="1" x14ac:dyDescent="0.25">
      <c r="A90" s="490" t="s">
        <v>1572</v>
      </c>
      <c r="B90" s="491" t="s">
        <v>95</v>
      </c>
      <c r="C90" s="492"/>
      <c r="D90" s="338"/>
      <c r="E90" s="338">
        <v>0</v>
      </c>
      <c r="F90" s="493"/>
      <c r="G90" s="494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6"/>
      <c r="AM90" s="496"/>
      <c r="AN90" s="496"/>
      <c r="AO90" s="496"/>
      <c r="AP90" s="496"/>
      <c r="AQ90" s="496"/>
      <c r="AR90" s="496"/>
    </row>
    <row r="91" spans="1:44" s="49" customFormat="1" ht="94.5" customHeight="1" x14ac:dyDescent="0.25">
      <c r="A91" s="465" t="s">
        <v>1532</v>
      </c>
      <c r="B91" s="74" t="s">
        <v>95</v>
      </c>
      <c r="C91" s="135" t="s">
        <v>1565</v>
      </c>
      <c r="D91" s="198">
        <f>D92</f>
        <v>0</v>
      </c>
      <c r="E91" s="198">
        <f>E92</f>
        <v>649306.19999999995</v>
      </c>
      <c r="F91" s="366"/>
      <c r="G91" s="92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8"/>
      <c r="AM91" s="48"/>
      <c r="AN91" s="48"/>
      <c r="AO91" s="48"/>
      <c r="AP91" s="48"/>
      <c r="AQ91" s="48"/>
      <c r="AR91" s="48"/>
    </row>
    <row r="92" spans="1:44" s="49" customFormat="1" ht="84" customHeight="1" x14ac:dyDescent="0.25">
      <c r="A92" s="465" t="s">
        <v>1533</v>
      </c>
      <c r="B92" s="74" t="s">
        <v>95</v>
      </c>
      <c r="C92" s="135" t="s">
        <v>1535</v>
      </c>
      <c r="D92" s="198"/>
      <c r="E92" s="198">
        <f>E93</f>
        <v>649306.19999999995</v>
      </c>
      <c r="F92" s="366"/>
      <c r="G92" s="92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8"/>
      <c r="AM92" s="48"/>
      <c r="AN92" s="48"/>
      <c r="AO92" s="48"/>
      <c r="AP92" s="48"/>
      <c r="AQ92" s="48"/>
      <c r="AR92" s="48"/>
    </row>
    <row r="93" spans="1:44" s="49" customFormat="1" ht="75" customHeight="1" x14ac:dyDescent="0.25">
      <c r="A93" s="466" t="s">
        <v>1534</v>
      </c>
      <c r="B93" s="74" t="s">
        <v>95</v>
      </c>
      <c r="C93" s="135" t="s">
        <v>1536</v>
      </c>
      <c r="D93" s="198"/>
      <c r="E93" s="198">
        <v>649306.19999999995</v>
      </c>
      <c r="F93" s="366"/>
      <c r="G93" s="92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8"/>
      <c r="AM93" s="48"/>
      <c r="AN93" s="48"/>
      <c r="AO93" s="48"/>
      <c r="AP93" s="48"/>
      <c r="AQ93" s="48"/>
      <c r="AR93" s="48"/>
    </row>
    <row r="94" spans="1:44" s="49" customFormat="1" ht="26.25" customHeight="1" x14ac:dyDescent="0.25">
      <c r="A94" s="466" t="s">
        <v>1553</v>
      </c>
      <c r="B94" s="74" t="s">
        <v>95</v>
      </c>
      <c r="C94" s="135" t="s">
        <v>1566</v>
      </c>
      <c r="D94" s="198">
        <f>D95</f>
        <v>0</v>
      </c>
      <c r="E94" s="198">
        <f>E95</f>
        <v>18600</v>
      </c>
      <c r="F94" s="366"/>
      <c r="G94" s="92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8"/>
      <c r="AM94" s="48"/>
      <c r="AN94" s="48"/>
      <c r="AO94" s="48"/>
      <c r="AP94" s="48"/>
      <c r="AQ94" s="48"/>
      <c r="AR94" s="48"/>
    </row>
    <row r="95" spans="1:44" s="49" customFormat="1" ht="78.75" customHeight="1" x14ac:dyDescent="0.25">
      <c r="A95" s="466" t="s">
        <v>1554</v>
      </c>
      <c r="B95" s="74" t="s">
        <v>95</v>
      </c>
      <c r="C95" s="135" t="s">
        <v>1544</v>
      </c>
      <c r="D95" s="198">
        <f>D96</f>
        <v>0</v>
      </c>
      <c r="E95" s="198">
        <f>E96</f>
        <v>18600</v>
      </c>
      <c r="F95" s="366"/>
      <c r="G95" s="9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8"/>
      <c r="AM95" s="48"/>
      <c r="AN95" s="48"/>
      <c r="AO95" s="48"/>
      <c r="AP95" s="48"/>
      <c r="AQ95" s="48"/>
      <c r="AR95" s="48"/>
    </row>
    <row r="96" spans="1:44" s="49" customFormat="1" ht="122.25" customHeight="1" x14ac:dyDescent="0.25">
      <c r="A96" s="465" t="s">
        <v>1545</v>
      </c>
      <c r="B96" s="74" t="s">
        <v>95</v>
      </c>
      <c r="C96" s="135" t="s">
        <v>1552</v>
      </c>
      <c r="D96" s="198"/>
      <c r="E96" s="198">
        <v>18600</v>
      </c>
      <c r="F96" s="366"/>
      <c r="G96" s="92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8"/>
      <c r="AM96" s="48"/>
      <c r="AN96" s="48"/>
      <c r="AO96" s="48"/>
      <c r="AP96" s="48"/>
      <c r="AQ96" s="48"/>
      <c r="AR96" s="48"/>
    </row>
    <row r="97" spans="1:44" s="49" customFormat="1" ht="57.75" hidden="1" customHeight="1" x14ac:dyDescent="0.25">
      <c r="A97" s="132" t="s">
        <v>1343</v>
      </c>
      <c r="B97" s="74" t="s">
        <v>95</v>
      </c>
      <c r="C97" s="135" t="s">
        <v>1342</v>
      </c>
      <c r="D97" s="198">
        <f>D98</f>
        <v>0</v>
      </c>
      <c r="E97" s="198">
        <f>E98</f>
        <v>0</v>
      </c>
      <c r="F97" s="366"/>
      <c r="G97" s="92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8"/>
      <c r="AM97" s="48"/>
      <c r="AN97" s="48"/>
      <c r="AO97" s="48"/>
      <c r="AP97" s="48"/>
      <c r="AQ97" s="48"/>
      <c r="AR97" s="48"/>
    </row>
    <row r="98" spans="1:44" s="49" customFormat="1" ht="60.75" hidden="1" customHeight="1" x14ac:dyDescent="0.25">
      <c r="A98" s="132" t="s">
        <v>1344</v>
      </c>
      <c r="B98" s="74" t="s">
        <v>95</v>
      </c>
      <c r="C98" s="135" t="s">
        <v>1341</v>
      </c>
      <c r="D98" s="198"/>
      <c r="E98" s="198">
        <v>0</v>
      </c>
      <c r="F98" s="366"/>
      <c r="G98" s="92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8"/>
      <c r="AM98" s="48"/>
      <c r="AN98" s="48"/>
      <c r="AO98" s="48"/>
      <c r="AP98" s="48"/>
      <c r="AQ98" s="48"/>
      <c r="AR98" s="48"/>
    </row>
    <row r="99" spans="1:44" s="49" customFormat="1" ht="39" hidden="1" customHeight="1" x14ac:dyDescent="0.25">
      <c r="A99" s="132" t="s">
        <v>218</v>
      </c>
      <c r="B99" s="74" t="s">
        <v>95</v>
      </c>
      <c r="C99" s="135" t="s">
        <v>289</v>
      </c>
      <c r="D99" s="198">
        <v>0</v>
      </c>
      <c r="E99" s="198">
        <v>0</v>
      </c>
      <c r="F99" s="366"/>
      <c r="G99" s="92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8"/>
      <c r="AM99" s="48"/>
      <c r="AN99" s="48"/>
      <c r="AO99" s="48"/>
      <c r="AP99" s="48"/>
      <c r="AQ99" s="48"/>
      <c r="AR99" s="48"/>
    </row>
    <row r="100" spans="1:44" s="7" customFormat="1" ht="77.25" hidden="1" customHeight="1" x14ac:dyDescent="0.25">
      <c r="A100" s="132" t="s">
        <v>219</v>
      </c>
      <c r="B100" s="74" t="s">
        <v>95</v>
      </c>
      <c r="C100" s="135" t="s">
        <v>290</v>
      </c>
      <c r="D100" s="198"/>
      <c r="E100" s="198">
        <v>0</v>
      </c>
      <c r="F100" s="368"/>
      <c r="G100" s="9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6"/>
      <c r="AN100" s="6"/>
      <c r="AO100" s="6"/>
      <c r="AP100" s="6"/>
      <c r="AQ100" s="6"/>
      <c r="AR100" s="6"/>
    </row>
    <row r="101" spans="1:44" s="49" customFormat="1" ht="30.75" hidden="1" customHeight="1" x14ac:dyDescent="0.25">
      <c r="A101" s="132" t="s">
        <v>1455</v>
      </c>
      <c r="B101" s="74" t="s">
        <v>95</v>
      </c>
      <c r="C101" s="135" t="s">
        <v>1465</v>
      </c>
      <c r="D101" s="198">
        <v>0</v>
      </c>
      <c r="E101" s="198">
        <v>0</v>
      </c>
      <c r="F101" s="366"/>
      <c r="G101" s="9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8"/>
      <c r="AM101" s="48"/>
      <c r="AN101" s="48"/>
      <c r="AO101" s="48"/>
      <c r="AP101" s="48"/>
      <c r="AQ101" s="48"/>
      <c r="AR101" s="48"/>
    </row>
    <row r="102" spans="1:44" s="49" customFormat="1" ht="39" hidden="1" customHeight="1" x14ac:dyDescent="0.25">
      <c r="A102" s="132" t="s">
        <v>1454</v>
      </c>
      <c r="B102" s="74" t="s">
        <v>95</v>
      </c>
      <c r="C102" s="135" t="s">
        <v>1466</v>
      </c>
      <c r="D102" s="198">
        <v>0</v>
      </c>
      <c r="E102" s="198">
        <v>0</v>
      </c>
      <c r="F102" s="366">
        <f>D102</f>
        <v>0</v>
      </c>
      <c r="G102" s="92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8"/>
      <c r="AM102" s="48"/>
      <c r="AN102" s="48"/>
      <c r="AO102" s="48"/>
      <c r="AP102" s="48"/>
      <c r="AQ102" s="48"/>
      <c r="AR102" s="48"/>
    </row>
    <row r="103" spans="1:44" s="60" customFormat="1" x14ac:dyDescent="0.25">
      <c r="A103" s="130" t="s">
        <v>220</v>
      </c>
      <c r="B103" s="74" t="s">
        <v>95</v>
      </c>
      <c r="C103" s="137" t="s">
        <v>291</v>
      </c>
      <c r="D103" s="197">
        <f>D106</f>
        <v>320000</v>
      </c>
      <c r="E103" s="197">
        <f>E104+E106</f>
        <v>297166.82</v>
      </c>
      <c r="F103" s="368">
        <f>D103-E103</f>
        <v>22833.179999999993</v>
      </c>
      <c r="G103" s="91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9"/>
      <c r="AM103" s="59"/>
      <c r="AN103" s="59"/>
      <c r="AO103" s="59"/>
      <c r="AP103" s="59"/>
      <c r="AQ103" s="59"/>
      <c r="AR103" s="59"/>
    </row>
    <row r="104" spans="1:44" s="78" customFormat="1" ht="15" hidden="1" customHeight="1" x14ac:dyDescent="0.25">
      <c r="A104" s="339" t="s">
        <v>101</v>
      </c>
      <c r="B104" s="74" t="s">
        <v>95</v>
      </c>
      <c r="C104" s="138" t="s">
        <v>293</v>
      </c>
      <c r="D104" s="340"/>
      <c r="E104" s="345">
        <f>E105</f>
        <v>0</v>
      </c>
      <c r="F104" s="369"/>
      <c r="G104" s="94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7"/>
      <c r="AM104" s="77"/>
      <c r="AN104" s="77"/>
      <c r="AO104" s="77"/>
      <c r="AP104" s="77"/>
      <c r="AQ104" s="77"/>
      <c r="AR104" s="77"/>
    </row>
    <row r="105" spans="1:44" s="78" customFormat="1" ht="24" hidden="1" customHeight="1" x14ac:dyDescent="0.25">
      <c r="A105" s="136" t="s">
        <v>102</v>
      </c>
      <c r="B105" s="74" t="s">
        <v>95</v>
      </c>
      <c r="C105" s="142" t="s">
        <v>303</v>
      </c>
      <c r="D105" s="341"/>
      <c r="E105" s="346">
        <v>0</v>
      </c>
      <c r="F105" s="370"/>
      <c r="G105" s="94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7"/>
      <c r="AM105" s="77"/>
      <c r="AN105" s="77"/>
      <c r="AO105" s="77"/>
      <c r="AP105" s="77"/>
      <c r="AQ105" s="77"/>
      <c r="AR105" s="77"/>
    </row>
    <row r="106" spans="1:44" s="7" customFormat="1" ht="15" customHeight="1" x14ac:dyDescent="0.25">
      <c r="A106" s="132" t="s">
        <v>103</v>
      </c>
      <c r="B106" s="74" t="s">
        <v>95</v>
      </c>
      <c r="C106" s="135" t="s">
        <v>292</v>
      </c>
      <c r="D106" s="198">
        <f>120000+200000</f>
        <v>320000</v>
      </c>
      <c r="E106" s="198">
        <f>E107</f>
        <v>297166.82</v>
      </c>
      <c r="F106" s="367">
        <f>D106-E106</f>
        <v>22833.179999999993</v>
      </c>
      <c r="G106" s="9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6"/>
      <c r="AM106" s="6"/>
      <c r="AN106" s="6"/>
      <c r="AO106" s="6"/>
      <c r="AP106" s="6"/>
      <c r="AQ106" s="6"/>
      <c r="AR106" s="6"/>
    </row>
    <row r="107" spans="1:44" s="7" customFormat="1" ht="23.25" x14ac:dyDescent="0.25">
      <c r="A107" s="132" t="s">
        <v>182</v>
      </c>
      <c r="B107" s="74" t="s">
        <v>95</v>
      </c>
      <c r="C107" s="135" t="s">
        <v>294</v>
      </c>
      <c r="D107" s="198"/>
      <c r="E107" s="198">
        <v>297166.82</v>
      </c>
      <c r="F107" s="366"/>
      <c r="G107" s="9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6"/>
      <c r="AM107" s="6"/>
      <c r="AN107" s="6"/>
      <c r="AO107" s="6"/>
      <c r="AP107" s="6"/>
      <c r="AQ107" s="6"/>
      <c r="AR107" s="6"/>
    </row>
    <row r="108" spans="1:44" s="78" customFormat="1" x14ac:dyDescent="0.25">
      <c r="A108" s="130" t="s">
        <v>317</v>
      </c>
      <c r="B108" s="74" t="s">
        <v>95</v>
      </c>
      <c r="C108" s="137" t="s">
        <v>323</v>
      </c>
      <c r="D108" s="201">
        <f>D109+D147+D154+D150</f>
        <v>74029569.599999994</v>
      </c>
      <c r="E108" s="345">
        <f>E109+E147+E154+E150</f>
        <v>33600403.810000002</v>
      </c>
      <c r="F108" s="365">
        <f>D108-E108</f>
        <v>40429165.789999992</v>
      </c>
      <c r="G108" s="94"/>
      <c r="H108" s="212">
        <f>E109-E108</f>
        <v>-398658.79000000283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7"/>
      <c r="AM108" s="77"/>
      <c r="AN108" s="77"/>
      <c r="AO108" s="77"/>
      <c r="AP108" s="77"/>
      <c r="AQ108" s="77"/>
      <c r="AR108" s="77"/>
    </row>
    <row r="109" spans="1:44" s="60" customFormat="1" ht="34.5" x14ac:dyDescent="0.25">
      <c r="A109" s="467" t="s">
        <v>1420</v>
      </c>
      <c r="B109" s="74" t="s">
        <v>95</v>
      </c>
      <c r="C109" s="137" t="s">
        <v>324</v>
      </c>
      <c r="D109" s="201">
        <f>D110+D113+D131+D136</f>
        <v>74029569.599999994</v>
      </c>
      <c r="E109" s="345">
        <f>E110+E113+E131+E136</f>
        <v>33201745.02</v>
      </c>
      <c r="F109" s="365">
        <f>D109-E109</f>
        <v>40827824.579999998</v>
      </c>
      <c r="G109" s="91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9"/>
      <c r="AM109" s="59"/>
      <c r="AN109" s="59"/>
      <c r="AO109" s="59"/>
      <c r="AP109" s="59"/>
      <c r="AQ109" s="59"/>
      <c r="AR109" s="59"/>
    </row>
    <row r="110" spans="1:44" s="39" customFormat="1" ht="22.5" customHeight="1" x14ac:dyDescent="0.25">
      <c r="A110" s="132" t="s">
        <v>1118</v>
      </c>
      <c r="B110" s="74" t="s">
        <v>95</v>
      </c>
      <c r="C110" s="135" t="s">
        <v>1371</v>
      </c>
      <c r="D110" s="198">
        <f>D111</f>
        <v>28044200</v>
      </c>
      <c r="E110" s="198">
        <f>E111</f>
        <v>24363120</v>
      </c>
      <c r="F110" s="366">
        <f>D110-E110</f>
        <v>3681080</v>
      </c>
      <c r="G110" s="9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8"/>
      <c r="AM110" s="38"/>
      <c r="AN110" s="38"/>
      <c r="AO110" s="38"/>
      <c r="AP110" s="38"/>
      <c r="AQ110" s="38"/>
      <c r="AR110" s="38"/>
    </row>
    <row r="111" spans="1:44" s="49" customFormat="1" ht="18" customHeight="1" x14ac:dyDescent="0.25">
      <c r="A111" s="132" t="s">
        <v>221</v>
      </c>
      <c r="B111" s="74" t="s">
        <v>95</v>
      </c>
      <c r="C111" s="141" t="s">
        <v>1372</v>
      </c>
      <c r="D111" s="199">
        <f>D112</f>
        <v>28044200</v>
      </c>
      <c r="E111" s="199">
        <f>E112</f>
        <v>24363120</v>
      </c>
      <c r="F111" s="366">
        <f t="shared" ref="F111:F119" si="6">D111-E111</f>
        <v>3681080</v>
      </c>
      <c r="G111" s="9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8"/>
      <c r="AM111" s="48"/>
      <c r="AN111" s="48"/>
      <c r="AO111" s="48"/>
      <c r="AP111" s="48"/>
      <c r="AQ111" s="48"/>
      <c r="AR111" s="48"/>
    </row>
    <row r="112" spans="1:44" s="7" customFormat="1" ht="24.75" customHeight="1" x14ac:dyDescent="0.25">
      <c r="A112" s="132" t="s">
        <v>222</v>
      </c>
      <c r="B112" s="74" t="s">
        <v>95</v>
      </c>
      <c r="C112" s="135" t="s">
        <v>1373</v>
      </c>
      <c r="D112" s="198">
        <v>28044200</v>
      </c>
      <c r="E112" s="198">
        <v>24363120</v>
      </c>
      <c r="F112" s="366">
        <f t="shared" si="6"/>
        <v>3681080</v>
      </c>
      <c r="G112" s="9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6"/>
      <c r="AM112" s="6"/>
      <c r="AN112" s="6"/>
      <c r="AO112" s="6"/>
      <c r="AP112" s="6"/>
      <c r="AQ112" s="6"/>
      <c r="AR112" s="6"/>
    </row>
    <row r="113" spans="1:16384" s="39" customFormat="1" ht="26.25" customHeight="1" x14ac:dyDescent="0.25">
      <c r="A113" s="455" t="s">
        <v>1421</v>
      </c>
      <c r="B113" s="74" t="s">
        <v>95</v>
      </c>
      <c r="C113" s="134" t="s">
        <v>1374</v>
      </c>
      <c r="D113" s="200">
        <f>D120+D129+D118+D122+D126</f>
        <v>45173309.600000001</v>
      </c>
      <c r="E113" s="200">
        <f>E120+E129+E118+E122+E126</f>
        <v>8226940.0199999996</v>
      </c>
      <c r="F113" s="368">
        <f t="shared" si="6"/>
        <v>36946369.579999998</v>
      </c>
      <c r="G113" s="91"/>
      <c r="H113" s="477">
        <f>D113+D131</f>
        <v>45985369.600000001</v>
      </c>
      <c r="I113" s="477">
        <f>E113+E131</f>
        <v>8838625.0199999996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8"/>
      <c r="AM113" s="38"/>
      <c r="AN113" s="38"/>
      <c r="AO113" s="38"/>
      <c r="AP113" s="38"/>
      <c r="AQ113" s="38"/>
      <c r="AR113" s="38"/>
    </row>
    <row r="114" spans="1:16384" s="42" customFormat="1" ht="37.5" hidden="1" customHeight="1" x14ac:dyDescent="0.25">
      <c r="A114" s="51" t="s">
        <v>104</v>
      </c>
      <c r="B114" s="74" t="s">
        <v>95</v>
      </c>
      <c r="C114" s="138" t="s">
        <v>913</v>
      </c>
      <c r="D114" s="201">
        <f>D115</f>
        <v>0</v>
      </c>
      <c r="E114" s="201">
        <f>E115</f>
        <v>0</v>
      </c>
      <c r="F114" s="365">
        <f t="shared" si="6"/>
        <v>0</v>
      </c>
      <c r="G114" s="384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1"/>
      <c r="AM114" s="41"/>
      <c r="AN114" s="41"/>
      <c r="AO114" s="41"/>
      <c r="AP114" s="41"/>
      <c r="AQ114" s="41"/>
      <c r="AR114" s="41"/>
    </row>
    <row r="115" spans="1:16384" s="42" customFormat="1" ht="34.5" hidden="1" customHeight="1" x14ac:dyDescent="0.25">
      <c r="A115" s="50" t="s">
        <v>313</v>
      </c>
      <c r="B115" s="74" t="s">
        <v>95</v>
      </c>
      <c r="C115" s="142" t="s">
        <v>312</v>
      </c>
      <c r="D115" s="202"/>
      <c r="E115" s="203"/>
      <c r="F115" s="366">
        <f t="shared" si="6"/>
        <v>0</v>
      </c>
      <c r="G115" s="384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41"/>
      <c r="AN115" s="41"/>
      <c r="AO115" s="41"/>
      <c r="AP115" s="41"/>
      <c r="AQ115" s="41"/>
      <c r="AR115" s="41"/>
    </row>
    <row r="116" spans="1:16384" s="42" customFormat="1" ht="33.75" hidden="1" customHeight="1" x14ac:dyDescent="0.25">
      <c r="A116" s="51" t="s">
        <v>314</v>
      </c>
      <c r="B116" s="74" t="s">
        <v>95</v>
      </c>
      <c r="C116" s="138" t="s">
        <v>914</v>
      </c>
      <c r="D116" s="201">
        <f>D117</f>
        <v>0</v>
      </c>
      <c r="E116" s="201">
        <f>E117</f>
        <v>0</v>
      </c>
      <c r="F116" s="365">
        <f t="shared" si="6"/>
        <v>0</v>
      </c>
      <c r="G116" s="384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1"/>
      <c r="AM116" s="41"/>
      <c r="AN116" s="41"/>
      <c r="AO116" s="41"/>
      <c r="AP116" s="41"/>
      <c r="AQ116" s="41"/>
      <c r="AR116" s="41"/>
    </row>
    <row r="117" spans="1:16384" s="42" customFormat="1" ht="34.5" hidden="1" customHeight="1" x14ac:dyDescent="0.25">
      <c r="A117" s="50" t="s">
        <v>315</v>
      </c>
      <c r="B117" s="74" t="s">
        <v>95</v>
      </c>
      <c r="C117" s="142" t="s">
        <v>915</v>
      </c>
      <c r="D117" s="202"/>
      <c r="E117" s="203"/>
      <c r="F117" s="366">
        <f t="shared" si="6"/>
        <v>0</v>
      </c>
      <c r="G117" s="384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41"/>
      <c r="AN117" s="41"/>
      <c r="AO117" s="41"/>
      <c r="AP117" s="41"/>
      <c r="AQ117" s="41"/>
      <c r="AR117" s="41"/>
    </row>
    <row r="118" spans="1:16384" s="7" customFormat="1" ht="44.25" customHeight="1" x14ac:dyDescent="0.25">
      <c r="A118" s="156" t="s">
        <v>1120</v>
      </c>
      <c r="B118" s="74" t="s">
        <v>95</v>
      </c>
      <c r="C118" s="151" t="s">
        <v>1450</v>
      </c>
      <c r="D118" s="201">
        <f>D119</f>
        <v>11625000</v>
      </c>
      <c r="E118" s="201">
        <f>E119</f>
        <v>0</v>
      </c>
      <c r="F118" s="365">
        <f t="shared" si="6"/>
        <v>11625000</v>
      </c>
      <c r="G118" s="9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6"/>
      <c r="AM118" s="6"/>
      <c r="AN118" s="6"/>
      <c r="AO118" s="6"/>
      <c r="AP118" s="6"/>
      <c r="AQ118" s="6"/>
      <c r="AR118" s="6"/>
    </row>
    <row r="119" spans="1:16384" s="7" customFormat="1" ht="47.25" customHeight="1" x14ac:dyDescent="0.25">
      <c r="A119" s="50" t="s">
        <v>1093</v>
      </c>
      <c r="B119" s="74" t="s">
        <v>95</v>
      </c>
      <c r="C119" s="142" t="s">
        <v>1451</v>
      </c>
      <c r="D119" s="202">
        <v>11625000</v>
      </c>
      <c r="E119" s="203">
        <v>0</v>
      </c>
      <c r="F119" s="366">
        <f t="shared" si="6"/>
        <v>11625000</v>
      </c>
      <c r="G119" s="9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6"/>
      <c r="AM119" s="6"/>
      <c r="AN119" s="6"/>
      <c r="AO119" s="6"/>
      <c r="AP119" s="6"/>
      <c r="AQ119" s="6"/>
      <c r="AR119" s="6"/>
    </row>
    <row r="120" spans="1:16384" s="39" customFormat="1" ht="76.5" customHeight="1" x14ac:dyDescent="0.25">
      <c r="A120" s="455" t="s">
        <v>1422</v>
      </c>
      <c r="B120" s="74" t="s">
        <v>95</v>
      </c>
      <c r="C120" s="134" t="s">
        <v>1375</v>
      </c>
      <c r="D120" s="200">
        <f>D121</f>
        <v>11969000</v>
      </c>
      <c r="E120" s="200">
        <f>E121</f>
        <v>2629235.4700000002</v>
      </c>
      <c r="F120" s="368">
        <f>D120-E120</f>
        <v>9339764.5299999993</v>
      </c>
      <c r="G120" s="9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8"/>
      <c r="AM120" s="38"/>
      <c r="AN120" s="38"/>
      <c r="AO120" s="38"/>
      <c r="AP120" s="38"/>
      <c r="AQ120" s="38"/>
      <c r="AR120" s="38"/>
    </row>
    <row r="121" spans="1:16384" s="7" customFormat="1" ht="78.75" customHeight="1" x14ac:dyDescent="0.25">
      <c r="A121" s="455" t="s">
        <v>1423</v>
      </c>
      <c r="B121" s="74" t="s">
        <v>95</v>
      </c>
      <c r="C121" s="135" t="s">
        <v>1376</v>
      </c>
      <c r="D121" s="204">
        <v>11969000</v>
      </c>
      <c r="E121" s="204">
        <v>2629235.4700000002</v>
      </c>
      <c r="F121" s="371"/>
      <c r="G121" s="9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6"/>
      <c r="AM121" s="6"/>
      <c r="AN121" s="6"/>
      <c r="AO121" s="6"/>
      <c r="AP121" s="6"/>
      <c r="AQ121" s="6"/>
      <c r="AR121" s="6"/>
    </row>
    <row r="122" spans="1:16384" s="42" customFormat="1" ht="37.5" hidden="1" customHeight="1" x14ac:dyDescent="0.25">
      <c r="A122" s="51" t="s">
        <v>1283</v>
      </c>
      <c r="B122" s="74" t="s">
        <v>95</v>
      </c>
      <c r="C122" s="138" t="s">
        <v>1282</v>
      </c>
      <c r="D122" s="201">
        <f>D123</f>
        <v>0</v>
      </c>
      <c r="E122" s="201">
        <f>E123</f>
        <v>0</v>
      </c>
      <c r="F122" s="365"/>
      <c r="G122" s="384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1"/>
      <c r="AM122" s="41"/>
      <c r="AN122" s="41"/>
      <c r="AO122" s="41"/>
      <c r="AP122" s="41"/>
      <c r="AQ122" s="41"/>
      <c r="AR122" s="41"/>
    </row>
    <row r="123" spans="1:16384" s="42" customFormat="1" ht="34.5" hidden="1" customHeight="1" x14ac:dyDescent="0.25">
      <c r="A123" s="50" t="s">
        <v>1284</v>
      </c>
      <c r="B123" s="74" t="s">
        <v>95</v>
      </c>
      <c r="C123" s="142" t="s">
        <v>1281</v>
      </c>
      <c r="D123" s="202">
        <v>0</v>
      </c>
      <c r="E123" s="203">
        <v>0</v>
      </c>
      <c r="F123" s="366"/>
      <c r="G123" s="384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1"/>
      <c r="AM123" s="41"/>
      <c r="AN123" s="41"/>
      <c r="AO123" s="41"/>
      <c r="AP123" s="41"/>
      <c r="AQ123" s="41"/>
      <c r="AR123" s="41"/>
    </row>
    <row r="124" spans="1:16384" s="42" customFormat="1" ht="33.75" hidden="1" customHeight="1" x14ac:dyDescent="0.25">
      <c r="A124" s="51" t="s">
        <v>314</v>
      </c>
      <c r="B124" s="74" t="s">
        <v>95</v>
      </c>
      <c r="C124" s="138" t="s">
        <v>914</v>
      </c>
      <c r="D124" s="201">
        <f>D125</f>
        <v>0</v>
      </c>
      <c r="E124" s="201">
        <f>E125</f>
        <v>0</v>
      </c>
      <c r="F124" s="365"/>
      <c r="G124" s="384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1"/>
      <c r="AM124" s="41"/>
      <c r="AN124" s="41"/>
      <c r="AO124" s="41"/>
      <c r="AP124" s="41"/>
      <c r="AQ124" s="41"/>
      <c r="AR124" s="41"/>
    </row>
    <row r="125" spans="1:16384" s="42" customFormat="1" ht="27" hidden="1" customHeight="1" x14ac:dyDescent="0.25">
      <c r="A125" s="50" t="s">
        <v>315</v>
      </c>
      <c r="B125" s="74" t="s">
        <v>95</v>
      </c>
      <c r="C125" s="142" t="s">
        <v>915</v>
      </c>
      <c r="D125" s="202"/>
      <c r="E125" s="203"/>
      <c r="F125" s="366"/>
      <c r="G125" s="384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1"/>
      <c r="AM125" s="41"/>
      <c r="AN125" s="41"/>
      <c r="AO125" s="41"/>
      <c r="AP125" s="41"/>
      <c r="AQ125" s="41"/>
      <c r="AR125" s="41"/>
    </row>
    <row r="126" spans="1:16384" s="7" customFormat="1" ht="49.5" hidden="1" customHeight="1" x14ac:dyDescent="0.25">
      <c r="A126" s="156" t="s">
        <v>1186</v>
      </c>
      <c r="B126" s="74" t="s">
        <v>95</v>
      </c>
      <c r="C126" s="151" t="s">
        <v>1452</v>
      </c>
      <c r="D126" s="201">
        <f>D127</f>
        <v>0</v>
      </c>
      <c r="E126" s="201">
        <f>E127</f>
        <v>0</v>
      </c>
      <c r="F126" s="368">
        <f>D126-E126</f>
        <v>0</v>
      </c>
      <c r="G126" s="90" t="s">
        <v>1290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6"/>
      <c r="AM126" s="6"/>
      <c r="AN126" s="6"/>
      <c r="AO126" s="6"/>
      <c r="AP126" s="6"/>
      <c r="AQ126" s="6"/>
      <c r="AR126" s="6"/>
    </row>
    <row r="127" spans="1:16384" s="7" customFormat="1" ht="39.75" hidden="1" customHeight="1" x14ac:dyDescent="0.25">
      <c r="A127" s="50" t="s">
        <v>1483</v>
      </c>
      <c r="B127" s="74" t="s">
        <v>95</v>
      </c>
      <c r="C127" s="142" t="s">
        <v>1453</v>
      </c>
      <c r="D127" s="202">
        <v>0</v>
      </c>
      <c r="E127" s="203">
        <v>0</v>
      </c>
      <c r="F127" s="366"/>
      <c r="G127" s="9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6"/>
      <c r="AM127" s="6"/>
      <c r="AN127" s="6"/>
      <c r="AO127" s="6"/>
      <c r="AP127" s="6"/>
      <c r="AQ127" s="6"/>
      <c r="AR127" s="6"/>
    </row>
    <row r="128" spans="1:16384" s="42" customFormat="1" ht="42.75" hidden="1" customHeight="1" x14ac:dyDescent="0.25">
      <c r="A128" s="130" t="s">
        <v>1119</v>
      </c>
      <c r="B128" s="74" t="s">
        <v>95</v>
      </c>
      <c r="C128" s="134" t="s">
        <v>1061</v>
      </c>
      <c r="D128" s="207"/>
      <c r="E128" s="207"/>
      <c r="F128" s="372">
        <f>D128-E128</f>
        <v>0</v>
      </c>
      <c r="G128" s="389"/>
      <c r="H128" s="390"/>
      <c r="I128" s="388"/>
      <c r="J128" s="214"/>
      <c r="K128" s="389"/>
      <c r="L128" s="390"/>
      <c r="M128" s="388"/>
      <c r="N128" s="214"/>
      <c r="O128" s="389"/>
      <c r="P128" s="390"/>
      <c r="Q128" s="388"/>
      <c r="R128" s="214"/>
      <c r="S128" s="389"/>
      <c r="T128" s="390"/>
      <c r="U128" s="388"/>
      <c r="V128" s="214"/>
      <c r="W128" s="389"/>
      <c r="X128" s="390"/>
      <c r="Y128" s="388"/>
      <c r="Z128" s="214"/>
      <c r="AA128" s="389"/>
      <c r="AB128" s="390"/>
      <c r="AC128" s="388"/>
      <c r="AD128" s="214"/>
      <c r="AE128" s="389"/>
      <c r="AF128" s="390"/>
      <c r="AG128" s="388"/>
      <c r="AH128" s="214"/>
      <c r="AI128" s="389"/>
      <c r="AJ128" s="390"/>
      <c r="AK128" s="388"/>
      <c r="AL128" s="214"/>
      <c r="AM128" s="389"/>
      <c r="AN128" s="390"/>
      <c r="AO128" s="388"/>
      <c r="AP128" s="214"/>
      <c r="AQ128" s="389"/>
      <c r="AR128" s="390"/>
      <c r="AS128" s="388"/>
      <c r="AT128" s="214"/>
      <c r="AU128" s="389"/>
      <c r="AV128" s="390"/>
      <c r="AW128" s="388"/>
      <c r="AX128" s="214"/>
      <c r="AY128" s="389"/>
      <c r="AZ128" s="390"/>
      <c r="BA128" s="388"/>
      <c r="BB128" s="214"/>
      <c r="BC128" s="389"/>
      <c r="BD128" s="390"/>
      <c r="BE128" s="388"/>
      <c r="BF128" s="214"/>
      <c r="BG128" s="389"/>
      <c r="BH128" s="390"/>
      <c r="BI128" s="388"/>
      <c r="BJ128" s="214"/>
      <c r="BK128" s="389"/>
      <c r="BL128" s="390"/>
      <c r="BM128" s="388"/>
      <c r="BN128" s="214"/>
      <c r="BO128" s="389"/>
      <c r="BP128" s="390"/>
      <c r="BQ128" s="388"/>
      <c r="BR128" s="214"/>
      <c r="BS128" s="389"/>
      <c r="BT128" s="390"/>
      <c r="BU128" s="388"/>
      <c r="BV128" s="214"/>
      <c r="BW128" s="389"/>
      <c r="BX128" s="390"/>
      <c r="BY128" s="388"/>
      <c r="BZ128" s="214"/>
      <c r="CA128" s="389"/>
      <c r="CB128" s="390"/>
      <c r="CC128" s="388"/>
      <c r="CD128" s="214"/>
      <c r="CE128" s="389"/>
      <c r="CF128" s="390"/>
      <c r="CG128" s="388"/>
      <c r="CH128" s="214"/>
      <c r="CI128" s="389"/>
      <c r="CJ128" s="390"/>
      <c r="CK128" s="388"/>
      <c r="CL128" s="214"/>
      <c r="CM128" s="389"/>
      <c r="CN128" s="390"/>
      <c r="CO128" s="388"/>
      <c r="CP128" s="214"/>
      <c r="CQ128" s="389"/>
      <c r="CR128" s="390"/>
      <c r="CS128" s="388"/>
      <c r="CT128" s="214"/>
      <c r="CU128" s="389"/>
      <c r="CV128" s="390"/>
      <c r="CW128" s="388"/>
      <c r="CX128" s="214"/>
      <c r="CY128" s="389"/>
      <c r="CZ128" s="390"/>
      <c r="DA128" s="388"/>
      <c r="DB128" s="214"/>
      <c r="DC128" s="389"/>
      <c r="DD128" s="390"/>
      <c r="DE128" s="388"/>
      <c r="DF128" s="214"/>
      <c r="DG128" s="389"/>
      <c r="DH128" s="390"/>
      <c r="DI128" s="388"/>
      <c r="DJ128" s="214"/>
      <c r="DK128" s="389"/>
      <c r="DL128" s="390"/>
      <c r="DM128" s="388"/>
      <c r="DN128" s="214"/>
      <c r="DO128" s="389"/>
      <c r="DP128" s="390"/>
      <c r="DQ128" s="388"/>
      <c r="DR128" s="214"/>
      <c r="DS128" s="389"/>
      <c r="DT128" s="390"/>
      <c r="DU128" s="388"/>
      <c r="DV128" s="214"/>
      <c r="DW128" s="389"/>
      <c r="DX128" s="390"/>
      <c r="DY128" s="388"/>
      <c r="DZ128" s="214"/>
      <c r="EA128" s="389"/>
      <c r="EB128" s="390"/>
      <c r="EC128" s="388"/>
      <c r="ED128" s="214"/>
      <c r="EE128" s="389"/>
      <c r="EF128" s="390"/>
      <c r="EG128" s="388"/>
      <c r="EH128" s="214"/>
      <c r="EI128" s="389"/>
      <c r="EJ128" s="390"/>
      <c r="EK128" s="388"/>
      <c r="EL128" s="214"/>
      <c r="EM128" s="389"/>
      <c r="EN128" s="390"/>
      <c r="EO128" s="388"/>
      <c r="EP128" s="214"/>
      <c r="EQ128" s="389"/>
      <c r="ER128" s="390"/>
      <c r="ES128" s="388"/>
      <c r="ET128" s="214"/>
      <c r="EU128" s="389"/>
      <c r="EV128" s="390"/>
      <c r="EW128" s="388"/>
      <c r="EX128" s="214"/>
      <c r="EY128" s="389"/>
      <c r="EZ128" s="390"/>
      <c r="FA128" s="388"/>
      <c r="FB128" s="214"/>
      <c r="FC128" s="389"/>
      <c r="FD128" s="390"/>
      <c r="FE128" s="388"/>
      <c r="FF128" s="214"/>
      <c r="FG128" s="389"/>
      <c r="FH128" s="390"/>
      <c r="FI128" s="388"/>
      <c r="FJ128" s="214"/>
      <c r="FK128" s="389"/>
      <c r="FL128" s="390"/>
      <c r="FM128" s="388"/>
      <c r="FN128" s="214"/>
      <c r="FO128" s="389"/>
      <c r="FP128" s="390"/>
      <c r="FQ128" s="388"/>
      <c r="FR128" s="214"/>
      <c r="FS128" s="389"/>
      <c r="FT128" s="390"/>
      <c r="FU128" s="388"/>
      <c r="FV128" s="214"/>
      <c r="FW128" s="389"/>
      <c r="FX128" s="390"/>
      <c r="FY128" s="388"/>
      <c r="FZ128" s="214"/>
      <c r="GA128" s="389"/>
      <c r="GB128" s="390"/>
      <c r="GC128" s="388"/>
      <c r="GD128" s="214"/>
      <c r="GE128" s="389"/>
      <c r="GF128" s="390"/>
      <c r="GG128" s="388"/>
      <c r="GH128" s="214"/>
      <c r="GI128" s="389"/>
      <c r="GJ128" s="390"/>
      <c r="GK128" s="388"/>
      <c r="GL128" s="214"/>
      <c r="GM128" s="389"/>
      <c r="GN128" s="390"/>
      <c r="GO128" s="388"/>
      <c r="GP128" s="214"/>
      <c r="GQ128" s="389"/>
      <c r="GR128" s="390"/>
      <c r="GS128" s="388"/>
      <c r="GT128" s="214"/>
      <c r="GU128" s="389"/>
      <c r="GV128" s="390"/>
      <c r="GW128" s="388"/>
      <c r="GX128" s="214"/>
      <c r="GY128" s="389"/>
      <c r="GZ128" s="390"/>
      <c r="HA128" s="388"/>
      <c r="HB128" s="214"/>
      <c r="HC128" s="389"/>
      <c r="HD128" s="390"/>
      <c r="HE128" s="388"/>
      <c r="HF128" s="214"/>
      <c r="HG128" s="389"/>
      <c r="HH128" s="390"/>
      <c r="HI128" s="388"/>
      <c r="HJ128" s="214"/>
      <c r="HK128" s="389"/>
      <c r="HL128" s="390"/>
      <c r="HM128" s="388"/>
      <c r="HN128" s="214"/>
      <c r="HO128" s="389"/>
      <c r="HP128" s="390"/>
      <c r="HQ128" s="388"/>
      <c r="HR128" s="214"/>
      <c r="HS128" s="389"/>
      <c r="HT128" s="390"/>
      <c r="HU128" s="388"/>
      <c r="HV128" s="214"/>
      <c r="HW128" s="389"/>
      <c r="HX128" s="390"/>
      <c r="HY128" s="388"/>
      <c r="HZ128" s="214"/>
      <c r="IA128" s="389"/>
      <c r="IB128" s="390"/>
      <c r="IC128" s="388"/>
      <c r="ID128" s="214"/>
      <c r="IE128" s="389"/>
      <c r="IF128" s="390"/>
      <c r="IG128" s="388"/>
      <c r="IH128" s="214"/>
      <c r="II128" s="389"/>
      <c r="IJ128" s="390"/>
      <c r="IK128" s="388"/>
      <c r="IL128" s="214"/>
      <c r="IM128" s="389"/>
      <c r="IN128" s="390"/>
      <c r="IO128" s="388"/>
      <c r="IP128" s="214"/>
      <c r="IQ128" s="389"/>
      <c r="IR128" s="390"/>
      <c r="IS128" s="388"/>
      <c r="IT128" s="214"/>
      <c r="IU128" s="389"/>
      <c r="IV128" s="390"/>
      <c r="IW128" s="388"/>
      <c r="IX128" s="214"/>
      <c r="IY128" s="389"/>
      <c r="IZ128" s="390"/>
      <c r="JA128" s="388"/>
      <c r="JB128" s="214"/>
      <c r="JC128" s="389"/>
      <c r="JD128" s="390"/>
      <c r="JE128" s="388"/>
      <c r="JF128" s="214"/>
      <c r="JG128" s="389"/>
      <c r="JH128" s="390"/>
      <c r="JI128" s="388"/>
      <c r="JJ128" s="214"/>
      <c r="JK128" s="389"/>
      <c r="JL128" s="390"/>
      <c r="JM128" s="388"/>
      <c r="JN128" s="214"/>
      <c r="JO128" s="389"/>
      <c r="JP128" s="390"/>
      <c r="JQ128" s="388"/>
      <c r="JR128" s="214"/>
      <c r="JS128" s="389"/>
      <c r="JT128" s="390"/>
      <c r="JU128" s="388"/>
      <c r="JV128" s="214"/>
      <c r="JW128" s="389"/>
      <c r="JX128" s="390"/>
      <c r="JY128" s="388"/>
      <c r="JZ128" s="214"/>
      <c r="KA128" s="389"/>
      <c r="KB128" s="390"/>
      <c r="KC128" s="388"/>
      <c r="KD128" s="214"/>
      <c r="KE128" s="389"/>
      <c r="KF128" s="390"/>
      <c r="KG128" s="388"/>
      <c r="KH128" s="214"/>
      <c r="KI128" s="389"/>
      <c r="KJ128" s="390"/>
      <c r="KK128" s="388"/>
      <c r="KL128" s="214"/>
      <c r="KM128" s="389"/>
      <c r="KN128" s="390"/>
      <c r="KO128" s="388"/>
      <c r="KP128" s="214"/>
      <c r="KQ128" s="389"/>
      <c r="KR128" s="390"/>
      <c r="KS128" s="388"/>
      <c r="KT128" s="214"/>
      <c r="KU128" s="389"/>
      <c r="KV128" s="390"/>
      <c r="KW128" s="388"/>
      <c r="KX128" s="214"/>
      <c r="KY128" s="389"/>
      <c r="KZ128" s="390"/>
      <c r="LA128" s="388"/>
      <c r="LB128" s="214"/>
      <c r="LC128" s="389"/>
      <c r="LD128" s="390"/>
      <c r="LE128" s="388"/>
      <c r="LF128" s="214"/>
      <c r="LG128" s="389"/>
      <c r="LH128" s="390"/>
      <c r="LI128" s="388"/>
      <c r="LJ128" s="214"/>
      <c r="LK128" s="389"/>
      <c r="LL128" s="390"/>
      <c r="LM128" s="388"/>
      <c r="LN128" s="214"/>
      <c r="LO128" s="389"/>
      <c r="LP128" s="390"/>
      <c r="LQ128" s="388"/>
      <c r="LR128" s="214"/>
      <c r="LS128" s="389"/>
      <c r="LT128" s="390"/>
      <c r="LU128" s="388"/>
      <c r="LV128" s="214"/>
      <c r="LW128" s="389"/>
      <c r="LX128" s="390"/>
      <c r="LY128" s="388"/>
      <c r="LZ128" s="214"/>
      <c r="MA128" s="389"/>
      <c r="MB128" s="390"/>
      <c r="MC128" s="388"/>
      <c r="MD128" s="214"/>
      <c r="ME128" s="389"/>
      <c r="MF128" s="390"/>
      <c r="MG128" s="388"/>
      <c r="MH128" s="214"/>
      <c r="MI128" s="389"/>
      <c r="MJ128" s="390"/>
      <c r="MK128" s="388"/>
      <c r="ML128" s="214"/>
      <c r="MM128" s="389"/>
      <c r="MN128" s="390"/>
      <c r="MO128" s="388"/>
      <c r="MP128" s="214"/>
      <c r="MQ128" s="389"/>
      <c r="MR128" s="390"/>
      <c r="MS128" s="388"/>
      <c r="MT128" s="214"/>
      <c r="MU128" s="389"/>
      <c r="MV128" s="390"/>
      <c r="MW128" s="388"/>
      <c r="MX128" s="214"/>
      <c r="MY128" s="389"/>
      <c r="MZ128" s="390"/>
      <c r="NA128" s="388"/>
      <c r="NB128" s="214"/>
      <c r="NC128" s="389"/>
      <c r="ND128" s="390"/>
      <c r="NE128" s="388"/>
      <c r="NF128" s="214"/>
      <c r="NG128" s="389"/>
      <c r="NH128" s="390"/>
      <c r="NI128" s="388"/>
      <c r="NJ128" s="214"/>
      <c r="NK128" s="389"/>
      <c r="NL128" s="390"/>
      <c r="NM128" s="388"/>
      <c r="NN128" s="214"/>
      <c r="NO128" s="389"/>
      <c r="NP128" s="390"/>
      <c r="NQ128" s="388"/>
      <c r="NR128" s="214"/>
      <c r="NS128" s="389"/>
      <c r="NT128" s="390"/>
      <c r="NU128" s="388"/>
      <c r="NV128" s="214"/>
      <c r="NW128" s="389"/>
      <c r="NX128" s="390"/>
      <c r="NY128" s="388"/>
      <c r="NZ128" s="214"/>
      <c r="OA128" s="389"/>
      <c r="OB128" s="390"/>
      <c r="OC128" s="388"/>
      <c r="OD128" s="214"/>
      <c r="OE128" s="389"/>
      <c r="OF128" s="390"/>
      <c r="OG128" s="388"/>
      <c r="OH128" s="214"/>
      <c r="OI128" s="389"/>
      <c r="OJ128" s="390"/>
      <c r="OK128" s="388"/>
      <c r="OL128" s="214"/>
      <c r="OM128" s="389"/>
      <c r="ON128" s="390"/>
      <c r="OO128" s="388"/>
      <c r="OP128" s="214"/>
      <c r="OQ128" s="389"/>
      <c r="OR128" s="390"/>
      <c r="OS128" s="388"/>
      <c r="OT128" s="214"/>
      <c r="OU128" s="389"/>
      <c r="OV128" s="390"/>
      <c r="OW128" s="388"/>
      <c r="OX128" s="214"/>
      <c r="OY128" s="389"/>
      <c r="OZ128" s="390"/>
      <c r="PA128" s="388"/>
      <c r="PB128" s="214"/>
      <c r="PC128" s="389"/>
      <c r="PD128" s="390"/>
      <c r="PE128" s="388"/>
      <c r="PF128" s="214"/>
      <c r="PG128" s="389"/>
      <c r="PH128" s="390"/>
      <c r="PI128" s="388"/>
      <c r="PJ128" s="214"/>
      <c r="PK128" s="389"/>
      <c r="PL128" s="390"/>
      <c r="PM128" s="388"/>
      <c r="PN128" s="214"/>
      <c r="PO128" s="389"/>
      <c r="PP128" s="390"/>
      <c r="PQ128" s="388"/>
      <c r="PR128" s="214"/>
      <c r="PS128" s="389"/>
      <c r="PT128" s="390"/>
      <c r="PU128" s="388"/>
      <c r="PV128" s="214"/>
      <c r="PW128" s="389"/>
      <c r="PX128" s="390"/>
      <c r="PY128" s="388"/>
      <c r="PZ128" s="214"/>
      <c r="QA128" s="389"/>
      <c r="QB128" s="390"/>
      <c r="QC128" s="388"/>
      <c r="QD128" s="214"/>
      <c r="QE128" s="389"/>
      <c r="QF128" s="390"/>
      <c r="QG128" s="388"/>
      <c r="QH128" s="214"/>
      <c r="QI128" s="389"/>
      <c r="QJ128" s="390"/>
      <c r="QK128" s="388"/>
      <c r="QL128" s="214"/>
      <c r="QM128" s="389"/>
      <c r="QN128" s="390"/>
      <c r="QO128" s="388"/>
      <c r="QP128" s="214"/>
      <c r="QQ128" s="389"/>
      <c r="QR128" s="390"/>
      <c r="QS128" s="388"/>
      <c r="QT128" s="214"/>
      <c r="QU128" s="389"/>
      <c r="QV128" s="390"/>
      <c r="QW128" s="388"/>
      <c r="QX128" s="214"/>
      <c r="QY128" s="389"/>
      <c r="QZ128" s="390"/>
      <c r="RA128" s="388"/>
      <c r="RB128" s="214"/>
      <c r="RC128" s="389"/>
      <c r="RD128" s="390"/>
      <c r="RE128" s="388"/>
      <c r="RF128" s="214"/>
      <c r="RG128" s="389"/>
      <c r="RH128" s="390"/>
      <c r="RI128" s="388"/>
      <c r="RJ128" s="214"/>
      <c r="RK128" s="389"/>
      <c r="RL128" s="390"/>
      <c r="RM128" s="388"/>
      <c r="RN128" s="214"/>
      <c r="RO128" s="389"/>
      <c r="RP128" s="390"/>
      <c r="RQ128" s="388"/>
      <c r="RR128" s="214"/>
      <c r="RS128" s="389"/>
      <c r="RT128" s="390"/>
      <c r="RU128" s="388"/>
      <c r="RV128" s="214"/>
      <c r="RW128" s="389"/>
      <c r="RX128" s="390"/>
      <c r="RY128" s="388"/>
      <c r="RZ128" s="214"/>
      <c r="SA128" s="389"/>
      <c r="SB128" s="390"/>
      <c r="SC128" s="388"/>
      <c r="SD128" s="214"/>
      <c r="SE128" s="389"/>
      <c r="SF128" s="390"/>
      <c r="SG128" s="388"/>
      <c r="SH128" s="214"/>
      <c r="SI128" s="389"/>
      <c r="SJ128" s="390"/>
      <c r="SK128" s="388"/>
      <c r="SL128" s="214"/>
      <c r="SM128" s="389"/>
      <c r="SN128" s="390"/>
      <c r="SO128" s="388"/>
      <c r="SP128" s="214"/>
      <c r="SQ128" s="389"/>
      <c r="SR128" s="390"/>
      <c r="SS128" s="388"/>
      <c r="ST128" s="214"/>
      <c r="SU128" s="389"/>
      <c r="SV128" s="390"/>
      <c r="SW128" s="388"/>
      <c r="SX128" s="214"/>
      <c r="SY128" s="389"/>
      <c r="SZ128" s="390"/>
      <c r="TA128" s="388"/>
      <c r="TB128" s="214"/>
      <c r="TC128" s="389"/>
      <c r="TD128" s="390"/>
      <c r="TE128" s="388"/>
      <c r="TF128" s="214"/>
      <c r="TG128" s="389"/>
      <c r="TH128" s="390"/>
      <c r="TI128" s="388"/>
      <c r="TJ128" s="214"/>
      <c r="TK128" s="389"/>
      <c r="TL128" s="390"/>
      <c r="TM128" s="388"/>
      <c r="TN128" s="214"/>
      <c r="TO128" s="389"/>
      <c r="TP128" s="390"/>
      <c r="TQ128" s="388"/>
      <c r="TR128" s="214"/>
      <c r="TS128" s="389"/>
      <c r="TT128" s="390"/>
      <c r="TU128" s="388"/>
      <c r="TV128" s="214"/>
      <c r="TW128" s="389"/>
      <c r="TX128" s="390"/>
      <c r="TY128" s="388"/>
      <c r="TZ128" s="214"/>
      <c r="UA128" s="389"/>
      <c r="UB128" s="390"/>
      <c r="UC128" s="388"/>
      <c r="UD128" s="214"/>
      <c r="UE128" s="389"/>
      <c r="UF128" s="390"/>
      <c r="UG128" s="388"/>
      <c r="UH128" s="214"/>
      <c r="UI128" s="389"/>
      <c r="UJ128" s="390"/>
      <c r="UK128" s="388"/>
      <c r="UL128" s="214"/>
      <c r="UM128" s="389"/>
      <c r="UN128" s="390"/>
      <c r="UO128" s="388"/>
      <c r="UP128" s="214"/>
      <c r="UQ128" s="389"/>
      <c r="UR128" s="390"/>
      <c r="US128" s="388"/>
      <c r="UT128" s="214"/>
      <c r="UU128" s="389"/>
      <c r="UV128" s="390"/>
      <c r="UW128" s="388"/>
      <c r="UX128" s="214"/>
      <c r="UY128" s="389"/>
      <c r="UZ128" s="390"/>
      <c r="VA128" s="388"/>
      <c r="VB128" s="214"/>
      <c r="VC128" s="389"/>
      <c r="VD128" s="390"/>
      <c r="VE128" s="388"/>
      <c r="VF128" s="214"/>
      <c r="VG128" s="389"/>
      <c r="VH128" s="390"/>
      <c r="VI128" s="388"/>
      <c r="VJ128" s="214"/>
      <c r="VK128" s="389"/>
      <c r="VL128" s="390"/>
      <c r="VM128" s="388"/>
      <c r="VN128" s="214"/>
      <c r="VO128" s="389"/>
      <c r="VP128" s="390"/>
      <c r="VQ128" s="388"/>
      <c r="VR128" s="214"/>
      <c r="VS128" s="389"/>
      <c r="VT128" s="390"/>
      <c r="VU128" s="388"/>
      <c r="VV128" s="214"/>
      <c r="VW128" s="389"/>
      <c r="VX128" s="390"/>
      <c r="VY128" s="388"/>
      <c r="VZ128" s="214"/>
      <c r="WA128" s="389"/>
      <c r="WB128" s="390"/>
      <c r="WC128" s="388"/>
      <c r="WD128" s="214"/>
      <c r="WE128" s="389"/>
      <c r="WF128" s="390"/>
      <c r="WG128" s="388"/>
      <c r="WH128" s="214"/>
      <c r="WI128" s="389"/>
      <c r="WJ128" s="390"/>
      <c r="WK128" s="388"/>
      <c r="WL128" s="214"/>
      <c r="WM128" s="389"/>
      <c r="WN128" s="390"/>
      <c r="WO128" s="388"/>
      <c r="WP128" s="214"/>
      <c r="WQ128" s="389"/>
      <c r="WR128" s="390"/>
      <c r="WS128" s="388"/>
      <c r="WT128" s="214"/>
      <c r="WU128" s="389"/>
      <c r="WV128" s="390"/>
      <c r="WW128" s="388"/>
      <c r="WX128" s="214"/>
      <c r="WY128" s="389"/>
      <c r="WZ128" s="390"/>
      <c r="XA128" s="388"/>
      <c r="XB128" s="214"/>
      <c r="XC128" s="389"/>
      <c r="XD128" s="390"/>
      <c r="XE128" s="388"/>
      <c r="XF128" s="214"/>
      <c r="XG128" s="389"/>
      <c r="XH128" s="390"/>
      <c r="XI128" s="388"/>
      <c r="XJ128" s="214"/>
      <c r="XK128" s="389"/>
      <c r="XL128" s="390"/>
      <c r="XM128" s="388"/>
      <c r="XN128" s="214"/>
      <c r="XO128" s="389"/>
      <c r="XP128" s="390"/>
      <c r="XQ128" s="388"/>
      <c r="XR128" s="214"/>
      <c r="XS128" s="389"/>
      <c r="XT128" s="390"/>
      <c r="XU128" s="388"/>
      <c r="XV128" s="214"/>
      <c r="XW128" s="389"/>
      <c r="XX128" s="390"/>
      <c r="XY128" s="388"/>
      <c r="XZ128" s="214"/>
      <c r="YA128" s="389"/>
      <c r="YB128" s="390"/>
      <c r="YC128" s="388"/>
      <c r="YD128" s="214"/>
      <c r="YE128" s="389"/>
      <c r="YF128" s="390"/>
      <c r="YG128" s="388"/>
      <c r="YH128" s="214"/>
      <c r="YI128" s="389"/>
      <c r="YJ128" s="390"/>
      <c r="YK128" s="388"/>
      <c r="YL128" s="214"/>
      <c r="YM128" s="389"/>
      <c r="YN128" s="390"/>
      <c r="YO128" s="388"/>
      <c r="YP128" s="214"/>
      <c r="YQ128" s="389"/>
      <c r="YR128" s="390"/>
      <c r="YS128" s="388"/>
      <c r="YT128" s="214"/>
      <c r="YU128" s="389"/>
      <c r="YV128" s="390"/>
      <c r="YW128" s="388"/>
      <c r="YX128" s="214"/>
      <c r="YY128" s="389"/>
      <c r="YZ128" s="390"/>
      <c r="ZA128" s="388"/>
      <c r="ZB128" s="214"/>
      <c r="ZC128" s="389"/>
      <c r="ZD128" s="390"/>
      <c r="ZE128" s="388"/>
      <c r="ZF128" s="214"/>
      <c r="ZG128" s="389"/>
      <c r="ZH128" s="390"/>
      <c r="ZI128" s="388"/>
      <c r="ZJ128" s="214"/>
      <c r="ZK128" s="389"/>
      <c r="ZL128" s="390"/>
      <c r="ZM128" s="388"/>
      <c r="ZN128" s="214"/>
      <c r="ZO128" s="389"/>
      <c r="ZP128" s="390"/>
      <c r="ZQ128" s="388"/>
      <c r="ZR128" s="214"/>
      <c r="ZS128" s="389"/>
      <c r="ZT128" s="390"/>
      <c r="ZU128" s="388"/>
      <c r="ZV128" s="214"/>
      <c r="ZW128" s="389"/>
      <c r="ZX128" s="390"/>
      <c r="ZY128" s="388"/>
      <c r="ZZ128" s="214"/>
      <c r="AAA128" s="389"/>
      <c r="AAB128" s="390"/>
      <c r="AAC128" s="388"/>
      <c r="AAD128" s="214"/>
      <c r="AAE128" s="389"/>
      <c r="AAF128" s="390"/>
      <c r="AAG128" s="388"/>
      <c r="AAH128" s="214"/>
      <c r="AAI128" s="389"/>
      <c r="AAJ128" s="390"/>
      <c r="AAK128" s="388"/>
      <c r="AAL128" s="214"/>
      <c r="AAM128" s="389"/>
      <c r="AAN128" s="390"/>
      <c r="AAO128" s="388"/>
      <c r="AAP128" s="214"/>
      <c r="AAQ128" s="389"/>
      <c r="AAR128" s="390"/>
      <c r="AAS128" s="388"/>
      <c r="AAT128" s="214"/>
      <c r="AAU128" s="389"/>
      <c r="AAV128" s="390"/>
      <c r="AAW128" s="388"/>
      <c r="AAX128" s="214"/>
      <c r="AAY128" s="389"/>
      <c r="AAZ128" s="390"/>
      <c r="ABA128" s="388"/>
      <c r="ABB128" s="214"/>
      <c r="ABC128" s="389"/>
      <c r="ABD128" s="390"/>
      <c r="ABE128" s="388"/>
      <c r="ABF128" s="214"/>
      <c r="ABG128" s="389"/>
      <c r="ABH128" s="390"/>
      <c r="ABI128" s="388"/>
      <c r="ABJ128" s="214"/>
      <c r="ABK128" s="389"/>
      <c r="ABL128" s="390"/>
      <c r="ABM128" s="388"/>
      <c r="ABN128" s="214"/>
      <c r="ABO128" s="389"/>
      <c r="ABP128" s="390"/>
      <c r="ABQ128" s="388"/>
      <c r="ABR128" s="214"/>
      <c r="ABS128" s="389"/>
      <c r="ABT128" s="390"/>
      <c r="ABU128" s="388"/>
      <c r="ABV128" s="214"/>
      <c r="ABW128" s="389"/>
      <c r="ABX128" s="390"/>
      <c r="ABY128" s="388"/>
      <c r="ABZ128" s="214"/>
      <c r="ACA128" s="389"/>
      <c r="ACB128" s="390"/>
      <c r="ACC128" s="388"/>
      <c r="ACD128" s="214"/>
      <c r="ACE128" s="389"/>
      <c r="ACF128" s="390"/>
      <c r="ACG128" s="388"/>
      <c r="ACH128" s="214"/>
      <c r="ACI128" s="389"/>
      <c r="ACJ128" s="390"/>
      <c r="ACK128" s="388"/>
      <c r="ACL128" s="214"/>
      <c r="ACM128" s="389"/>
      <c r="ACN128" s="390"/>
      <c r="ACO128" s="388"/>
      <c r="ACP128" s="214"/>
      <c r="ACQ128" s="389"/>
      <c r="ACR128" s="390"/>
      <c r="ACS128" s="388"/>
      <c r="ACT128" s="214"/>
      <c r="ACU128" s="389"/>
      <c r="ACV128" s="390"/>
      <c r="ACW128" s="388"/>
      <c r="ACX128" s="214"/>
      <c r="ACY128" s="389"/>
      <c r="ACZ128" s="390"/>
      <c r="ADA128" s="388"/>
      <c r="ADB128" s="214"/>
      <c r="ADC128" s="389"/>
      <c r="ADD128" s="390"/>
      <c r="ADE128" s="388"/>
      <c r="ADF128" s="214"/>
      <c r="ADG128" s="389"/>
      <c r="ADH128" s="390"/>
      <c r="ADI128" s="388"/>
      <c r="ADJ128" s="214"/>
      <c r="ADK128" s="389"/>
      <c r="ADL128" s="390"/>
      <c r="ADM128" s="388"/>
      <c r="ADN128" s="214"/>
      <c r="ADO128" s="389"/>
      <c r="ADP128" s="390"/>
      <c r="ADQ128" s="388"/>
      <c r="ADR128" s="214"/>
      <c r="ADS128" s="389"/>
      <c r="ADT128" s="390"/>
      <c r="ADU128" s="388"/>
      <c r="ADV128" s="214"/>
      <c r="ADW128" s="389"/>
      <c r="ADX128" s="390"/>
      <c r="ADY128" s="388"/>
      <c r="ADZ128" s="214"/>
      <c r="AEA128" s="389"/>
      <c r="AEB128" s="390"/>
      <c r="AEC128" s="388"/>
      <c r="AED128" s="214"/>
      <c r="AEE128" s="389"/>
      <c r="AEF128" s="390"/>
      <c r="AEG128" s="388"/>
      <c r="AEH128" s="214"/>
      <c r="AEI128" s="389"/>
      <c r="AEJ128" s="390"/>
      <c r="AEK128" s="388"/>
      <c r="AEL128" s="214"/>
      <c r="AEM128" s="389"/>
      <c r="AEN128" s="390"/>
      <c r="AEO128" s="388"/>
      <c r="AEP128" s="214"/>
      <c r="AEQ128" s="389"/>
      <c r="AER128" s="390"/>
      <c r="AES128" s="388"/>
      <c r="AET128" s="214"/>
      <c r="AEU128" s="389"/>
      <c r="AEV128" s="390"/>
      <c r="AEW128" s="388"/>
      <c r="AEX128" s="214"/>
      <c r="AEY128" s="389"/>
      <c r="AEZ128" s="390"/>
      <c r="AFA128" s="388"/>
      <c r="AFB128" s="214"/>
      <c r="AFC128" s="389"/>
      <c r="AFD128" s="390"/>
      <c r="AFE128" s="388"/>
      <c r="AFF128" s="214"/>
      <c r="AFG128" s="389"/>
      <c r="AFH128" s="390"/>
      <c r="AFI128" s="388"/>
      <c r="AFJ128" s="214"/>
      <c r="AFK128" s="389"/>
      <c r="AFL128" s="390"/>
      <c r="AFM128" s="388"/>
      <c r="AFN128" s="214"/>
      <c r="AFO128" s="389"/>
      <c r="AFP128" s="390"/>
      <c r="AFQ128" s="388"/>
      <c r="AFR128" s="214"/>
      <c r="AFS128" s="389"/>
      <c r="AFT128" s="390"/>
      <c r="AFU128" s="388"/>
      <c r="AFV128" s="214"/>
      <c r="AFW128" s="389"/>
      <c r="AFX128" s="390"/>
      <c r="AFY128" s="388"/>
      <c r="AFZ128" s="214"/>
      <c r="AGA128" s="389"/>
      <c r="AGB128" s="390"/>
      <c r="AGC128" s="388"/>
      <c r="AGD128" s="214"/>
      <c r="AGE128" s="389"/>
      <c r="AGF128" s="390"/>
      <c r="AGG128" s="388"/>
      <c r="AGH128" s="214"/>
      <c r="AGI128" s="389"/>
      <c r="AGJ128" s="390"/>
      <c r="AGK128" s="388"/>
      <c r="AGL128" s="214"/>
      <c r="AGM128" s="389"/>
      <c r="AGN128" s="390"/>
      <c r="AGO128" s="388"/>
      <c r="AGP128" s="214"/>
      <c r="AGQ128" s="389"/>
      <c r="AGR128" s="390"/>
      <c r="AGS128" s="388"/>
      <c r="AGT128" s="214"/>
      <c r="AGU128" s="389"/>
      <c r="AGV128" s="390"/>
      <c r="AGW128" s="388"/>
      <c r="AGX128" s="214"/>
      <c r="AGY128" s="389"/>
      <c r="AGZ128" s="390"/>
      <c r="AHA128" s="388"/>
      <c r="AHB128" s="214"/>
      <c r="AHC128" s="389"/>
      <c r="AHD128" s="390"/>
      <c r="AHE128" s="388"/>
      <c r="AHF128" s="214"/>
      <c r="AHG128" s="389"/>
      <c r="AHH128" s="390"/>
      <c r="AHI128" s="388"/>
      <c r="AHJ128" s="214"/>
      <c r="AHK128" s="389"/>
      <c r="AHL128" s="390"/>
      <c r="AHM128" s="388"/>
      <c r="AHN128" s="214"/>
      <c r="AHO128" s="389"/>
      <c r="AHP128" s="390"/>
      <c r="AHQ128" s="388"/>
      <c r="AHR128" s="214"/>
      <c r="AHS128" s="389"/>
      <c r="AHT128" s="390"/>
      <c r="AHU128" s="388"/>
      <c r="AHV128" s="214"/>
      <c r="AHW128" s="389"/>
      <c r="AHX128" s="390"/>
      <c r="AHY128" s="388"/>
      <c r="AHZ128" s="214"/>
      <c r="AIA128" s="389"/>
      <c r="AIB128" s="390"/>
      <c r="AIC128" s="388"/>
      <c r="AID128" s="214"/>
      <c r="AIE128" s="389"/>
      <c r="AIF128" s="390"/>
      <c r="AIG128" s="388"/>
      <c r="AIH128" s="214"/>
      <c r="AII128" s="389"/>
      <c r="AIJ128" s="390"/>
      <c r="AIK128" s="388"/>
      <c r="AIL128" s="214"/>
      <c r="AIM128" s="389"/>
      <c r="AIN128" s="390"/>
      <c r="AIO128" s="388"/>
      <c r="AIP128" s="214"/>
      <c r="AIQ128" s="389"/>
      <c r="AIR128" s="390"/>
      <c r="AIS128" s="388"/>
      <c r="AIT128" s="214"/>
      <c r="AIU128" s="389"/>
      <c r="AIV128" s="390"/>
      <c r="AIW128" s="388"/>
      <c r="AIX128" s="214"/>
      <c r="AIY128" s="389"/>
      <c r="AIZ128" s="390"/>
      <c r="AJA128" s="388"/>
      <c r="AJB128" s="214"/>
      <c r="AJC128" s="389"/>
      <c r="AJD128" s="390"/>
      <c r="AJE128" s="388"/>
      <c r="AJF128" s="214"/>
      <c r="AJG128" s="389"/>
      <c r="AJH128" s="390"/>
      <c r="AJI128" s="388"/>
      <c r="AJJ128" s="214"/>
      <c r="AJK128" s="389"/>
      <c r="AJL128" s="390"/>
      <c r="AJM128" s="388"/>
      <c r="AJN128" s="214"/>
      <c r="AJO128" s="389"/>
      <c r="AJP128" s="390"/>
      <c r="AJQ128" s="388"/>
      <c r="AJR128" s="214"/>
      <c r="AJS128" s="389"/>
      <c r="AJT128" s="390"/>
      <c r="AJU128" s="388"/>
      <c r="AJV128" s="214"/>
      <c r="AJW128" s="389"/>
      <c r="AJX128" s="390"/>
      <c r="AJY128" s="388"/>
      <c r="AJZ128" s="214"/>
      <c r="AKA128" s="389"/>
      <c r="AKB128" s="390"/>
      <c r="AKC128" s="388"/>
      <c r="AKD128" s="214"/>
      <c r="AKE128" s="389"/>
      <c r="AKF128" s="390"/>
      <c r="AKG128" s="388"/>
      <c r="AKH128" s="214"/>
      <c r="AKI128" s="389"/>
      <c r="AKJ128" s="390"/>
      <c r="AKK128" s="388"/>
      <c r="AKL128" s="214"/>
      <c r="AKM128" s="389"/>
      <c r="AKN128" s="390"/>
      <c r="AKO128" s="388"/>
      <c r="AKP128" s="214"/>
      <c r="AKQ128" s="389"/>
      <c r="AKR128" s="390"/>
      <c r="AKS128" s="388"/>
      <c r="AKT128" s="214"/>
      <c r="AKU128" s="389"/>
      <c r="AKV128" s="390"/>
      <c r="AKW128" s="388"/>
      <c r="AKX128" s="214"/>
      <c r="AKY128" s="389"/>
      <c r="AKZ128" s="390"/>
      <c r="ALA128" s="388"/>
      <c r="ALB128" s="214"/>
      <c r="ALC128" s="389"/>
      <c r="ALD128" s="390"/>
      <c r="ALE128" s="388"/>
      <c r="ALF128" s="214"/>
      <c r="ALG128" s="389"/>
      <c r="ALH128" s="390"/>
      <c r="ALI128" s="388"/>
      <c r="ALJ128" s="214"/>
      <c r="ALK128" s="389"/>
      <c r="ALL128" s="390"/>
      <c r="ALM128" s="388"/>
      <c r="ALN128" s="214"/>
      <c r="ALO128" s="389"/>
      <c r="ALP128" s="390"/>
      <c r="ALQ128" s="388"/>
      <c r="ALR128" s="214"/>
      <c r="ALS128" s="389"/>
      <c r="ALT128" s="390"/>
      <c r="ALU128" s="388"/>
      <c r="ALV128" s="214"/>
      <c r="ALW128" s="389"/>
      <c r="ALX128" s="390"/>
      <c r="ALY128" s="388"/>
      <c r="ALZ128" s="214"/>
      <c r="AMA128" s="389"/>
      <c r="AMB128" s="390"/>
      <c r="AMC128" s="388"/>
      <c r="AMD128" s="214"/>
      <c r="AME128" s="389"/>
      <c r="AMF128" s="390"/>
      <c r="AMG128" s="388"/>
      <c r="AMH128" s="214"/>
      <c r="AMI128" s="389"/>
      <c r="AMJ128" s="390"/>
      <c r="AMK128" s="388"/>
      <c r="AML128" s="214"/>
      <c r="AMM128" s="389"/>
      <c r="AMN128" s="390"/>
      <c r="AMO128" s="388"/>
      <c r="AMP128" s="214"/>
      <c r="AMQ128" s="389"/>
      <c r="AMR128" s="390"/>
      <c r="AMS128" s="388"/>
      <c r="AMT128" s="214"/>
      <c r="AMU128" s="389"/>
      <c r="AMV128" s="390"/>
      <c r="AMW128" s="388"/>
      <c r="AMX128" s="214"/>
      <c r="AMY128" s="389"/>
      <c r="AMZ128" s="390"/>
      <c r="ANA128" s="388"/>
      <c r="ANB128" s="214"/>
      <c r="ANC128" s="389"/>
      <c r="AND128" s="390"/>
      <c r="ANE128" s="388"/>
      <c r="ANF128" s="214"/>
      <c r="ANG128" s="389"/>
      <c r="ANH128" s="390"/>
      <c r="ANI128" s="388"/>
      <c r="ANJ128" s="214"/>
      <c r="ANK128" s="389"/>
      <c r="ANL128" s="390"/>
      <c r="ANM128" s="388"/>
      <c r="ANN128" s="214"/>
      <c r="ANO128" s="389"/>
      <c r="ANP128" s="390"/>
      <c r="ANQ128" s="388"/>
      <c r="ANR128" s="214"/>
      <c r="ANS128" s="389"/>
      <c r="ANT128" s="390"/>
      <c r="ANU128" s="388"/>
      <c r="ANV128" s="214"/>
      <c r="ANW128" s="389"/>
      <c r="ANX128" s="390"/>
      <c r="ANY128" s="388"/>
      <c r="ANZ128" s="214"/>
      <c r="AOA128" s="389"/>
      <c r="AOB128" s="390"/>
      <c r="AOC128" s="388"/>
      <c r="AOD128" s="214"/>
      <c r="AOE128" s="389"/>
      <c r="AOF128" s="390"/>
      <c r="AOG128" s="388"/>
      <c r="AOH128" s="214"/>
      <c r="AOI128" s="389"/>
      <c r="AOJ128" s="390"/>
      <c r="AOK128" s="388"/>
      <c r="AOL128" s="214"/>
      <c r="AOM128" s="389"/>
      <c r="AON128" s="390"/>
      <c r="AOO128" s="388"/>
      <c r="AOP128" s="214"/>
      <c r="AOQ128" s="389"/>
      <c r="AOR128" s="390"/>
      <c r="AOS128" s="388"/>
      <c r="AOT128" s="214"/>
      <c r="AOU128" s="389"/>
      <c r="AOV128" s="390"/>
      <c r="AOW128" s="388"/>
      <c r="AOX128" s="214"/>
      <c r="AOY128" s="389"/>
      <c r="AOZ128" s="390"/>
      <c r="APA128" s="388"/>
      <c r="APB128" s="214"/>
      <c r="APC128" s="389"/>
      <c r="APD128" s="390"/>
      <c r="APE128" s="388"/>
      <c r="APF128" s="214"/>
      <c r="APG128" s="389"/>
      <c r="APH128" s="390"/>
      <c r="API128" s="388"/>
      <c r="APJ128" s="214"/>
      <c r="APK128" s="389"/>
      <c r="APL128" s="390"/>
      <c r="APM128" s="388"/>
      <c r="APN128" s="214"/>
      <c r="APO128" s="389"/>
      <c r="APP128" s="390"/>
      <c r="APQ128" s="388"/>
      <c r="APR128" s="214"/>
      <c r="APS128" s="389"/>
      <c r="APT128" s="390"/>
      <c r="APU128" s="388"/>
      <c r="APV128" s="214"/>
      <c r="APW128" s="389"/>
      <c r="APX128" s="390"/>
      <c r="APY128" s="388"/>
      <c r="APZ128" s="214"/>
      <c r="AQA128" s="389"/>
      <c r="AQB128" s="390"/>
      <c r="AQC128" s="388"/>
      <c r="AQD128" s="214"/>
      <c r="AQE128" s="389"/>
      <c r="AQF128" s="390"/>
      <c r="AQG128" s="388"/>
      <c r="AQH128" s="214"/>
      <c r="AQI128" s="389"/>
      <c r="AQJ128" s="390"/>
      <c r="AQK128" s="388"/>
      <c r="AQL128" s="214"/>
      <c r="AQM128" s="389"/>
      <c r="AQN128" s="390"/>
      <c r="AQO128" s="388"/>
      <c r="AQP128" s="214"/>
      <c r="AQQ128" s="389"/>
      <c r="AQR128" s="390"/>
      <c r="AQS128" s="388"/>
      <c r="AQT128" s="214"/>
      <c r="AQU128" s="389"/>
      <c r="AQV128" s="390"/>
      <c r="AQW128" s="388"/>
      <c r="AQX128" s="214"/>
      <c r="AQY128" s="389"/>
      <c r="AQZ128" s="390"/>
      <c r="ARA128" s="388"/>
      <c r="ARB128" s="214"/>
      <c r="ARC128" s="389"/>
      <c r="ARD128" s="390"/>
      <c r="ARE128" s="388"/>
      <c r="ARF128" s="214"/>
      <c r="ARG128" s="389"/>
      <c r="ARH128" s="390"/>
      <c r="ARI128" s="388"/>
      <c r="ARJ128" s="214"/>
      <c r="ARK128" s="389"/>
      <c r="ARL128" s="390"/>
      <c r="ARM128" s="388"/>
      <c r="ARN128" s="214"/>
      <c r="ARO128" s="389"/>
      <c r="ARP128" s="390"/>
      <c r="ARQ128" s="388"/>
      <c r="ARR128" s="214"/>
      <c r="ARS128" s="389"/>
      <c r="ART128" s="390"/>
      <c r="ARU128" s="388"/>
      <c r="ARV128" s="214"/>
      <c r="ARW128" s="389"/>
      <c r="ARX128" s="390"/>
      <c r="ARY128" s="388"/>
      <c r="ARZ128" s="214"/>
      <c r="ASA128" s="389"/>
      <c r="ASB128" s="390"/>
      <c r="ASC128" s="388"/>
      <c r="ASD128" s="214"/>
      <c r="ASE128" s="389"/>
      <c r="ASF128" s="390"/>
      <c r="ASG128" s="388"/>
      <c r="ASH128" s="214"/>
      <c r="ASI128" s="389"/>
      <c r="ASJ128" s="390"/>
      <c r="ASK128" s="388"/>
      <c r="ASL128" s="214"/>
      <c r="ASM128" s="389"/>
      <c r="ASN128" s="390"/>
      <c r="ASO128" s="388"/>
      <c r="ASP128" s="214"/>
      <c r="ASQ128" s="389"/>
      <c r="ASR128" s="390"/>
      <c r="ASS128" s="388"/>
      <c r="AST128" s="214"/>
      <c r="ASU128" s="389"/>
      <c r="ASV128" s="390"/>
      <c r="ASW128" s="388"/>
      <c r="ASX128" s="214"/>
      <c r="ASY128" s="389"/>
      <c r="ASZ128" s="390"/>
      <c r="ATA128" s="388"/>
      <c r="ATB128" s="214"/>
      <c r="ATC128" s="389"/>
      <c r="ATD128" s="390"/>
      <c r="ATE128" s="388"/>
      <c r="ATF128" s="214"/>
      <c r="ATG128" s="389"/>
      <c r="ATH128" s="390"/>
      <c r="ATI128" s="388"/>
      <c r="ATJ128" s="214"/>
      <c r="ATK128" s="389"/>
      <c r="ATL128" s="390"/>
      <c r="ATM128" s="388"/>
      <c r="ATN128" s="214"/>
      <c r="ATO128" s="389"/>
      <c r="ATP128" s="390"/>
      <c r="ATQ128" s="388"/>
      <c r="ATR128" s="214"/>
      <c r="ATS128" s="389"/>
      <c r="ATT128" s="390"/>
      <c r="ATU128" s="388"/>
      <c r="ATV128" s="214"/>
      <c r="ATW128" s="389"/>
      <c r="ATX128" s="390"/>
      <c r="ATY128" s="388"/>
      <c r="ATZ128" s="214"/>
      <c r="AUA128" s="389"/>
      <c r="AUB128" s="390"/>
      <c r="AUC128" s="388"/>
      <c r="AUD128" s="214"/>
      <c r="AUE128" s="389"/>
      <c r="AUF128" s="390"/>
      <c r="AUG128" s="388"/>
      <c r="AUH128" s="214"/>
      <c r="AUI128" s="389"/>
      <c r="AUJ128" s="390"/>
      <c r="AUK128" s="388"/>
      <c r="AUL128" s="214"/>
      <c r="AUM128" s="389"/>
      <c r="AUN128" s="390"/>
      <c r="AUO128" s="388"/>
      <c r="AUP128" s="214"/>
      <c r="AUQ128" s="389"/>
      <c r="AUR128" s="390"/>
      <c r="AUS128" s="388"/>
      <c r="AUT128" s="214"/>
      <c r="AUU128" s="389"/>
      <c r="AUV128" s="390"/>
      <c r="AUW128" s="388"/>
      <c r="AUX128" s="214"/>
      <c r="AUY128" s="389"/>
      <c r="AUZ128" s="390"/>
      <c r="AVA128" s="388"/>
      <c r="AVB128" s="214"/>
      <c r="AVC128" s="389"/>
      <c r="AVD128" s="390"/>
      <c r="AVE128" s="388"/>
      <c r="AVF128" s="214"/>
      <c r="AVG128" s="389"/>
      <c r="AVH128" s="390"/>
      <c r="AVI128" s="388"/>
      <c r="AVJ128" s="214"/>
      <c r="AVK128" s="389"/>
      <c r="AVL128" s="390"/>
      <c r="AVM128" s="388"/>
      <c r="AVN128" s="214"/>
      <c r="AVO128" s="389"/>
      <c r="AVP128" s="390"/>
      <c r="AVQ128" s="388"/>
      <c r="AVR128" s="214"/>
      <c r="AVS128" s="389"/>
      <c r="AVT128" s="390"/>
      <c r="AVU128" s="388"/>
      <c r="AVV128" s="214"/>
      <c r="AVW128" s="389"/>
      <c r="AVX128" s="390"/>
      <c r="AVY128" s="388"/>
      <c r="AVZ128" s="214"/>
      <c r="AWA128" s="389"/>
      <c r="AWB128" s="390"/>
      <c r="AWC128" s="388"/>
      <c r="AWD128" s="214"/>
      <c r="AWE128" s="389"/>
      <c r="AWF128" s="390"/>
      <c r="AWG128" s="388"/>
      <c r="AWH128" s="214"/>
      <c r="AWI128" s="389"/>
      <c r="AWJ128" s="390"/>
      <c r="AWK128" s="388"/>
      <c r="AWL128" s="214"/>
      <c r="AWM128" s="389"/>
      <c r="AWN128" s="390"/>
      <c r="AWO128" s="388"/>
      <c r="AWP128" s="214"/>
      <c r="AWQ128" s="389"/>
      <c r="AWR128" s="390"/>
      <c r="AWS128" s="388"/>
      <c r="AWT128" s="214"/>
      <c r="AWU128" s="389"/>
      <c r="AWV128" s="390"/>
      <c r="AWW128" s="388"/>
      <c r="AWX128" s="214"/>
      <c r="AWY128" s="389"/>
      <c r="AWZ128" s="390"/>
      <c r="AXA128" s="388"/>
      <c r="AXB128" s="214"/>
      <c r="AXC128" s="389"/>
      <c r="AXD128" s="390"/>
      <c r="AXE128" s="388"/>
      <c r="AXF128" s="214"/>
      <c r="AXG128" s="389"/>
      <c r="AXH128" s="390"/>
      <c r="AXI128" s="388"/>
      <c r="AXJ128" s="214"/>
      <c r="AXK128" s="389"/>
      <c r="AXL128" s="390"/>
      <c r="AXM128" s="388"/>
      <c r="AXN128" s="214"/>
      <c r="AXO128" s="389"/>
      <c r="AXP128" s="390"/>
      <c r="AXQ128" s="388"/>
      <c r="AXR128" s="214"/>
      <c r="AXS128" s="389"/>
      <c r="AXT128" s="390"/>
      <c r="AXU128" s="388"/>
      <c r="AXV128" s="214"/>
      <c r="AXW128" s="389"/>
      <c r="AXX128" s="390"/>
      <c r="AXY128" s="388"/>
      <c r="AXZ128" s="214"/>
      <c r="AYA128" s="389"/>
      <c r="AYB128" s="390"/>
      <c r="AYC128" s="388"/>
      <c r="AYD128" s="214"/>
      <c r="AYE128" s="389"/>
      <c r="AYF128" s="390"/>
      <c r="AYG128" s="388"/>
      <c r="AYH128" s="214"/>
      <c r="AYI128" s="389"/>
      <c r="AYJ128" s="390"/>
      <c r="AYK128" s="388"/>
      <c r="AYL128" s="214"/>
      <c r="AYM128" s="389"/>
      <c r="AYN128" s="390"/>
      <c r="AYO128" s="388"/>
      <c r="AYP128" s="214"/>
      <c r="AYQ128" s="389"/>
      <c r="AYR128" s="390"/>
      <c r="AYS128" s="388"/>
      <c r="AYT128" s="214"/>
      <c r="AYU128" s="389"/>
      <c r="AYV128" s="390"/>
      <c r="AYW128" s="388"/>
      <c r="AYX128" s="214"/>
      <c r="AYY128" s="389"/>
      <c r="AYZ128" s="390"/>
      <c r="AZA128" s="388"/>
      <c r="AZB128" s="214"/>
      <c r="AZC128" s="389"/>
      <c r="AZD128" s="390"/>
      <c r="AZE128" s="388"/>
      <c r="AZF128" s="214"/>
      <c r="AZG128" s="389"/>
      <c r="AZH128" s="390"/>
      <c r="AZI128" s="388"/>
      <c r="AZJ128" s="214"/>
      <c r="AZK128" s="389"/>
      <c r="AZL128" s="390"/>
      <c r="AZM128" s="388"/>
      <c r="AZN128" s="214"/>
      <c r="AZO128" s="389"/>
      <c r="AZP128" s="390"/>
      <c r="AZQ128" s="388"/>
      <c r="AZR128" s="214"/>
      <c r="AZS128" s="389"/>
      <c r="AZT128" s="390"/>
      <c r="AZU128" s="388"/>
      <c r="AZV128" s="214"/>
      <c r="AZW128" s="389"/>
      <c r="AZX128" s="390"/>
      <c r="AZY128" s="388"/>
      <c r="AZZ128" s="214"/>
      <c r="BAA128" s="389"/>
      <c r="BAB128" s="390"/>
      <c r="BAC128" s="388"/>
      <c r="BAD128" s="214"/>
      <c r="BAE128" s="389"/>
      <c r="BAF128" s="390"/>
      <c r="BAG128" s="388"/>
      <c r="BAH128" s="214"/>
      <c r="BAI128" s="389"/>
      <c r="BAJ128" s="390"/>
      <c r="BAK128" s="388"/>
      <c r="BAL128" s="214"/>
      <c r="BAM128" s="389"/>
      <c r="BAN128" s="390"/>
      <c r="BAO128" s="388"/>
      <c r="BAP128" s="214"/>
      <c r="BAQ128" s="389"/>
      <c r="BAR128" s="390"/>
      <c r="BAS128" s="388"/>
      <c r="BAT128" s="214"/>
      <c r="BAU128" s="389"/>
      <c r="BAV128" s="390"/>
      <c r="BAW128" s="388"/>
      <c r="BAX128" s="214"/>
      <c r="BAY128" s="389"/>
      <c r="BAZ128" s="390"/>
      <c r="BBA128" s="388"/>
      <c r="BBB128" s="214"/>
      <c r="BBC128" s="389"/>
      <c r="BBD128" s="390"/>
      <c r="BBE128" s="388"/>
      <c r="BBF128" s="214"/>
      <c r="BBG128" s="389"/>
      <c r="BBH128" s="390"/>
      <c r="BBI128" s="388"/>
      <c r="BBJ128" s="214"/>
      <c r="BBK128" s="389"/>
      <c r="BBL128" s="390"/>
      <c r="BBM128" s="388"/>
      <c r="BBN128" s="214"/>
      <c r="BBO128" s="389"/>
      <c r="BBP128" s="390"/>
      <c r="BBQ128" s="388"/>
      <c r="BBR128" s="214"/>
      <c r="BBS128" s="389"/>
      <c r="BBT128" s="390"/>
      <c r="BBU128" s="388"/>
      <c r="BBV128" s="214"/>
      <c r="BBW128" s="389"/>
      <c r="BBX128" s="390"/>
      <c r="BBY128" s="388"/>
      <c r="BBZ128" s="214"/>
      <c r="BCA128" s="389"/>
      <c r="BCB128" s="390"/>
      <c r="BCC128" s="388"/>
      <c r="BCD128" s="214"/>
      <c r="BCE128" s="389"/>
      <c r="BCF128" s="390"/>
      <c r="BCG128" s="388"/>
      <c r="BCH128" s="214"/>
      <c r="BCI128" s="389"/>
      <c r="BCJ128" s="390"/>
      <c r="BCK128" s="388"/>
      <c r="BCL128" s="214"/>
      <c r="BCM128" s="389"/>
      <c r="BCN128" s="390"/>
      <c r="BCO128" s="388"/>
      <c r="BCP128" s="214"/>
      <c r="BCQ128" s="389"/>
      <c r="BCR128" s="390"/>
      <c r="BCS128" s="388"/>
      <c r="BCT128" s="214"/>
      <c r="BCU128" s="389"/>
      <c r="BCV128" s="390"/>
      <c r="BCW128" s="388"/>
      <c r="BCX128" s="214"/>
      <c r="BCY128" s="389"/>
      <c r="BCZ128" s="390"/>
      <c r="BDA128" s="388"/>
      <c r="BDB128" s="214"/>
      <c r="BDC128" s="389"/>
      <c r="BDD128" s="390"/>
      <c r="BDE128" s="388"/>
      <c r="BDF128" s="214"/>
      <c r="BDG128" s="389"/>
      <c r="BDH128" s="390"/>
      <c r="BDI128" s="388"/>
      <c r="BDJ128" s="214"/>
      <c r="BDK128" s="389"/>
      <c r="BDL128" s="390"/>
      <c r="BDM128" s="388"/>
      <c r="BDN128" s="214"/>
      <c r="BDO128" s="389"/>
      <c r="BDP128" s="390"/>
      <c r="BDQ128" s="388"/>
      <c r="BDR128" s="214"/>
      <c r="BDS128" s="389"/>
      <c r="BDT128" s="390"/>
      <c r="BDU128" s="388"/>
      <c r="BDV128" s="214"/>
      <c r="BDW128" s="389"/>
      <c r="BDX128" s="390"/>
      <c r="BDY128" s="388"/>
      <c r="BDZ128" s="214"/>
      <c r="BEA128" s="389"/>
      <c r="BEB128" s="390"/>
      <c r="BEC128" s="388"/>
      <c r="BED128" s="214"/>
      <c r="BEE128" s="389"/>
      <c r="BEF128" s="390"/>
      <c r="BEG128" s="388"/>
      <c r="BEH128" s="214"/>
      <c r="BEI128" s="389"/>
      <c r="BEJ128" s="390"/>
      <c r="BEK128" s="388"/>
      <c r="BEL128" s="214"/>
      <c r="BEM128" s="389"/>
      <c r="BEN128" s="390"/>
      <c r="BEO128" s="388"/>
      <c r="BEP128" s="214"/>
      <c r="BEQ128" s="389"/>
      <c r="BER128" s="390"/>
      <c r="BES128" s="388"/>
      <c r="BET128" s="214"/>
      <c r="BEU128" s="389"/>
      <c r="BEV128" s="390"/>
      <c r="BEW128" s="388"/>
      <c r="BEX128" s="214"/>
      <c r="BEY128" s="389"/>
      <c r="BEZ128" s="390"/>
      <c r="BFA128" s="388"/>
      <c r="BFB128" s="214"/>
      <c r="BFC128" s="389"/>
      <c r="BFD128" s="390"/>
      <c r="BFE128" s="388"/>
      <c r="BFF128" s="214"/>
      <c r="BFG128" s="389"/>
      <c r="BFH128" s="390"/>
      <c r="BFI128" s="388"/>
      <c r="BFJ128" s="214"/>
      <c r="BFK128" s="389"/>
      <c r="BFL128" s="390"/>
      <c r="BFM128" s="388"/>
      <c r="BFN128" s="214"/>
      <c r="BFO128" s="389"/>
      <c r="BFP128" s="390"/>
      <c r="BFQ128" s="388"/>
      <c r="BFR128" s="214"/>
      <c r="BFS128" s="389"/>
      <c r="BFT128" s="390"/>
      <c r="BFU128" s="388"/>
      <c r="BFV128" s="214"/>
      <c r="BFW128" s="389"/>
      <c r="BFX128" s="390"/>
      <c r="BFY128" s="388"/>
      <c r="BFZ128" s="214"/>
      <c r="BGA128" s="389"/>
      <c r="BGB128" s="390"/>
      <c r="BGC128" s="388"/>
      <c r="BGD128" s="214"/>
      <c r="BGE128" s="389"/>
      <c r="BGF128" s="390"/>
      <c r="BGG128" s="388"/>
      <c r="BGH128" s="214"/>
      <c r="BGI128" s="389"/>
      <c r="BGJ128" s="390"/>
      <c r="BGK128" s="388"/>
      <c r="BGL128" s="214"/>
      <c r="BGM128" s="389"/>
      <c r="BGN128" s="390"/>
      <c r="BGO128" s="388"/>
      <c r="BGP128" s="214"/>
      <c r="BGQ128" s="389"/>
      <c r="BGR128" s="390"/>
      <c r="BGS128" s="388"/>
      <c r="BGT128" s="214"/>
      <c r="BGU128" s="389"/>
      <c r="BGV128" s="390"/>
      <c r="BGW128" s="388"/>
      <c r="BGX128" s="214"/>
      <c r="BGY128" s="389"/>
      <c r="BGZ128" s="390"/>
      <c r="BHA128" s="388"/>
      <c r="BHB128" s="214"/>
      <c r="BHC128" s="389"/>
      <c r="BHD128" s="390"/>
      <c r="BHE128" s="388"/>
      <c r="BHF128" s="214"/>
      <c r="BHG128" s="389"/>
      <c r="BHH128" s="390"/>
      <c r="BHI128" s="388"/>
      <c r="BHJ128" s="214"/>
      <c r="BHK128" s="389"/>
      <c r="BHL128" s="390"/>
      <c r="BHM128" s="388"/>
      <c r="BHN128" s="214"/>
      <c r="BHO128" s="389"/>
      <c r="BHP128" s="390"/>
      <c r="BHQ128" s="388"/>
      <c r="BHR128" s="214"/>
      <c r="BHS128" s="389"/>
      <c r="BHT128" s="390"/>
      <c r="BHU128" s="388"/>
      <c r="BHV128" s="214"/>
      <c r="BHW128" s="389"/>
      <c r="BHX128" s="390"/>
      <c r="BHY128" s="388"/>
      <c r="BHZ128" s="214"/>
      <c r="BIA128" s="389"/>
      <c r="BIB128" s="390"/>
      <c r="BIC128" s="388"/>
      <c r="BID128" s="214"/>
      <c r="BIE128" s="389"/>
      <c r="BIF128" s="390"/>
      <c r="BIG128" s="388"/>
      <c r="BIH128" s="214"/>
      <c r="BII128" s="389"/>
      <c r="BIJ128" s="390"/>
      <c r="BIK128" s="388"/>
      <c r="BIL128" s="214"/>
      <c r="BIM128" s="389"/>
      <c r="BIN128" s="390"/>
      <c r="BIO128" s="388"/>
      <c r="BIP128" s="214"/>
      <c r="BIQ128" s="389"/>
      <c r="BIR128" s="390"/>
      <c r="BIS128" s="388"/>
      <c r="BIT128" s="214"/>
      <c r="BIU128" s="389"/>
      <c r="BIV128" s="390"/>
      <c r="BIW128" s="388"/>
      <c r="BIX128" s="214"/>
      <c r="BIY128" s="389"/>
      <c r="BIZ128" s="390"/>
      <c r="BJA128" s="388"/>
      <c r="BJB128" s="214"/>
      <c r="BJC128" s="389"/>
      <c r="BJD128" s="390"/>
      <c r="BJE128" s="388"/>
      <c r="BJF128" s="214"/>
      <c r="BJG128" s="389"/>
      <c r="BJH128" s="390"/>
      <c r="BJI128" s="388"/>
      <c r="BJJ128" s="214"/>
      <c r="BJK128" s="389"/>
      <c r="BJL128" s="390"/>
      <c r="BJM128" s="388"/>
      <c r="BJN128" s="214"/>
      <c r="BJO128" s="389"/>
      <c r="BJP128" s="390"/>
      <c r="BJQ128" s="388"/>
      <c r="BJR128" s="214"/>
      <c r="BJS128" s="389"/>
      <c r="BJT128" s="390"/>
      <c r="BJU128" s="388"/>
      <c r="BJV128" s="214"/>
      <c r="BJW128" s="389"/>
      <c r="BJX128" s="390"/>
      <c r="BJY128" s="388"/>
      <c r="BJZ128" s="214"/>
      <c r="BKA128" s="389"/>
      <c r="BKB128" s="390"/>
      <c r="BKC128" s="388"/>
      <c r="BKD128" s="214"/>
      <c r="BKE128" s="389"/>
      <c r="BKF128" s="390"/>
      <c r="BKG128" s="388"/>
      <c r="BKH128" s="214"/>
      <c r="BKI128" s="389"/>
      <c r="BKJ128" s="390"/>
      <c r="BKK128" s="388"/>
      <c r="BKL128" s="214"/>
      <c r="BKM128" s="389"/>
      <c r="BKN128" s="390"/>
      <c r="BKO128" s="388"/>
      <c r="BKP128" s="214"/>
      <c r="BKQ128" s="389"/>
      <c r="BKR128" s="390"/>
      <c r="BKS128" s="388"/>
      <c r="BKT128" s="214"/>
      <c r="BKU128" s="389"/>
      <c r="BKV128" s="390"/>
      <c r="BKW128" s="388"/>
      <c r="BKX128" s="214"/>
      <c r="BKY128" s="389"/>
      <c r="BKZ128" s="390"/>
      <c r="BLA128" s="388"/>
      <c r="BLB128" s="214"/>
      <c r="BLC128" s="389"/>
      <c r="BLD128" s="390"/>
      <c r="BLE128" s="388"/>
      <c r="BLF128" s="214"/>
      <c r="BLG128" s="389"/>
      <c r="BLH128" s="390"/>
      <c r="BLI128" s="388"/>
      <c r="BLJ128" s="214"/>
      <c r="BLK128" s="389"/>
      <c r="BLL128" s="390"/>
      <c r="BLM128" s="388"/>
      <c r="BLN128" s="214"/>
      <c r="BLO128" s="389"/>
      <c r="BLP128" s="390"/>
      <c r="BLQ128" s="388"/>
      <c r="BLR128" s="214"/>
      <c r="BLS128" s="389"/>
      <c r="BLT128" s="390"/>
      <c r="BLU128" s="388"/>
      <c r="BLV128" s="214"/>
      <c r="BLW128" s="389"/>
      <c r="BLX128" s="390"/>
      <c r="BLY128" s="388"/>
      <c r="BLZ128" s="214"/>
      <c r="BMA128" s="389"/>
      <c r="BMB128" s="390"/>
      <c r="BMC128" s="388"/>
      <c r="BMD128" s="214"/>
      <c r="BME128" s="389"/>
      <c r="BMF128" s="390"/>
      <c r="BMG128" s="388"/>
      <c r="BMH128" s="214"/>
      <c r="BMI128" s="389"/>
      <c r="BMJ128" s="390"/>
      <c r="BMK128" s="388"/>
      <c r="BML128" s="214"/>
      <c r="BMM128" s="389"/>
      <c r="BMN128" s="390"/>
      <c r="BMO128" s="388"/>
      <c r="BMP128" s="214"/>
      <c r="BMQ128" s="389"/>
      <c r="BMR128" s="390"/>
      <c r="BMS128" s="388"/>
      <c r="BMT128" s="214"/>
      <c r="BMU128" s="389"/>
      <c r="BMV128" s="390"/>
      <c r="BMW128" s="388"/>
      <c r="BMX128" s="214"/>
      <c r="BMY128" s="389"/>
      <c r="BMZ128" s="390"/>
      <c r="BNA128" s="388"/>
      <c r="BNB128" s="214"/>
      <c r="BNC128" s="389"/>
      <c r="BND128" s="390"/>
      <c r="BNE128" s="388"/>
      <c r="BNF128" s="214"/>
      <c r="BNG128" s="389"/>
      <c r="BNH128" s="390"/>
      <c r="BNI128" s="388"/>
      <c r="BNJ128" s="214"/>
      <c r="BNK128" s="389"/>
      <c r="BNL128" s="390"/>
      <c r="BNM128" s="388"/>
      <c r="BNN128" s="214"/>
      <c r="BNO128" s="389"/>
      <c r="BNP128" s="390"/>
      <c r="BNQ128" s="388"/>
      <c r="BNR128" s="214"/>
      <c r="BNS128" s="389"/>
      <c r="BNT128" s="390"/>
      <c r="BNU128" s="388"/>
      <c r="BNV128" s="214"/>
      <c r="BNW128" s="389"/>
      <c r="BNX128" s="390"/>
      <c r="BNY128" s="388"/>
      <c r="BNZ128" s="214"/>
      <c r="BOA128" s="389"/>
      <c r="BOB128" s="390"/>
      <c r="BOC128" s="388"/>
      <c r="BOD128" s="214"/>
      <c r="BOE128" s="389"/>
      <c r="BOF128" s="390"/>
      <c r="BOG128" s="388"/>
      <c r="BOH128" s="214"/>
      <c r="BOI128" s="389"/>
      <c r="BOJ128" s="390"/>
      <c r="BOK128" s="388"/>
      <c r="BOL128" s="214"/>
      <c r="BOM128" s="389"/>
      <c r="BON128" s="390"/>
      <c r="BOO128" s="388"/>
      <c r="BOP128" s="214"/>
      <c r="BOQ128" s="389"/>
      <c r="BOR128" s="390"/>
      <c r="BOS128" s="388"/>
      <c r="BOT128" s="214"/>
      <c r="BOU128" s="389"/>
      <c r="BOV128" s="390"/>
      <c r="BOW128" s="388"/>
      <c r="BOX128" s="214"/>
      <c r="BOY128" s="389"/>
      <c r="BOZ128" s="390"/>
      <c r="BPA128" s="388"/>
      <c r="BPB128" s="214"/>
      <c r="BPC128" s="389"/>
      <c r="BPD128" s="390"/>
      <c r="BPE128" s="388"/>
      <c r="BPF128" s="214"/>
      <c r="BPG128" s="389"/>
      <c r="BPH128" s="390"/>
      <c r="BPI128" s="388"/>
      <c r="BPJ128" s="214"/>
      <c r="BPK128" s="389"/>
      <c r="BPL128" s="390"/>
      <c r="BPM128" s="388"/>
      <c r="BPN128" s="214"/>
      <c r="BPO128" s="389"/>
      <c r="BPP128" s="390"/>
      <c r="BPQ128" s="388"/>
      <c r="BPR128" s="214"/>
      <c r="BPS128" s="389"/>
      <c r="BPT128" s="390"/>
      <c r="BPU128" s="388"/>
      <c r="BPV128" s="214"/>
      <c r="BPW128" s="389"/>
      <c r="BPX128" s="390"/>
      <c r="BPY128" s="388"/>
      <c r="BPZ128" s="214"/>
      <c r="BQA128" s="389"/>
      <c r="BQB128" s="390"/>
      <c r="BQC128" s="388"/>
      <c r="BQD128" s="214"/>
      <c r="BQE128" s="389"/>
      <c r="BQF128" s="390"/>
      <c r="BQG128" s="388"/>
      <c r="BQH128" s="214"/>
      <c r="BQI128" s="389"/>
      <c r="BQJ128" s="390"/>
      <c r="BQK128" s="388"/>
      <c r="BQL128" s="214"/>
      <c r="BQM128" s="389"/>
      <c r="BQN128" s="390"/>
      <c r="BQO128" s="388"/>
      <c r="BQP128" s="214"/>
      <c r="BQQ128" s="389"/>
      <c r="BQR128" s="390"/>
      <c r="BQS128" s="388"/>
      <c r="BQT128" s="214"/>
      <c r="BQU128" s="389"/>
      <c r="BQV128" s="390"/>
      <c r="BQW128" s="388"/>
      <c r="BQX128" s="214"/>
      <c r="BQY128" s="389"/>
      <c r="BQZ128" s="390"/>
      <c r="BRA128" s="388"/>
      <c r="BRB128" s="214"/>
      <c r="BRC128" s="389"/>
      <c r="BRD128" s="390"/>
      <c r="BRE128" s="388"/>
      <c r="BRF128" s="214"/>
      <c r="BRG128" s="389"/>
      <c r="BRH128" s="390"/>
      <c r="BRI128" s="388"/>
      <c r="BRJ128" s="214"/>
      <c r="BRK128" s="389"/>
      <c r="BRL128" s="390"/>
      <c r="BRM128" s="388"/>
      <c r="BRN128" s="214"/>
      <c r="BRO128" s="389"/>
      <c r="BRP128" s="390"/>
      <c r="BRQ128" s="388"/>
      <c r="BRR128" s="214"/>
      <c r="BRS128" s="389"/>
      <c r="BRT128" s="390"/>
      <c r="BRU128" s="388"/>
      <c r="BRV128" s="214"/>
      <c r="BRW128" s="389"/>
      <c r="BRX128" s="390"/>
      <c r="BRY128" s="388"/>
      <c r="BRZ128" s="214"/>
      <c r="BSA128" s="389"/>
      <c r="BSB128" s="390"/>
      <c r="BSC128" s="388"/>
      <c r="BSD128" s="214"/>
      <c r="BSE128" s="389"/>
      <c r="BSF128" s="390"/>
      <c r="BSG128" s="388"/>
      <c r="BSH128" s="214"/>
      <c r="BSI128" s="389"/>
      <c r="BSJ128" s="390"/>
      <c r="BSK128" s="388"/>
      <c r="BSL128" s="214"/>
      <c r="BSM128" s="389"/>
      <c r="BSN128" s="390"/>
      <c r="BSO128" s="388"/>
      <c r="BSP128" s="214"/>
      <c r="BSQ128" s="389"/>
      <c r="BSR128" s="390"/>
      <c r="BSS128" s="388"/>
      <c r="BST128" s="214"/>
      <c r="BSU128" s="389"/>
      <c r="BSV128" s="390"/>
      <c r="BSW128" s="388"/>
      <c r="BSX128" s="214"/>
      <c r="BSY128" s="389"/>
      <c r="BSZ128" s="390"/>
      <c r="BTA128" s="388"/>
      <c r="BTB128" s="214"/>
      <c r="BTC128" s="389"/>
      <c r="BTD128" s="390"/>
      <c r="BTE128" s="388"/>
      <c r="BTF128" s="214"/>
      <c r="BTG128" s="389"/>
      <c r="BTH128" s="390"/>
      <c r="BTI128" s="388"/>
      <c r="BTJ128" s="214"/>
      <c r="BTK128" s="389"/>
      <c r="BTL128" s="390"/>
      <c r="BTM128" s="388"/>
      <c r="BTN128" s="214"/>
      <c r="BTO128" s="389"/>
      <c r="BTP128" s="390"/>
      <c r="BTQ128" s="388"/>
      <c r="BTR128" s="214"/>
      <c r="BTS128" s="389"/>
      <c r="BTT128" s="390"/>
      <c r="BTU128" s="388"/>
      <c r="BTV128" s="214"/>
      <c r="BTW128" s="389"/>
      <c r="BTX128" s="390"/>
      <c r="BTY128" s="388"/>
      <c r="BTZ128" s="214"/>
      <c r="BUA128" s="389"/>
      <c r="BUB128" s="390"/>
      <c r="BUC128" s="388"/>
      <c r="BUD128" s="214"/>
      <c r="BUE128" s="389"/>
      <c r="BUF128" s="390"/>
      <c r="BUG128" s="388"/>
      <c r="BUH128" s="214"/>
      <c r="BUI128" s="389"/>
      <c r="BUJ128" s="390"/>
      <c r="BUK128" s="388"/>
      <c r="BUL128" s="214"/>
      <c r="BUM128" s="389"/>
      <c r="BUN128" s="390"/>
      <c r="BUO128" s="388"/>
      <c r="BUP128" s="214"/>
      <c r="BUQ128" s="389"/>
      <c r="BUR128" s="390"/>
      <c r="BUS128" s="388"/>
      <c r="BUT128" s="214"/>
      <c r="BUU128" s="389"/>
      <c r="BUV128" s="390"/>
      <c r="BUW128" s="388"/>
      <c r="BUX128" s="214"/>
      <c r="BUY128" s="389"/>
      <c r="BUZ128" s="390"/>
      <c r="BVA128" s="388"/>
      <c r="BVB128" s="214"/>
      <c r="BVC128" s="389"/>
      <c r="BVD128" s="390"/>
      <c r="BVE128" s="388"/>
      <c r="BVF128" s="214"/>
      <c r="BVG128" s="389"/>
      <c r="BVH128" s="390"/>
      <c r="BVI128" s="388"/>
      <c r="BVJ128" s="214"/>
      <c r="BVK128" s="389"/>
      <c r="BVL128" s="390"/>
      <c r="BVM128" s="388"/>
      <c r="BVN128" s="214"/>
      <c r="BVO128" s="389"/>
      <c r="BVP128" s="390"/>
      <c r="BVQ128" s="388"/>
      <c r="BVR128" s="214"/>
      <c r="BVS128" s="389"/>
      <c r="BVT128" s="390"/>
      <c r="BVU128" s="388"/>
      <c r="BVV128" s="214"/>
      <c r="BVW128" s="389"/>
      <c r="BVX128" s="390"/>
      <c r="BVY128" s="388"/>
      <c r="BVZ128" s="214"/>
      <c r="BWA128" s="389"/>
      <c r="BWB128" s="390"/>
      <c r="BWC128" s="388"/>
      <c r="BWD128" s="214"/>
      <c r="BWE128" s="389"/>
      <c r="BWF128" s="390"/>
      <c r="BWG128" s="388"/>
      <c r="BWH128" s="214"/>
      <c r="BWI128" s="389"/>
      <c r="BWJ128" s="390"/>
      <c r="BWK128" s="388"/>
      <c r="BWL128" s="214"/>
      <c r="BWM128" s="389"/>
      <c r="BWN128" s="390"/>
      <c r="BWO128" s="388"/>
      <c r="BWP128" s="214"/>
      <c r="BWQ128" s="389"/>
      <c r="BWR128" s="390"/>
      <c r="BWS128" s="388"/>
      <c r="BWT128" s="214"/>
      <c r="BWU128" s="389"/>
      <c r="BWV128" s="390"/>
      <c r="BWW128" s="388"/>
      <c r="BWX128" s="214"/>
      <c r="BWY128" s="389"/>
      <c r="BWZ128" s="390"/>
      <c r="BXA128" s="388"/>
      <c r="BXB128" s="214"/>
      <c r="BXC128" s="389"/>
      <c r="BXD128" s="390"/>
      <c r="BXE128" s="388"/>
      <c r="BXF128" s="214"/>
      <c r="BXG128" s="389"/>
      <c r="BXH128" s="390"/>
      <c r="BXI128" s="388"/>
      <c r="BXJ128" s="214"/>
      <c r="BXK128" s="389"/>
      <c r="BXL128" s="390"/>
      <c r="BXM128" s="388"/>
      <c r="BXN128" s="214"/>
      <c r="BXO128" s="389"/>
      <c r="BXP128" s="390"/>
      <c r="BXQ128" s="388"/>
      <c r="BXR128" s="214"/>
      <c r="BXS128" s="389"/>
      <c r="BXT128" s="390"/>
      <c r="BXU128" s="388"/>
      <c r="BXV128" s="214"/>
      <c r="BXW128" s="389"/>
      <c r="BXX128" s="390"/>
      <c r="BXY128" s="388"/>
      <c r="BXZ128" s="214"/>
      <c r="BYA128" s="389"/>
      <c r="BYB128" s="390"/>
      <c r="BYC128" s="388"/>
      <c r="BYD128" s="214"/>
      <c r="BYE128" s="389"/>
      <c r="BYF128" s="390"/>
      <c r="BYG128" s="388"/>
      <c r="BYH128" s="214"/>
      <c r="BYI128" s="389"/>
      <c r="BYJ128" s="390"/>
      <c r="BYK128" s="388"/>
      <c r="BYL128" s="214"/>
      <c r="BYM128" s="389"/>
      <c r="BYN128" s="390"/>
      <c r="BYO128" s="388"/>
      <c r="BYP128" s="214"/>
      <c r="BYQ128" s="389"/>
      <c r="BYR128" s="390"/>
      <c r="BYS128" s="388"/>
      <c r="BYT128" s="214"/>
      <c r="BYU128" s="389"/>
      <c r="BYV128" s="390"/>
      <c r="BYW128" s="388"/>
      <c r="BYX128" s="214"/>
      <c r="BYY128" s="389"/>
      <c r="BYZ128" s="390"/>
      <c r="BZA128" s="388"/>
      <c r="BZB128" s="214"/>
      <c r="BZC128" s="389"/>
      <c r="BZD128" s="390"/>
      <c r="BZE128" s="388"/>
      <c r="BZF128" s="214"/>
      <c r="BZG128" s="389"/>
      <c r="BZH128" s="390"/>
      <c r="BZI128" s="388"/>
      <c r="BZJ128" s="214"/>
      <c r="BZK128" s="389"/>
      <c r="BZL128" s="390"/>
      <c r="BZM128" s="388"/>
      <c r="BZN128" s="214"/>
      <c r="BZO128" s="389"/>
      <c r="BZP128" s="390"/>
      <c r="BZQ128" s="388"/>
      <c r="BZR128" s="214"/>
      <c r="BZS128" s="389"/>
      <c r="BZT128" s="390"/>
      <c r="BZU128" s="388"/>
      <c r="BZV128" s="214"/>
      <c r="BZW128" s="389"/>
      <c r="BZX128" s="390"/>
      <c r="BZY128" s="388"/>
      <c r="BZZ128" s="214"/>
      <c r="CAA128" s="389"/>
      <c r="CAB128" s="390"/>
      <c r="CAC128" s="388"/>
      <c r="CAD128" s="214"/>
      <c r="CAE128" s="389"/>
      <c r="CAF128" s="390"/>
      <c r="CAG128" s="388"/>
      <c r="CAH128" s="214"/>
      <c r="CAI128" s="389"/>
      <c r="CAJ128" s="390"/>
      <c r="CAK128" s="388"/>
      <c r="CAL128" s="214"/>
      <c r="CAM128" s="389"/>
      <c r="CAN128" s="390"/>
      <c r="CAO128" s="388"/>
      <c r="CAP128" s="214"/>
      <c r="CAQ128" s="389"/>
      <c r="CAR128" s="390"/>
      <c r="CAS128" s="388"/>
      <c r="CAT128" s="214"/>
      <c r="CAU128" s="389"/>
      <c r="CAV128" s="390"/>
      <c r="CAW128" s="388"/>
      <c r="CAX128" s="214"/>
      <c r="CAY128" s="389"/>
      <c r="CAZ128" s="390"/>
      <c r="CBA128" s="388"/>
      <c r="CBB128" s="214"/>
      <c r="CBC128" s="389"/>
      <c r="CBD128" s="390"/>
      <c r="CBE128" s="388"/>
      <c r="CBF128" s="214"/>
      <c r="CBG128" s="389"/>
      <c r="CBH128" s="390"/>
      <c r="CBI128" s="388"/>
      <c r="CBJ128" s="214"/>
      <c r="CBK128" s="389"/>
      <c r="CBL128" s="390"/>
      <c r="CBM128" s="388"/>
      <c r="CBN128" s="214"/>
      <c r="CBO128" s="389"/>
      <c r="CBP128" s="390"/>
      <c r="CBQ128" s="388"/>
      <c r="CBR128" s="214"/>
      <c r="CBS128" s="389"/>
      <c r="CBT128" s="390"/>
      <c r="CBU128" s="388"/>
      <c r="CBV128" s="214"/>
      <c r="CBW128" s="389"/>
      <c r="CBX128" s="390"/>
      <c r="CBY128" s="388"/>
      <c r="CBZ128" s="214"/>
      <c r="CCA128" s="389"/>
      <c r="CCB128" s="390"/>
      <c r="CCC128" s="388"/>
      <c r="CCD128" s="214"/>
      <c r="CCE128" s="389"/>
      <c r="CCF128" s="390"/>
      <c r="CCG128" s="388"/>
      <c r="CCH128" s="214"/>
      <c r="CCI128" s="389"/>
      <c r="CCJ128" s="390"/>
      <c r="CCK128" s="388"/>
      <c r="CCL128" s="214"/>
      <c r="CCM128" s="389"/>
      <c r="CCN128" s="390"/>
      <c r="CCO128" s="388"/>
      <c r="CCP128" s="214"/>
      <c r="CCQ128" s="389"/>
      <c r="CCR128" s="390"/>
      <c r="CCS128" s="388"/>
      <c r="CCT128" s="214"/>
      <c r="CCU128" s="389"/>
      <c r="CCV128" s="390"/>
      <c r="CCW128" s="388"/>
      <c r="CCX128" s="214"/>
      <c r="CCY128" s="389"/>
      <c r="CCZ128" s="390"/>
      <c r="CDA128" s="388"/>
      <c r="CDB128" s="214"/>
      <c r="CDC128" s="389"/>
      <c r="CDD128" s="390"/>
      <c r="CDE128" s="388"/>
      <c r="CDF128" s="214"/>
      <c r="CDG128" s="389"/>
      <c r="CDH128" s="390"/>
      <c r="CDI128" s="388"/>
      <c r="CDJ128" s="214"/>
      <c r="CDK128" s="389"/>
      <c r="CDL128" s="390"/>
      <c r="CDM128" s="388"/>
      <c r="CDN128" s="214"/>
      <c r="CDO128" s="389"/>
      <c r="CDP128" s="390"/>
      <c r="CDQ128" s="388"/>
      <c r="CDR128" s="214"/>
      <c r="CDS128" s="389"/>
      <c r="CDT128" s="390"/>
      <c r="CDU128" s="388"/>
      <c r="CDV128" s="214"/>
      <c r="CDW128" s="389"/>
      <c r="CDX128" s="390"/>
      <c r="CDY128" s="388"/>
      <c r="CDZ128" s="214"/>
      <c r="CEA128" s="389"/>
      <c r="CEB128" s="390"/>
      <c r="CEC128" s="388"/>
      <c r="CED128" s="214"/>
      <c r="CEE128" s="389"/>
      <c r="CEF128" s="390"/>
      <c r="CEG128" s="388"/>
      <c r="CEH128" s="214"/>
      <c r="CEI128" s="389"/>
      <c r="CEJ128" s="390"/>
      <c r="CEK128" s="388"/>
      <c r="CEL128" s="214"/>
      <c r="CEM128" s="389"/>
      <c r="CEN128" s="390"/>
      <c r="CEO128" s="388"/>
      <c r="CEP128" s="214"/>
      <c r="CEQ128" s="389"/>
      <c r="CER128" s="390"/>
      <c r="CES128" s="388"/>
      <c r="CET128" s="214"/>
      <c r="CEU128" s="389"/>
      <c r="CEV128" s="390"/>
      <c r="CEW128" s="388"/>
      <c r="CEX128" s="214"/>
      <c r="CEY128" s="389"/>
      <c r="CEZ128" s="390"/>
      <c r="CFA128" s="388"/>
      <c r="CFB128" s="214"/>
      <c r="CFC128" s="389"/>
      <c r="CFD128" s="390"/>
      <c r="CFE128" s="388"/>
      <c r="CFF128" s="214"/>
      <c r="CFG128" s="389"/>
      <c r="CFH128" s="390"/>
      <c r="CFI128" s="388"/>
      <c r="CFJ128" s="214"/>
      <c r="CFK128" s="389"/>
      <c r="CFL128" s="390"/>
      <c r="CFM128" s="388"/>
      <c r="CFN128" s="214"/>
      <c r="CFO128" s="389"/>
      <c r="CFP128" s="390"/>
      <c r="CFQ128" s="388"/>
      <c r="CFR128" s="214"/>
      <c r="CFS128" s="389"/>
      <c r="CFT128" s="390"/>
      <c r="CFU128" s="388"/>
      <c r="CFV128" s="214"/>
      <c r="CFW128" s="389"/>
      <c r="CFX128" s="390"/>
      <c r="CFY128" s="388"/>
      <c r="CFZ128" s="214"/>
      <c r="CGA128" s="389"/>
      <c r="CGB128" s="390"/>
      <c r="CGC128" s="388"/>
      <c r="CGD128" s="214"/>
      <c r="CGE128" s="389"/>
      <c r="CGF128" s="390"/>
      <c r="CGG128" s="388"/>
      <c r="CGH128" s="214"/>
      <c r="CGI128" s="389"/>
      <c r="CGJ128" s="390"/>
      <c r="CGK128" s="388"/>
      <c r="CGL128" s="214"/>
      <c r="CGM128" s="389"/>
      <c r="CGN128" s="390"/>
      <c r="CGO128" s="388"/>
      <c r="CGP128" s="214"/>
      <c r="CGQ128" s="389"/>
      <c r="CGR128" s="390"/>
      <c r="CGS128" s="388"/>
      <c r="CGT128" s="214"/>
      <c r="CGU128" s="389"/>
      <c r="CGV128" s="390"/>
      <c r="CGW128" s="388"/>
      <c r="CGX128" s="214"/>
      <c r="CGY128" s="389"/>
      <c r="CGZ128" s="390"/>
      <c r="CHA128" s="388"/>
      <c r="CHB128" s="214"/>
      <c r="CHC128" s="389"/>
      <c r="CHD128" s="390"/>
      <c r="CHE128" s="388"/>
      <c r="CHF128" s="214"/>
      <c r="CHG128" s="389"/>
      <c r="CHH128" s="390"/>
      <c r="CHI128" s="388"/>
      <c r="CHJ128" s="214"/>
      <c r="CHK128" s="389"/>
      <c r="CHL128" s="390"/>
      <c r="CHM128" s="388"/>
      <c r="CHN128" s="214"/>
      <c r="CHO128" s="389"/>
      <c r="CHP128" s="390"/>
      <c r="CHQ128" s="388"/>
      <c r="CHR128" s="214"/>
      <c r="CHS128" s="389"/>
      <c r="CHT128" s="390"/>
      <c r="CHU128" s="388"/>
      <c r="CHV128" s="214"/>
      <c r="CHW128" s="389"/>
      <c r="CHX128" s="390"/>
      <c r="CHY128" s="388"/>
      <c r="CHZ128" s="214"/>
      <c r="CIA128" s="389"/>
      <c r="CIB128" s="390"/>
      <c r="CIC128" s="388"/>
      <c r="CID128" s="214"/>
      <c r="CIE128" s="389"/>
      <c r="CIF128" s="390"/>
      <c r="CIG128" s="388"/>
      <c r="CIH128" s="214"/>
      <c r="CII128" s="389"/>
      <c r="CIJ128" s="390"/>
      <c r="CIK128" s="388"/>
      <c r="CIL128" s="214"/>
      <c r="CIM128" s="389"/>
      <c r="CIN128" s="390"/>
      <c r="CIO128" s="388"/>
      <c r="CIP128" s="214"/>
      <c r="CIQ128" s="389"/>
      <c r="CIR128" s="390"/>
      <c r="CIS128" s="388"/>
      <c r="CIT128" s="214"/>
      <c r="CIU128" s="389"/>
      <c r="CIV128" s="390"/>
      <c r="CIW128" s="388"/>
      <c r="CIX128" s="214"/>
      <c r="CIY128" s="389"/>
      <c r="CIZ128" s="390"/>
      <c r="CJA128" s="388"/>
      <c r="CJB128" s="214"/>
      <c r="CJC128" s="389"/>
      <c r="CJD128" s="390"/>
      <c r="CJE128" s="388"/>
      <c r="CJF128" s="214"/>
      <c r="CJG128" s="389"/>
      <c r="CJH128" s="390"/>
      <c r="CJI128" s="388"/>
      <c r="CJJ128" s="214"/>
      <c r="CJK128" s="389"/>
      <c r="CJL128" s="390"/>
      <c r="CJM128" s="388"/>
      <c r="CJN128" s="214"/>
      <c r="CJO128" s="389"/>
      <c r="CJP128" s="390"/>
      <c r="CJQ128" s="388"/>
      <c r="CJR128" s="214"/>
      <c r="CJS128" s="389"/>
      <c r="CJT128" s="390"/>
      <c r="CJU128" s="388"/>
      <c r="CJV128" s="214"/>
      <c r="CJW128" s="389"/>
      <c r="CJX128" s="390"/>
      <c r="CJY128" s="388"/>
      <c r="CJZ128" s="214"/>
      <c r="CKA128" s="389"/>
      <c r="CKB128" s="390"/>
      <c r="CKC128" s="388"/>
      <c r="CKD128" s="214"/>
      <c r="CKE128" s="389"/>
      <c r="CKF128" s="390"/>
      <c r="CKG128" s="388"/>
      <c r="CKH128" s="214"/>
      <c r="CKI128" s="389"/>
      <c r="CKJ128" s="390"/>
      <c r="CKK128" s="388"/>
      <c r="CKL128" s="214"/>
      <c r="CKM128" s="389"/>
      <c r="CKN128" s="390"/>
      <c r="CKO128" s="388"/>
      <c r="CKP128" s="214"/>
      <c r="CKQ128" s="389"/>
      <c r="CKR128" s="390"/>
      <c r="CKS128" s="388"/>
      <c r="CKT128" s="214"/>
      <c r="CKU128" s="389"/>
      <c r="CKV128" s="390"/>
      <c r="CKW128" s="388"/>
      <c r="CKX128" s="214"/>
      <c r="CKY128" s="389"/>
      <c r="CKZ128" s="390"/>
      <c r="CLA128" s="388"/>
      <c r="CLB128" s="214"/>
      <c r="CLC128" s="389"/>
      <c r="CLD128" s="390"/>
      <c r="CLE128" s="388"/>
      <c r="CLF128" s="214"/>
      <c r="CLG128" s="389"/>
      <c r="CLH128" s="390"/>
      <c r="CLI128" s="388"/>
      <c r="CLJ128" s="214"/>
      <c r="CLK128" s="389"/>
      <c r="CLL128" s="390"/>
      <c r="CLM128" s="388"/>
      <c r="CLN128" s="214"/>
      <c r="CLO128" s="389"/>
      <c r="CLP128" s="390"/>
      <c r="CLQ128" s="388"/>
      <c r="CLR128" s="214"/>
      <c r="CLS128" s="389"/>
      <c r="CLT128" s="390"/>
      <c r="CLU128" s="388"/>
      <c r="CLV128" s="214"/>
      <c r="CLW128" s="389"/>
      <c r="CLX128" s="390"/>
      <c r="CLY128" s="388"/>
      <c r="CLZ128" s="214"/>
      <c r="CMA128" s="389"/>
      <c r="CMB128" s="390"/>
      <c r="CMC128" s="388"/>
      <c r="CMD128" s="214"/>
      <c r="CME128" s="389"/>
      <c r="CMF128" s="390"/>
      <c r="CMG128" s="388"/>
      <c r="CMH128" s="214"/>
      <c r="CMI128" s="389"/>
      <c r="CMJ128" s="390"/>
      <c r="CMK128" s="388"/>
      <c r="CML128" s="214"/>
      <c r="CMM128" s="389"/>
      <c r="CMN128" s="390"/>
      <c r="CMO128" s="388"/>
      <c r="CMP128" s="214"/>
      <c r="CMQ128" s="389"/>
      <c r="CMR128" s="390"/>
      <c r="CMS128" s="388"/>
      <c r="CMT128" s="214"/>
      <c r="CMU128" s="389"/>
      <c r="CMV128" s="390"/>
      <c r="CMW128" s="388"/>
      <c r="CMX128" s="214"/>
      <c r="CMY128" s="389"/>
      <c r="CMZ128" s="390"/>
      <c r="CNA128" s="388"/>
      <c r="CNB128" s="214"/>
      <c r="CNC128" s="389"/>
      <c r="CND128" s="390"/>
      <c r="CNE128" s="388"/>
      <c r="CNF128" s="214"/>
      <c r="CNG128" s="389"/>
      <c r="CNH128" s="390"/>
      <c r="CNI128" s="388"/>
      <c r="CNJ128" s="214"/>
      <c r="CNK128" s="389"/>
      <c r="CNL128" s="390"/>
      <c r="CNM128" s="388"/>
      <c r="CNN128" s="214"/>
      <c r="CNO128" s="389"/>
      <c r="CNP128" s="390"/>
      <c r="CNQ128" s="388"/>
      <c r="CNR128" s="214"/>
      <c r="CNS128" s="389"/>
      <c r="CNT128" s="390"/>
      <c r="CNU128" s="388"/>
      <c r="CNV128" s="214"/>
      <c r="CNW128" s="389"/>
      <c r="CNX128" s="390"/>
      <c r="CNY128" s="388"/>
      <c r="CNZ128" s="214"/>
      <c r="COA128" s="389"/>
      <c r="COB128" s="390"/>
      <c r="COC128" s="388"/>
      <c r="COD128" s="214"/>
      <c r="COE128" s="389"/>
      <c r="COF128" s="390"/>
      <c r="COG128" s="388"/>
      <c r="COH128" s="214"/>
      <c r="COI128" s="389"/>
      <c r="COJ128" s="390"/>
      <c r="COK128" s="388"/>
      <c r="COL128" s="214"/>
      <c r="COM128" s="389"/>
      <c r="CON128" s="390"/>
      <c r="COO128" s="388"/>
      <c r="COP128" s="214"/>
      <c r="COQ128" s="389"/>
      <c r="COR128" s="390"/>
      <c r="COS128" s="388"/>
      <c r="COT128" s="214"/>
      <c r="COU128" s="389"/>
      <c r="COV128" s="390"/>
      <c r="COW128" s="388"/>
      <c r="COX128" s="214"/>
      <c r="COY128" s="389"/>
      <c r="COZ128" s="390"/>
      <c r="CPA128" s="388"/>
      <c r="CPB128" s="214"/>
      <c r="CPC128" s="389"/>
      <c r="CPD128" s="390"/>
      <c r="CPE128" s="388"/>
      <c r="CPF128" s="214"/>
      <c r="CPG128" s="389"/>
      <c r="CPH128" s="390"/>
      <c r="CPI128" s="388"/>
      <c r="CPJ128" s="214"/>
      <c r="CPK128" s="389"/>
      <c r="CPL128" s="390"/>
      <c r="CPM128" s="388"/>
      <c r="CPN128" s="214"/>
      <c r="CPO128" s="389"/>
      <c r="CPP128" s="390"/>
      <c r="CPQ128" s="388"/>
      <c r="CPR128" s="214"/>
      <c r="CPS128" s="389"/>
      <c r="CPT128" s="390"/>
      <c r="CPU128" s="388"/>
      <c r="CPV128" s="214"/>
      <c r="CPW128" s="389"/>
      <c r="CPX128" s="390"/>
      <c r="CPY128" s="388"/>
      <c r="CPZ128" s="214"/>
      <c r="CQA128" s="389"/>
      <c r="CQB128" s="390"/>
      <c r="CQC128" s="388"/>
      <c r="CQD128" s="214"/>
      <c r="CQE128" s="389"/>
      <c r="CQF128" s="390"/>
      <c r="CQG128" s="388"/>
      <c r="CQH128" s="214"/>
      <c r="CQI128" s="389"/>
      <c r="CQJ128" s="390"/>
      <c r="CQK128" s="388"/>
      <c r="CQL128" s="214"/>
      <c r="CQM128" s="389"/>
      <c r="CQN128" s="390"/>
      <c r="CQO128" s="388"/>
      <c r="CQP128" s="214"/>
      <c r="CQQ128" s="389"/>
      <c r="CQR128" s="390"/>
      <c r="CQS128" s="388"/>
      <c r="CQT128" s="214"/>
      <c r="CQU128" s="389"/>
      <c r="CQV128" s="390"/>
      <c r="CQW128" s="388"/>
      <c r="CQX128" s="214"/>
      <c r="CQY128" s="389"/>
      <c r="CQZ128" s="390"/>
      <c r="CRA128" s="388"/>
      <c r="CRB128" s="214"/>
      <c r="CRC128" s="389"/>
      <c r="CRD128" s="390"/>
      <c r="CRE128" s="388"/>
      <c r="CRF128" s="214"/>
      <c r="CRG128" s="389"/>
      <c r="CRH128" s="390"/>
      <c r="CRI128" s="388"/>
      <c r="CRJ128" s="214"/>
      <c r="CRK128" s="389"/>
      <c r="CRL128" s="390"/>
      <c r="CRM128" s="388"/>
      <c r="CRN128" s="214"/>
      <c r="CRO128" s="389"/>
      <c r="CRP128" s="390"/>
      <c r="CRQ128" s="388"/>
      <c r="CRR128" s="214"/>
      <c r="CRS128" s="389"/>
      <c r="CRT128" s="390"/>
      <c r="CRU128" s="388"/>
      <c r="CRV128" s="214"/>
      <c r="CRW128" s="389"/>
      <c r="CRX128" s="390"/>
      <c r="CRY128" s="388"/>
      <c r="CRZ128" s="214"/>
      <c r="CSA128" s="389"/>
      <c r="CSB128" s="390"/>
      <c r="CSC128" s="388"/>
      <c r="CSD128" s="214"/>
      <c r="CSE128" s="389"/>
      <c r="CSF128" s="390"/>
      <c r="CSG128" s="388"/>
      <c r="CSH128" s="214"/>
      <c r="CSI128" s="389"/>
      <c r="CSJ128" s="390"/>
      <c r="CSK128" s="388"/>
      <c r="CSL128" s="214"/>
      <c r="CSM128" s="389"/>
      <c r="CSN128" s="390"/>
      <c r="CSO128" s="388"/>
      <c r="CSP128" s="214"/>
      <c r="CSQ128" s="389"/>
      <c r="CSR128" s="390"/>
      <c r="CSS128" s="388"/>
      <c r="CST128" s="214"/>
      <c r="CSU128" s="389"/>
      <c r="CSV128" s="390"/>
      <c r="CSW128" s="388"/>
      <c r="CSX128" s="214"/>
      <c r="CSY128" s="389"/>
      <c r="CSZ128" s="390"/>
      <c r="CTA128" s="388"/>
      <c r="CTB128" s="214"/>
      <c r="CTC128" s="389"/>
      <c r="CTD128" s="390"/>
      <c r="CTE128" s="388"/>
      <c r="CTF128" s="214"/>
      <c r="CTG128" s="389"/>
      <c r="CTH128" s="390"/>
      <c r="CTI128" s="388"/>
      <c r="CTJ128" s="214"/>
      <c r="CTK128" s="389"/>
      <c r="CTL128" s="390"/>
      <c r="CTM128" s="388"/>
      <c r="CTN128" s="214"/>
      <c r="CTO128" s="389"/>
      <c r="CTP128" s="390"/>
      <c r="CTQ128" s="388"/>
      <c r="CTR128" s="214"/>
      <c r="CTS128" s="389"/>
      <c r="CTT128" s="390"/>
      <c r="CTU128" s="388"/>
      <c r="CTV128" s="214"/>
      <c r="CTW128" s="389"/>
      <c r="CTX128" s="390"/>
      <c r="CTY128" s="388"/>
      <c r="CTZ128" s="214"/>
      <c r="CUA128" s="389"/>
      <c r="CUB128" s="390"/>
      <c r="CUC128" s="388"/>
      <c r="CUD128" s="214"/>
      <c r="CUE128" s="389"/>
      <c r="CUF128" s="390"/>
      <c r="CUG128" s="388"/>
      <c r="CUH128" s="214"/>
      <c r="CUI128" s="389"/>
      <c r="CUJ128" s="390"/>
      <c r="CUK128" s="388"/>
      <c r="CUL128" s="214"/>
      <c r="CUM128" s="389"/>
      <c r="CUN128" s="390"/>
      <c r="CUO128" s="388"/>
      <c r="CUP128" s="214"/>
      <c r="CUQ128" s="389"/>
      <c r="CUR128" s="390"/>
      <c r="CUS128" s="388"/>
      <c r="CUT128" s="214"/>
      <c r="CUU128" s="389"/>
      <c r="CUV128" s="390"/>
      <c r="CUW128" s="388"/>
      <c r="CUX128" s="214"/>
      <c r="CUY128" s="389"/>
      <c r="CUZ128" s="390"/>
      <c r="CVA128" s="388"/>
      <c r="CVB128" s="214"/>
      <c r="CVC128" s="389"/>
      <c r="CVD128" s="390"/>
      <c r="CVE128" s="388"/>
      <c r="CVF128" s="214"/>
      <c r="CVG128" s="389"/>
      <c r="CVH128" s="390"/>
      <c r="CVI128" s="388"/>
      <c r="CVJ128" s="214"/>
      <c r="CVK128" s="389"/>
      <c r="CVL128" s="390"/>
      <c r="CVM128" s="388"/>
      <c r="CVN128" s="214"/>
      <c r="CVO128" s="389"/>
      <c r="CVP128" s="390"/>
      <c r="CVQ128" s="388"/>
      <c r="CVR128" s="214"/>
      <c r="CVS128" s="389"/>
      <c r="CVT128" s="390"/>
      <c r="CVU128" s="388"/>
      <c r="CVV128" s="214"/>
      <c r="CVW128" s="389"/>
      <c r="CVX128" s="390"/>
      <c r="CVY128" s="388"/>
      <c r="CVZ128" s="214"/>
      <c r="CWA128" s="389"/>
      <c r="CWB128" s="390"/>
      <c r="CWC128" s="388"/>
      <c r="CWD128" s="214"/>
      <c r="CWE128" s="389"/>
      <c r="CWF128" s="390"/>
      <c r="CWG128" s="388"/>
      <c r="CWH128" s="214"/>
      <c r="CWI128" s="389"/>
      <c r="CWJ128" s="390"/>
      <c r="CWK128" s="388"/>
      <c r="CWL128" s="214"/>
      <c r="CWM128" s="389"/>
      <c r="CWN128" s="390"/>
      <c r="CWO128" s="388"/>
      <c r="CWP128" s="214"/>
      <c r="CWQ128" s="389"/>
      <c r="CWR128" s="390"/>
      <c r="CWS128" s="388"/>
      <c r="CWT128" s="214"/>
      <c r="CWU128" s="389"/>
      <c r="CWV128" s="390"/>
      <c r="CWW128" s="388"/>
      <c r="CWX128" s="214"/>
      <c r="CWY128" s="389"/>
      <c r="CWZ128" s="390"/>
      <c r="CXA128" s="388"/>
      <c r="CXB128" s="214"/>
      <c r="CXC128" s="389"/>
      <c r="CXD128" s="390"/>
      <c r="CXE128" s="388"/>
      <c r="CXF128" s="214"/>
      <c r="CXG128" s="389"/>
      <c r="CXH128" s="390"/>
      <c r="CXI128" s="388"/>
      <c r="CXJ128" s="214"/>
      <c r="CXK128" s="389"/>
      <c r="CXL128" s="390"/>
      <c r="CXM128" s="388"/>
      <c r="CXN128" s="214"/>
      <c r="CXO128" s="389"/>
      <c r="CXP128" s="390"/>
      <c r="CXQ128" s="388"/>
      <c r="CXR128" s="214"/>
      <c r="CXS128" s="389"/>
      <c r="CXT128" s="390"/>
      <c r="CXU128" s="388"/>
      <c r="CXV128" s="214"/>
      <c r="CXW128" s="389"/>
      <c r="CXX128" s="390"/>
      <c r="CXY128" s="388"/>
      <c r="CXZ128" s="214"/>
      <c r="CYA128" s="389"/>
      <c r="CYB128" s="390"/>
      <c r="CYC128" s="388"/>
      <c r="CYD128" s="214"/>
      <c r="CYE128" s="389"/>
      <c r="CYF128" s="390"/>
      <c r="CYG128" s="388"/>
      <c r="CYH128" s="214"/>
      <c r="CYI128" s="389"/>
      <c r="CYJ128" s="390"/>
      <c r="CYK128" s="388"/>
      <c r="CYL128" s="214"/>
      <c r="CYM128" s="389"/>
      <c r="CYN128" s="390"/>
      <c r="CYO128" s="388"/>
      <c r="CYP128" s="214"/>
      <c r="CYQ128" s="389"/>
      <c r="CYR128" s="390"/>
      <c r="CYS128" s="388"/>
      <c r="CYT128" s="214"/>
      <c r="CYU128" s="389"/>
      <c r="CYV128" s="390"/>
      <c r="CYW128" s="388"/>
      <c r="CYX128" s="214"/>
      <c r="CYY128" s="389"/>
      <c r="CYZ128" s="390"/>
      <c r="CZA128" s="388"/>
      <c r="CZB128" s="214"/>
      <c r="CZC128" s="389"/>
      <c r="CZD128" s="390"/>
      <c r="CZE128" s="388"/>
      <c r="CZF128" s="214"/>
      <c r="CZG128" s="389"/>
      <c r="CZH128" s="390"/>
      <c r="CZI128" s="388"/>
      <c r="CZJ128" s="214"/>
      <c r="CZK128" s="389"/>
      <c r="CZL128" s="390"/>
      <c r="CZM128" s="388"/>
      <c r="CZN128" s="214"/>
      <c r="CZO128" s="389"/>
      <c r="CZP128" s="390"/>
      <c r="CZQ128" s="388"/>
      <c r="CZR128" s="214"/>
      <c r="CZS128" s="389"/>
      <c r="CZT128" s="390"/>
      <c r="CZU128" s="388"/>
      <c r="CZV128" s="214"/>
      <c r="CZW128" s="389"/>
      <c r="CZX128" s="390"/>
      <c r="CZY128" s="388"/>
      <c r="CZZ128" s="214"/>
      <c r="DAA128" s="389"/>
      <c r="DAB128" s="390"/>
      <c r="DAC128" s="388"/>
      <c r="DAD128" s="214"/>
      <c r="DAE128" s="389"/>
      <c r="DAF128" s="390"/>
      <c r="DAG128" s="388"/>
      <c r="DAH128" s="214"/>
      <c r="DAI128" s="389"/>
      <c r="DAJ128" s="390"/>
      <c r="DAK128" s="388"/>
      <c r="DAL128" s="214"/>
      <c r="DAM128" s="389"/>
      <c r="DAN128" s="390"/>
      <c r="DAO128" s="388"/>
      <c r="DAP128" s="214"/>
      <c r="DAQ128" s="389"/>
      <c r="DAR128" s="390"/>
      <c r="DAS128" s="388"/>
      <c r="DAT128" s="214"/>
      <c r="DAU128" s="389"/>
      <c r="DAV128" s="390"/>
      <c r="DAW128" s="388"/>
      <c r="DAX128" s="214"/>
      <c r="DAY128" s="389"/>
      <c r="DAZ128" s="390"/>
      <c r="DBA128" s="388"/>
      <c r="DBB128" s="214"/>
      <c r="DBC128" s="389"/>
      <c r="DBD128" s="390"/>
      <c r="DBE128" s="388"/>
      <c r="DBF128" s="214"/>
      <c r="DBG128" s="389"/>
      <c r="DBH128" s="390"/>
      <c r="DBI128" s="388"/>
      <c r="DBJ128" s="214"/>
      <c r="DBK128" s="389"/>
      <c r="DBL128" s="390"/>
      <c r="DBM128" s="388"/>
      <c r="DBN128" s="214"/>
      <c r="DBO128" s="389"/>
      <c r="DBP128" s="390"/>
      <c r="DBQ128" s="388"/>
      <c r="DBR128" s="214"/>
      <c r="DBS128" s="389"/>
      <c r="DBT128" s="390"/>
      <c r="DBU128" s="388"/>
      <c r="DBV128" s="214"/>
      <c r="DBW128" s="389"/>
      <c r="DBX128" s="390"/>
      <c r="DBY128" s="388"/>
      <c r="DBZ128" s="214"/>
      <c r="DCA128" s="389"/>
      <c r="DCB128" s="390"/>
      <c r="DCC128" s="388"/>
      <c r="DCD128" s="214"/>
      <c r="DCE128" s="389"/>
      <c r="DCF128" s="390"/>
      <c r="DCG128" s="388"/>
      <c r="DCH128" s="214"/>
      <c r="DCI128" s="389"/>
      <c r="DCJ128" s="390"/>
      <c r="DCK128" s="388"/>
      <c r="DCL128" s="214"/>
      <c r="DCM128" s="389"/>
      <c r="DCN128" s="390"/>
      <c r="DCO128" s="388"/>
      <c r="DCP128" s="214"/>
      <c r="DCQ128" s="389"/>
      <c r="DCR128" s="390"/>
      <c r="DCS128" s="388"/>
      <c r="DCT128" s="214"/>
      <c r="DCU128" s="389"/>
      <c r="DCV128" s="390"/>
      <c r="DCW128" s="388"/>
      <c r="DCX128" s="214"/>
      <c r="DCY128" s="389"/>
      <c r="DCZ128" s="390"/>
      <c r="DDA128" s="388"/>
      <c r="DDB128" s="214"/>
      <c r="DDC128" s="389"/>
      <c r="DDD128" s="390"/>
      <c r="DDE128" s="388"/>
      <c r="DDF128" s="214"/>
      <c r="DDG128" s="389"/>
      <c r="DDH128" s="390"/>
      <c r="DDI128" s="388"/>
      <c r="DDJ128" s="214"/>
      <c r="DDK128" s="389"/>
      <c r="DDL128" s="390"/>
      <c r="DDM128" s="388"/>
      <c r="DDN128" s="214"/>
      <c r="DDO128" s="389"/>
      <c r="DDP128" s="390"/>
      <c r="DDQ128" s="388"/>
      <c r="DDR128" s="214"/>
      <c r="DDS128" s="389"/>
      <c r="DDT128" s="390"/>
      <c r="DDU128" s="388"/>
      <c r="DDV128" s="214"/>
      <c r="DDW128" s="389"/>
      <c r="DDX128" s="390"/>
      <c r="DDY128" s="388"/>
      <c r="DDZ128" s="214"/>
      <c r="DEA128" s="389"/>
      <c r="DEB128" s="390"/>
      <c r="DEC128" s="388"/>
      <c r="DED128" s="214"/>
      <c r="DEE128" s="389"/>
      <c r="DEF128" s="390"/>
      <c r="DEG128" s="388"/>
      <c r="DEH128" s="214"/>
      <c r="DEI128" s="389"/>
      <c r="DEJ128" s="390"/>
      <c r="DEK128" s="388"/>
      <c r="DEL128" s="214"/>
      <c r="DEM128" s="389"/>
      <c r="DEN128" s="390"/>
      <c r="DEO128" s="388"/>
      <c r="DEP128" s="214"/>
      <c r="DEQ128" s="389"/>
      <c r="DER128" s="390"/>
      <c r="DES128" s="388"/>
      <c r="DET128" s="214"/>
      <c r="DEU128" s="389"/>
      <c r="DEV128" s="390"/>
      <c r="DEW128" s="388"/>
      <c r="DEX128" s="214"/>
      <c r="DEY128" s="389"/>
      <c r="DEZ128" s="390"/>
      <c r="DFA128" s="388"/>
      <c r="DFB128" s="214"/>
      <c r="DFC128" s="389"/>
      <c r="DFD128" s="390"/>
      <c r="DFE128" s="388"/>
      <c r="DFF128" s="214"/>
      <c r="DFG128" s="389"/>
      <c r="DFH128" s="390"/>
      <c r="DFI128" s="388"/>
      <c r="DFJ128" s="214"/>
      <c r="DFK128" s="389"/>
      <c r="DFL128" s="390"/>
      <c r="DFM128" s="388"/>
      <c r="DFN128" s="214"/>
      <c r="DFO128" s="389"/>
      <c r="DFP128" s="390"/>
      <c r="DFQ128" s="388"/>
      <c r="DFR128" s="214"/>
      <c r="DFS128" s="389"/>
      <c r="DFT128" s="390"/>
      <c r="DFU128" s="388"/>
      <c r="DFV128" s="214"/>
      <c r="DFW128" s="389"/>
      <c r="DFX128" s="390"/>
      <c r="DFY128" s="388"/>
      <c r="DFZ128" s="214"/>
      <c r="DGA128" s="389"/>
      <c r="DGB128" s="390"/>
      <c r="DGC128" s="388"/>
      <c r="DGD128" s="214"/>
      <c r="DGE128" s="389"/>
      <c r="DGF128" s="390"/>
      <c r="DGG128" s="388"/>
      <c r="DGH128" s="214"/>
      <c r="DGI128" s="389"/>
      <c r="DGJ128" s="390"/>
      <c r="DGK128" s="388"/>
      <c r="DGL128" s="214"/>
      <c r="DGM128" s="389"/>
      <c r="DGN128" s="390"/>
      <c r="DGO128" s="388"/>
      <c r="DGP128" s="214"/>
      <c r="DGQ128" s="389"/>
      <c r="DGR128" s="390"/>
      <c r="DGS128" s="388"/>
      <c r="DGT128" s="214"/>
      <c r="DGU128" s="389"/>
      <c r="DGV128" s="390"/>
      <c r="DGW128" s="388"/>
      <c r="DGX128" s="214"/>
      <c r="DGY128" s="389"/>
      <c r="DGZ128" s="390"/>
      <c r="DHA128" s="388"/>
      <c r="DHB128" s="214"/>
      <c r="DHC128" s="389"/>
      <c r="DHD128" s="390"/>
      <c r="DHE128" s="388"/>
      <c r="DHF128" s="214"/>
      <c r="DHG128" s="389"/>
      <c r="DHH128" s="390"/>
      <c r="DHI128" s="388"/>
      <c r="DHJ128" s="214"/>
      <c r="DHK128" s="389"/>
      <c r="DHL128" s="390"/>
      <c r="DHM128" s="388"/>
      <c r="DHN128" s="214"/>
      <c r="DHO128" s="389"/>
      <c r="DHP128" s="390"/>
      <c r="DHQ128" s="388"/>
      <c r="DHR128" s="214"/>
      <c r="DHS128" s="389"/>
      <c r="DHT128" s="390"/>
      <c r="DHU128" s="388"/>
      <c r="DHV128" s="214"/>
      <c r="DHW128" s="389"/>
      <c r="DHX128" s="390"/>
      <c r="DHY128" s="388"/>
      <c r="DHZ128" s="214"/>
      <c r="DIA128" s="389"/>
      <c r="DIB128" s="390"/>
      <c r="DIC128" s="388"/>
      <c r="DID128" s="214"/>
      <c r="DIE128" s="389"/>
      <c r="DIF128" s="390"/>
      <c r="DIG128" s="388"/>
      <c r="DIH128" s="214"/>
      <c r="DII128" s="389"/>
      <c r="DIJ128" s="390"/>
      <c r="DIK128" s="388"/>
      <c r="DIL128" s="214"/>
      <c r="DIM128" s="389"/>
      <c r="DIN128" s="390"/>
      <c r="DIO128" s="388"/>
      <c r="DIP128" s="214"/>
      <c r="DIQ128" s="389"/>
      <c r="DIR128" s="390"/>
      <c r="DIS128" s="388"/>
      <c r="DIT128" s="214"/>
      <c r="DIU128" s="389"/>
      <c r="DIV128" s="390"/>
      <c r="DIW128" s="388"/>
      <c r="DIX128" s="214"/>
      <c r="DIY128" s="389"/>
      <c r="DIZ128" s="390"/>
      <c r="DJA128" s="388"/>
      <c r="DJB128" s="214"/>
      <c r="DJC128" s="389"/>
      <c r="DJD128" s="390"/>
      <c r="DJE128" s="388"/>
      <c r="DJF128" s="214"/>
      <c r="DJG128" s="389"/>
      <c r="DJH128" s="390"/>
      <c r="DJI128" s="388"/>
      <c r="DJJ128" s="214"/>
      <c r="DJK128" s="389"/>
      <c r="DJL128" s="390"/>
      <c r="DJM128" s="388"/>
      <c r="DJN128" s="214"/>
      <c r="DJO128" s="389"/>
      <c r="DJP128" s="390"/>
      <c r="DJQ128" s="388"/>
      <c r="DJR128" s="214"/>
      <c r="DJS128" s="389"/>
      <c r="DJT128" s="390"/>
      <c r="DJU128" s="388"/>
      <c r="DJV128" s="214"/>
      <c r="DJW128" s="389"/>
      <c r="DJX128" s="390"/>
      <c r="DJY128" s="388"/>
      <c r="DJZ128" s="214"/>
      <c r="DKA128" s="389"/>
      <c r="DKB128" s="390"/>
      <c r="DKC128" s="388"/>
      <c r="DKD128" s="214"/>
      <c r="DKE128" s="389"/>
      <c r="DKF128" s="390"/>
      <c r="DKG128" s="388"/>
      <c r="DKH128" s="214"/>
      <c r="DKI128" s="389"/>
      <c r="DKJ128" s="390"/>
      <c r="DKK128" s="388"/>
      <c r="DKL128" s="214"/>
      <c r="DKM128" s="389"/>
      <c r="DKN128" s="390"/>
      <c r="DKO128" s="388"/>
      <c r="DKP128" s="214"/>
      <c r="DKQ128" s="389"/>
      <c r="DKR128" s="390"/>
      <c r="DKS128" s="388"/>
      <c r="DKT128" s="214"/>
      <c r="DKU128" s="389"/>
      <c r="DKV128" s="390"/>
      <c r="DKW128" s="388"/>
      <c r="DKX128" s="214"/>
      <c r="DKY128" s="389"/>
      <c r="DKZ128" s="390"/>
      <c r="DLA128" s="388"/>
      <c r="DLB128" s="214"/>
      <c r="DLC128" s="389"/>
      <c r="DLD128" s="390"/>
      <c r="DLE128" s="388"/>
      <c r="DLF128" s="214"/>
      <c r="DLG128" s="389"/>
      <c r="DLH128" s="390"/>
      <c r="DLI128" s="388"/>
      <c r="DLJ128" s="214"/>
      <c r="DLK128" s="389"/>
      <c r="DLL128" s="390"/>
      <c r="DLM128" s="388"/>
      <c r="DLN128" s="214"/>
      <c r="DLO128" s="389"/>
      <c r="DLP128" s="390"/>
      <c r="DLQ128" s="388"/>
      <c r="DLR128" s="214"/>
      <c r="DLS128" s="389"/>
      <c r="DLT128" s="390"/>
      <c r="DLU128" s="388"/>
      <c r="DLV128" s="214"/>
      <c r="DLW128" s="389"/>
      <c r="DLX128" s="390"/>
      <c r="DLY128" s="388"/>
      <c r="DLZ128" s="214"/>
      <c r="DMA128" s="389"/>
      <c r="DMB128" s="390"/>
      <c r="DMC128" s="388"/>
      <c r="DMD128" s="214"/>
      <c r="DME128" s="389"/>
      <c r="DMF128" s="390"/>
      <c r="DMG128" s="388"/>
      <c r="DMH128" s="214"/>
      <c r="DMI128" s="389"/>
      <c r="DMJ128" s="390"/>
      <c r="DMK128" s="388"/>
      <c r="DML128" s="214"/>
      <c r="DMM128" s="389"/>
      <c r="DMN128" s="390"/>
      <c r="DMO128" s="388"/>
      <c r="DMP128" s="214"/>
      <c r="DMQ128" s="389"/>
      <c r="DMR128" s="390"/>
      <c r="DMS128" s="388"/>
      <c r="DMT128" s="214"/>
      <c r="DMU128" s="389"/>
      <c r="DMV128" s="390"/>
      <c r="DMW128" s="388"/>
      <c r="DMX128" s="214"/>
      <c r="DMY128" s="389"/>
      <c r="DMZ128" s="390"/>
      <c r="DNA128" s="388"/>
      <c r="DNB128" s="214"/>
      <c r="DNC128" s="389"/>
      <c r="DND128" s="390"/>
      <c r="DNE128" s="388"/>
      <c r="DNF128" s="214"/>
      <c r="DNG128" s="389"/>
      <c r="DNH128" s="390"/>
      <c r="DNI128" s="388"/>
      <c r="DNJ128" s="214"/>
      <c r="DNK128" s="389"/>
      <c r="DNL128" s="390"/>
      <c r="DNM128" s="388"/>
      <c r="DNN128" s="214"/>
      <c r="DNO128" s="389"/>
      <c r="DNP128" s="390"/>
      <c r="DNQ128" s="388"/>
      <c r="DNR128" s="214"/>
      <c r="DNS128" s="389"/>
      <c r="DNT128" s="390"/>
      <c r="DNU128" s="388"/>
      <c r="DNV128" s="214"/>
      <c r="DNW128" s="389"/>
      <c r="DNX128" s="390"/>
      <c r="DNY128" s="388"/>
      <c r="DNZ128" s="214"/>
      <c r="DOA128" s="389"/>
      <c r="DOB128" s="390"/>
      <c r="DOC128" s="388"/>
      <c r="DOD128" s="214"/>
      <c r="DOE128" s="389"/>
      <c r="DOF128" s="390"/>
      <c r="DOG128" s="388"/>
      <c r="DOH128" s="214"/>
      <c r="DOI128" s="389"/>
      <c r="DOJ128" s="390"/>
      <c r="DOK128" s="388"/>
      <c r="DOL128" s="214"/>
      <c r="DOM128" s="389"/>
      <c r="DON128" s="390"/>
      <c r="DOO128" s="388"/>
      <c r="DOP128" s="214"/>
      <c r="DOQ128" s="389"/>
      <c r="DOR128" s="390"/>
      <c r="DOS128" s="388"/>
      <c r="DOT128" s="214"/>
      <c r="DOU128" s="389"/>
      <c r="DOV128" s="390"/>
      <c r="DOW128" s="388"/>
      <c r="DOX128" s="214"/>
      <c r="DOY128" s="389"/>
      <c r="DOZ128" s="390"/>
      <c r="DPA128" s="388"/>
      <c r="DPB128" s="214"/>
      <c r="DPC128" s="389"/>
      <c r="DPD128" s="390"/>
      <c r="DPE128" s="388"/>
      <c r="DPF128" s="214"/>
      <c r="DPG128" s="389"/>
      <c r="DPH128" s="390"/>
      <c r="DPI128" s="388"/>
      <c r="DPJ128" s="214"/>
      <c r="DPK128" s="389"/>
      <c r="DPL128" s="390"/>
      <c r="DPM128" s="388"/>
      <c r="DPN128" s="214"/>
      <c r="DPO128" s="389"/>
      <c r="DPP128" s="390"/>
      <c r="DPQ128" s="388"/>
      <c r="DPR128" s="214"/>
      <c r="DPS128" s="389"/>
      <c r="DPT128" s="390"/>
      <c r="DPU128" s="388"/>
      <c r="DPV128" s="214"/>
      <c r="DPW128" s="389"/>
      <c r="DPX128" s="390"/>
      <c r="DPY128" s="388"/>
      <c r="DPZ128" s="214"/>
      <c r="DQA128" s="389"/>
      <c r="DQB128" s="390"/>
      <c r="DQC128" s="388"/>
      <c r="DQD128" s="214"/>
      <c r="DQE128" s="389"/>
      <c r="DQF128" s="390"/>
      <c r="DQG128" s="388"/>
      <c r="DQH128" s="214"/>
      <c r="DQI128" s="389"/>
      <c r="DQJ128" s="390"/>
      <c r="DQK128" s="388"/>
      <c r="DQL128" s="214"/>
      <c r="DQM128" s="389"/>
      <c r="DQN128" s="390"/>
      <c r="DQO128" s="388"/>
      <c r="DQP128" s="214"/>
      <c r="DQQ128" s="389"/>
      <c r="DQR128" s="390"/>
      <c r="DQS128" s="388"/>
      <c r="DQT128" s="214"/>
      <c r="DQU128" s="389"/>
      <c r="DQV128" s="390"/>
      <c r="DQW128" s="388"/>
      <c r="DQX128" s="214"/>
      <c r="DQY128" s="389"/>
      <c r="DQZ128" s="390"/>
      <c r="DRA128" s="388"/>
      <c r="DRB128" s="214"/>
      <c r="DRC128" s="389"/>
      <c r="DRD128" s="390"/>
      <c r="DRE128" s="388"/>
      <c r="DRF128" s="214"/>
      <c r="DRG128" s="389"/>
      <c r="DRH128" s="390"/>
      <c r="DRI128" s="388"/>
      <c r="DRJ128" s="214"/>
      <c r="DRK128" s="389"/>
      <c r="DRL128" s="390"/>
      <c r="DRM128" s="388"/>
      <c r="DRN128" s="214"/>
      <c r="DRO128" s="389"/>
      <c r="DRP128" s="390"/>
      <c r="DRQ128" s="388"/>
      <c r="DRR128" s="214"/>
      <c r="DRS128" s="389"/>
      <c r="DRT128" s="390"/>
      <c r="DRU128" s="388"/>
      <c r="DRV128" s="214"/>
      <c r="DRW128" s="389"/>
      <c r="DRX128" s="390"/>
      <c r="DRY128" s="388"/>
      <c r="DRZ128" s="214"/>
      <c r="DSA128" s="389"/>
      <c r="DSB128" s="390"/>
      <c r="DSC128" s="388"/>
      <c r="DSD128" s="214"/>
      <c r="DSE128" s="389"/>
      <c r="DSF128" s="390"/>
      <c r="DSG128" s="388"/>
      <c r="DSH128" s="214"/>
      <c r="DSI128" s="389"/>
      <c r="DSJ128" s="390"/>
      <c r="DSK128" s="388"/>
      <c r="DSL128" s="214"/>
      <c r="DSM128" s="389"/>
      <c r="DSN128" s="390"/>
      <c r="DSO128" s="388"/>
      <c r="DSP128" s="214"/>
      <c r="DSQ128" s="389"/>
      <c r="DSR128" s="390"/>
      <c r="DSS128" s="388"/>
      <c r="DST128" s="214"/>
      <c r="DSU128" s="389"/>
      <c r="DSV128" s="390"/>
      <c r="DSW128" s="388"/>
      <c r="DSX128" s="214"/>
      <c r="DSY128" s="389"/>
      <c r="DSZ128" s="390"/>
      <c r="DTA128" s="388"/>
      <c r="DTB128" s="214"/>
      <c r="DTC128" s="389"/>
      <c r="DTD128" s="390"/>
      <c r="DTE128" s="388"/>
      <c r="DTF128" s="214"/>
      <c r="DTG128" s="389"/>
      <c r="DTH128" s="390"/>
      <c r="DTI128" s="388"/>
      <c r="DTJ128" s="214"/>
      <c r="DTK128" s="389"/>
      <c r="DTL128" s="390"/>
      <c r="DTM128" s="388"/>
      <c r="DTN128" s="214"/>
      <c r="DTO128" s="389"/>
      <c r="DTP128" s="390"/>
      <c r="DTQ128" s="388"/>
      <c r="DTR128" s="214"/>
      <c r="DTS128" s="389"/>
      <c r="DTT128" s="390"/>
      <c r="DTU128" s="388"/>
      <c r="DTV128" s="214"/>
      <c r="DTW128" s="389"/>
      <c r="DTX128" s="390"/>
      <c r="DTY128" s="388"/>
      <c r="DTZ128" s="214"/>
      <c r="DUA128" s="389"/>
      <c r="DUB128" s="390"/>
      <c r="DUC128" s="388"/>
      <c r="DUD128" s="214"/>
      <c r="DUE128" s="389"/>
      <c r="DUF128" s="390"/>
      <c r="DUG128" s="388"/>
      <c r="DUH128" s="214"/>
      <c r="DUI128" s="389"/>
      <c r="DUJ128" s="390"/>
      <c r="DUK128" s="388"/>
      <c r="DUL128" s="214"/>
      <c r="DUM128" s="389"/>
      <c r="DUN128" s="390"/>
      <c r="DUO128" s="388"/>
      <c r="DUP128" s="214"/>
      <c r="DUQ128" s="389"/>
      <c r="DUR128" s="390"/>
      <c r="DUS128" s="388"/>
      <c r="DUT128" s="214"/>
      <c r="DUU128" s="389"/>
      <c r="DUV128" s="390"/>
      <c r="DUW128" s="388"/>
      <c r="DUX128" s="214"/>
      <c r="DUY128" s="389"/>
      <c r="DUZ128" s="390"/>
      <c r="DVA128" s="388"/>
      <c r="DVB128" s="214"/>
      <c r="DVC128" s="389"/>
      <c r="DVD128" s="390"/>
      <c r="DVE128" s="388"/>
      <c r="DVF128" s="214"/>
      <c r="DVG128" s="389"/>
      <c r="DVH128" s="390"/>
      <c r="DVI128" s="388"/>
      <c r="DVJ128" s="214"/>
      <c r="DVK128" s="389"/>
      <c r="DVL128" s="390"/>
      <c r="DVM128" s="388"/>
      <c r="DVN128" s="214"/>
      <c r="DVO128" s="389"/>
      <c r="DVP128" s="390"/>
      <c r="DVQ128" s="388"/>
      <c r="DVR128" s="214"/>
      <c r="DVS128" s="389"/>
      <c r="DVT128" s="390"/>
      <c r="DVU128" s="388"/>
      <c r="DVV128" s="214"/>
      <c r="DVW128" s="389"/>
      <c r="DVX128" s="390"/>
      <c r="DVY128" s="388"/>
      <c r="DVZ128" s="214"/>
      <c r="DWA128" s="389"/>
      <c r="DWB128" s="390"/>
      <c r="DWC128" s="388"/>
      <c r="DWD128" s="214"/>
      <c r="DWE128" s="389"/>
      <c r="DWF128" s="390"/>
      <c r="DWG128" s="388"/>
      <c r="DWH128" s="214"/>
      <c r="DWI128" s="389"/>
      <c r="DWJ128" s="390"/>
      <c r="DWK128" s="388"/>
      <c r="DWL128" s="214"/>
      <c r="DWM128" s="389"/>
      <c r="DWN128" s="390"/>
      <c r="DWO128" s="388"/>
      <c r="DWP128" s="214"/>
      <c r="DWQ128" s="389"/>
      <c r="DWR128" s="390"/>
      <c r="DWS128" s="388"/>
      <c r="DWT128" s="214"/>
      <c r="DWU128" s="389"/>
      <c r="DWV128" s="390"/>
      <c r="DWW128" s="388"/>
      <c r="DWX128" s="214"/>
      <c r="DWY128" s="389"/>
      <c r="DWZ128" s="390"/>
      <c r="DXA128" s="388"/>
      <c r="DXB128" s="214"/>
      <c r="DXC128" s="389"/>
      <c r="DXD128" s="390"/>
      <c r="DXE128" s="388"/>
      <c r="DXF128" s="214"/>
      <c r="DXG128" s="389"/>
      <c r="DXH128" s="390"/>
      <c r="DXI128" s="388"/>
      <c r="DXJ128" s="214"/>
      <c r="DXK128" s="389"/>
      <c r="DXL128" s="390"/>
      <c r="DXM128" s="388"/>
      <c r="DXN128" s="214"/>
      <c r="DXO128" s="389"/>
      <c r="DXP128" s="390"/>
      <c r="DXQ128" s="388"/>
      <c r="DXR128" s="214"/>
      <c r="DXS128" s="389"/>
      <c r="DXT128" s="390"/>
      <c r="DXU128" s="388"/>
      <c r="DXV128" s="214"/>
      <c r="DXW128" s="389"/>
      <c r="DXX128" s="390"/>
      <c r="DXY128" s="388"/>
      <c r="DXZ128" s="214"/>
      <c r="DYA128" s="389"/>
      <c r="DYB128" s="390"/>
      <c r="DYC128" s="388"/>
      <c r="DYD128" s="214"/>
      <c r="DYE128" s="389"/>
      <c r="DYF128" s="390"/>
      <c r="DYG128" s="388"/>
      <c r="DYH128" s="214"/>
      <c r="DYI128" s="389"/>
      <c r="DYJ128" s="390"/>
      <c r="DYK128" s="388"/>
      <c r="DYL128" s="214"/>
      <c r="DYM128" s="389"/>
      <c r="DYN128" s="390"/>
      <c r="DYO128" s="388"/>
      <c r="DYP128" s="214"/>
      <c r="DYQ128" s="389"/>
      <c r="DYR128" s="390"/>
      <c r="DYS128" s="388"/>
      <c r="DYT128" s="214"/>
      <c r="DYU128" s="389"/>
      <c r="DYV128" s="390"/>
      <c r="DYW128" s="388"/>
      <c r="DYX128" s="214"/>
      <c r="DYY128" s="389"/>
      <c r="DYZ128" s="390"/>
      <c r="DZA128" s="388"/>
      <c r="DZB128" s="214"/>
      <c r="DZC128" s="389"/>
      <c r="DZD128" s="390"/>
      <c r="DZE128" s="388"/>
      <c r="DZF128" s="214"/>
      <c r="DZG128" s="389"/>
      <c r="DZH128" s="390"/>
      <c r="DZI128" s="388"/>
      <c r="DZJ128" s="214"/>
      <c r="DZK128" s="389"/>
      <c r="DZL128" s="390"/>
      <c r="DZM128" s="388"/>
      <c r="DZN128" s="214"/>
      <c r="DZO128" s="389"/>
      <c r="DZP128" s="390"/>
      <c r="DZQ128" s="388"/>
      <c r="DZR128" s="214"/>
      <c r="DZS128" s="389"/>
      <c r="DZT128" s="390"/>
      <c r="DZU128" s="388"/>
      <c r="DZV128" s="214"/>
      <c r="DZW128" s="389"/>
      <c r="DZX128" s="390"/>
      <c r="DZY128" s="388"/>
      <c r="DZZ128" s="214"/>
      <c r="EAA128" s="389"/>
      <c r="EAB128" s="390"/>
      <c r="EAC128" s="388"/>
      <c r="EAD128" s="214"/>
      <c r="EAE128" s="389"/>
      <c r="EAF128" s="390"/>
      <c r="EAG128" s="388"/>
      <c r="EAH128" s="214"/>
      <c r="EAI128" s="389"/>
      <c r="EAJ128" s="390"/>
      <c r="EAK128" s="388"/>
      <c r="EAL128" s="214"/>
      <c r="EAM128" s="389"/>
      <c r="EAN128" s="390"/>
      <c r="EAO128" s="388"/>
      <c r="EAP128" s="214"/>
      <c r="EAQ128" s="389"/>
      <c r="EAR128" s="390"/>
      <c r="EAS128" s="388"/>
      <c r="EAT128" s="214"/>
      <c r="EAU128" s="389"/>
      <c r="EAV128" s="390"/>
      <c r="EAW128" s="388"/>
      <c r="EAX128" s="214"/>
      <c r="EAY128" s="389"/>
      <c r="EAZ128" s="390"/>
      <c r="EBA128" s="388"/>
      <c r="EBB128" s="214"/>
      <c r="EBC128" s="389"/>
      <c r="EBD128" s="390"/>
      <c r="EBE128" s="388"/>
      <c r="EBF128" s="214"/>
      <c r="EBG128" s="389"/>
      <c r="EBH128" s="390"/>
      <c r="EBI128" s="388"/>
      <c r="EBJ128" s="214"/>
      <c r="EBK128" s="389"/>
      <c r="EBL128" s="390"/>
      <c r="EBM128" s="388"/>
      <c r="EBN128" s="214"/>
      <c r="EBO128" s="389"/>
      <c r="EBP128" s="390"/>
      <c r="EBQ128" s="388"/>
      <c r="EBR128" s="214"/>
      <c r="EBS128" s="389"/>
      <c r="EBT128" s="390"/>
      <c r="EBU128" s="388"/>
      <c r="EBV128" s="214"/>
      <c r="EBW128" s="389"/>
      <c r="EBX128" s="390"/>
      <c r="EBY128" s="388"/>
      <c r="EBZ128" s="214"/>
      <c r="ECA128" s="389"/>
      <c r="ECB128" s="390"/>
      <c r="ECC128" s="388"/>
      <c r="ECD128" s="214"/>
      <c r="ECE128" s="389"/>
      <c r="ECF128" s="390"/>
      <c r="ECG128" s="388"/>
      <c r="ECH128" s="214"/>
      <c r="ECI128" s="389"/>
      <c r="ECJ128" s="390"/>
      <c r="ECK128" s="388"/>
      <c r="ECL128" s="214"/>
      <c r="ECM128" s="389"/>
      <c r="ECN128" s="390"/>
      <c r="ECO128" s="388"/>
      <c r="ECP128" s="214"/>
      <c r="ECQ128" s="389"/>
      <c r="ECR128" s="390"/>
      <c r="ECS128" s="388"/>
      <c r="ECT128" s="214"/>
      <c r="ECU128" s="389"/>
      <c r="ECV128" s="390"/>
      <c r="ECW128" s="388"/>
      <c r="ECX128" s="214"/>
      <c r="ECY128" s="389"/>
      <c r="ECZ128" s="390"/>
      <c r="EDA128" s="388"/>
      <c r="EDB128" s="214"/>
      <c r="EDC128" s="389"/>
      <c r="EDD128" s="390"/>
      <c r="EDE128" s="388"/>
      <c r="EDF128" s="214"/>
      <c r="EDG128" s="389"/>
      <c r="EDH128" s="390"/>
      <c r="EDI128" s="388"/>
      <c r="EDJ128" s="214"/>
      <c r="EDK128" s="389"/>
      <c r="EDL128" s="390"/>
      <c r="EDM128" s="388"/>
      <c r="EDN128" s="214"/>
      <c r="EDO128" s="389"/>
      <c r="EDP128" s="390"/>
      <c r="EDQ128" s="388"/>
      <c r="EDR128" s="214"/>
      <c r="EDS128" s="389"/>
      <c r="EDT128" s="390"/>
      <c r="EDU128" s="388"/>
      <c r="EDV128" s="214"/>
      <c r="EDW128" s="389"/>
      <c r="EDX128" s="390"/>
      <c r="EDY128" s="388"/>
      <c r="EDZ128" s="214"/>
      <c r="EEA128" s="389"/>
      <c r="EEB128" s="390"/>
      <c r="EEC128" s="388"/>
      <c r="EED128" s="214"/>
      <c r="EEE128" s="389"/>
      <c r="EEF128" s="390"/>
      <c r="EEG128" s="388"/>
      <c r="EEH128" s="214"/>
      <c r="EEI128" s="389"/>
      <c r="EEJ128" s="390"/>
      <c r="EEK128" s="388"/>
      <c r="EEL128" s="214"/>
      <c r="EEM128" s="389"/>
      <c r="EEN128" s="390"/>
      <c r="EEO128" s="388"/>
      <c r="EEP128" s="214"/>
      <c r="EEQ128" s="389"/>
      <c r="EER128" s="390"/>
      <c r="EES128" s="388"/>
      <c r="EET128" s="214"/>
      <c r="EEU128" s="389"/>
      <c r="EEV128" s="390"/>
      <c r="EEW128" s="388"/>
      <c r="EEX128" s="214"/>
      <c r="EEY128" s="389"/>
      <c r="EEZ128" s="390"/>
      <c r="EFA128" s="388"/>
      <c r="EFB128" s="214"/>
      <c r="EFC128" s="389"/>
      <c r="EFD128" s="390"/>
      <c r="EFE128" s="388"/>
      <c r="EFF128" s="214"/>
      <c r="EFG128" s="389"/>
      <c r="EFH128" s="390"/>
      <c r="EFI128" s="388"/>
      <c r="EFJ128" s="214"/>
      <c r="EFK128" s="389"/>
      <c r="EFL128" s="390"/>
      <c r="EFM128" s="388"/>
      <c r="EFN128" s="214"/>
      <c r="EFO128" s="389"/>
      <c r="EFP128" s="390"/>
      <c r="EFQ128" s="388"/>
      <c r="EFR128" s="214"/>
      <c r="EFS128" s="389"/>
      <c r="EFT128" s="390"/>
      <c r="EFU128" s="388"/>
      <c r="EFV128" s="214"/>
      <c r="EFW128" s="389"/>
      <c r="EFX128" s="390"/>
      <c r="EFY128" s="388"/>
      <c r="EFZ128" s="214"/>
      <c r="EGA128" s="389"/>
      <c r="EGB128" s="390"/>
      <c r="EGC128" s="388"/>
      <c r="EGD128" s="214"/>
      <c r="EGE128" s="389"/>
      <c r="EGF128" s="390"/>
      <c r="EGG128" s="388"/>
      <c r="EGH128" s="214"/>
      <c r="EGI128" s="389"/>
      <c r="EGJ128" s="390"/>
      <c r="EGK128" s="388"/>
      <c r="EGL128" s="214"/>
      <c r="EGM128" s="389"/>
      <c r="EGN128" s="390"/>
      <c r="EGO128" s="388"/>
      <c r="EGP128" s="214"/>
      <c r="EGQ128" s="389"/>
      <c r="EGR128" s="390"/>
      <c r="EGS128" s="388"/>
      <c r="EGT128" s="214"/>
      <c r="EGU128" s="389"/>
      <c r="EGV128" s="390"/>
      <c r="EGW128" s="388"/>
      <c r="EGX128" s="214"/>
      <c r="EGY128" s="389"/>
      <c r="EGZ128" s="390"/>
      <c r="EHA128" s="388"/>
      <c r="EHB128" s="214"/>
      <c r="EHC128" s="389"/>
      <c r="EHD128" s="390"/>
      <c r="EHE128" s="388"/>
      <c r="EHF128" s="214"/>
      <c r="EHG128" s="389"/>
      <c r="EHH128" s="390"/>
      <c r="EHI128" s="388"/>
      <c r="EHJ128" s="214"/>
      <c r="EHK128" s="389"/>
      <c r="EHL128" s="390"/>
      <c r="EHM128" s="388"/>
      <c r="EHN128" s="214"/>
      <c r="EHO128" s="389"/>
      <c r="EHP128" s="390"/>
      <c r="EHQ128" s="388"/>
      <c r="EHR128" s="214"/>
      <c r="EHS128" s="389"/>
      <c r="EHT128" s="390"/>
      <c r="EHU128" s="388"/>
      <c r="EHV128" s="214"/>
      <c r="EHW128" s="389"/>
      <c r="EHX128" s="390"/>
      <c r="EHY128" s="388"/>
      <c r="EHZ128" s="214"/>
      <c r="EIA128" s="389"/>
      <c r="EIB128" s="390"/>
      <c r="EIC128" s="388"/>
      <c r="EID128" s="214"/>
      <c r="EIE128" s="389"/>
      <c r="EIF128" s="390"/>
      <c r="EIG128" s="388"/>
      <c r="EIH128" s="214"/>
      <c r="EII128" s="389"/>
      <c r="EIJ128" s="390"/>
      <c r="EIK128" s="388"/>
      <c r="EIL128" s="214"/>
      <c r="EIM128" s="389"/>
      <c r="EIN128" s="390"/>
      <c r="EIO128" s="388"/>
      <c r="EIP128" s="214"/>
      <c r="EIQ128" s="389"/>
      <c r="EIR128" s="390"/>
      <c r="EIS128" s="388"/>
      <c r="EIT128" s="214"/>
      <c r="EIU128" s="389"/>
      <c r="EIV128" s="390"/>
      <c r="EIW128" s="388"/>
      <c r="EIX128" s="214"/>
      <c r="EIY128" s="389"/>
      <c r="EIZ128" s="390"/>
      <c r="EJA128" s="388"/>
      <c r="EJB128" s="214"/>
      <c r="EJC128" s="389"/>
      <c r="EJD128" s="390"/>
      <c r="EJE128" s="388"/>
      <c r="EJF128" s="214"/>
      <c r="EJG128" s="389"/>
      <c r="EJH128" s="390"/>
      <c r="EJI128" s="388"/>
      <c r="EJJ128" s="214"/>
      <c r="EJK128" s="389"/>
      <c r="EJL128" s="390"/>
      <c r="EJM128" s="388"/>
      <c r="EJN128" s="214"/>
      <c r="EJO128" s="389"/>
      <c r="EJP128" s="390"/>
      <c r="EJQ128" s="388"/>
      <c r="EJR128" s="214"/>
      <c r="EJS128" s="389"/>
      <c r="EJT128" s="390"/>
      <c r="EJU128" s="388"/>
      <c r="EJV128" s="214"/>
      <c r="EJW128" s="389"/>
      <c r="EJX128" s="390"/>
      <c r="EJY128" s="388"/>
      <c r="EJZ128" s="214"/>
      <c r="EKA128" s="389"/>
      <c r="EKB128" s="390"/>
      <c r="EKC128" s="388"/>
      <c r="EKD128" s="214"/>
      <c r="EKE128" s="389"/>
      <c r="EKF128" s="390"/>
      <c r="EKG128" s="388"/>
      <c r="EKH128" s="214"/>
      <c r="EKI128" s="389"/>
      <c r="EKJ128" s="390"/>
      <c r="EKK128" s="388"/>
      <c r="EKL128" s="214"/>
      <c r="EKM128" s="389"/>
      <c r="EKN128" s="390"/>
      <c r="EKO128" s="388"/>
      <c r="EKP128" s="214"/>
      <c r="EKQ128" s="389"/>
      <c r="EKR128" s="390"/>
      <c r="EKS128" s="388"/>
      <c r="EKT128" s="214"/>
      <c r="EKU128" s="389"/>
      <c r="EKV128" s="390"/>
      <c r="EKW128" s="388"/>
      <c r="EKX128" s="214"/>
      <c r="EKY128" s="389"/>
      <c r="EKZ128" s="390"/>
      <c r="ELA128" s="388"/>
      <c r="ELB128" s="214"/>
      <c r="ELC128" s="389"/>
      <c r="ELD128" s="390"/>
      <c r="ELE128" s="388"/>
      <c r="ELF128" s="214"/>
      <c r="ELG128" s="389"/>
      <c r="ELH128" s="390"/>
      <c r="ELI128" s="388"/>
      <c r="ELJ128" s="214"/>
      <c r="ELK128" s="389"/>
      <c r="ELL128" s="390"/>
      <c r="ELM128" s="388"/>
      <c r="ELN128" s="214"/>
      <c r="ELO128" s="389"/>
      <c r="ELP128" s="390"/>
      <c r="ELQ128" s="388"/>
      <c r="ELR128" s="214"/>
      <c r="ELS128" s="389"/>
      <c r="ELT128" s="390"/>
      <c r="ELU128" s="388"/>
      <c r="ELV128" s="214"/>
      <c r="ELW128" s="389"/>
      <c r="ELX128" s="390"/>
      <c r="ELY128" s="388"/>
      <c r="ELZ128" s="214"/>
      <c r="EMA128" s="389"/>
      <c r="EMB128" s="390"/>
      <c r="EMC128" s="388"/>
      <c r="EMD128" s="214"/>
      <c r="EME128" s="389"/>
      <c r="EMF128" s="390"/>
      <c r="EMG128" s="388"/>
      <c r="EMH128" s="214"/>
      <c r="EMI128" s="389"/>
      <c r="EMJ128" s="390"/>
      <c r="EMK128" s="388"/>
      <c r="EML128" s="214"/>
      <c r="EMM128" s="389"/>
      <c r="EMN128" s="390"/>
      <c r="EMO128" s="388"/>
      <c r="EMP128" s="214"/>
      <c r="EMQ128" s="389"/>
      <c r="EMR128" s="390"/>
      <c r="EMS128" s="388"/>
      <c r="EMT128" s="214"/>
      <c r="EMU128" s="389"/>
      <c r="EMV128" s="390"/>
      <c r="EMW128" s="388"/>
      <c r="EMX128" s="214"/>
      <c r="EMY128" s="389"/>
      <c r="EMZ128" s="390"/>
      <c r="ENA128" s="388"/>
      <c r="ENB128" s="214"/>
      <c r="ENC128" s="389"/>
      <c r="END128" s="390"/>
      <c r="ENE128" s="388"/>
      <c r="ENF128" s="214"/>
      <c r="ENG128" s="389"/>
      <c r="ENH128" s="390"/>
      <c r="ENI128" s="388"/>
      <c r="ENJ128" s="214"/>
      <c r="ENK128" s="389"/>
      <c r="ENL128" s="390"/>
      <c r="ENM128" s="388"/>
      <c r="ENN128" s="214"/>
      <c r="ENO128" s="389"/>
      <c r="ENP128" s="390"/>
      <c r="ENQ128" s="388"/>
      <c r="ENR128" s="214"/>
      <c r="ENS128" s="389"/>
      <c r="ENT128" s="390"/>
      <c r="ENU128" s="388"/>
      <c r="ENV128" s="214"/>
      <c r="ENW128" s="389"/>
      <c r="ENX128" s="390"/>
      <c r="ENY128" s="388"/>
      <c r="ENZ128" s="214"/>
      <c r="EOA128" s="389"/>
      <c r="EOB128" s="390"/>
      <c r="EOC128" s="388"/>
      <c r="EOD128" s="214"/>
      <c r="EOE128" s="389"/>
      <c r="EOF128" s="390"/>
      <c r="EOG128" s="388"/>
      <c r="EOH128" s="214"/>
      <c r="EOI128" s="389"/>
      <c r="EOJ128" s="390"/>
      <c r="EOK128" s="388"/>
      <c r="EOL128" s="214"/>
      <c r="EOM128" s="389"/>
      <c r="EON128" s="390"/>
      <c r="EOO128" s="388"/>
      <c r="EOP128" s="214"/>
      <c r="EOQ128" s="389"/>
      <c r="EOR128" s="390"/>
      <c r="EOS128" s="388"/>
      <c r="EOT128" s="214"/>
      <c r="EOU128" s="389"/>
      <c r="EOV128" s="390"/>
      <c r="EOW128" s="388"/>
      <c r="EOX128" s="214"/>
      <c r="EOY128" s="389"/>
      <c r="EOZ128" s="390"/>
      <c r="EPA128" s="388"/>
      <c r="EPB128" s="214"/>
      <c r="EPC128" s="389"/>
      <c r="EPD128" s="390"/>
      <c r="EPE128" s="388"/>
      <c r="EPF128" s="214"/>
      <c r="EPG128" s="389"/>
      <c r="EPH128" s="390"/>
      <c r="EPI128" s="388"/>
      <c r="EPJ128" s="214"/>
      <c r="EPK128" s="389"/>
      <c r="EPL128" s="390"/>
      <c r="EPM128" s="388"/>
      <c r="EPN128" s="214"/>
      <c r="EPO128" s="389"/>
      <c r="EPP128" s="390"/>
      <c r="EPQ128" s="388"/>
      <c r="EPR128" s="214"/>
      <c r="EPS128" s="389"/>
      <c r="EPT128" s="390"/>
      <c r="EPU128" s="388"/>
      <c r="EPV128" s="214"/>
      <c r="EPW128" s="389"/>
      <c r="EPX128" s="390"/>
      <c r="EPY128" s="388"/>
      <c r="EPZ128" s="214"/>
      <c r="EQA128" s="389"/>
      <c r="EQB128" s="390"/>
      <c r="EQC128" s="388"/>
      <c r="EQD128" s="214"/>
      <c r="EQE128" s="389"/>
      <c r="EQF128" s="390"/>
      <c r="EQG128" s="388"/>
      <c r="EQH128" s="214"/>
      <c r="EQI128" s="389"/>
      <c r="EQJ128" s="390"/>
      <c r="EQK128" s="388"/>
      <c r="EQL128" s="214"/>
      <c r="EQM128" s="389"/>
      <c r="EQN128" s="390"/>
      <c r="EQO128" s="388"/>
      <c r="EQP128" s="214"/>
      <c r="EQQ128" s="389"/>
      <c r="EQR128" s="390"/>
      <c r="EQS128" s="388"/>
      <c r="EQT128" s="214"/>
      <c r="EQU128" s="389"/>
      <c r="EQV128" s="390"/>
      <c r="EQW128" s="388"/>
      <c r="EQX128" s="214"/>
      <c r="EQY128" s="389"/>
      <c r="EQZ128" s="390"/>
      <c r="ERA128" s="388"/>
      <c r="ERB128" s="214"/>
      <c r="ERC128" s="389"/>
      <c r="ERD128" s="390"/>
      <c r="ERE128" s="388"/>
      <c r="ERF128" s="214"/>
      <c r="ERG128" s="389"/>
      <c r="ERH128" s="390"/>
      <c r="ERI128" s="388"/>
      <c r="ERJ128" s="214"/>
      <c r="ERK128" s="389"/>
      <c r="ERL128" s="390"/>
      <c r="ERM128" s="388"/>
      <c r="ERN128" s="214"/>
      <c r="ERO128" s="389"/>
      <c r="ERP128" s="390"/>
      <c r="ERQ128" s="388"/>
      <c r="ERR128" s="214"/>
      <c r="ERS128" s="389"/>
      <c r="ERT128" s="390"/>
      <c r="ERU128" s="388"/>
      <c r="ERV128" s="214"/>
      <c r="ERW128" s="389"/>
      <c r="ERX128" s="390"/>
      <c r="ERY128" s="388"/>
      <c r="ERZ128" s="214"/>
      <c r="ESA128" s="389"/>
      <c r="ESB128" s="390"/>
      <c r="ESC128" s="388"/>
      <c r="ESD128" s="214"/>
      <c r="ESE128" s="389"/>
      <c r="ESF128" s="390"/>
      <c r="ESG128" s="388"/>
      <c r="ESH128" s="214"/>
      <c r="ESI128" s="389"/>
      <c r="ESJ128" s="390"/>
      <c r="ESK128" s="388"/>
      <c r="ESL128" s="214"/>
      <c r="ESM128" s="389"/>
      <c r="ESN128" s="390"/>
      <c r="ESO128" s="388"/>
      <c r="ESP128" s="214"/>
      <c r="ESQ128" s="389"/>
      <c r="ESR128" s="390"/>
      <c r="ESS128" s="388"/>
      <c r="EST128" s="214"/>
      <c r="ESU128" s="389"/>
      <c r="ESV128" s="390"/>
      <c r="ESW128" s="388"/>
      <c r="ESX128" s="214"/>
      <c r="ESY128" s="389"/>
      <c r="ESZ128" s="390"/>
      <c r="ETA128" s="388"/>
      <c r="ETB128" s="214"/>
      <c r="ETC128" s="389"/>
      <c r="ETD128" s="390"/>
      <c r="ETE128" s="388"/>
      <c r="ETF128" s="214"/>
      <c r="ETG128" s="389"/>
      <c r="ETH128" s="390"/>
      <c r="ETI128" s="388"/>
      <c r="ETJ128" s="214"/>
      <c r="ETK128" s="389"/>
      <c r="ETL128" s="390"/>
      <c r="ETM128" s="388"/>
      <c r="ETN128" s="214"/>
      <c r="ETO128" s="389"/>
      <c r="ETP128" s="390"/>
      <c r="ETQ128" s="388"/>
      <c r="ETR128" s="214"/>
      <c r="ETS128" s="389"/>
      <c r="ETT128" s="390"/>
      <c r="ETU128" s="388"/>
      <c r="ETV128" s="214"/>
      <c r="ETW128" s="389"/>
      <c r="ETX128" s="390"/>
      <c r="ETY128" s="388"/>
      <c r="ETZ128" s="214"/>
      <c r="EUA128" s="389"/>
      <c r="EUB128" s="390"/>
      <c r="EUC128" s="388"/>
      <c r="EUD128" s="214"/>
      <c r="EUE128" s="389"/>
      <c r="EUF128" s="390"/>
      <c r="EUG128" s="388"/>
      <c r="EUH128" s="214"/>
      <c r="EUI128" s="389"/>
      <c r="EUJ128" s="390"/>
      <c r="EUK128" s="388"/>
      <c r="EUL128" s="214"/>
      <c r="EUM128" s="389"/>
      <c r="EUN128" s="390"/>
      <c r="EUO128" s="388"/>
      <c r="EUP128" s="214"/>
      <c r="EUQ128" s="389"/>
      <c r="EUR128" s="390"/>
      <c r="EUS128" s="388"/>
      <c r="EUT128" s="214"/>
      <c r="EUU128" s="389"/>
      <c r="EUV128" s="390"/>
      <c r="EUW128" s="388"/>
      <c r="EUX128" s="214"/>
      <c r="EUY128" s="389"/>
      <c r="EUZ128" s="390"/>
      <c r="EVA128" s="388"/>
      <c r="EVB128" s="214"/>
      <c r="EVC128" s="389"/>
      <c r="EVD128" s="390"/>
      <c r="EVE128" s="388"/>
      <c r="EVF128" s="214"/>
      <c r="EVG128" s="389"/>
      <c r="EVH128" s="390"/>
      <c r="EVI128" s="388"/>
      <c r="EVJ128" s="214"/>
      <c r="EVK128" s="389"/>
      <c r="EVL128" s="390"/>
      <c r="EVM128" s="388"/>
      <c r="EVN128" s="214"/>
      <c r="EVO128" s="389"/>
      <c r="EVP128" s="390"/>
      <c r="EVQ128" s="388"/>
      <c r="EVR128" s="214"/>
      <c r="EVS128" s="389"/>
      <c r="EVT128" s="390"/>
      <c r="EVU128" s="388"/>
      <c r="EVV128" s="214"/>
      <c r="EVW128" s="389"/>
      <c r="EVX128" s="390"/>
      <c r="EVY128" s="388"/>
      <c r="EVZ128" s="214"/>
      <c r="EWA128" s="389"/>
      <c r="EWB128" s="390"/>
      <c r="EWC128" s="388"/>
      <c r="EWD128" s="214"/>
      <c r="EWE128" s="389"/>
      <c r="EWF128" s="390"/>
      <c r="EWG128" s="388"/>
      <c r="EWH128" s="214"/>
      <c r="EWI128" s="389"/>
      <c r="EWJ128" s="390"/>
      <c r="EWK128" s="388"/>
      <c r="EWL128" s="214"/>
      <c r="EWM128" s="389"/>
      <c r="EWN128" s="390"/>
      <c r="EWO128" s="388"/>
      <c r="EWP128" s="214"/>
      <c r="EWQ128" s="389"/>
      <c r="EWR128" s="390"/>
      <c r="EWS128" s="388"/>
      <c r="EWT128" s="214"/>
      <c r="EWU128" s="389"/>
      <c r="EWV128" s="390"/>
      <c r="EWW128" s="388"/>
      <c r="EWX128" s="214"/>
      <c r="EWY128" s="389"/>
      <c r="EWZ128" s="390"/>
      <c r="EXA128" s="388"/>
      <c r="EXB128" s="214"/>
      <c r="EXC128" s="389"/>
      <c r="EXD128" s="390"/>
      <c r="EXE128" s="388"/>
      <c r="EXF128" s="214"/>
      <c r="EXG128" s="389"/>
      <c r="EXH128" s="390"/>
      <c r="EXI128" s="388"/>
      <c r="EXJ128" s="214"/>
      <c r="EXK128" s="389"/>
      <c r="EXL128" s="390"/>
      <c r="EXM128" s="388"/>
      <c r="EXN128" s="214"/>
      <c r="EXO128" s="389"/>
      <c r="EXP128" s="390"/>
      <c r="EXQ128" s="388"/>
      <c r="EXR128" s="214"/>
      <c r="EXS128" s="389"/>
      <c r="EXT128" s="390"/>
      <c r="EXU128" s="388"/>
      <c r="EXV128" s="214"/>
      <c r="EXW128" s="389"/>
      <c r="EXX128" s="390"/>
      <c r="EXY128" s="388"/>
      <c r="EXZ128" s="214"/>
      <c r="EYA128" s="389"/>
      <c r="EYB128" s="390"/>
      <c r="EYC128" s="388"/>
      <c r="EYD128" s="214"/>
      <c r="EYE128" s="389"/>
      <c r="EYF128" s="390"/>
      <c r="EYG128" s="388"/>
      <c r="EYH128" s="214"/>
      <c r="EYI128" s="389"/>
      <c r="EYJ128" s="390"/>
      <c r="EYK128" s="388"/>
      <c r="EYL128" s="214"/>
      <c r="EYM128" s="389"/>
      <c r="EYN128" s="390"/>
      <c r="EYO128" s="388"/>
      <c r="EYP128" s="214"/>
      <c r="EYQ128" s="389"/>
      <c r="EYR128" s="390"/>
      <c r="EYS128" s="388"/>
      <c r="EYT128" s="214"/>
      <c r="EYU128" s="389"/>
      <c r="EYV128" s="390"/>
      <c r="EYW128" s="388"/>
      <c r="EYX128" s="214"/>
      <c r="EYY128" s="389"/>
      <c r="EYZ128" s="390"/>
      <c r="EZA128" s="388"/>
      <c r="EZB128" s="214"/>
      <c r="EZC128" s="389"/>
      <c r="EZD128" s="390"/>
      <c r="EZE128" s="388"/>
      <c r="EZF128" s="214"/>
      <c r="EZG128" s="389"/>
      <c r="EZH128" s="390"/>
      <c r="EZI128" s="388"/>
      <c r="EZJ128" s="214"/>
      <c r="EZK128" s="389"/>
      <c r="EZL128" s="390"/>
      <c r="EZM128" s="388"/>
      <c r="EZN128" s="214"/>
      <c r="EZO128" s="389"/>
      <c r="EZP128" s="390"/>
      <c r="EZQ128" s="388"/>
      <c r="EZR128" s="214"/>
      <c r="EZS128" s="389"/>
      <c r="EZT128" s="390"/>
      <c r="EZU128" s="388"/>
      <c r="EZV128" s="214"/>
      <c r="EZW128" s="389"/>
      <c r="EZX128" s="390"/>
      <c r="EZY128" s="388"/>
      <c r="EZZ128" s="214"/>
      <c r="FAA128" s="389"/>
      <c r="FAB128" s="390"/>
      <c r="FAC128" s="388"/>
      <c r="FAD128" s="214"/>
      <c r="FAE128" s="389"/>
      <c r="FAF128" s="390"/>
      <c r="FAG128" s="388"/>
      <c r="FAH128" s="214"/>
      <c r="FAI128" s="389"/>
      <c r="FAJ128" s="390"/>
      <c r="FAK128" s="388"/>
      <c r="FAL128" s="214"/>
      <c r="FAM128" s="389"/>
      <c r="FAN128" s="390"/>
      <c r="FAO128" s="388"/>
      <c r="FAP128" s="214"/>
      <c r="FAQ128" s="389"/>
      <c r="FAR128" s="390"/>
      <c r="FAS128" s="388"/>
      <c r="FAT128" s="214"/>
      <c r="FAU128" s="389"/>
      <c r="FAV128" s="390"/>
      <c r="FAW128" s="388"/>
      <c r="FAX128" s="214"/>
      <c r="FAY128" s="389"/>
      <c r="FAZ128" s="390"/>
      <c r="FBA128" s="388"/>
      <c r="FBB128" s="214"/>
      <c r="FBC128" s="389"/>
      <c r="FBD128" s="390"/>
      <c r="FBE128" s="388"/>
      <c r="FBF128" s="214"/>
      <c r="FBG128" s="389"/>
      <c r="FBH128" s="390"/>
      <c r="FBI128" s="388"/>
      <c r="FBJ128" s="214"/>
      <c r="FBK128" s="389"/>
      <c r="FBL128" s="390"/>
      <c r="FBM128" s="388"/>
      <c r="FBN128" s="214"/>
      <c r="FBO128" s="389"/>
      <c r="FBP128" s="390"/>
      <c r="FBQ128" s="388"/>
      <c r="FBR128" s="214"/>
      <c r="FBS128" s="389"/>
      <c r="FBT128" s="390"/>
      <c r="FBU128" s="388"/>
      <c r="FBV128" s="214"/>
      <c r="FBW128" s="389"/>
      <c r="FBX128" s="390"/>
      <c r="FBY128" s="388"/>
      <c r="FBZ128" s="214"/>
      <c r="FCA128" s="389"/>
      <c r="FCB128" s="390"/>
      <c r="FCC128" s="388"/>
      <c r="FCD128" s="214"/>
      <c r="FCE128" s="389"/>
      <c r="FCF128" s="390"/>
      <c r="FCG128" s="388"/>
      <c r="FCH128" s="214"/>
      <c r="FCI128" s="389"/>
      <c r="FCJ128" s="390"/>
      <c r="FCK128" s="388"/>
      <c r="FCL128" s="214"/>
      <c r="FCM128" s="389"/>
      <c r="FCN128" s="390"/>
      <c r="FCO128" s="388"/>
      <c r="FCP128" s="214"/>
      <c r="FCQ128" s="389"/>
      <c r="FCR128" s="390"/>
      <c r="FCS128" s="388"/>
      <c r="FCT128" s="214"/>
      <c r="FCU128" s="389"/>
      <c r="FCV128" s="390"/>
      <c r="FCW128" s="388"/>
      <c r="FCX128" s="214"/>
      <c r="FCY128" s="389"/>
      <c r="FCZ128" s="390"/>
      <c r="FDA128" s="388"/>
      <c r="FDB128" s="214"/>
      <c r="FDC128" s="389"/>
      <c r="FDD128" s="390"/>
      <c r="FDE128" s="388"/>
      <c r="FDF128" s="214"/>
      <c r="FDG128" s="389"/>
      <c r="FDH128" s="390"/>
      <c r="FDI128" s="388"/>
      <c r="FDJ128" s="214"/>
      <c r="FDK128" s="389"/>
      <c r="FDL128" s="390"/>
      <c r="FDM128" s="388"/>
      <c r="FDN128" s="214"/>
      <c r="FDO128" s="389"/>
      <c r="FDP128" s="390"/>
      <c r="FDQ128" s="388"/>
      <c r="FDR128" s="214"/>
      <c r="FDS128" s="389"/>
      <c r="FDT128" s="390"/>
      <c r="FDU128" s="388"/>
      <c r="FDV128" s="214"/>
      <c r="FDW128" s="389"/>
      <c r="FDX128" s="390"/>
      <c r="FDY128" s="388"/>
      <c r="FDZ128" s="214"/>
      <c r="FEA128" s="389"/>
      <c r="FEB128" s="390"/>
      <c r="FEC128" s="388"/>
      <c r="FED128" s="214"/>
      <c r="FEE128" s="389"/>
      <c r="FEF128" s="390"/>
      <c r="FEG128" s="388"/>
      <c r="FEH128" s="214"/>
      <c r="FEI128" s="389"/>
      <c r="FEJ128" s="390"/>
      <c r="FEK128" s="388"/>
      <c r="FEL128" s="214"/>
      <c r="FEM128" s="389"/>
      <c r="FEN128" s="390"/>
      <c r="FEO128" s="388"/>
      <c r="FEP128" s="214"/>
      <c r="FEQ128" s="389"/>
      <c r="FER128" s="390"/>
      <c r="FES128" s="388"/>
      <c r="FET128" s="214"/>
      <c r="FEU128" s="389"/>
      <c r="FEV128" s="390"/>
      <c r="FEW128" s="388"/>
      <c r="FEX128" s="214"/>
      <c r="FEY128" s="389"/>
      <c r="FEZ128" s="390"/>
      <c r="FFA128" s="388"/>
      <c r="FFB128" s="214"/>
      <c r="FFC128" s="389"/>
      <c r="FFD128" s="390"/>
      <c r="FFE128" s="388"/>
      <c r="FFF128" s="214"/>
      <c r="FFG128" s="389"/>
      <c r="FFH128" s="390"/>
      <c r="FFI128" s="388"/>
      <c r="FFJ128" s="214"/>
      <c r="FFK128" s="389"/>
      <c r="FFL128" s="390"/>
      <c r="FFM128" s="388"/>
      <c r="FFN128" s="214"/>
      <c r="FFO128" s="389"/>
      <c r="FFP128" s="390"/>
      <c r="FFQ128" s="388"/>
      <c r="FFR128" s="214"/>
      <c r="FFS128" s="389"/>
      <c r="FFT128" s="390"/>
      <c r="FFU128" s="388"/>
      <c r="FFV128" s="214"/>
      <c r="FFW128" s="389"/>
      <c r="FFX128" s="390"/>
      <c r="FFY128" s="388"/>
      <c r="FFZ128" s="214"/>
      <c r="FGA128" s="389"/>
      <c r="FGB128" s="390"/>
      <c r="FGC128" s="388"/>
      <c r="FGD128" s="214"/>
      <c r="FGE128" s="389"/>
      <c r="FGF128" s="390"/>
      <c r="FGG128" s="388"/>
      <c r="FGH128" s="214"/>
      <c r="FGI128" s="389"/>
      <c r="FGJ128" s="390"/>
      <c r="FGK128" s="388"/>
      <c r="FGL128" s="214"/>
      <c r="FGM128" s="389"/>
      <c r="FGN128" s="390"/>
      <c r="FGO128" s="388"/>
      <c r="FGP128" s="214"/>
      <c r="FGQ128" s="389"/>
      <c r="FGR128" s="390"/>
      <c r="FGS128" s="388"/>
      <c r="FGT128" s="214"/>
      <c r="FGU128" s="389"/>
      <c r="FGV128" s="390"/>
      <c r="FGW128" s="388"/>
      <c r="FGX128" s="214"/>
      <c r="FGY128" s="389"/>
      <c r="FGZ128" s="390"/>
      <c r="FHA128" s="388"/>
      <c r="FHB128" s="214"/>
      <c r="FHC128" s="389"/>
      <c r="FHD128" s="390"/>
      <c r="FHE128" s="388"/>
      <c r="FHF128" s="214"/>
      <c r="FHG128" s="389"/>
      <c r="FHH128" s="390"/>
      <c r="FHI128" s="388"/>
      <c r="FHJ128" s="214"/>
      <c r="FHK128" s="389"/>
      <c r="FHL128" s="390"/>
      <c r="FHM128" s="388"/>
      <c r="FHN128" s="214"/>
      <c r="FHO128" s="389"/>
      <c r="FHP128" s="390"/>
      <c r="FHQ128" s="388"/>
      <c r="FHR128" s="214"/>
      <c r="FHS128" s="389"/>
      <c r="FHT128" s="390"/>
      <c r="FHU128" s="388"/>
      <c r="FHV128" s="214"/>
      <c r="FHW128" s="389"/>
      <c r="FHX128" s="390"/>
      <c r="FHY128" s="388"/>
      <c r="FHZ128" s="214"/>
      <c r="FIA128" s="389"/>
      <c r="FIB128" s="390"/>
      <c r="FIC128" s="388"/>
      <c r="FID128" s="214"/>
      <c r="FIE128" s="389"/>
      <c r="FIF128" s="390"/>
      <c r="FIG128" s="388"/>
      <c r="FIH128" s="214"/>
      <c r="FII128" s="389"/>
      <c r="FIJ128" s="390"/>
      <c r="FIK128" s="388"/>
      <c r="FIL128" s="214"/>
      <c r="FIM128" s="389"/>
      <c r="FIN128" s="390"/>
      <c r="FIO128" s="388"/>
      <c r="FIP128" s="214"/>
      <c r="FIQ128" s="389"/>
      <c r="FIR128" s="390"/>
      <c r="FIS128" s="388"/>
      <c r="FIT128" s="214"/>
      <c r="FIU128" s="389"/>
      <c r="FIV128" s="390"/>
      <c r="FIW128" s="388"/>
      <c r="FIX128" s="214"/>
      <c r="FIY128" s="389"/>
      <c r="FIZ128" s="390"/>
      <c r="FJA128" s="388"/>
      <c r="FJB128" s="214"/>
      <c r="FJC128" s="389"/>
      <c r="FJD128" s="390"/>
      <c r="FJE128" s="388"/>
      <c r="FJF128" s="214"/>
      <c r="FJG128" s="389"/>
      <c r="FJH128" s="390"/>
      <c r="FJI128" s="388"/>
      <c r="FJJ128" s="214"/>
      <c r="FJK128" s="389"/>
      <c r="FJL128" s="390"/>
      <c r="FJM128" s="388"/>
      <c r="FJN128" s="214"/>
      <c r="FJO128" s="389"/>
      <c r="FJP128" s="390"/>
      <c r="FJQ128" s="388"/>
      <c r="FJR128" s="214"/>
      <c r="FJS128" s="389"/>
      <c r="FJT128" s="390"/>
      <c r="FJU128" s="388"/>
      <c r="FJV128" s="214"/>
      <c r="FJW128" s="389"/>
      <c r="FJX128" s="390"/>
      <c r="FJY128" s="388"/>
      <c r="FJZ128" s="214"/>
      <c r="FKA128" s="389"/>
      <c r="FKB128" s="390"/>
      <c r="FKC128" s="388"/>
      <c r="FKD128" s="214"/>
      <c r="FKE128" s="389"/>
      <c r="FKF128" s="390"/>
      <c r="FKG128" s="388"/>
      <c r="FKH128" s="214"/>
      <c r="FKI128" s="389"/>
      <c r="FKJ128" s="390"/>
      <c r="FKK128" s="388"/>
      <c r="FKL128" s="214"/>
      <c r="FKM128" s="389"/>
      <c r="FKN128" s="390"/>
      <c r="FKO128" s="388"/>
      <c r="FKP128" s="214"/>
      <c r="FKQ128" s="389"/>
      <c r="FKR128" s="390"/>
      <c r="FKS128" s="388"/>
      <c r="FKT128" s="214"/>
      <c r="FKU128" s="389"/>
      <c r="FKV128" s="390"/>
      <c r="FKW128" s="388"/>
      <c r="FKX128" s="214"/>
      <c r="FKY128" s="389"/>
      <c r="FKZ128" s="390"/>
      <c r="FLA128" s="388"/>
      <c r="FLB128" s="214"/>
      <c r="FLC128" s="389"/>
      <c r="FLD128" s="390"/>
      <c r="FLE128" s="388"/>
      <c r="FLF128" s="214"/>
      <c r="FLG128" s="389"/>
      <c r="FLH128" s="390"/>
      <c r="FLI128" s="388"/>
      <c r="FLJ128" s="214"/>
      <c r="FLK128" s="389"/>
      <c r="FLL128" s="390"/>
      <c r="FLM128" s="388"/>
      <c r="FLN128" s="214"/>
      <c r="FLO128" s="389"/>
      <c r="FLP128" s="390"/>
      <c r="FLQ128" s="388"/>
      <c r="FLR128" s="214"/>
      <c r="FLS128" s="389"/>
      <c r="FLT128" s="390"/>
      <c r="FLU128" s="388"/>
      <c r="FLV128" s="214"/>
      <c r="FLW128" s="389"/>
      <c r="FLX128" s="390"/>
      <c r="FLY128" s="388"/>
      <c r="FLZ128" s="214"/>
      <c r="FMA128" s="389"/>
      <c r="FMB128" s="390"/>
      <c r="FMC128" s="388"/>
      <c r="FMD128" s="214"/>
      <c r="FME128" s="389"/>
      <c r="FMF128" s="390"/>
      <c r="FMG128" s="388"/>
      <c r="FMH128" s="214"/>
      <c r="FMI128" s="389"/>
      <c r="FMJ128" s="390"/>
      <c r="FMK128" s="388"/>
      <c r="FML128" s="214"/>
      <c r="FMM128" s="389"/>
      <c r="FMN128" s="390"/>
      <c r="FMO128" s="388"/>
      <c r="FMP128" s="214"/>
      <c r="FMQ128" s="389"/>
      <c r="FMR128" s="390"/>
      <c r="FMS128" s="388"/>
      <c r="FMT128" s="214"/>
      <c r="FMU128" s="389"/>
      <c r="FMV128" s="390"/>
      <c r="FMW128" s="388"/>
      <c r="FMX128" s="214"/>
      <c r="FMY128" s="389"/>
      <c r="FMZ128" s="390"/>
      <c r="FNA128" s="388"/>
      <c r="FNB128" s="214"/>
      <c r="FNC128" s="389"/>
      <c r="FND128" s="390"/>
      <c r="FNE128" s="388"/>
      <c r="FNF128" s="214"/>
      <c r="FNG128" s="389"/>
      <c r="FNH128" s="390"/>
      <c r="FNI128" s="388"/>
      <c r="FNJ128" s="214"/>
      <c r="FNK128" s="389"/>
      <c r="FNL128" s="390"/>
      <c r="FNM128" s="388"/>
      <c r="FNN128" s="214"/>
      <c r="FNO128" s="389"/>
      <c r="FNP128" s="390"/>
      <c r="FNQ128" s="388"/>
      <c r="FNR128" s="214"/>
      <c r="FNS128" s="389"/>
      <c r="FNT128" s="390"/>
      <c r="FNU128" s="388"/>
      <c r="FNV128" s="214"/>
      <c r="FNW128" s="389"/>
      <c r="FNX128" s="390"/>
      <c r="FNY128" s="388"/>
      <c r="FNZ128" s="214"/>
      <c r="FOA128" s="389"/>
      <c r="FOB128" s="390"/>
      <c r="FOC128" s="388"/>
      <c r="FOD128" s="214"/>
      <c r="FOE128" s="389"/>
      <c r="FOF128" s="390"/>
      <c r="FOG128" s="388"/>
      <c r="FOH128" s="214"/>
      <c r="FOI128" s="389"/>
      <c r="FOJ128" s="390"/>
      <c r="FOK128" s="388"/>
      <c r="FOL128" s="214"/>
      <c r="FOM128" s="389"/>
      <c r="FON128" s="390"/>
      <c r="FOO128" s="388"/>
      <c r="FOP128" s="214"/>
      <c r="FOQ128" s="389"/>
      <c r="FOR128" s="390"/>
      <c r="FOS128" s="388"/>
      <c r="FOT128" s="214"/>
      <c r="FOU128" s="389"/>
      <c r="FOV128" s="390"/>
      <c r="FOW128" s="388"/>
      <c r="FOX128" s="214"/>
      <c r="FOY128" s="389"/>
      <c r="FOZ128" s="390"/>
      <c r="FPA128" s="388"/>
      <c r="FPB128" s="214"/>
      <c r="FPC128" s="389"/>
      <c r="FPD128" s="390"/>
      <c r="FPE128" s="388"/>
      <c r="FPF128" s="214"/>
      <c r="FPG128" s="389"/>
      <c r="FPH128" s="390"/>
      <c r="FPI128" s="388"/>
      <c r="FPJ128" s="214"/>
      <c r="FPK128" s="389"/>
      <c r="FPL128" s="390"/>
      <c r="FPM128" s="388"/>
      <c r="FPN128" s="214"/>
      <c r="FPO128" s="389"/>
      <c r="FPP128" s="390"/>
      <c r="FPQ128" s="388"/>
      <c r="FPR128" s="214"/>
      <c r="FPS128" s="389"/>
      <c r="FPT128" s="390"/>
      <c r="FPU128" s="388"/>
      <c r="FPV128" s="214"/>
      <c r="FPW128" s="389"/>
      <c r="FPX128" s="390"/>
      <c r="FPY128" s="388"/>
      <c r="FPZ128" s="214"/>
      <c r="FQA128" s="389"/>
      <c r="FQB128" s="390"/>
      <c r="FQC128" s="388"/>
      <c r="FQD128" s="214"/>
      <c r="FQE128" s="389"/>
      <c r="FQF128" s="390"/>
      <c r="FQG128" s="388"/>
      <c r="FQH128" s="214"/>
      <c r="FQI128" s="389"/>
      <c r="FQJ128" s="390"/>
      <c r="FQK128" s="388"/>
      <c r="FQL128" s="214"/>
      <c r="FQM128" s="389"/>
      <c r="FQN128" s="390"/>
      <c r="FQO128" s="388"/>
      <c r="FQP128" s="214"/>
      <c r="FQQ128" s="389"/>
      <c r="FQR128" s="390"/>
      <c r="FQS128" s="388"/>
      <c r="FQT128" s="214"/>
      <c r="FQU128" s="389"/>
      <c r="FQV128" s="390"/>
      <c r="FQW128" s="388"/>
      <c r="FQX128" s="214"/>
      <c r="FQY128" s="389"/>
      <c r="FQZ128" s="390"/>
      <c r="FRA128" s="388"/>
      <c r="FRB128" s="214"/>
      <c r="FRC128" s="389"/>
      <c r="FRD128" s="390"/>
      <c r="FRE128" s="388"/>
      <c r="FRF128" s="214"/>
      <c r="FRG128" s="389"/>
      <c r="FRH128" s="390"/>
      <c r="FRI128" s="388"/>
      <c r="FRJ128" s="214"/>
      <c r="FRK128" s="389"/>
      <c r="FRL128" s="390"/>
      <c r="FRM128" s="388"/>
      <c r="FRN128" s="214"/>
      <c r="FRO128" s="389"/>
      <c r="FRP128" s="390"/>
      <c r="FRQ128" s="388"/>
      <c r="FRR128" s="214"/>
      <c r="FRS128" s="389"/>
      <c r="FRT128" s="390"/>
      <c r="FRU128" s="388"/>
      <c r="FRV128" s="214"/>
      <c r="FRW128" s="389"/>
      <c r="FRX128" s="390"/>
      <c r="FRY128" s="388"/>
      <c r="FRZ128" s="214"/>
      <c r="FSA128" s="389"/>
      <c r="FSB128" s="390"/>
      <c r="FSC128" s="388"/>
      <c r="FSD128" s="214"/>
      <c r="FSE128" s="389"/>
      <c r="FSF128" s="390"/>
      <c r="FSG128" s="388"/>
      <c r="FSH128" s="214"/>
      <c r="FSI128" s="389"/>
      <c r="FSJ128" s="390"/>
      <c r="FSK128" s="388"/>
      <c r="FSL128" s="214"/>
      <c r="FSM128" s="389"/>
      <c r="FSN128" s="390"/>
      <c r="FSO128" s="388"/>
      <c r="FSP128" s="214"/>
      <c r="FSQ128" s="389"/>
      <c r="FSR128" s="390"/>
      <c r="FSS128" s="388"/>
      <c r="FST128" s="214"/>
      <c r="FSU128" s="389"/>
      <c r="FSV128" s="390"/>
      <c r="FSW128" s="388"/>
      <c r="FSX128" s="214"/>
      <c r="FSY128" s="389"/>
      <c r="FSZ128" s="390"/>
      <c r="FTA128" s="388"/>
      <c r="FTB128" s="214"/>
      <c r="FTC128" s="389"/>
      <c r="FTD128" s="390"/>
      <c r="FTE128" s="388"/>
      <c r="FTF128" s="214"/>
      <c r="FTG128" s="389"/>
      <c r="FTH128" s="390"/>
      <c r="FTI128" s="388"/>
      <c r="FTJ128" s="214"/>
      <c r="FTK128" s="389"/>
      <c r="FTL128" s="390"/>
      <c r="FTM128" s="388"/>
      <c r="FTN128" s="214"/>
      <c r="FTO128" s="389"/>
      <c r="FTP128" s="390"/>
      <c r="FTQ128" s="388"/>
      <c r="FTR128" s="214"/>
      <c r="FTS128" s="389"/>
      <c r="FTT128" s="390"/>
      <c r="FTU128" s="388"/>
      <c r="FTV128" s="214"/>
      <c r="FTW128" s="389"/>
      <c r="FTX128" s="390"/>
      <c r="FTY128" s="388"/>
      <c r="FTZ128" s="214"/>
      <c r="FUA128" s="389"/>
      <c r="FUB128" s="390"/>
      <c r="FUC128" s="388"/>
      <c r="FUD128" s="214"/>
      <c r="FUE128" s="389"/>
      <c r="FUF128" s="390"/>
      <c r="FUG128" s="388"/>
      <c r="FUH128" s="214"/>
      <c r="FUI128" s="389"/>
      <c r="FUJ128" s="390"/>
      <c r="FUK128" s="388"/>
      <c r="FUL128" s="214"/>
      <c r="FUM128" s="389"/>
      <c r="FUN128" s="390"/>
      <c r="FUO128" s="388"/>
      <c r="FUP128" s="214"/>
      <c r="FUQ128" s="389"/>
      <c r="FUR128" s="390"/>
      <c r="FUS128" s="388"/>
      <c r="FUT128" s="214"/>
      <c r="FUU128" s="389"/>
      <c r="FUV128" s="390"/>
      <c r="FUW128" s="388"/>
      <c r="FUX128" s="214"/>
      <c r="FUY128" s="389"/>
      <c r="FUZ128" s="390"/>
      <c r="FVA128" s="388"/>
      <c r="FVB128" s="214"/>
      <c r="FVC128" s="389"/>
      <c r="FVD128" s="390"/>
      <c r="FVE128" s="388"/>
      <c r="FVF128" s="214"/>
      <c r="FVG128" s="389"/>
      <c r="FVH128" s="390"/>
      <c r="FVI128" s="388"/>
      <c r="FVJ128" s="214"/>
      <c r="FVK128" s="389"/>
      <c r="FVL128" s="390"/>
      <c r="FVM128" s="388"/>
      <c r="FVN128" s="214"/>
      <c r="FVO128" s="389"/>
      <c r="FVP128" s="390"/>
      <c r="FVQ128" s="388"/>
      <c r="FVR128" s="214"/>
      <c r="FVS128" s="389"/>
      <c r="FVT128" s="390"/>
      <c r="FVU128" s="388"/>
      <c r="FVV128" s="214"/>
      <c r="FVW128" s="389"/>
      <c r="FVX128" s="390"/>
      <c r="FVY128" s="388"/>
      <c r="FVZ128" s="214"/>
      <c r="FWA128" s="389"/>
      <c r="FWB128" s="390"/>
      <c r="FWC128" s="388"/>
      <c r="FWD128" s="214"/>
      <c r="FWE128" s="389"/>
      <c r="FWF128" s="390"/>
      <c r="FWG128" s="388"/>
      <c r="FWH128" s="214"/>
      <c r="FWI128" s="389"/>
      <c r="FWJ128" s="390"/>
      <c r="FWK128" s="388"/>
      <c r="FWL128" s="214"/>
      <c r="FWM128" s="389"/>
      <c r="FWN128" s="390"/>
      <c r="FWO128" s="388"/>
      <c r="FWP128" s="214"/>
      <c r="FWQ128" s="389"/>
      <c r="FWR128" s="390"/>
      <c r="FWS128" s="388"/>
      <c r="FWT128" s="214"/>
      <c r="FWU128" s="389"/>
      <c r="FWV128" s="390"/>
      <c r="FWW128" s="388"/>
      <c r="FWX128" s="214"/>
      <c r="FWY128" s="389"/>
      <c r="FWZ128" s="390"/>
      <c r="FXA128" s="388"/>
      <c r="FXB128" s="214"/>
      <c r="FXC128" s="389"/>
      <c r="FXD128" s="390"/>
      <c r="FXE128" s="388"/>
      <c r="FXF128" s="214"/>
      <c r="FXG128" s="389"/>
      <c r="FXH128" s="390"/>
      <c r="FXI128" s="388"/>
      <c r="FXJ128" s="214"/>
      <c r="FXK128" s="389"/>
      <c r="FXL128" s="390"/>
      <c r="FXM128" s="388"/>
      <c r="FXN128" s="214"/>
      <c r="FXO128" s="389"/>
      <c r="FXP128" s="390"/>
      <c r="FXQ128" s="388"/>
      <c r="FXR128" s="214"/>
      <c r="FXS128" s="389"/>
      <c r="FXT128" s="390"/>
      <c r="FXU128" s="388"/>
      <c r="FXV128" s="214"/>
      <c r="FXW128" s="389"/>
      <c r="FXX128" s="390"/>
      <c r="FXY128" s="388"/>
      <c r="FXZ128" s="214"/>
      <c r="FYA128" s="389"/>
      <c r="FYB128" s="390"/>
      <c r="FYC128" s="388"/>
      <c r="FYD128" s="214"/>
      <c r="FYE128" s="389"/>
      <c r="FYF128" s="390"/>
      <c r="FYG128" s="388"/>
      <c r="FYH128" s="214"/>
      <c r="FYI128" s="389"/>
      <c r="FYJ128" s="390"/>
      <c r="FYK128" s="388"/>
      <c r="FYL128" s="214"/>
      <c r="FYM128" s="389"/>
      <c r="FYN128" s="390"/>
      <c r="FYO128" s="388"/>
      <c r="FYP128" s="214"/>
      <c r="FYQ128" s="389"/>
      <c r="FYR128" s="390"/>
      <c r="FYS128" s="388"/>
      <c r="FYT128" s="214"/>
      <c r="FYU128" s="389"/>
      <c r="FYV128" s="390"/>
      <c r="FYW128" s="388"/>
      <c r="FYX128" s="214"/>
      <c r="FYY128" s="389"/>
      <c r="FYZ128" s="390"/>
      <c r="FZA128" s="388"/>
      <c r="FZB128" s="214"/>
      <c r="FZC128" s="389"/>
      <c r="FZD128" s="390"/>
      <c r="FZE128" s="388"/>
      <c r="FZF128" s="214"/>
      <c r="FZG128" s="389"/>
      <c r="FZH128" s="390"/>
      <c r="FZI128" s="388"/>
      <c r="FZJ128" s="214"/>
      <c r="FZK128" s="389"/>
      <c r="FZL128" s="390"/>
      <c r="FZM128" s="388"/>
      <c r="FZN128" s="214"/>
      <c r="FZO128" s="389"/>
      <c r="FZP128" s="390"/>
      <c r="FZQ128" s="388"/>
      <c r="FZR128" s="214"/>
      <c r="FZS128" s="389"/>
      <c r="FZT128" s="390"/>
      <c r="FZU128" s="388"/>
      <c r="FZV128" s="214"/>
      <c r="FZW128" s="389"/>
      <c r="FZX128" s="390"/>
      <c r="FZY128" s="388"/>
      <c r="FZZ128" s="214"/>
      <c r="GAA128" s="389"/>
      <c r="GAB128" s="390"/>
      <c r="GAC128" s="388"/>
      <c r="GAD128" s="214"/>
      <c r="GAE128" s="389"/>
      <c r="GAF128" s="390"/>
      <c r="GAG128" s="388"/>
      <c r="GAH128" s="214"/>
      <c r="GAI128" s="389"/>
      <c r="GAJ128" s="390"/>
      <c r="GAK128" s="388"/>
      <c r="GAL128" s="214"/>
      <c r="GAM128" s="389"/>
      <c r="GAN128" s="390"/>
      <c r="GAO128" s="388"/>
      <c r="GAP128" s="214"/>
      <c r="GAQ128" s="389"/>
      <c r="GAR128" s="390"/>
      <c r="GAS128" s="388"/>
      <c r="GAT128" s="214"/>
      <c r="GAU128" s="389"/>
      <c r="GAV128" s="390"/>
      <c r="GAW128" s="388"/>
      <c r="GAX128" s="214"/>
      <c r="GAY128" s="389"/>
      <c r="GAZ128" s="390"/>
      <c r="GBA128" s="388"/>
      <c r="GBB128" s="214"/>
      <c r="GBC128" s="389"/>
      <c r="GBD128" s="390"/>
      <c r="GBE128" s="388"/>
      <c r="GBF128" s="214"/>
      <c r="GBG128" s="389"/>
      <c r="GBH128" s="390"/>
      <c r="GBI128" s="388"/>
      <c r="GBJ128" s="214"/>
      <c r="GBK128" s="389"/>
      <c r="GBL128" s="390"/>
      <c r="GBM128" s="388"/>
      <c r="GBN128" s="214"/>
      <c r="GBO128" s="389"/>
      <c r="GBP128" s="390"/>
      <c r="GBQ128" s="388"/>
      <c r="GBR128" s="214"/>
      <c r="GBS128" s="389"/>
      <c r="GBT128" s="390"/>
      <c r="GBU128" s="388"/>
      <c r="GBV128" s="214"/>
      <c r="GBW128" s="389"/>
      <c r="GBX128" s="390"/>
      <c r="GBY128" s="388"/>
      <c r="GBZ128" s="214"/>
      <c r="GCA128" s="389"/>
      <c r="GCB128" s="390"/>
      <c r="GCC128" s="388"/>
      <c r="GCD128" s="214"/>
      <c r="GCE128" s="389"/>
      <c r="GCF128" s="390"/>
      <c r="GCG128" s="388"/>
      <c r="GCH128" s="214"/>
      <c r="GCI128" s="389"/>
      <c r="GCJ128" s="390"/>
      <c r="GCK128" s="388"/>
      <c r="GCL128" s="214"/>
      <c r="GCM128" s="389"/>
      <c r="GCN128" s="390"/>
      <c r="GCO128" s="388"/>
      <c r="GCP128" s="214"/>
      <c r="GCQ128" s="389"/>
      <c r="GCR128" s="390"/>
      <c r="GCS128" s="388"/>
      <c r="GCT128" s="214"/>
      <c r="GCU128" s="389"/>
      <c r="GCV128" s="390"/>
      <c r="GCW128" s="388"/>
      <c r="GCX128" s="214"/>
      <c r="GCY128" s="389"/>
      <c r="GCZ128" s="390"/>
      <c r="GDA128" s="388"/>
      <c r="GDB128" s="214"/>
      <c r="GDC128" s="389"/>
      <c r="GDD128" s="390"/>
      <c r="GDE128" s="388"/>
      <c r="GDF128" s="214"/>
      <c r="GDG128" s="389"/>
      <c r="GDH128" s="390"/>
      <c r="GDI128" s="388"/>
      <c r="GDJ128" s="214"/>
      <c r="GDK128" s="389"/>
      <c r="GDL128" s="390"/>
      <c r="GDM128" s="388"/>
      <c r="GDN128" s="214"/>
      <c r="GDO128" s="389"/>
      <c r="GDP128" s="390"/>
      <c r="GDQ128" s="388"/>
      <c r="GDR128" s="214"/>
      <c r="GDS128" s="389"/>
      <c r="GDT128" s="390"/>
      <c r="GDU128" s="388"/>
      <c r="GDV128" s="214"/>
      <c r="GDW128" s="389"/>
      <c r="GDX128" s="390"/>
      <c r="GDY128" s="388"/>
      <c r="GDZ128" s="214"/>
      <c r="GEA128" s="389"/>
      <c r="GEB128" s="390"/>
      <c r="GEC128" s="388"/>
      <c r="GED128" s="214"/>
      <c r="GEE128" s="389"/>
      <c r="GEF128" s="390"/>
      <c r="GEG128" s="388"/>
      <c r="GEH128" s="214"/>
      <c r="GEI128" s="389"/>
      <c r="GEJ128" s="390"/>
      <c r="GEK128" s="388"/>
      <c r="GEL128" s="214"/>
      <c r="GEM128" s="389"/>
      <c r="GEN128" s="390"/>
      <c r="GEO128" s="388"/>
      <c r="GEP128" s="214"/>
      <c r="GEQ128" s="389"/>
      <c r="GER128" s="390"/>
      <c r="GES128" s="388"/>
      <c r="GET128" s="214"/>
      <c r="GEU128" s="389"/>
      <c r="GEV128" s="390"/>
      <c r="GEW128" s="388"/>
      <c r="GEX128" s="214"/>
      <c r="GEY128" s="389"/>
      <c r="GEZ128" s="390"/>
      <c r="GFA128" s="388"/>
      <c r="GFB128" s="214"/>
      <c r="GFC128" s="389"/>
      <c r="GFD128" s="390"/>
      <c r="GFE128" s="388"/>
      <c r="GFF128" s="214"/>
      <c r="GFG128" s="389"/>
      <c r="GFH128" s="390"/>
      <c r="GFI128" s="388"/>
      <c r="GFJ128" s="214"/>
      <c r="GFK128" s="389"/>
      <c r="GFL128" s="390"/>
      <c r="GFM128" s="388"/>
      <c r="GFN128" s="214"/>
      <c r="GFO128" s="389"/>
      <c r="GFP128" s="390"/>
      <c r="GFQ128" s="388"/>
      <c r="GFR128" s="214"/>
      <c r="GFS128" s="389"/>
      <c r="GFT128" s="390"/>
      <c r="GFU128" s="388"/>
      <c r="GFV128" s="214"/>
      <c r="GFW128" s="389"/>
      <c r="GFX128" s="390"/>
      <c r="GFY128" s="388"/>
      <c r="GFZ128" s="214"/>
      <c r="GGA128" s="389"/>
      <c r="GGB128" s="390"/>
      <c r="GGC128" s="388"/>
      <c r="GGD128" s="214"/>
      <c r="GGE128" s="389"/>
      <c r="GGF128" s="390"/>
      <c r="GGG128" s="388"/>
      <c r="GGH128" s="214"/>
      <c r="GGI128" s="389"/>
      <c r="GGJ128" s="390"/>
      <c r="GGK128" s="388"/>
      <c r="GGL128" s="214"/>
      <c r="GGM128" s="389"/>
      <c r="GGN128" s="390"/>
      <c r="GGO128" s="388"/>
      <c r="GGP128" s="214"/>
      <c r="GGQ128" s="389"/>
      <c r="GGR128" s="390"/>
      <c r="GGS128" s="388"/>
      <c r="GGT128" s="214"/>
      <c r="GGU128" s="389"/>
      <c r="GGV128" s="390"/>
      <c r="GGW128" s="388"/>
      <c r="GGX128" s="214"/>
      <c r="GGY128" s="389"/>
      <c r="GGZ128" s="390"/>
      <c r="GHA128" s="388"/>
      <c r="GHB128" s="214"/>
      <c r="GHC128" s="389"/>
      <c r="GHD128" s="390"/>
      <c r="GHE128" s="388"/>
      <c r="GHF128" s="214"/>
      <c r="GHG128" s="389"/>
      <c r="GHH128" s="390"/>
      <c r="GHI128" s="388"/>
      <c r="GHJ128" s="214"/>
      <c r="GHK128" s="389"/>
      <c r="GHL128" s="390"/>
      <c r="GHM128" s="388"/>
      <c r="GHN128" s="214"/>
      <c r="GHO128" s="389"/>
      <c r="GHP128" s="390"/>
      <c r="GHQ128" s="388"/>
      <c r="GHR128" s="214"/>
      <c r="GHS128" s="389"/>
      <c r="GHT128" s="390"/>
      <c r="GHU128" s="388"/>
      <c r="GHV128" s="214"/>
      <c r="GHW128" s="389"/>
      <c r="GHX128" s="390"/>
      <c r="GHY128" s="388"/>
      <c r="GHZ128" s="214"/>
      <c r="GIA128" s="389"/>
      <c r="GIB128" s="390"/>
      <c r="GIC128" s="388"/>
      <c r="GID128" s="214"/>
      <c r="GIE128" s="389"/>
      <c r="GIF128" s="390"/>
      <c r="GIG128" s="388"/>
      <c r="GIH128" s="214"/>
      <c r="GII128" s="389"/>
      <c r="GIJ128" s="390"/>
      <c r="GIK128" s="388"/>
      <c r="GIL128" s="214"/>
      <c r="GIM128" s="389"/>
      <c r="GIN128" s="390"/>
      <c r="GIO128" s="388"/>
      <c r="GIP128" s="214"/>
      <c r="GIQ128" s="389"/>
      <c r="GIR128" s="390"/>
      <c r="GIS128" s="388"/>
      <c r="GIT128" s="214"/>
      <c r="GIU128" s="389"/>
      <c r="GIV128" s="390"/>
      <c r="GIW128" s="388"/>
      <c r="GIX128" s="214"/>
      <c r="GIY128" s="389"/>
      <c r="GIZ128" s="390"/>
      <c r="GJA128" s="388"/>
      <c r="GJB128" s="214"/>
      <c r="GJC128" s="389"/>
      <c r="GJD128" s="390"/>
      <c r="GJE128" s="388"/>
      <c r="GJF128" s="214"/>
      <c r="GJG128" s="389"/>
      <c r="GJH128" s="390"/>
      <c r="GJI128" s="388"/>
      <c r="GJJ128" s="214"/>
      <c r="GJK128" s="389"/>
      <c r="GJL128" s="390"/>
      <c r="GJM128" s="388"/>
      <c r="GJN128" s="214"/>
      <c r="GJO128" s="389"/>
      <c r="GJP128" s="390"/>
      <c r="GJQ128" s="388"/>
      <c r="GJR128" s="214"/>
      <c r="GJS128" s="389"/>
      <c r="GJT128" s="390"/>
      <c r="GJU128" s="388"/>
      <c r="GJV128" s="214"/>
      <c r="GJW128" s="389"/>
      <c r="GJX128" s="390"/>
      <c r="GJY128" s="388"/>
      <c r="GJZ128" s="214"/>
      <c r="GKA128" s="389"/>
      <c r="GKB128" s="390"/>
      <c r="GKC128" s="388"/>
      <c r="GKD128" s="214"/>
      <c r="GKE128" s="389"/>
      <c r="GKF128" s="390"/>
      <c r="GKG128" s="388"/>
      <c r="GKH128" s="214"/>
      <c r="GKI128" s="389"/>
      <c r="GKJ128" s="390"/>
      <c r="GKK128" s="388"/>
      <c r="GKL128" s="214"/>
      <c r="GKM128" s="389"/>
      <c r="GKN128" s="390"/>
      <c r="GKO128" s="388"/>
      <c r="GKP128" s="214"/>
      <c r="GKQ128" s="389"/>
      <c r="GKR128" s="390"/>
      <c r="GKS128" s="388"/>
      <c r="GKT128" s="214"/>
      <c r="GKU128" s="389"/>
      <c r="GKV128" s="390"/>
      <c r="GKW128" s="388"/>
      <c r="GKX128" s="214"/>
      <c r="GKY128" s="389"/>
      <c r="GKZ128" s="390"/>
      <c r="GLA128" s="388"/>
      <c r="GLB128" s="214"/>
      <c r="GLC128" s="389"/>
      <c r="GLD128" s="390"/>
      <c r="GLE128" s="388"/>
      <c r="GLF128" s="214"/>
      <c r="GLG128" s="389"/>
      <c r="GLH128" s="390"/>
      <c r="GLI128" s="388"/>
      <c r="GLJ128" s="214"/>
      <c r="GLK128" s="389"/>
      <c r="GLL128" s="390"/>
      <c r="GLM128" s="388"/>
      <c r="GLN128" s="214"/>
      <c r="GLO128" s="389"/>
      <c r="GLP128" s="390"/>
      <c r="GLQ128" s="388"/>
      <c r="GLR128" s="214"/>
      <c r="GLS128" s="389"/>
      <c r="GLT128" s="390"/>
      <c r="GLU128" s="388"/>
      <c r="GLV128" s="214"/>
      <c r="GLW128" s="389"/>
      <c r="GLX128" s="390"/>
      <c r="GLY128" s="388"/>
      <c r="GLZ128" s="214"/>
      <c r="GMA128" s="389"/>
      <c r="GMB128" s="390"/>
      <c r="GMC128" s="388"/>
      <c r="GMD128" s="214"/>
      <c r="GME128" s="389"/>
      <c r="GMF128" s="390"/>
      <c r="GMG128" s="388"/>
      <c r="GMH128" s="214"/>
      <c r="GMI128" s="389"/>
      <c r="GMJ128" s="390"/>
      <c r="GMK128" s="388"/>
      <c r="GML128" s="214"/>
      <c r="GMM128" s="389"/>
      <c r="GMN128" s="390"/>
      <c r="GMO128" s="388"/>
      <c r="GMP128" s="214"/>
      <c r="GMQ128" s="389"/>
      <c r="GMR128" s="390"/>
      <c r="GMS128" s="388"/>
      <c r="GMT128" s="214"/>
      <c r="GMU128" s="389"/>
      <c r="GMV128" s="390"/>
      <c r="GMW128" s="388"/>
      <c r="GMX128" s="214"/>
      <c r="GMY128" s="389"/>
      <c r="GMZ128" s="390"/>
      <c r="GNA128" s="388"/>
      <c r="GNB128" s="214"/>
      <c r="GNC128" s="389"/>
      <c r="GND128" s="390"/>
      <c r="GNE128" s="388"/>
      <c r="GNF128" s="214"/>
      <c r="GNG128" s="389"/>
      <c r="GNH128" s="390"/>
      <c r="GNI128" s="388"/>
      <c r="GNJ128" s="214"/>
      <c r="GNK128" s="389"/>
      <c r="GNL128" s="390"/>
      <c r="GNM128" s="388"/>
      <c r="GNN128" s="214"/>
      <c r="GNO128" s="389"/>
      <c r="GNP128" s="390"/>
      <c r="GNQ128" s="388"/>
      <c r="GNR128" s="214"/>
      <c r="GNS128" s="389"/>
      <c r="GNT128" s="390"/>
      <c r="GNU128" s="388"/>
      <c r="GNV128" s="214"/>
      <c r="GNW128" s="389"/>
      <c r="GNX128" s="390"/>
      <c r="GNY128" s="388"/>
      <c r="GNZ128" s="214"/>
      <c r="GOA128" s="389"/>
      <c r="GOB128" s="390"/>
      <c r="GOC128" s="388"/>
      <c r="GOD128" s="214"/>
      <c r="GOE128" s="389"/>
      <c r="GOF128" s="390"/>
      <c r="GOG128" s="388"/>
      <c r="GOH128" s="214"/>
      <c r="GOI128" s="389"/>
      <c r="GOJ128" s="390"/>
      <c r="GOK128" s="388"/>
      <c r="GOL128" s="214"/>
      <c r="GOM128" s="389"/>
      <c r="GON128" s="390"/>
      <c r="GOO128" s="388"/>
      <c r="GOP128" s="214"/>
      <c r="GOQ128" s="389"/>
      <c r="GOR128" s="390"/>
      <c r="GOS128" s="388"/>
      <c r="GOT128" s="214"/>
      <c r="GOU128" s="389"/>
      <c r="GOV128" s="390"/>
      <c r="GOW128" s="388"/>
      <c r="GOX128" s="214"/>
      <c r="GOY128" s="389"/>
      <c r="GOZ128" s="390"/>
      <c r="GPA128" s="388"/>
      <c r="GPB128" s="214"/>
      <c r="GPC128" s="389"/>
      <c r="GPD128" s="390"/>
      <c r="GPE128" s="388"/>
      <c r="GPF128" s="214"/>
      <c r="GPG128" s="389"/>
      <c r="GPH128" s="390"/>
      <c r="GPI128" s="388"/>
      <c r="GPJ128" s="214"/>
      <c r="GPK128" s="389"/>
      <c r="GPL128" s="390"/>
      <c r="GPM128" s="388"/>
      <c r="GPN128" s="214"/>
      <c r="GPO128" s="389"/>
      <c r="GPP128" s="390"/>
      <c r="GPQ128" s="388"/>
      <c r="GPR128" s="214"/>
      <c r="GPS128" s="389"/>
      <c r="GPT128" s="390"/>
      <c r="GPU128" s="388"/>
      <c r="GPV128" s="214"/>
      <c r="GPW128" s="389"/>
      <c r="GPX128" s="390"/>
      <c r="GPY128" s="388"/>
      <c r="GPZ128" s="214"/>
      <c r="GQA128" s="389"/>
      <c r="GQB128" s="390"/>
      <c r="GQC128" s="388"/>
      <c r="GQD128" s="214"/>
      <c r="GQE128" s="389"/>
      <c r="GQF128" s="390"/>
      <c r="GQG128" s="388"/>
      <c r="GQH128" s="214"/>
      <c r="GQI128" s="389"/>
      <c r="GQJ128" s="390"/>
      <c r="GQK128" s="388"/>
      <c r="GQL128" s="214"/>
      <c r="GQM128" s="389"/>
      <c r="GQN128" s="390"/>
      <c r="GQO128" s="388"/>
      <c r="GQP128" s="214"/>
      <c r="GQQ128" s="389"/>
      <c r="GQR128" s="390"/>
      <c r="GQS128" s="388"/>
      <c r="GQT128" s="214"/>
      <c r="GQU128" s="389"/>
      <c r="GQV128" s="390"/>
      <c r="GQW128" s="388"/>
      <c r="GQX128" s="214"/>
      <c r="GQY128" s="389"/>
      <c r="GQZ128" s="390"/>
      <c r="GRA128" s="388"/>
      <c r="GRB128" s="214"/>
      <c r="GRC128" s="389"/>
      <c r="GRD128" s="390"/>
      <c r="GRE128" s="388"/>
      <c r="GRF128" s="214"/>
      <c r="GRG128" s="389"/>
      <c r="GRH128" s="390"/>
      <c r="GRI128" s="388"/>
      <c r="GRJ128" s="214"/>
      <c r="GRK128" s="389"/>
      <c r="GRL128" s="390"/>
      <c r="GRM128" s="388"/>
      <c r="GRN128" s="214"/>
      <c r="GRO128" s="389"/>
      <c r="GRP128" s="390"/>
      <c r="GRQ128" s="388"/>
      <c r="GRR128" s="214"/>
      <c r="GRS128" s="389"/>
      <c r="GRT128" s="390"/>
      <c r="GRU128" s="388"/>
      <c r="GRV128" s="214"/>
      <c r="GRW128" s="389"/>
      <c r="GRX128" s="390"/>
      <c r="GRY128" s="388"/>
      <c r="GRZ128" s="214"/>
      <c r="GSA128" s="389"/>
      <c r="GSB128" s="390"/>
      <c r="GSC128" s="388"/>
      <c r="GSD128" s="214"/>
      <c r="GSE128" s="389"/>
      <c r="GSF128" s="390"/>
      <c r="GSG128" s="388"/>
      <c r="GSH128" s="214"/>
      <c r="GSI128" s="389"/>
      <c r="GSJ128" s="390"/>
      <c r="GSK128" s="388"/>
      <c r="GSL128" s="214"/>
      <c r="GSM128" s="389"/>
      <c r="GSN128" s="390"/>
      <c r="GSO128" s="388"/>
      <c r="GSP128" s="214"/>
      <c r="GSQ128" s="389"/>
      <c r="GSR128" s="390"/>
      <c r="GSS128" s="388"/>
      <c r="GST128" s="214"/>
      <c r="GSU128" s="389"/>
      <c r="GSV128" s="390"/>
      <c r="GSW128" s="388"/>
      <c r="GSX128" s="214"/>
      <c r="GSY128" s="389"/>
      <c r="GSZ128" s="390"/>
      <c r="GTA128" s="388"/>
      <c r="GTB128" s="214"/>
      <c r="GTC128" s="389"/>
      <c r="GTD128" s="390"/>
      <c r="GTE128" s="388"/>
      <c r="GTF128" s="214"/>
      <c r="GTG128" s="389"/>
      <c r="GTH128" s="390"/>
      <c r="GTI128" s="388"/>
      <c r="GTJ128" s="214"/>
      <c r="GTK128" s="389"/>
      <c r="GTL128" s="390"/>
      <c r="GTM128" s="388"/>
      <c r="GTN128" s="214"/>
      <c r="GTO128" s="389"/>
      <c r="GTP128" s="390"/>
      <c r="GTQ128" s="388"/>
      <c r="GTR128" s="214"/>
      <c r="GTS128" s="389"/>
      <c r="GTT128" s="390"/>
      <c r="GTU128" s="388"/>
      <c r="GTV128" s="214"/>
      <c r="GTW128" s="389"/>
      <c r="GTX128" s="390"/>
      <c r="GTY128" s="388"/>
      <c r="GTZ128" s="214"/>
      <c r="GUA128" s="389"/>
      <c r="GUB128" s="390"/>
      <c r="GUC128" s="388"/>
      <c r="GUD128" s="214"/>
      <c r="GUE128" s="389"/>
      <c r="GUF128" s="390"/>
      <c r="GUG128" s="388"/>
      <c r="GUH128" s="214"/>
      <c r="GUI128" s="389"/>
      <c r="GUJ128" s="390"/>
      <c r="GUK128" s="388"/>
      <c r="GUL128" s="214"/>
      <c r="GUM128" s="389"/>
      <c r="GUN128" s="390"/>
      <c r="GUO128" s="388"/>
      <c r="GUP128" s="214"/>
      <c r="GUQ128" s="389"/>
      <c r="GUR128" s="390"/>
      <c r="GUS128" s="388"/>
      <c r="GUT128" s="214"/>
      <c r="GUU128" s="389"/>
      <c r="GUV128" s="390"/>
      <c r="GUW128" s="388"/>
      <c r="GUX128" s="214"/>
      <c r="GUY128" s="389"/>
      <c r="GUZ128" s="390"/>
      <c r="GVA128" s="388"/>
      <c r="GVB128" s="214"/>
      <c r="GVC128" s="389"/>
      <c r="GVD128" s="390"/>
      <c r="GVE128" s="388"/>
      <c r="GVF128" s="214"/>
      <c r="GVG128" s="389"/>
      <c r="GVH128" s="390"/>
      <c r="GVI128" s="388"/>
      <c r="GVJ128" s="214"/>
      <c r="GVK128" s="389"/>
      <c r="GVL128" s="390"/>
      <c r="GVM128" s="388"/>
      <c r="GVN128" s="214"/>
      <c r="GVO128" s="389"/>
      <c r="GVP128" s="390"/>
      <c r="GVQ128" s="388"/>
      <c r="GVR128" s="214"/>
      <c r="GVS128" s="389"/>
      <c r="GVT128" s="390"/>
      <c r="GVU128" s="388"/>
      <c r="GVV128" s="214"/>
      <c r="GVW128" s="389"/>
      <c r="GVX128" s="390"/>
      <c r="GVY128" s="388"/>
      <c r="GVZ128" s="214"/>
      <c r="GWA128" s="389"/>
      <c r="GWB128" s="390"/>
      <c r="GWC128" s="388"/>
      <c r="GWD128" s="214"/>
      <c r="GWE128" s="389"/>
      <c r="GWF128" s="390"/>
      <c r="GWG128" s="388"/>
      <c r="GWH128" s="214"/>
      <c r="GWI128" s="389"/>
      <c r="GWJ128" s="390"/>
      <c r="GWK128" s="388"/>
      <c r="GWL128" s="214"/>
      <c r="GWM128" s="389"/>
      <c r="GWN128" s="390"/>
      <c r="GWO128" s="388"/>
      <c r="GWP128" s="214"/>
      <c r="GWQ128" s="389"/>
      <c r="GWR128" s="390"/>
      <c r="GWS128" s="388"/>
      <c r="GWT128" s="214"/>
      <c r="GWU128" s="389"/>
      <c r="GWV128" s="390"/>
      <c r="GWW128" s="388"/>
      <c r="GWX128" s="214"/>
      <c r="GWY128" s="389"/>
      <c r="GWZ128" s="390"/>
      <c r="GXA128" s="388"/>
      <c r="GXB128" s="214"/>
      <c r="GXC128" s="389"/>
      <c r="GXD128" s="390"/>
      <c r="GXE128" s="388"/>
      <c r="GXF128" s="214"/>
      <c r="GXG128" s="389"/>
      <c r="GXH128" s="390"/>
      <c r="GXI128" s="388"/>
      <c r="GXJ128" s="214"/>
      <c r="GXK128" s="389"/>
      <c r="GXL128" s="390"/>
      <c r="GXM128" s="388"/>
      <c r="GXN128" s="214"/>
      <c r="GXO128" s="389"/>
      <c r="GXP128" s="390"/>
      <c r="GXQ128" s="388"/>
      <c r="GXR128" s="214"/>
      <c r="GXS128" s="389"/>
      <c r="GXT128" s="390"/>
      <c r="GXU128" s="388"/>
      <c r="GXV128" s="214"/>
      <c r="GXW128" s="389"/>
      <c r="GXX128" s="390"/>
      <c r="GXY128" s="388"/>
      <c r="GXZ128" s="214"/>
      <c r="GYA128" s="389"/>
      <c r="GYB128" s="390"/>
      <c r="GYC128" s="388"/>
      <c r="GYD128" s="214"/>
      <c r="GYE128" s="389"/>
      <c r="GYF128" s="390"/>
      <c r="GYG128" s="388"/>
      <c r="GYH128" s="214"/>
      <c r="GYI128" s="389"/>
      <c r="GYJ128" s="390"/>
      <c r="GYK128" s="388"/>
      <c r="GYL128" s="214"/>
      <c r="GYM128" s="389"/>
      <c r="GYN128" s="390"/>
      <c r="GYO128" s="388"/>
      <c r="GYP128" s="214"/>
      <c r="GYQ128" s="389"/>
      <c r="GYR128" s="390"/>
      <c r="GYS128" s="388"/>
      <c r="GYT128" s="214"/>
      <c r="GYU128" s="389"/>
      <c r="GYV128" s="390"/>
      <c r="GYW128" s="388"/>
      <c r="GYX128" s="214"/>
      <c r="GYY128" s="389"/>
      <c r="GYZ128" s="390"/>
      <c r="GZA128" s="388"/>
      <c r="GZB128" s="214"/>
      <c r="GZC128" s="389"/>
      <c r="GZD128" s="390"/>
      <c r="GZE128" s="388"/>
      <c r="GZF128" s="214"/>
      <c r="GZG128" s="389"/>
      <c r="GZH128" s="390"/>
      <c r="GZI128" s="388"/>
      <c r="GZJ128" s="214"/>
      <c r="GZK128" s="389"/>
      <c r="GZL128" s="390"/>
      <c r="GZM128" s="388"/>
      <c r="GZN128" s="214"/>
      <c r="GZO128" s="389"/>
      <c r="GZP128" s="390"/>
      <c r="GZQ128" s="388"/>
      <c r="GZR128" s="214"/>
      <c r="GZS128" s="389"/>
      <c r="GZT128" s="390"/>
      <c r="GZU128" s="388"/>
      <c r="GZV128" s="214"/>
      <c r="GZW128" s="389"/>
      <c r="GZX128" s="390"/>
      <c r="GZY128" s="388"/>
      <c r="GZZ128" s="214"/>
      <c r="HAA128" s="389"/>
      <c r="HAB128" s="390"/>
      <c r="HAC128" s="388"/>
      <c r="HAD128" s="214"/>
      <c r="HAE128" s="389"/>
      <c r="HAF128" s="390"/>
      <c r="HAG128" s="388"/>
      <c r="HAH128" s="214"/>
      <c r="HAI128" s="389"/>
      <c r="HAJ128" s="390"/>
      <c r="HAK128" s="388"/>
      <c r="HAL128" s="214"/>
      <c r="HAM128" s="389"/>
      <c r="HAN128" s="390"/>
      <c r="HAO128" s="388"/>
      <c r="HAP128" s="214"/>
      <c r="HAQ128" s="389"/>
      <c r="HAR128" s="390"/>
      <c r="HAS128" s="388"/>
      <c r="HAT128" s="214"/>
      <c r="HAU128" s="389"/>
      <c r="HAV128" s="390"/>
      <c r="HAW128" s="388"/>
      <c r="HAX128" s="214"/>
      <c r="HAY128" s="389"/>
      <c r="HAZ128" s="390"/>
      <c r="HBA128" s="388"/>
      <c r="HBB128" s="214"/>
      <c r="HBC128" s="389"/>
      <c r="HBD128" s="390"/>
      <c r="HBE128" s="388"/>
      <c r="HBF128" s="214"/>
      <c r="HBG128" s="389"/>
      <c r="HBH128" s="390"/>
      <c r="HBI128" s="388"/>
      <c r="HBJ128" s="214"/>
      <c r="HBK128" s="389"/>
      <c r="HBL128" s="390"/>
      <c r="HBM128" s="388"/>
      <c r="HBN128" s="214"/>
      <c r="HBO128" s="389"/>
      <c r="HBP128" s="390"/>
      <c r="HBQ128" s="388"/>
      <c r="HBR128" s="214"/>
      <c r="HBS128" s="389"/>
      <c r="HBT128" s="390"/>
      <c r="HBU128" s="388"/>
      <c r="HBV128" s="214"/>
      <c r="HBW128" s="389"/>
      <c r="HBX128" s="390"/>
      <c r="HBY128" s="388"/>
      <c r="HBZ128" s="214"/>
      <c r="HCA128" s="389"/>
      <c r="HCB128" s="390"/>
      <c r="HCC128" s="388"/>
      <c r="HCD128" s="214"/>
      <c r="HCE128" s="389"/>
      <c r="HCF128" s="390"/>
      <c r="HCG128" s="388"/>
      <c r="HCH128" s="214"/>
      <c r="HCI128" s="389"/>
      <c r="HCJ128" s="390"/>
      <c r="HCK128" s="388"/>
      <c r="HCL128" s="214"/>
      <c r="HCM128" s="389"/>
      <c r="HCN128" s="390"/>
      <c r="HCO128" s="388"/>
      <c r="HCP128" s="214"/>
      <c r="HCQ128" s="389"/>
      <c r="HCR128" s="390"/>
      <c r="HCS128" s="388"/>
      <c r="HCT128" s="214"/>
      <c r="HCU128" s="389"/>
      <c r="HCV128" s="390"/>
      <c r="HCW128" s="388"/>
      <c r="HCX128" s="214"/>
      <c r="HCY128" s="389"/>
      <c r="HCZ128" s="390"/>
      <c r="HDA128" s="388"/>
      <c r="HDB128" s="214"/>
      <c r="HDC128" s="389"/>
      <c r="HDD128" s="390"/>
      <c r="HDE128" s="388"/>
      <c r="HDF128" s="214"/>
      <c r="HDG128" s="389"/>
      <c r="HDH128" s="390"/>
      <c r="HDI128" s="388"/>
      <c r="HDJ128" s="214"/>
      <c r="HDK128" s="389"/>
      <c r="HDL128" s="390"/>
      <c r="HDM128" s="388"/>
      <c r="HDN128" s="214"/>
      <c r="HDO128" s="389"/>
      <c r="HDP128" s="390"/>
      <c r="HDQ128" s="388"/>
      <c r="HDR128" s="214"/>
      <c r="HDS128" s="389"/>
      <c r="HDT128" s="390"/>
      <c r="HDU128" s="388"/>
      <c r="HDV128" s="214"/>
      <c r="HDW128" s="389"/>
      <c r="HDX128" s="390"/>
      <c r="HDY128" s="388"/>
      <c r="HDZ128" s="214"/>
      <c r="HEA128" s="389"/>
      <c r="HEB128" s="390"/>
      <c r="HEC128" s="388"/>
      <c r="HED128" s="214"/>
      <c r="HEE128" s="389"/>
      <c r="HEF128" s="390"/>
      <c r="HEG128" s="388"/>
      <c r="HEH128" s="214"/>
      <c r="HEI128" s="389"/>
      <c r="HEJ128" s="390"/>
      <c r="HEK128" s="388"/>
      <c r="HEL128" s="214"/>
      <c r="HEM128" s="389"/>
      <c r="HEN128" s="390"/>
      <c r="HEO128" s="388"/>
      <c r="HEP128" s="214"/>
      <c r="HEQ128" s="389"/>
      <c r="HER128" s="390"/>
      <c r="HES128" s="388"/>
      <c r="HET128" s="214"/>
      <c r="HEU128" s="389"/>
      <c r="HEV128" s="390"/>
      <c r="HEW128" s="388"/>
      <c r="HEX128" s="214"/>
      <c r="HEY128" s="389"/>
      <c r="HEZ128" s="390"/>
      <c r="HFA128" s="388"/>
      <c r="HFB128" s="214"/>
      <c r="HFC128" s="389"/>
      <c r="HFD128" s="390"/>
      <c r="HFE128" s="388"/>
      <c r="HFF128" s="214"/>
      <c r="HFG128" s="389"/>
      <c r="HFH128" s="390"/>
      <c r="HFI128" s="388"/>
      <c r="HFJ128" s="214"/>
      <c r="HFK128" s="389"/>
      <c r="HFL128" s="390"/>
      <c r="HFM128" s="388"/>
      <c r="HFN128" s="214"/>
      <c r="HFO128" s="389"/>
      <c r="HFP128" s="390"/>
      <c r="HFQ128" s="388"/>
      <c r="HFR128" s="214"/>
      <c r="HFS128" s="389"/>
      <c r="HFT128" s="390"/>
      <c r="HFU128" s="388"/>
      <c r="HFV128" s="214"/>
      <c r="HFW128" s="389"/>
      <c r="HFX128" s="390"/>
      <c r="HFY128" s="388"/>
      <c r="HFZ128" s="214"/>
      <c r="HGA128" s="389"/>
      <c r="HGB128" s="390"/>
      <c r="HGC128" s="388"/>
      <c r="HGD128" s="214"/>
      <c r="HGE128" s="389"/>
      <c r="HGF128" s="390"/>
      <c r="HGG128" s="388"/>
      <c r="HGH128" s="214"/>
      <c r="HGI128" s="389"/>
      <c r="HGJ128" s="390"/>
      <c r="HGK128" s="388"/>
      <c r="HGL128" s="214"/>
      <c r="HGM128" s="389"/>
      <c r="HGN128" s="390"/>
      <c r="HGO128" s="388"/>
      <c r="HGP128" s="214"/>
      <c r="HGQ128" s="389"/>
      <c r="HGR128" s="390"/>
      <c r="HGS128" s="388"/>
      <c r="HGT128" s="214"/>
      <c r="HGU128" s="389"/>
      <c r="HGV128" s="390"/>
      <c r="HGW128" s="388"/>
      <c r="HGX128" s="214"/>
      <c r="HGY128" s="389"/>
      <c r="HGZ128" s="390"/>
      <c r="HHA128" s="388"/>
      <c r="HHB128" s="214"/>
      <c r="HHC128" s="389"/>
      <c r="HHD128" s="390"/>
      <c r="HHE128" s="388"/>
      <c r="HHF128" s="214"/>
      <c r="HHG128" s="389"/>
      <c r="HHH128" s="390"/>
      <c r="HHI128" s="388"/>
      <c r="HHJ128" s="214"/>
      <c r="HHK128" s="389"/>
      <c r="HHL128" s="390"/>
      <c r="HHM128" s="388"/>
      <c r="HHN128" s="214"/>
      <c r="HHO128" s="389"/>
      <c r="HHP128" s="390"/>
      <c r="HHQ128" s="388"/>
      <c r="HHR128" s="214"/>
      <c r="HHS128" s="389"/>
      <c r="HHT128" s="390"/>
      <c r="HHU128" s="388"/>
      <c r="HHV128" s="214"/>
      <c r="HHW128" s="389"/>
      <c r="HHX128" s="390"/>
      <c r="HHY128" s="388"/>
      <c r="HHZ128" s="214"/>
      <c r="HIA128" s="389"/>
      <c r="HIB128" s="390"/>
      <c r="HIC128" s="388"/>
      <c r="HID128" s="214"/>
      <c r="HIE128" s="389"/>
      <c r="HIF128" s="390"/>
      <c r="HIG128" s="388"/>
      <c r="HIH128" s="214"/>
      <c r="HII128" s="389"/>
      <c r="HIJ128" s="390"/>
      <c r="HIK128" s="388"/>
      <c r="HIL128" s="214"/>
      <c r="HIM128" s="389"/>
      <c r="HIN128" s="390"/>
      <c r="HIO128" s="388"/>
      <c r="HIP128" s="214"/>
      <c r="HIQ128" s="389"/>
      <c r="HIR128" s="390"/>
      <c r="HIS128" s="388"/>
      <c r="HIT128" s="214"/>
      <c r="HIU128" s="389"/>
      <c r="HIV128" s="390"/>
      <c r="HIW128" s="388"/>
      <c r="HIX128" s="214"/>
      <c r="HIY128" s="389"/>
      <c r="HIZ128" s="390"/>
      <c r="HJA128" s="388"/>
      <c r="HJB128" s="214"/>
      <c r="HJC128" s="389"/>
      <c r="HJD128" s="390"/>
      <c r="HJE128" s="388"/>
      <c r="HJF128" s="214"/>
      <c r="HJG128" s="389"/>
      <c r="HJH128" s="390"/>
      <c r="HJI128" s="388"/>
      <c r="HJJ128" s="214"/>
      <c r="HJK128" s="389"/>
      <c r="HJL128" s="390"/>
      <c r="HJM128" s="388"/>
      <c r="HJN128" s="214"/>
      <c r="HJO128" s="389"/>
      <c r="HJP128" s="390"/>
      <c r="HJQ128" s="388"/>
      <c r="HJR128" s="214"/>
      <c r="HJS128" s="389"/>
      <c r="HJT128" s="390"/>
      <c r="HJU128" s="388"/>
      <c r="HJV128" s="214"/>
      <c r="HJW128" s="389"/>
      <c r="HJX128" s="390"/>
      <c r="HJY128" s="388"/>
      <c r="HJZ128" s="214"/>
      <c r="HKA128" s="389"/>
      <c r="HKB128" s="390"/>
      <c r="HKC128" s="388"/>
      <c r="HKD128" s="214"/>
      <c r="HKE128" s="389"/>
      <c r="HKF128" s="390"/>
      <c r="HKG128" s="388"/>
      <c r="HKH128" s="214"/>
      <c r="HKI128" s="389"/>
      <c r="HKJ128" s="390"/>
      <c r="HKK128" s="388"/>
      <c r="HKL128" s="214"/>
      <c r="HKM128" s="389"/>
      <c r="HKN128" s="390"/>
      <c r="HKO128" s="388"/>
      <c r="HKP128" s="214"/>
      <c r="HKQ128" s="389"/>
      <c r="HKR128" s="390"/>
      <c r="HKS128" s="388"/>
      <c r="HKT128" s="214"/>
      <c r="HKU128" s="389"/>
      <c r="HKV128" s="390"/>
      <c r="HKW128" s="388"/>
      <c r="HKX128" s="214"/>
      <c r="HKY128" s="389"/>
      <c r="HKZ128" s="390"/>
      <c r="HLA128" s="388"/>
      <c r="HLB128" s="214"/>
      <c r="HLC128" s="389"/>
      <c r="HLD128" s="390"/>
      <c r="HLE128" s="388"/>
      <c r="HLF128" s="214"/>
      <c r="HLG128" s="389"/>
      <c r="HLH128" s="390"/>
      <c r="HLI128" s="388"/>
      <c r="HLJ128" s="214"/>
      <c r="HLK128" s="389"/>
      <c r="HLL128" s="390"/>
      <c r="HLM128" s="388"/>
      <c r="HLN128" s="214"/>
      <c r="HLO128" s="389"/>
      <c r="HLP128" s="390"/>
      <c r="HLQ128" s="388"/>
      <c r="HLR128" s="214"/>
      <c r="HLS128" s="389"/>
      <c r="HLT128" s="390"/>
      <c r="HLU128" s="388"/>
      <c r="HLV128" s="214"/>
      <c r="HLW128" s="389"/>
      <c r="HLX128" s="390"/>
      <c r="HLY128" s="388"/>
      <c r="HLZ128" s="214"/>
      <c r="HMA128" s="389"/>
      <c r="HMB128" s="390"/>
      <c r="HMC128" s="388"/>
      <c r="HMD128" s="214"/>
      <c r="HME128" s="389"/>
      <c r="HMF128" s="390"/>
      <c r="HMG128" s="388"/>
      <c r="HMH128" s="214"/>
      <c r="HMI128" s="389"/>
      <c r="HMJ128" s="390"/>
      <c r="HMK128" s="388"/>
      <c r="HML128" s="214"/>
      <c r="HMM128" s="389"/>
      <c r="HMN128" s="390"/>
      <c r="HMO128" s="388"/>
      <c r="HMP128" s="214"/>
      <c r="HMQ128" s="389"/>
      <c r="HMR128" s="390"/>
      <c r="HMS128" s="388"/>
      <c r="HMT128" s="214"/>
      <c r="HMU128" s="389"/>
      <c r="HMV128" s="390"/>
      <c r="HMW128" s="388"/>
      <c r="HMX128" s="214"/>
      <c r="HMY128" s="389"/>
      <c r="HMZ128" s="390"/>
      <c r="HNA128" s="388"/>
      <c r="HNB128" s="214"/>
      <c r="HNC128" s="389"/>
      <c r="HND128" s="390"/>
      <c r="HNE128" s="388"/>
      <c r="HNF128" s="214"/>
      <c r="HNG128" s="389"/>
      <c r="HNH128" s="390"/>
      <c r="HNI128" s="388"/>
      <c r="HNJ128" s="214"/>
      <c r="HNK128" s="389"/>
      <c r="HNL128" s="390"/>
      <c r="HNM128" s="388"/>
      <c r="HNN128" s="214"/>
      <c r="HNO128" s="389"/>
      <c r="HNP128" s="390"/>
      <c r="HNQ128" s="388"/>
      <c r="HNR128" s="214"/>
      <c r="HNS128" s="389"/>
      <c r="HNT128" s="390"/>
      <c r="HNU128" s="388"/>
      <c r="HNV128" s="214"/>
      <c r="HNW128" s="389"/>
      <c r="HNX128" s="390"/>
      <c r="HNY128" s="388"/>
      <c r="HNZ128" s="214"/>
      <c r="HOA128" s="389"/>
      <c r="HOB128" s="390"/>
      <c r="HOC128" s="388"/>
      <c r="HOD128" s="214"/>
      <c r="HOE128" s="389"/>
      <c r="HOF128" s="390"/>
      <c r="HOG128" s="388"/>
      <c r="HOH128" s="214"/>
      <c r="HOI128" s="389"/>
      <c r="HOJ128" s="390"/>
      <c r="HOK128" s="388"/>
      <c r="HOL128" s="214"/>
      <c r="HOM128" s="389"/>
      <c r="HON128" s="390"/>
      <c r="HOO128" s="388"/>
      <c r="HOP128" s="214"/>
      <c r="HOQ128" s="389"/>
      <c r="HOR128" s="390"/>
      <c r="HOS128" s="388"/>
      <c r="HOT128" s="214"/>
      <c r="HOU128" s="389"/>
      <c r="HOV128" s="390"/>
      <c r="HOW128" s="388"/>
      <c r="HOX128" s="214"/>
      <c r="HOY128" s="389"/>
      <c r="HOZ128" s="390"/>
      <c r="HPA128" s="388"/>
      <c r="HPB128" s="214"/>
      <c r="HPC128" s="389"/>
      <c r="HPD128" s="390"/>
      <c r="HPE128" s="388"/>
      <c r="HPF128" s="214"/>
      <c r="HPG128" s="389"/>
      <c r="HPH128" s="390"/>
      <c r="HPI128" s="388"/>
      <c r="HPJ128" s="214"/>
      <c r="HPK128" s="389"/>
      <c r="HPL128" s="390"/>
      <c r="HPM128" s="388"/>
      <c r="HPN128" s="214"/>
      <c r="HPO128" s="389"/>
      <c r="HPP128" s="390"/>
      <c r="HPQ128" s="388"/>
      <c r="HPR128" s="214"/>
      <c r="HPS128" s="389"/>
      <c r="HPT128" s="390"/>
      <c r="HPU128" s="388"/>
      <c r="HPV128" s="214"/>
      <c r="HPW128" s="389"/>
      <c r="HPX128" s="390"/>
      <c r="HPY128" s="388"/>
      <c r="HPZ128" s="214"/>
      <c r="HQA128" s="389"/>
      <c r="HQB128" s="390"/>
      <c r="HQC128" s="388"/>
      <c r="HQD128" s="214"/>
      <c r="HQE128" s="389"/>
      <c r="HQF128" s="390"/>
      <c r="HQG128" s="388"/>
      <c r="HQH128" s="214"/>
      <c r="HQI128" s="389"/>
      <c r="HQJ128" s="390"/>
      <c r="HQK128" s="388"/>
      <c r="HQL128" s="214"/>
      <c r="HQM128" s="389"/>
      <c r="HQN128" s="390"/>
      <c r="HQO128" s="388"/>
      <c r="HQP128" s="214"/>
      <c r="HQQ128" s="389"/>
      <c r="HQR128" s="390"/>
      <c r="HQS128" s="388"/>
      <c r="HQT128" s="214"/>
      <c r="HQU128" s="389"/>
      <c r="HQV128" s="390"/>
      <c r="HQW128" s="388"/>
      <c r="HQX128" s="214"/>
      <c r="HQY128" s="389"/>
      <c r="HQZ128" s="390"/>
      <c r="HRA128" s="388"/>
      <c r="HRB128" s="214"/>
      <c r="HRC128" s="389"/>
      <c r="HRD128" s="390"/>
      <c r="HRE128" s="388"/>
      <c r="HRF128" s="214"/>
      <c r="HRG128" s="389"/>
      <c r="HRH128" s="390"/>
      <c r="HRI128" s="388"/>
      <c r="HRJ128" s="214"/>
      <c r="HRK128" s="389"/>
      <c r="HRL128" s="390"/>
      <c r="HRM128" s="388"/>
      <c r="HRN128" s="214"/>
      <c r="HRO128" s="389"/>
      <c r="HRP128" s="390"/>
      <c r="HRQ128" s="388"/>
      <c r="HRR128" s="214"/>
      <c r="HRS128" s="389"/>
      <c r="HRT128" s="390"/>
      <c r="HRU128" s="388"/>
      <c r="HRV128" s="214"/>
      <c r="HRW128" s="389"/>
      <c r="HRX128" s="390"/>
      <c r="HRY128" s="388"/>
      <c r="HRZ128" s="214"/>
      <c r="HSA128" s="389"/>
      <c r="HSB128" s="390"/>
      <c r="HSC128" s="388"/>
      <c r="HSD128" s="214"/>
      <c r="HSE128" s="389"/>
      <c r="HSF128" s="390"/>
      <c r="HSG128" s="388"/>
      <c r="HSH128" s="214"/>
      <c r="HSI128" s="389"/>
      <c r="HSJ128" s="390"/>
      <c r="HSK128" s="388"/>
      <c r="HSL128" s="214"/>
      <c r="HSM128" s="389"/>
      <c r="HSN128" s="390"/>
      <c r="HSO128" s="388"/>
      <c r="HSP128" s="214"/>
      <c r="HSQ128" s="389"/>
      <c r="HSR128" s="390"/>
      <c r="HSS128" s="388"/>
      <c r="HST128" s="214"/>
      <c r="HSU128" s="389"/>
      <c r="HSV128" s="390"/>
      <c r="HSW128" s="388"/>
      <c r="HSX128" s="214"/>
      <c r="HSY128" s="389"/>
      <c r="HSZ128" s="390"/>
      <c r="HTA128" s="388"/>
      <c r="HTB128" s="214"/>
      <c r="HTC128" s="389"/>
      <c r="HTD128" s="390"/>
      <c r="HTE128" s="388"/>
      <c r="HTF128" s="214"/>
      <c r="HTG128" s="389"/>
      <c r="HTH128" s="390"/>
      <c r="HTI128" s="388"/>
      <c r="HTJ128" s="214"/>
      <c r="HTK128" s="389"/>
      <c r="HTL128" s="390"/>
      <c r="HTM128" s="388"/>
      <c r="HTN128" s="214"/>
      <c r="HTO128" s="389"/>
      <c r="HTP128" s="390"/>
      <c r="HTQ128" s="388"/>
      <c r="HTR128" s="214"/>
      <c r="HTS128" s="389"/>
      <c r="HTT128" s="390"/>
      <c r="HTU128" s="388"/>
      <c r="HTV128" s="214"/>
      <c r="HTW128" s="389"/>
      <c r="HTX128" s="390"/>
      <c r="HTY128" s="388"/>
      <c r="HTZ128" s="214"/>
      <c r="HUA128" s="389"/>
      <c r="HUB128" s="390"/>
      <c r="HUC128" s="388"/>
      <c r="HUD128" s="214"/>
      <c r="HUE128" s="389"/>
      <c r="HUF128" s="390"/>
      <c r="HUG128" s="388"/>
      <c r="HUH128" s="214"/>
      <c r="HUI128" s="389"/>
      <c r="HUJ128" s="390"/>
      <c r="HUK128" s="388"/>
      <c r="HUL128" s="214"/>
      <c r="HUM128" s="389"/>
      <c r="HUN128" s="390"/>
      <c r="HUO128" s="388"/>
      <c r="HUP128" s="214"/>
      <c r="HUQ128" s="389"/>
      <c r="HUR128" s="390"/>
      <c r="HUS128" s="388"/>
      <c r="HUT128" s="214"/>
      <c r="HUU128" s="389"/>
      <c r="HUV128" s="390"/>
      <c r="HUW128" s="388"/>
      <c r="HUX128" s="214"/>
      <c r="HUY128" s="389"/>
      <c r="HUZ128" s="390"/>
      <c r="HVA128" s="388"/>
      <c r="HVB128" s="214"/>
      <c r="HVC128" s="389"/>
      <c r="HVD128" s="390"/>
      <c r="HVE128" s="388"/>
      <c r="HVF128" s="214"/>
      <c r="HVG128" s="389"/>
      <c r="HVH128" s="390"/>
      <c r="HVI128" s="388"/>
      <c r="HVJ128" s="214"/>
      <c r="HVK128" s="389"/>
      <c r="HVL128" s="390"/>
      <c r="HVM128" s="388"/>
      <c r="HVN128" s="214"/>
      <c r="HVO128" s="389"/>
      <c r="HVP128" s="390"/>
      <c r="HVQ128" s="388"/>
      <c r="HVR128" s="214"/>
      <c r="HVS128" s="389"/>
      <c r="HVT128" s="390"/>
      <c r="HVU128" s="388"/>
      <c r="HVV128" s="214"/>
      <c r="HVW128" s="389"/>
      <c r="HVX128" s="390"/>
      <c r="HVY128" s="388"/>
      <c r="HVZ128" s="214"/>
      <c r="HWA128" s="389"/>
      <c r="HWB128" s="390"/>
      <c r="HWC128" s="388"/>
      <c r="HWD128" s="214"/>
      <c r="HWE128" s="389"/>
      <c r="HWF128" s="390"/>
      <c r="HWG128" s="388"/>
      <c r="HWH128" s="214"/>
      <c r="HWI128" s="389"/>
      <c r="HWJ128" s="390"/>
      <c r="HWK128" s="388"/>
      <c r="HWL128" s="214"/>
      <c r="HWM128" s="389"/>
      <c r="HWN128" s="390"/>
      <c r="HWO128" s="388"/>
      <c r="HWP128" s="214"/>
      <c r="HWQ128" s="389"/>
      <c r="HWR128" s="390"/>
      <c r="HWS128" s="388"/>
      <c r="HWT128" s="214"/>
      <c r="HWU128" s="389"/>
      <c r="HWV128" s="390"/>
      <c r="HWW128" s="388"/>
      <c r="HWX128" s="214"/>
      <c r="HWY128" s="389"/>
      <c r="HWZ128" s="390"/>
      <c r="HXA128" s="388"/>
      <c r="HXB128" s="214"/>
      <c r="HXC128" s="389"/>
      <c r="HXD128" s="390"/>
      <c r="HXE128" s="388"/>
      <c r="HXF128" s="214"/>
      <c r="HXG128" s="389"/>
      <c r="HXH128" s="390"/>
      <c r="HXI128" s="388"/>
      <c r="HXJ128" s="214"/>
      <c r="HXK128" s="389"/>
      <c r="HXL128" s="390"/>
      <c r="HXM128" s="388"/>
      <c r="HXN128" s="214"/>
      <c r="HXO128" s="389"/>
      <c r="HXP128" s="390"/>
      <c r="HXQ128" s="388"/>
      <c r="HXR128" s="214"/>
      <c r="HXS128" s="389"/>
      <c r="HXT128" s="390"/>
      <c r="HXU128" s="388"/>
      <c r="HXV128" s="214"/>
      <c r="HXW128" s="389"/>
      <c r="HXX128" s="390"/>
      <c r="HXY128" s="388"/>
      <c r="HXZ128" s="214"/>
      <c r="HYA128" s="389"/>
      <c r="HYB128" s="390"/>
      <c r="HYC128" s="388"/>
      <c r="HYD128" s="214"/>
      <c r="HYE128" s="389"/>
      <c r="HYF128" s="390"/>
      <c r="HYG128" s="388"/>
      <c r="HYH128" s="214"/>
      <c r="HYI128" s="389"/>
      <c r="HYJ128" s="390"/>
      <c r="HYK128" s="388"/>
      <c r="HYL128" s="214"/>
      <c r="HYM128" s="389"/>
      <c r="HYN128" s="390"/>
      <c r="HYO128" s="388"/>
      <c r="HYP128" s="214"/>
      <c r="HYQ128" s="389"/>
      <c r="HYR128" s="390"/>
      <c r="HYS128" s="388"/>
      <c r="HYT128" s="214"/>
      <c r="HYU128" s="389"/>
      <c r="HYV128" s="390"/>
      <c r="HYW128" s="388"/>
      <c r="HYX128" s="214"/>
      <c r="HYY128" s="389"/>
      <c r="HYZ128" s="390"/>
      <c r="HZA128" s="388"/>
      <c r="HZB128" s="214"/>
      <c r="HZC128" s="389"/>
      <c r="HZD128" s="390"/>
      <c r="HZE128" s="388"/>
      <c r="HZF128" s="214"/>
      <c r="HZG128" s="389"/>
      <c r="HZH128" s="390"/>
      <c r="HZI128" s="388"/>
      <c r="HZJ128" s="214"/>
      <c r="HZK128" s="389"/>
      <c r="HZL128" s="390"/>
      <c r="HZM128" s="388"/>
      <c r="HZN128" s="214"/>
      <c r="HZO128" s="389"/>
      <c r="HZP128" s="390"/>
      <c r="HZQ128" s="388"/>
      <c r="HZR128" s="214"/>
      <c r="HZS128" s="389"/>
      <c r="HZT128" s="390"/>
      <c r="HZU128" s="388"/>
      <c r="HZV128" s="214"/>
      <c r="HZW128" s="389"/>
      <c r="HZX128" s="390"/>
      <c r="HZY128" s="388"/>
      <c r="HZZ128" s="214"/>
      <c r="IAA128" s="389"/>
      <c r="IAB128" s="390"/>
      <c r="IAC128" s="388"/>
      <c r="IAD128" s="214"/>
      <c r="IAE128" s="389"/>
      <c r="IAF128" s="390"/>
      <c r="IAG128" s="388"/>
      <c r="IAH128" s="214"/>
      <c r="IAI128" s="389"/>
      <c r="IAJ128" s="390"/>
      <c r="IAK128" s="388"/>
      <c r="IAL128" s="214"/>
      <c r="IAM128" s="389"/>
      <c r="IAN128" s="390"/>
      <c r="IAO128" s="388"/>
      <c r="IAP128" s="214"/>
      <c r="IAQ128" s="389"/>
      <c r="IAR128" s="390"/>
      <c r="IAS128" s="388"/>
      <c r="IAT128" s="214"/>
      <c r="IAU128" s="389"/>
      <c r="IAV128" s="390"/>
      <c r="IAW128" s="388"/>
      <c r="IAX128" s="214"/>
      <c r="IAY128" s="389"/>
      <c r="IAZ128" s="390"/>
      <c r="IBA128" s="388"/>
      <c r="IBB128" s="214"/>
      <c r="IBC128" s="389"/>
      <c r="IBD128" s="390"/>
      <c r="IBE128" s="388"/>
      <c r="IBF128" s="214"/>
      <c r="IBG128" s="389"/>
      <c r="IBH128" s="390"/>
      <c r="IBI128" s="388"/>
      <c r="IBJ128" s="214"/>
      <c r="IBK128" s="389"/>
      <c r="IBL128" s="390"/>
      <c r="IBM128" s="388"/>
      <c r="IBN128" s="214"/>
      <c r="IBO128" s="389"/>
      <c r="IBP128" s="390"/>
      <c r="IBQ128" s="388"/>
      <c r="IBR128" s="214"/>
      <c r="IBS128" s="389"/>
      <c r="IBT128" s="390"/>
      <c r="IBU128" s="388"/>
      <c r="IBV128" s="214"/>
      <c r="IBW128" s="389"/>
      <c r="IBX128" s="390"/>
      <c r="IBY128" s="388"/>
      <c r="IBZ128" s="214"/>
      <c r="ICA128" s="389"/>
      <c r="ICB128" s="390"/>
      <c r="ICC128" s="388"/>
      <c r="ICD128" s="214"/>
      <c r="ICE128" s="389"/>
      <c r="ICF128" s="390"/>
      <c r="ICG128" s="388"/>
      <c r="ICH128" s="214"/>
      <c r="ICI128" s="389"/>
      <c r="ICJ128" s="390"/>
      <c r="ICK128" s="388"/>
      <c r="ICL128" s="214"/>
      <c r="ICM128" s="389"/>
      <c r="ICN128" s="390"/>
      <c r="ICO128" s="388"/>
      <c r="ICP128" s="214"/>
      <c r="ICQ128" s="389"/>
      <c r="ICR128" s="390"/>
      <c r="ICS128" s="388"/>
      <c r="ICT128" s="214"/>
      <c r="ICU128" s="389"/>
      <c r="ICV128" s="390"/>
      <c r="ICW128" s="388"/>
      <c r="ICX128" s="214"/>
      <c r="ICY128" s="389"/>
      <c r="ICZ128" s="390"/>
      <c r="IDA128" s="388"/>
      <c r="IDB128" s="214"/>
      <c r="IDC128" s="389"/>
      <c r="IDD128" s="390"/>
      <c r="IDE128" s="388"/>
      <c r="IDF128" s="214"/>
      <c r="IDG128" s="389"/>
      <c r="IDH128" s="390"/>
      <c r="IDI128" s="388"/>
      <c r="IDJ128" s="214"/>
      <c r="IDK128" s="389"/>
      <c r="IDL128" s="390"/>
      <c r="IDM128" s="388"/>
      <c r="IDN128" s="214"/>
      <c r="IDO128" s="389"/>
      <c r="IDP128" s="390"/>
      <c r="IDQ128" s="388"/>
      <c r="IDR128" s="214"/>
      <c r="IDS128" s="389"/>
      <c r="IDT128" s="390"/>
      <c r="IDU128" s="388"/>
      <c r="IDV128" s="214"/>
      <c r="IDW128" s="389"/>
      <c r="IDX128" s="390"/>
      <c r="IDY128" s="388"/>
      <c r="IDZ128" s="214"/>
      <c r="IEA128" s="389"/>
      <c r="IEB128" s="390"/>
      <c r="IEC128" s="388"/>
      <c r="IED128" s="214"/>
      <c r="IEE128" s="389"/>
      <c r="IEF128" s="390"/>
      <c r="IEG128" s="388"/>
      <c r="IEH128" s="214"/>
      <c r="IEI128" s="389"/>
      <c r="IEJ128" s="390"/>
      <c r="IEK128" s="388"/>
      <c r="IEL128" s="214"/>
      <c r="IEM128" s="389"/>
      <c r="IEN128" s="390"/>
      <c r="IEO128" s="388"/>
      <c r="IEP128" s="214"/>
      <c r="IEQ128" s="389"/>
      <c r="IER128" s="390"/>
      <c r="IES128" s="388"/>
      <c r="IET128" s="214"/>
      <c r="IEU128" s="389"/>
      <c r="IEV128" s="390"/>
      <c r="IEW128" s="388"/>
      <c r="IEX128" s="214"/>
      <c r="IEY128" s="389"/>
      <c r="IEZ128" s="390"/>
      <c r="IFA128" s="388"/>
      <c r="IFB128" s="214"/>
      <c r="IFC128" s="389"/>
      <c r="IFD128" s="390"/>
      <c r="IFE128" s="388"/>
      <c r="IFF128" s="214"/>
      <c r="IFG128" s="389"/>
      <c r="IFH128" s="390"/>
      <c r="IFI128" s="388"/>
      <c r="IFJ128" s="214"/>
      <c r="IFK128" s="389"/>
      <c r="IFL128" s="390"/>
      <c r="IFM128" s="388"/>
      <c r="IFN128" s="214"/>
      <c r="IFO128" s="389"/>
      <c r="IFP128" s="390"/>
      <c r="IFQ128" s="388"/>
      <c r="IFR128" s="214"/>
      <c r="IFS128" s="389"/>
      <c r="IFT128" s="390"/>
      <c r="IFU128" s="388"/>
      <c r="IFV128" s="214"/>
      <c r="IFW128" s="389"/>
      <c r="IFX128" s="390"/>
      <c r="IFY128" s="388"/>
      <c r="IFZ128" s="214"/>
      <c r="IGA128" s="389"/>
      <c r="IGB128" s="390"/>
      <c r="IGC128" s="388"/>
      <c r="IGD128" s="214"/>
      <c r="IGE128" s="389"/>
      <c r="IGF128" s="390"/>
      <c r="IGG128" s="388"/>
      <c r="IGH128" s="214"/>
      <c r="IGI128" s="389"/>
      <c r="IGJ128" s="390"/>
      <c r="IGK128" s="388"/>
      <c r="IGL128" s="214"/>
      <c r="IGM128" s="389"/>
      <c r="IGN128" s="390"/>
      <c r="IGO128" s="388"/>
      <c r="IGP128" s="214"/>
      <c r="IGQ128" s="389"/>
      <c r="IGR128" s="390"/>
      <c r="IGS128" s="388"/>
      <c r="IGT128" s="214"/>
      <c r="IGU128" s="389"/>
      <c r="IGV128" s="390"/>
      <c r="IGW128" s="388"/>
      <c r="IGX128" s="214"/>
      <c r="IGY128" s="389"/>
      <c r="IGZ128" s="390"/>
      <c r="IHA128" s="388"/>
      <c r="IHB128" s="214"/>
      <c r="IHC128" s="389"/>
      <c r="IHD128" s="390"/>
      <c r="IHE128" s="388"/>
      <c r="IHF128" s="214"/>
      <c r="IHG128" s="389"/>
      <c r="IHH128" s="390"/>
      <c r="IHI128" s="388"/>
      <c r="IHJ128" s="214"/>
      <c r="IHK128" s="389"/>
      <c r="IHL128" s="390"/>
      <c r="IHM128" s="388"/>
      <c r="IHN128" s="214"/>
      <c r="IHO128" s="389"/>
      <c r="IHP128" s="390"/>
      <c r="IHQ128" s="388"/>
      <c r="IHR128" s="214"/>
      <c r="IHS128" s="389"/>
      <c r="IHT128" s="390"/>
      <c r="IHU128" s="388"/>
      <c r="IHV128" s="214"/>
      <c r="IHW128" s="389"/>
      <c r="IHX128" s="390"/>
      <c r="IHY128" s="388"/>
      <c r="IHZ128" s="214"/>
      <c r="IIA128" s="389"/>
      <c r="IIB128" s="390"/>
      <c r="IIC128" s="388"/>
      <c r="IID128" s="214"/>
      <c r="IIE128" s="389"/>
      <c r="IIF128" s="390"/>
      <c r="IIG128" s="388"/>
      <c r="IIH128" s="214"/>
      <c r="III128" s="389"/>
      <c r="IIJ128" s="390"/>
      <c r="IIK128" s="388"/>
      <c r="IIL128" s="214"/>
      <c r="IIM128" s="389"/>
      <c r="IIN128" s="390"/>
      <c r="IIO128" s="388"/>
      <c r="IIP128" s="214"/>
      <c r="IIQ128" s="389"/>
      <c r="IIR128" s="390"/>
      <c r="IIS128" s="388"/>
      <c r="IIT128" s="214"/>
      <c r="IIU128" s="389"/>
      <c r="IIV128" s="390"/>
      <c r="IIW128" s="388"/>
      <c r="IIX128" s="214"/>
      <c r="IIY128" s="389"/>
      <c r="IIZ128" s="390"/>
      <c r="IJA128" s="388"/>
      <c r="IJB128" s="214"/>
      <c r="IJC128" s="389"/>
      <c r="IJD128" s="390"/>
      <c r="IJE128" s="388"/>
      <c r="IJF128" s="214"/>
      <c r="IJG128" s="389"/>
      <c r="IJH128" s="390"/>
      <c r="IJI128" s="388"/>
      <c r="IJJ128" s="214"/>
      <c r="IJK128" s="389"/>
      <c r="IJL128" s="390"/>
      <c r="IJM128" s="388"/>
      <c r="IJN128" s="214"/>
      <c r="IJO128" s="389"/>
      <c r="IJP128" s="390"/>
      <c r="IJQ128" s="388"/>
      <c r="IJR128" s="214"/>
      <c r="IJS128" s="389"/>
      <c r="IJT128" s="390"/>
      <c r="IJU128" s="388"/>
      <c r="IJV128" s="214"/>
      <c r="IJW128" s="389"/>
      <c r="IJX128" s="390"/>
      <c r="IJY128" s="388"/>
      <c r="IJZ128" s="214"/>
      <c r="IKA128" s="389"/>
      <c r="IKB128" s="390"/>
      <c r="IKC128" s="388"/>
      <c r="IKD128" s="214"/>
      <c r="IKE128" s="389"/>
      <c r="IKF128" s="390"/>
      <c r="IKG128" s="388"/>
      <c r="IKH128" s="214"/>
      <c r="IKI128" s="389"/>
      <c r="IKJ128" s="390"/>
      <c r="IKK128" s="388"/>
      <c r="IKL128" s="214"/>
      <c r="IKM128" s="389"/>
      <c r="IKN128" s="390"/>
      <c r="IKO128" s="388"/>
      <c r="IKP128" s="214"/>
      <c r="IKQ128" s="389"/>
      <c r="IKR128" s="390"/>
      <c r="IKS128" s="388"/>
      <c r="IKT128" s="214"/>
      <c r="IKU128" s="389"/>
      <c r="IKV128" s="390"/>
      <c r="IKW128" s="388"/>
      <c r="IKX128" s="214"/>
      <c r="IKY128" s="389"/>
      <c r="IKZ128" s="390"/>
      <c r="ILA128" s="388"/>
      <c r="ILB128" s="214"/>
      <c r="ILC128" s="389"/>
      <c r="ILD128" s="390"/>
      <c r="ILE128" s="388"/>
      <c r="ILF128" s="214"/>
      <c r="ILG128" s="389"/>
      <c r="ILH128" s="390"/>
      <c r="ILI128" s="388"/>
      <c r="ILJ128" s="214"/>
      <c r="ILK128" s="389"/>
      <c r="ILL128" s="390"/>
      <c r="ILM128" s="388"/>
      <c r="ILN128" s="214"/>
      <c r="ILO128" s="389"/>
      <c r="ILP128" s="390"/>
      <c r="ILQ128" s="388"/>
      <c r="ILR128" s="214"/>
      <c r="ILS128" s="389"/>
      <c r="ILT128" s="390"/>
      <c r="ILU128" s="388"/>
      <c r="ILV128" s="214"/>
      <c r="ILW128" s="389"/>
      <c r="ILX128" s="390"/>
      <c r="ILY128" s="388"/>
      <c r="ILZ128" s="214"/>
      <c r="IMA128" s="389"/>
      <c r="IMB128" s="390"/>
      <c r="IMC128" s="388"/>
      <c r="IMD128" s="214"/>
      <c r="IME128" s="389"/>
      <c r="IMF128" s="390"/>
      <c r="IMG128" s="388"/>
      <c r="IMH128" s="214"/>
      <c r="IMI128" s="389"/>
      <c r="IMJ128" s="390"/>
      <c r="IMK128" s="388"/>
      <c r="IML128" s="214"/>
      <c r="IMM128" s="389"/>
      <c r="IMN128" s="390"/>
      <c r="IMO128" s="388"/>
      <c r="IMP128" s="214"/>
      <c r="IMQ128" s="389"/>
      <c r="IMR128" s="390"/>
      <c r="IMS128" s="388"/>
      <c r="IMT128" s="214"/>
      <c r="IMU128" s="389"/>
      <c r="IMV128" s="390"/>
      <c r="IMW128" s="388"/>
      <c r="IMX128" s="214"/>
      <c r="IMY128" s="389"/>
      <c r="IMZ128" s="390"/>
      <c r="INA128" s="388"/>
      <c r="INB128" s="214"/>
      <c r="INC128" s="389"/>
      <c r="IND128" s="390"/>
      <c r="INE128" s="388"/>
      <c r="INF128" s="214"/>
      <c r="ING128" s="389"/>
      <c r="INH128" s="390"/>
      <c r="INI128" s="388"/>
      <c r="INJ128" s="214"/>
      <c r="INK128" s="389"/>
      <c r="INL128" s="390"/>
      <c r="INM128" s="388"/>
      <c r="INN128" s="214"/>
      <c r="INO128" s="389"/>
      <c r="INP128" s="390"/>
      <c r="INQ128" s="388"/>
      <c r="INR128" s="214"/>
      <c r="INS128" s="389"/>
      <c r="INT128" s="390"/>
      <c r="INU128" s="388"/>
      <c r="INV128" s="214"/>
      <c r="INW128" s="389"/>
      <c r="INX128" s="390"/>
      <c r="INY128" s="388"/>
      <c r="INZ128" s="214"/>
      <c r="IOA128" s="389"/>
      <c r="IOB128" s="390"/>
      <c r="IOC128" s="388"/>
      <c r="IOD128" s="214"/>
      <c r="IOE128" s="389"/>
      <c r="IOF128" s="390"/>
      <c r="IOG128" s="388"/>
      <c r="IOH128" s="214"/>
      <c r="IOI128" s="389"/>
      <c r="IOJ128" s="390"/>
      <c r="IOK128" s="388"/>
      <c r="IOL128" s="214"/>
      <c r="IOM128" s="389"/>
      <c r="ION128" s="390"/>
      <c r="IOO128" s="388"/>
      <c r="IOP128" s="214"/>
      <c r="IOQ128" s="389"/>
      <c r="IOR128" s="390"/>
      <c r="IOS128" s="388"/>
      <c r="IOT128" s="214"/>
      <c r="IOU128" s="389"/>
      <c r="IOV128" s="390"/>
      <c r="IOW128" s="388"/>
      <c r="IOX128" s="214"/>
      <c r="IOY128" s="389"/>
      <c r="IOZ128" s="390"/>
      <c r="IPA128" s="388"/>
      <c r="IPB128" s="214"/>
      <c r="IPC128" s="389"/>
      <c r="IPD128" s="390"/>
      <c r="IPE128" s="388"/>
      <c r="IPF128" s="214"/>
      <c r="IPG128" s="389"/>
      <c r="IPH128" s="390"/>
      <c r="IPI128" s="388"/>
      <c r="IPJ128" s="214"/>
      <c r="IPK128" s="389"/>
      <c r="IPL128" s="390"/>
      <c r="IPM128" s="388"/>
      <c r="IPN128" s="214"/>
      <c r="IPO128" s="389"/>
      <c r="IPP128" s="390"/>
      <c r="IPQ128" s="388"/>
      <c r="IPR128" s="214"/>
      <c r="IPS128" s="389"/>
      <c r="IPT128" s="390"/>
      <c r="IPU128" s="388"/>
      <c r="IPV128" s="214"/>
      <c r="IPW128" s="389"/>
      <c r="IPX128" s="390"/>
      <c r="IPY128" s="388"/>
      <c r="IPZ128" s="214"/>
      <c r="IQA128" s="389"/>
      <c r="IQB128" s="390"/>
      <c r="IQC128" s="388"/>
      <c r="IQD128" s="214"/>
      <c r="IQE128" s="389"/>
      <c r="IQF128" s="390"/>
      <c r="IQG128" s="388"/>
      <c r="IQH128" s="214"/>
      <c r="IQI128" s="389"/>
      <c r="IQJ128" s="390"/>
      <c r="IQK128" s="388"/>
      <c r="IQL128" s="214"/>
      <c r="IQM128" s="389"/>
      <c r="IQN128" s="390"/>
      <c r="IQO128" s="388"/>
      <c r="IQP128" s="214"/>
      <c r="IQQ128" s="389"/>
      <c r="IQR128" s="390"/>
      <c r="IQS128" s="388"/>
      <c r="IQT128" s="214"/>
      <c r="IQU128" s="389"/>
      <c r="IQV128" s="390"/>
      <c r="IQW128" s="388"/>
      <c r="IQX128" s="214"/>
      <c r="IQY128" s="389"/>
      <c r="IQZ128" s="390"/>
      <c r="IRA128" s="388"/>
      <c r="IRB128" s="214"/>
      <c r="IRC128" s="389"/>
      <c r="IRD128" s="390"/>
      <c r="IRE128" s="388"/>
      <c r="IRF128" s="214"/>
      <c r="IRG128" s="389"/>
      <c r="IRH128" s="390"/>
      <c r="IRI128" s="388"/>
      <c r="IRJ128" s="214"/>
      <c r="IRK128" s="389"/>
      <c r="IRL128" s="390"/>
      <c r="IRM128" s="388"/>
      <c r="IRN128" s="214"/>
      <c r="IRO128" s="389"/>
      <c r="IRP128" s="390"/>
      <c r="IRQ128" s="388"/>
      <c r="IRR128" s="214"/>
      <c r="IRS128" s="389"/>
      <c r="IRT128" s="390"/>
      <c r="IRU128" s="388"/>
      <c r="IRV128" s="214"/>
      <c r="IRW128" s="389"/>
      <c r="IRX128" s="390"/>
      <c r="IRY128" s="388"/>
      <c r="IRZ128" s="214"/>
      <c r="ISA128" s="389"/>
      <c r="ISB128" s="390"/>
      <c r="ISC128" s="388"/>
      <c r="ISD128" s="214"/>
      <c r="ISE128" s="389"/>
      <c r="ISF128" s="390"/>
      <c r="ISG128" s="388"/>
      <c r="ISH128" s="214"/>
      <c r="ISI128" s="389"/>
      <c r="ISJ128" s="390"/>
      <c r="ISK128" s="388"/>
      <c r="ISL128" s="214"/>
      <c r="ISM128" s="389"/>
      <c r="ISN128" s="390"/>
      <c r="ISO128" s="388"/>
      <c r="ISP128" s="214"/>
      <c r="ISQ128" s="389"/>
      <c r="ISR128" s="390"/>
      <c r="ISS128" s="388"/>
      <c r="IST128" s="214"/>
      <c r="ISU128" s="389"/>
      <c r="ISV128" s="390"/>
      <c r="ISW128" s="388"/>
      <c r="ISX128" s="214"/>
      <c r="ISY128" s="389"/>
      <c r="ISZ128" s="390"/>
      <c r="ITA128" s="388"/>
      <c r="ITB128" s="214"/>
      <c r="ITC128" s="389"/>
      <c r="ITD128" s="390"/>
      <c r="ITE128" s="388"/>
      <c r="ITF128" s="214"/>
      <c r="ITG128" s="389"/>
      <c r="ITH128" s="390"/>
      <c r="ITI128" s="388"/>
      <c r="ITJ128" s="214"/>
      <c r="ITK128" s="389"/>
      <c r="ITL128" s="390"/>
      <c r="ITM128" s="388"/>
      <c r="ITN128" s="214"/>
      <c r="ITO128" s="389"/>
      <c r="ITP128" s="390"/>
      <c r="ITQ128" s="388"/>
      <c r="ITR128" s="214"/>
      <c r="ITS128" s="389"/>
      <c r="ITT128" s="390"/>
      <c r="ITU128" s="388"/>
      <c r="ITV128" s="214"/>
      <c r="ITW128" s="389"/>
      <c r="ITX128" s="390"/>
      <c r="ITY128" s="388"/>
      <c r="ITZ128" s="214"/>
      <c r="IUA128" s="389"/>
      <c r="IUB128" s="390"/>
      <c r="IUC128" s="388"/>
      <c r="IUD128" s="214"/>
      <c r="IUE128" s="389"/>
      <c r="IUF128" s="390"/>
      <c r="IUG128" s="388"/>
      <c r="IUH128" s="214"/>
      <c r="IUI128" s="389"/>
      <c r="IUJ128" s="390"/>
      <c r="IUK128" s="388"/>
      <c r="IUL128" s="214"/>
      <c r="IUM128" s="389"/>
      <c r="IUN128" s="390"/>
      <c r="IUO128" s="388"/>
      <c r="IUP128" s="214"/>
      <c r="IUQ128" s="389"/>
      <c r="IUR128" s="390"/>
      <c r="IUS128" s="388"/>
      <c r="IUT128" s="214"/>
      <c r="IUU128" s="389"/>
      <c r="IUV128" s="390"/>
      <c r="IUW128" s="388"/>
      <c r="IUX128" s="214"/>
      <c r="IUY128" s="389"/>
      <c r="IUZ128" s="390"/>
      <c r="IVA128" s="388"/>
      <c r="IVB128" s="214"/>
      <c r="IVC128" s="389"/>
      <c r="IVD128" s="390"/>
      <c r="IVE128" s="388"/>
      <c r="IVF128" s="214"/>
      <c r="IVG128" s="389"/>
      <c r="IVH128" s="390"/>
      <c r="IVI128" s="388"/>
      <c r="IVJ128" s="214"/>
      <c r="IVK128" s="389"/>
      <c r="IVL128" s="390"/>
      <c r="IVM128" s="388"/>
      <c r="IVN128" s="214"/>
      <c r="IVO128" s="389"/>
      <c r="IVP128" s="390"/>
      <c r="IVQ128" s="388"/>
      <c r="IVR128" s="214"/>
      <c r="IVS128" s="389"/>
      <c r="IVT128" s="390"/>
      <c r="IVU128" s="388"/>
      <c r="IVV128" s="214"/>
      <c r="IVW128" s="389"/>
      <c r="IVX128" s="390"/>
      <c r="IVY128" s="388"/>
      <c r="IVZ128" s="214"/>
      <c r="IWA128" s="389"/>
      <c r="IWB128" s="390"/>
      <c r="IWC128" s="388"/>
      <c r="IWD128" s="214"/>
      <c r="IWE128" s="389"/>
      <c r="IWF128" s="390"/>
      <c r="IWG128" s="388"/>
      <c r="IWH128" s="214"/>
      <c r="IWI128" s="389"/>
      <c r="IWJ128" s="390"/>
      <c r="IWK128" s="388"/>
      <c r="IWL128" s="214"/>
      <c r="IWM128" s="389"/>
      <c r="IWN128" s="390"/>
      <c r="IWO128" s="388"/>
      <c r="IWP128" s="214"/>
      <c r="IWQ128" s="389"/>
      <c r="IWR128" s="390"/>
      <c r="IWS128" s="388"/>
      <c r="IWT128" s="214"/>
      <c r="IWU128" s="389"/>
      <c r="IWV128" s="390"/>
      <c r="IWW128" s="388"/>
      <c r="IWX128" s="214"/>
      <c r="IWY128" s="389"/>
      <c r="IWZ128" s="390"/>
      <c r="IXA128" s="388"/>
      <c r="IXB128" s="214"/>
      <c r="IXC128" s="389"/>
      <c r="IXD128" s="390"/>
      <c r="IXE128" s="388"/>
      <c r="IXF128" s="214"/>
      <c r="IXG128" s="389"/>
      <c r="IXH128" s="390"/>
      <c r="IXI128" s="388"/>
      <c r="IXJ128" s="214"/>
      <c r="IXK128" s="389"/>
      <c r="IXL128" s="390"/>
      <c r="IXM128" s="388"/>
      <c r="IXN128" s="214"/>
      <c r="IXO128" s="389"/>
      <c r="IXP128" s="390"/>
      <c r="IXQ128" s="388"/>
      <c r="IXR128" s="214"/>
      <c r="IXS128" s="389"/>
      <c r="IXT128" s="390"/>
      <c r="IXU128" s="388"/>
      <c r="IXV128" s="214"/>
      <c r="IXW128" s="389"/>
      <c r="IXX128" s="390"/>
      <c r="IXY128" s="388"/>
      <c r="IXZ128" s="214"/>
      <c r="IYA128" s="389"/>
      <c r="IYB128" s="390"/>
      <c r="IYC128" s="388"/>
      <c r="IYD128" s="214"/>
      <c r="IYE128" s="389"/>
      <c r="IYF128" s="390"/>
      <c r="IYG128" s="388"/>
      <c r="IYH128" s="214"/>
      <c r="IYI128" s="389"/>
      <c r="IYJ128" s="390"/>
      <c r="IYK128" s="388"/>
      <c r="IYL128" s="214"/>
      <c r="IYM128" s="389"/>
      <c r="IYN128" s="390"/>
      <c r="IYO128" s="388"/>
      <c r="IYP128" s="214"/>
      <c r="IYQ128" s="389"/>
      <c r="IYR128" s="390"/>
      <c r="IYS128" s="388"/>
      <c r="IYT128" s="214"/>
      <c r="IYU128" s="389"/>
      <c r="IYV128" s="390"/>
      <c r="IYW128" s="388"/>
      <c r="IYX128" s="214"/>
      <c r="IYY128" s="389"/>
      <c r="IYZ128" s="390"/>
      <c r="IZA128" s="388"/>
      <c r="IZB128" s="214"/>
      <c r="IZC128" s="389"/>
      <c r="IZD128" s="390"/>
      <c r="IZE128" s="388"/>
      <c r="IZF128" s="214"/>
      <c r="IZG128" s="389"/>
      <c r="IZH128" s="390"/>
      <c r="IZI128" s="388"/>
      <c r="IZJ128" s="214"/>
      <c r="IZK128" s="389"/>
      <c r="IZL128" s="390"/>
      <c r="IZM128" s="388"/>
      <c r="IZN128" s="214"/>
      <c r="IZO128" s="389"/>
      <c r="IZP128" s="390"/>
      <c r="IZQ128" s="388"/>
      <c r="IZR128" s="214"/>
      <c r="IZS128" s="389"/>
      <c r="IZT128" s="390"/>
      <c r="IZU128" s="388"/>
      <c r="IZV128" s="214"/>
      <c r="IZW128" s="389"/>
      <c r="IZX128" s="390"/>
      <c r="IZY128" s="388"/>
      <c r="IZZ128" s="214"/>
      <c r="JAA128" s="389"/>
      <c r="JAB128" s="390"/>
      <c r="JAC128" s="388"/>
      <c r="JAD128" s="214"/>
      <c r="JAE128" s="389"/>
      <c r="JAF128" s="390"/>
      <c r="JAG128" s="388"/>
      <c r="JAH128" s="214"/>
      <c r="JAI128" s="389"/>
      <c r="JAJ128" s="390"/>
      <c r="JAK128" s="388"/>
      <c r="JAL128" s="214"/>
      <c r="JAM128" s="389"/>
      <c r="JAN128" s="390"/>
      <c r="JAO128" s="388"/>
      <c r="JAP128" s="214"/>
      <c r="JAQ128" s="389"/>
      <c r="JAR128" s="390"/>
      <c r="JAS128" s="388"/>
      <c r="JAT128" s="214"/>
      <c r="JAU128" s="389"/>
      <c r="JAV128" s="390"/>
      <c r="JAW128" s="388"/>
      <c r="JAX128" s="214"/>
      <c r="JAY128" s="389"/>
      <c r="JAZ128" s="390"/>
      <c r="JBA128" s="388"/>
      <c r="JBB128" s="214"/>
      <c r="JBC128" s="389"/>
      <c r="JBD128" s="390"/>
      <c r="JBE128" s="388"/>
      <c r="JBF128" s="214"/>
      <c r="JBG128" s="389"/>
      <c r="JBH128" s="390"/>
      <c r="JBI128" s="388"/>
      <c r="JBJ128" s="214"/>
      <c r="JBK128" s="389"/>
      <c r="JBL128" s="390"/>
      <c r="JBM128" s="388"/>
      <c r="JBN128" s="214"/>
      <c r="JBO128" s="389"/>
      <c r="JBP128" s="390"/>
      <c r="JBQ128" s="388"/>
      <c r="JBR128" s="214"/>
      <c r="JBS128" s="389"/>
      <c r="JBT128" s="390"/>
      <c r="JBU128" s="388"/>
      <c r="JBV128" s="214"/>
      <c r="JBW128" s="389"/>
      <c r="JBX128" s="390"/>
      <c r="JBY128" s="388"/>
      <c r="JBZ128" s="214"/>
      <c r="JCA128" s="389"/>
      <c r="JCB128" s="390"/>
      <c r="JCC128" s="388"/>
      <c r="JCD128" s="214"/>
      <c r="JCE128" s="389"/>
      <c r="JCF128" s="390"/>
      <c r="JCG128" s="388"/>
      <c r="JCH128" s="214"/>
      <c r="JCI128" s="389"/>
      <c r="JCJ128" s="390"/>
      <c r="JCK128" s="388"/>
      <c r="JCL128" s="214"/>
      <c r="JCM128" s="389"/>
      <c r="JCN128" s="390"/>
      <c r="JCO128" s="388"/>
      <c r="JCP128" s="214"/>
      <c r="JCQ128" s="389"/>
      <c r="JCR128" s="390"/>
      <c r="JCS128" s="388"/>
      <c r="JCT128" s="214"/>
      <c r="JCU128" s="389"/>
      <c r="JCV128" s="390"/>
      <c r="JCW128" s="388"/>
      <c r="JCX128" s="214"/>
      <c r="JCY128" s="389"/>
      <c r="JCZ128" s="390"/>
      <c r="JDA128" s="388"/>
      <c r="JDB128" s="214"/>
      <c r="JDC128" s="389"/>
      <c r="JDD128" s="390"/>
      <c r="JDE128" s="388"/>
      <c r="JDF128" s="214"/>
      <c r="JDG128" s="389"/>
      <c r="JDH128" s="390"/>
      <c r="JDI128" s="388"/>
      <c r="JDJ128" s="214"/>
      <c r="JDK128" s="389"/>
      <c r="JDL128" s="390"/>
      <c r="JDM128" s="388"/>
      <c r="JDN128" s="214"/>
      <c r="JDO128" s="389"/>
      <c r="JDP128" s="390"/>
      <c r="JDQ128" s="388"/>
      <c r="JDR128" s="214"/>
      <c r="JDS128" s="389"/>
      <c r="JDT128" s="390"/>
      <c r="JDU128" s="388"/>
      <c r="JDV128" s="214"/>
      <c r="JDW128" s="389"/>
      <c r="JDX128" s="390"/>
      <c r="JDY128" s="388"/>
      <c r="JDZ128" s="214"/>
      <c r="JEA128" s="389"/>
      <c r="JEB128" s="390"/>
      <c r="JEC128" s="388"/>
      <c r="JED128" s="214"/>
      <c r="JEE128" s="389"/>
      <c r="JEF128" s="390"/>
      <c r="JEG128" s="388"/>
      <c r="JEH128" s="214"/>
      <c r="JEI128" s="389"/>
      <c r="JEJ128" s="390"/>
      <c r="JEK128" s="388"/>
      <c r="JEL128" s="214"/>
      <c r="JEM128" s="389"/>
      <c r="JEN128" s="390"/>
      <c r="JEO128" s="388"/>
      <c r="JEP128" s="214"/>
      <c r="JEQ128" s="389"/>
      <c r="JER128" s="390"/>
      <c r="JES128" s="388"/>
      <c r="JET128" s="214"/>
      <c r="JEU128" s="389"/>
      <c r="JEV128" s="390"/>
      <c r="JEW128" s="388"/>
      <c r="JEX128" s="214"/>
      <c r="JEY128" s="389"/>
      <c r="JEZ128" s="390"/>
      <c r="JFA128" s="388"/>
      <c r="JFB128" s="214"/>
      <c r="JFC128" s="389"/>
      <c r="JFD128" s="390"/>
      <c r="JFE128" s="388"/>
      <c r="JFF128" s="214"/>
      <c r="JFG128" s="389"/>
      <c r="JFH128" s="390"/>
      <c r="JFI128" s="388"/>
      <c r="JFJ128" s="214"/>
      <c r="JFK128" s="389"/>
      <c r="JFL128" s="390"/>
      <c r="JFM128" s="388"/>
      <c r="JFN128" s="214"/>
      <c r="JFO128" s="389"/>
      <c r="JFP128" s="390"/>
      <c r="JFQ128" s="388"/>
      <c r="JFR128" s="214"/>
      <c r="JFS128" s="389"/>
      <c r="JFT128" s="390"/>
      <c r="JFU128" s="388"/>
      <c r="JFV128" s="214"/>
      <c r="JFW128" s="389"/>
      <c r="JFX128" s="390"/>
      <c r="JFY128" s="388"/>
      <c r="JFZ128" s="214"/>
      <c r="JGA128" s="389"/>
      <c r="JGB128" s="390"/>
      <c r="JGC128" s="388"/>
      <c r="JGD128" s="214"/>
      <c r="JGE128" s="389"/>
      <c r="JGF128" s="390"/>
      <c r="JGG128" s="388"/>
      <c r="JGH128" s="214"/>
      <c r="JGI128" s="389"/>
      <c r="JGJ128" s="390"/>
      <c r="JGK128" s="388"/>
      <c r="JGL128" s="214"/>
      <c r="JGM128" s="389"/>
      <c r="JGN128" s="390"/>
      <c r="JGO128" s="388"/>
      <c r="JGP128" s="214"/>
      <c r="JGQ128" s="389"/>
      <c r="JGR128" s="390"/>
      <c r="JGS128" s="388"/>
      <c r="JGT128" s="214"/>
      <c r="JGU128" s="389"/>
      <c r="JGV128" s="390"/>
      <c r="JGW128" s="388"/>
      <c r="JGX128" s="214"/>
      <c r="JGY128" s="389"/>
      <c r="JGZ128" s="390"/>
      <c r="JHA128" s="388"/>
      <c r="JHB128" s="214"/>
      <c r="JHC128" s="389"/>
      <c r="JHD128" s="390"/>
      <c r="JHE128" s="388"/>
      <c r="JHF128" s="214"/>
      <c r="JHG128" s="389"/>
      <c r="JHH128" s="390"/>
      <c r="JHI128" s="388"/>
      <c r="JHJ128" s="214"/>
      <c r="JHK128" s="389"/>
      <c r="JHL128" s="390"/>
      <c r="JHM128" s="388"/>
      <c r="JHN128" s="214"/>
      <c r="JHO128" s="389"/>
      <c r="JHP128" s="390"/>
      <c r="JHQ128" s="388"/>
      <c r="JHR128" s="214"/>
      <c r="JHS128" s="389"/>
      <c r="JHT128" s="390"/>
      <c r="JHU128" s="388"/>
      <c r="JHV128" s="214"/>
      <c r="JHW128" s="389"/>
      <c r="JHX128" s="390"/>
      <c r="JHY128" s="388"/>
      <c r="JHZ128" s="214"/>
      <c r="JIA128" s="389"/>
      <c r="JIB128" s="390"/>
      <c r="JIC128" s="388"/>
      <c r="JID128" s="214"/>
      <c r="JIE128" s="389"/>
      <c r="JIF128" s="390"/>
      <c r="JIG128" s="388"/>
      <c r="JIH128" s="214"/>
      <c r="JII128" s="389"/>
      <c r="JIJ128" s="390"/>
      <c r="JIK128" s="388"/>
      <c r="JIL128" s="214"/>
      <c r="JIM128" s="389"/>
      <c r="JIN128" s="390"/>
      <c r="JIO128" s="388"/>
      <c r="JIP128" s="214"/>
      <c r="JIQ128" s="389"/>
      <c r="JIR128" s="390"/>
      <c r="JIS128" s="388"/>
      <c r="JIT128" s="214"/>
      <c r="JIU128" s="389"/>
      <c r="JIV128" s="390"/>
      <c r="JIW128" s="388"/>
      <c r="JIX128" s="214"/>
      <c r="JIY128" s="389"/>
      <c r="JIZ128" s="390"/>
      <c r="JJA128" s="388"/>
      <c r="JJB128" s="214"/>
      <c r="JJC128" s="389"/>
      <c r="JJD128" s="390"/>
      <c r="JJE128" s="388"/>
      <c r="JJF128" s="214"/>
      <c r="JJG128" s="389"/>
      <c r="JJH128" s="390"/>
      <c r="JJI128" s="388"/>
      <c r="JJJ128" s="214"/>
      <c r="JJK128" s="389"/>
      <c r="JJL128" s="390"/>
      <c r="JJM128" s="388"/>
      <c r="JJN128" s="214"/>
      <c r="JJO128" s="389"/>
      <c r="JJP128" s="390"/>
      <c r="JJQ128" s="388"/>
      <c r="JJR128" s="214"/>
      <c r="JJS128" s="389"/>
      <c r="JJT128" s="390"/>
      <c r="JJU128" s="388"/>
      <c r="JJV128" s="214"/>
      <c r="JJW128" s="389"/>
      <c r="JJX128" s="390"/>
      <c r="JJY128" s="388"/>
      <c r="JJZ128" s="214"/>
      <c r="JKA128" s="389"/>
      <c r="JKB128" s="390"/>
      <c r="JKC128" s="388"/>
      <c r="JKD128" s="214"/>
      <c r="JKE128" s="389"/>
      <c r="JKF128" s="390"/>
      <c r="JKG128" s="388"/>
      <c r="JKH128" s="214"/>
      <c r="JKI128" s="389"/>
      <c r="JKJ128" s="390"/>
      <c r="JKK128" s="388"/>
      <c r="JKL128" s="214"/>
      <c r="JKM128" s="389"/>
      <c r="JKN128" s="390"/>
      <c r="JKO128" s="388"/>
      <c r="JKP128" s="214"/>
      <c r="JKQ128" s="389"/>
      <c r="JKR128" s="390"/>
      <c r="JKS128" s="388"/>
      <c r="JKT128" s="214"/>
      <c r="JKU128" s="389"/>
      <c r="JKV128" s="390"/>
      <c r="JKW128" s="388"/>
      <c r="JKX128" s="214"/>
      <c r="JKY128" s="389"/>
      <c r="JKZ128" s="390"/>
      <c r="JLA128" s="388"/>
      <c r="JLB128" s="214"/>
      <c r="JLC128" s="389"/>
      <c r="JLD128" s="390"/>
      <c r="JLE128" s="388"/>
      <c r="JLF128" s="214"/>
      <c r="JLG128" s="389"/>
      <c r="JLH128" s="390"/>
      <c r="JLI128" s="388"/>
      <c r="JLJ128" s="214"/>
      <c r="JLK128" s="389"/>
      <c r="JLL128" s="390"/>
      <c r="JLM128" s="388"/>
      <c r="JLN128" s="214"/>
      <c r="JLO128" s="389"/>
      <c r="JLP128" s="390"/>
      <c r="JLQ128" s="388"/>
      <c r="JLR128" s="214"/>
      <c r="JLS128" s="389"/>
      <c r="JLT128" s="390"/>
      <c r="JLU128" s="388"/>
      <c r="JLV128" s="214"/>
      <c r="JLW128" s="389"/>
      <c r="JLX128" s="390"/>
      <c r="JLY128" s="388"/>
      <c r="JLZ128" s="214"/>
      <c r="JMA128" s="389"/>
      <c r="JMB128" s="390"/>
      <c r="JMC128" s="388"/>
      <c r="JMD128" s="214"/>
      <c r="JME128" s="389"/>
      <c r="JMF128" s="390"/>
      <c r="JMG128" s="388"/>
      <c r="JMH128" s="214"/>
      <c r="JMI128" s="389"/>
      <c r="JMJ128" s="390"/>
      <c r="JMK128" s="388"/>
      <c r="JML128" s="214"/>
      <c r="JMM128" s="389"/>
      <c r="JMN128" s="390"/>
      <c r="JMO128" s="388"/>
      <c r="JMP128" s="214"/>
      <c r="JMQ128" s="389"/>
      <c r="JMR128" s="390"/>
      <c r="JMS128" s="388"/>
      <c r="JMT128" s="214"/>
      <c r="JMU128" s="389"/>
      <c r="JMV128" s="390"/>
      <c r="JMW128" s="388"/>
      <c r="JMX128" s="214"/>
      <c r="JMY128" s="389"/>
      <c r="JMZ128" s="390"/>
      <c r="JNA128" s="388"/>
      <c r="JNB128" s="214"/>
      <c r="JNC128" s="389"/>
      <c r="JND128" s="390"/>
      <c r="JNE128" s="388"/>
      <c r="JNF128" s="214"/>
      <c r="JNG128" s="389"/>
      <c r="JNH128" s="390"/>
      <c r="JNI128" s="388"/>
      <c r="JNJ128" s="214"/>
      <c r="JNK128" s="389"/>
      <c r="JNL128" s="390"/>
      <c r="JNM128" s="388"/>
      <c r="JNN128" s="214"/>
      <c r="JNO128" s="389"/>
      <c r="JNP128" s="390"/>
      <c r="JNQ128" s="388"/>
      <c r="JNR128" s="214"/>
      <c r="JNS128" s="389"/>
      <c r="JNT128" s="390"/>
      <c r="JNU128" s="388"/>
      <c r="JNV128" s="214"/>
      <c r="JNW128" s="389"/>
      <c r="JNX128" s="390"/>
      <c r="JNY128" s="388"/>
      <c r="JNZ128" s="214"/>
      <c r="JOA128" s="389"/>
      <c r="JOB128" s="390"/>
      <c r="JOC128" s="388"/>
      <c r="JOD128" s="214"/>
      <c r="JOE128" s="389"/>
      <c r="JOF128" s="390"/>
      <c r="JOG128" s="388"/>
      <c r="JOH128" s="214"/>
      <c r="JOI128" s="389"/>
      <c r="JOJ128" s="390"/>
      <c r="JOK128" s="388"/>
      <c r="JOL128" s="214"/>
      <c r="JOM128" s="389"/>
      <c r="JON128" s="390"/>
      <c r="JOO128" s="388"/>
      <c r="JOP128" s="214"/>
      <c r="JOQ128" s="389"/>
      <c r="JOR128" s="390"/>
      <c r="JOS128" s="388"/>
      <c r="JOT128" s="214"/>
      <c r="JOU128" s="389"/>
      <c r="JOV128" s="390"/>
      <c r="JOW128" s="388"/>
      <c r="JOX128" s="214"/>
      <c r="JOY128" s="389"/>
      <c r="JOZ128" s="390"/>
      <c r="JPA128" s="388"/>
      <c r="JPB128" s="214"/>
      <c r="JPC128" s="389"/>
      <c r="JPD128" s="390"/>
      <c r="JPE128" s="388"/>
      <c r="JPF128" s="214"/>
      <c r="JPG128" s="389"/>
      <c r="JPH128" s="390"/>
      <c r="JPI128" s="388"/>
      <c r="JPJ128" s="214"/>
      <c r="JPK128" s="389"/>
      <c r="JPL128" s="390"/>
      <c r="JPM128" s="388"/>
      <c r="JPN128" s="214"/>
      <c r="JPO128" s="389"/>
      <c r="JPP128" s="390"/>
      <c r="JPQ128" s="388"/>
      <c r="JPR128" s="214"/>
      <c r="JPS128" s="389"/>
      <c r="JPT128" s="390"/>
      <c r="JPU128" s="388"/>
      <c r="JPV128" s="214"/>
      <c r="JPW128" s="389"/>
      <c r="JPX128" s="390"/>
      <c r="JPY128" s="388"/>
      <c r="JPZ128" s="214"/>
      <c r="JQA128" s="389"/>
      <c r="JQB128" s="390"/>
      <c r="JQC128" s="388"/>
      <c r="JQD128" s="214"/>
      <c r="JQE128" s="389"/>
      <c r="JQF128" s="390"/>
      <c r="JQG128" s="388"/>
      <c r="JQH128" s="214"/>
      <c r="JQI128" s="389"/>
      <c r="JQJ128" s="390"/>
      <c r="JQK128" s="388"/>
      <c r="JQL128" s="214"/>
      <c r="JQM128" s="389"/>
      <c r="JQN128" s="390"/>
      <c r="JQO128" s="388"/>
      <c r="JQP128" s="214"/>
      <c r="JQQ128" s="389"/>
      <c r="JQR128" s="390"/>
      <c r="JQS128" s="388"/>
      <c r="JQT128" s="214"/>
      <c r="JQU128" s="389"/>
      <c r="JQV128" s="390"/>
      <c r="JQW128" s="388"/>
      <c r="JQX128" s="214"/>
      <c r="JQY128" s="389"/>
      <c r="JQZ128" s="390"/>
      <c r="JRA128" s="388"/>
      <c r="JRB128" s="214"/>
      <c r="JRC128" s="389"/>
      <c r="JRD128" s="390"/>
      <c r="JRE128" s="388"/>
      <c r="JRF128" s="214"/>
      <c r="JRG128" s="389"/>
      <c r="JRH128" s="390"/>
      <c r="JRI128" s="388"/>
      <c r="JRJ128" s="214"/>
      <c r="JRK128" s="389"/>
      <c r="JRL128" s="390"/>
      <c r="JRM128" s="388"/>
      <c r="JRN128" s="214"/>
      <c r="JRO128" s="389"/>
      <c r="JRP128" s="390"/>
      <c r="JRQ128" s="388"/>
      <c r="JRR128" s="214"/>
      <c r="JRS128" s="389"/>
      <c r="JRT128" s="390"/>
      <c r="JRU128" s="388"/>
      <c r="JRV128" s="214"/>
      <c r="JRW128" s="389"/>
      <c r="JRX128" s="390"/>
      <c r="JRY128" s="388"/>
      <c r="JRZ128" s="214"/>
      <c r="JSA128" s="389"/>
      <c r="JSB128" s="390"/>
      <c r="JSC128" s="388"/>
      <c r="JSD128" s="214"/>
      <c r="JSE128" s="389"/>
      <c r="JSF128" s="390"/>
      <c r="JSG128" s="388"/>
      <c r="JSH128" s="214"/>
      <c r="JSI128" s="389"/>
      <c r="JSJ128" s="390"/>
      <c r="JSK128" s="388"/>
      <c r="JSL128" s="214"/>
      <c r="JSM128" s="389"/>
      <c r="JSN128" s="390"/>
      <c r="JSO128" s="388"/>
      <c r="JSP128" s="214"/>
      <c r="JSQ128" s="389"/>
      <c r="JSR128" s="390"/>
      <c r="JSS128" s="388"/>
      <c r="JST128" s="214"/>
      <c r="JSU128" s="389"/>
      <c r="JSV128" s="390"/>
      <c r="JSW128" s="388"/>
      <c r="JSX128" s="214"/>
      <c r="JSY128" s="389"/>
      <c r="JSZ128" s="390"/>
      <c r="JTA128" s="388"/>
      <c r="JTB128" s="214"/>
      <c r="JTC128" s="389"/>
      <c r="JTD128" s="390"/>
      <c r="JTE128" s="388"/>
      <c r="JTF128" s="214"/>
      <c r="JTG128" s="389"/>
      <c r="JTH128" s="390"/>
      <c r="JTI128" s="388"/>
      <c r="JTJ128" s="214"/>
      <c r="JTK128" s="389"/>
      <c r="JTL128" s="390"/>
      <c r="JTM128" s="388"/>
      <c r="JTN128" s="214"/>
      <c r="JTO128" s="389"/>
      <c r="JTP128" s="390"/>
      <c r="JTQ128" s="388"/>
      <c r="JTR128" s="214"/>
      <c r="JTS128" s="389"/>
      <c r="JTT128" s="390"/>
      <c r="JTU128" s="388"/>
      <c r="JTV128" s="214"/>
      <c r="JTW128" s="389"/>
      <c r="JTX128" s="390"/>
      <c r="JTY128" s="388"/>
      <c r="JTZ128" s="214"/>
      <c r="JUA128" s="389"/>
      <c r="JUB128" s="390"/>
      <c r="JUC128" s="388"/>
      <c r="JUD128" s="214"/>
      <c r="JUE128" s="389"/>
      <c r="JUF128" s="390"/>
      <c r="JUG128" s="388"/>
      <c r="JUH128" s="214"/>
      <c r="JUI128" s="389"/>
      <c r="JUJ128" s="390"/>
      <c r="JUK128" s="388"/>
      <c r="JUL128" s="214"/>
      <c r="JUM128" s="389"/>
      <c r="JUN128" s="390"/>
      <c r="JUO128" s="388"/>
      <c r="JUP128" s="214"/>
      <c r="JUQ128" s="389"/>
      <c r="JUR128" s="390"/>
      <c r="JUS128" s="388"/>
      <c r="JUT128" s="214"/>
      <c r="JUU128" s="389"/>
      <c r="JUV128" s="390"/>
      <c r="JUW128" s="388"/>
      <c r="JUX128" s="214"/>
      <c r="JUY128" s="389"/>
      <c r="JUZ128" s="390"/>
      <c r="JVA128" s="388"/>
      <c r="JVB128" s="214"/>
      <c r="JVC128" s="389"/>
      <c r="JVD128" s="390"/>
      <c r="JVE128" s="388"/>
      <c r="JVF128" s="214"/>
      <c r="JVG128" s="389"/>
      <c r="JVH128" s="390"/>
      <c r="JVI128" s="388"/>
      <c r="JVJ128" s="214"/>
      <c r="JVK128" s="389"/>
      <c r="JVL128" s="390"/>
      <c r="JVM128" s="388"/>
      <c r="JVN128" s="214"/>
      <c r="JVO128" s="389"/>
      <c r="JVP128" s="390"/>
      <c r="JVQ128" s="388"/>
      <c r="JVR128" s="214"/>
      <c r="JVS128" s="389"/>
      <c r="JVT128" s="390"/>
      <c r="JVU128" s="388"/>
      <c r="JVV128" s="214"/>
      <c r="JVW128" s="389"/>
      <c r="JVX128" s="390"/>
      <c r="JVY128" s="388"/>
      <c r="JVZ128" s="214"/>
      <c r="JWA128" s="389"/>
      <c r="JWB128" s="390"/>
      <c r="JWC128" s="388"/>
      <c r="JWD128" s="214"/>
      <c r="JWE128" s="389"/>
      <c r="JWF128" s="390"/>
      <c r="JWG128" s="388"/>
      <c r="JWH128" s="214"/>
      <c r="JWI128" s="389"/>
      <c r="JWJ128" s="390"/>
      <c r="JWK128" s="388"/>
      <c r="JWL128" s="214"/>
      <c r="JWM128" s="389"/>
      <c r="JWN128" s="390"/>
      <c r="JWO128" s="388"/>
      <c r="JWP128" s="214"/>
      <c r="JWQ128" s="389"/>
      <c r="JWR128" s="390"/>
      <c r="JWS128" s="388"/>
      <c r="JWT128" s="214"/>
      <c r="JWU128" s="389"/>
      <c r="JWV128" s="390"/>
      <c r="JWW128" s="388"/>
      <c r="JWX128" s="214"/>
      <c r="JWY128" s="389"/>
      <c r="JWZ128" s="390"/>
      <c r="JXA128" s="388"/>
      <c r="JXB128" s="214"/>
      <c r="JXC128" s="389"/>
      <c r="JXD128" s="390"/>
      <c r="JXE128" s="388"/>
      <c r="JXF128" s="214"/>
      <c r="JXG128" s="389"/>
      <c r="JXH128" s="390"/>
      <c r="JXI128" s="388"/>
      <c r="JXJ128" s="214"/>
      <c r="JXK128" s="389"/>
      <c r="JXL128" s="390"/>
      <c r="JXM128" s="388"/>
      <c r="JXN128" s="214"/>
      <c r="JXO128" s="389"/>
      <c r="JXP128" s="390"/>
      <c r="JXQ128" s="388"/>
      <c r="JXR128" s="214"/>
      <c r="JXS128" s="389"/>
      <c r="JXT128" s="390"/>
      <c r="JXU128" s="388"/>
      <c r="JXV128" s="214"/>
      <c r="JXW128" s="389"/>
      <c r="JXX128" s="390"/>
      <c r="JXY128" s="388"/>
      <c r="JXZ128" s="214"/>
      <c r="JYA128" s="389"/>
      <c r="JYB128" s="390"/>
      <c r="JYC128" s="388"/>
      <c r="JYD128" s="214"/>
      <c r="JYE128" s="389"/>
      <c r="JYF128" s="390"/>
      <c r="JYG128" s="388"/>
      <c r="JYH128" s="214"/>
      <c r="JYI128" s="389"/>
      <c r="JYJ128" s="390"/>
      <c r="JYK128" s="388"/>
      <c r="JYL128" s="214"/>
      <c r="JYM128" s="389"/>
      <c r="JYN128" s="390"/>
      <c r="JYO128" s="388"/>
      <c r="JYP128" s="214"/>
      <c r="JYQ128" s="389"/>
      <c r="JYR128" s="390"/>
      <c r="JYS128" s="388"/>
      <c r="JYT128" s="214"/>
      <c r="JYU128" s="389"/>
      <c r="JYV128" s="390"/>
      <c r="JYW128" s="388"/>
      <c r="JYX128" s="214"/>
      <c r="JYY128" s="389"/>
      <c r="JYZ128" s="390"/>
      <c r="JZA128" s="388"/>
      <c r="JZB128" s="214"/>
      <c r="JZC128" s="389"/>
      <c r="JZD128" s="390"/>
      <c r="JZE128" s="388"/>
      <c r="JZF128" s="214"/>
      <c r="JZG128" s="389"/>
      <c r="JZH128" s="390"/>
      <c r="JZI128" s="388"/>
      <c r="JZJ128" s="214"/>
      <c r="JZK128" s="389"/>
      <c r="JZL128" s="390"/>
      <c r="JZM128" s="388"/>
      <c r="JZN128" s="214"/>
      <c r="JZO128" s="389"/>
      <c r="JZP128" s="390"/>
      <c r="JZQ128" s="388"/>
      <c r="JZR128" s="214"/>
      <c r="JZS128" s="389"/>
      <c r="JZT128" s="390"/>
      <c r="JZU128" s="388"/>
      <c r="JZV128" s="214"/>
      <c r="JZW128" s="389"/>
      <c r="JZX128" s="390"/>
      <c r="JZY128" s="388"/>
      <c r="JZZ128" s="214"/>
      <c r="KAA128" s="389"/>
      <c r="KAB128" s="390"/>
      <c r="KAC128" s="388"/>
      <c r="KAD128" s="214"/>
      <c r="KAE128" s="389"/>
      <c r="KAF128" s="390"/>
      <c r="KAG128" s="388"/>
      <c r="KAH128" s="214"/>
      <c r="KAI128" s="389"/>
      <c r="KAJ128" s="390"/>
      <c r="KAK128" s="388"/>
      <c r="KAL128" s="214"/>
      <c r="KAM128" s="389"/>
      <c r="KAN128" s="390"/>
      <c r="KAO128" s="388"/>
      <c r="KAP128" s="214"/>
      <c r="KAQ128" s="389"/>
      <c r="KAR128" s="390"/>
      <c r="KAS128" s="388"/>
      <c r="KAT128" s="214"/>
      <c r="KAU128" s="389"/>
      <c r="KAV128" s="390"/>
      <c r="KAW128" s="388"/>
      <c r="KAX128" s="214"/>
      <c r="KAY128" s="389"/>
      <c r="KAZ128" s="390"/>
      <c r="KBA128" s="388"/>
      <c r="KBB128" s="214"/>
      <c r="KBC128" s="389"/>
      <c r="KBD128" s="390"/>
      <c r="KBE128" s="388"/>
      <c r="KBF128" s="214"/>
      <c r="KBG128" s="389"/>
      <c r="KBH128" s="390"/>
      <c r="KBI128" s="388"/>
      <c r="KBJ128" s="214"/>
      <c r="KBK128" s="389"/>
      <c r="KBL128" s="390"/>
      <c r="KBM128" s="388"/>
      <c r="KBN128" s="214"/>
      <c r="KBO128" s="389"/>
      <c r="KBP128" s="390"/>
      <c r="KBQ128" s="388"/>
      <c r="KBR128" s="214"/>
      <c r="KBS128" s="389"/>
      <c r="KBT128" s="390"/>
      <c r="KBU128" s="388"/>
      <c r="KBV128" s="214"/>
      <c r="KBW128" s="389"/>
      <c r="KBX128" s="390"/>
      <c r="KBY128" s="388"/>
      <c r="KBZ128" s="214"/>
      <c r="KCA128" s="389"/>
      <c r="KCB128" s="390"/>
      <c r="KCC128" s="388"/>
      <c r="KCD128" s="214"/>
      <c r="KCE128" s="389"/>
      <c r="KCF128" s="390"/>
      <c r="KCG128" s="388"/>
      <c r="KCH128" s="214"/>
      <c r="KCI128" s="389"/>
      <c r="KCJ128" s="390"/>
      <c r="KCK128" s="388"/>
      <c r="KCL128" s="214"/>
      <c r="KCM128" s="389"/>
      <c r="KCN128" s="390"/>
      <c r="KCO128" s="388"/>
      <c r="KCP128" s="214"/>
      <c r="KCQ128" s="389"/>
      <c r="KCR128" s="390"/>
      <c r="KCS128" s="388"/>
      <c r="KCT128" s="214"/>
      <c r="KCU128" s="389"/>
      <c r="KCV128" s="390"/>
      <c r="KCW128" s="388"/>
      <c r="KCX128" s="214"/>
      <c r="KCY128" s="389"/>
      <c r="KCZ128" s="390"/>
      <c r="KDA128" s="388"/>
      <c r="KDB128" s="214"/>
      <c r="KDC128" s="389"/>
      <c r="KDD128" s="390"/>
      <c r="KDE128" s="388"/>
      <c r="KDF128" s="214"/>
      <c r="KDG128" s="389"/>
      <c r="KDH128" s="390"/>
      <c r="KDI128" s="388"/>
      <c r="KDJ128" s="214"/>
      <c r="KDK128" s="389"/>
      <c r="KDL128" s="390"/>
      <c r="KDM128" s="388"/>
      <c r="KDN128" s="214"/>
      <c r="KDO128" s="389"/>
      <c r="KDP128" s="390"/>
      <c r="KDQ128" s="388"/>
      <c r="KDR128" s="214"/>
      <c r="KDS128" s="389"/>
      <c r="KDT128" s="390"/>
      <c r="KDU128" s="388"/>
      <c r="KDV128" s="214"/>
      <c r="KDW128" s="389"/>
      <c r="KDX128" s="390"/>
      <c r="KDY128" s="388"/>
      <c r="KDZ128" s="214"/>
      <c r="KEA128" s="389"/>
      <c r="KEB128" s="390"/>
      <c r="KEC128" s="388"/>
      <c r="KED128" s="214"/>
      <c r="KEE128" s="389"/>
      <c r="KEF128" s="390"/>
      <c r="KEG128" s="388"/>
      <c r="KEH128" s="214"/>
      <c r="KEI128" s="389"/>
      <c r="KEJ128" s="390"/>
      <c r="KEK128" s="388"/>
      <c r="KEL128" s="214"/>
      <c r="KEM128" s="389"/>
      <c r="KEN128" s="390"/>
      <c r="KEO128" s="388"/>
      <c r="KEP128" s="214"/>
      <c r="KEQ128" s="389"/>
      <c r="KER128" s="390"/>
      <c r="KES128" s="388"/>
      <c r="KET128" s="214"/>
      <c r="KEU128" s="389"/>
      <c r="KEV128" s="390"/>
      <c r="KEW128" s="388"/>
      <c r="KEX128" s="214"/>
      <c r="KEY128" s="389"/>
      <c r="KEZ128" s="390"/>
      <c r="KFA128" s="388"/>
      <c r="KFB128" s="214"/>
      <c r="KFC128" s="389"/>
      <c r="KFD128" s="390"/>
      <c r="KFE128" s="388"/>
      <c r="KFF128" s="214"/>
      <c r="KFG128" s="389"/>
      <c r="KFH128" s="390"/>
      <c r="KFI128" s="388"/>
      <c r="KFJ128" s="214"/>
      <c r="KFK128" s="389"/>
      <c r="KFL128" s="390"/>
      <c r="KFM128" s="388"/>
      <c r="KFN128" s="214"/>
      <c r="KFO128" s="389"/>
      <c r="KFP128" s="390"/>
      <c r="KFQ128" s="388"/>
      <c r="KFR128" s="214"/>
      <c r="KFS128" s="389"/>
      <c r="KFT128" s="390"/>
      <c r="KFU128" s="388"/>
      <c r="KFV128" s="214"/>
      <c r="KFW128" s="389"/>
      <c r="KFX128" s="390"/>
      <c r="KFY128" s="388"/>
      <c r="KFZ128" s="214"/>
      <c r="KGA128" s="389"/>
      <c r="KGB128" s="390"/>
      <c r="KGC128" s="388"/>
      <c r="KGD128" s="214"/>
      <c r="KGE128" s="389"/>
      <c r="KGF128" s="390"/>
      <c r="KGG128" s="388"/>
      <c r="KGH128" s="214"/>
      <c r="KGI128" s="389"/>
      <c r="KGJ128" s="390"/>
      <c r="KGK128" s="388"/>
      <c r="KGL128" s="214"/>
      <c r="KGM128" s="389"/>
      <c r="KGN128" s="390"/>
      <c r="KGO128" s="388"/>
      <c r="KGP128" s="214"/>
      <c r="KGQ128" s="389"/>
      <c r="KGR128" s="390"/>
      <c r="KGS128" s="388"/>
      <c r="KGT128" s="214"/>
      <c r="KGU128" s="389"/>
      <c r="KGV128" s="390"/>
      <c r="KGW128" s="388"/>
      <c r="KGX128" s="214"/>
      <c r="KGY128" s="389"/>
      <c r="KGZ128" s="390"/>
      <c r="KHA128" s="388"/>
      <c r="KHB128" s="214"/>
      <c r="KHC128" s="389"/>
      <c r="KHD128" s="390"/>
      <c r="KHE128" s="388"/>
      <c r="KHF128" s="214"/>
      <c r="KHG128" s="389"/>
      <c r="KHH128" s="390"/>
      <c r="KHI128" s="388"/>
      <c r="KHJ128" s="214"/>
      <c r="KHK128" s="389"/>
      <c r="KHL128" s="390"/>
      <c r="KHM128" s="388"/>
      <c r="KHN128" s="214"/>
      <c r="KHO128" s="389"/>
      <c r="KHP128" s="390"/>
      <c r="KHQ128" s="388"/>
      <c r="KHR128" s="214"/>
      <c r="KHS128" s="389"/>
      <c r="KHT128" s="390"/>
      <c r="KHU128" s="388"/>
      <c r="KHV128" s="214"/>
      <c r="KHW128" s="389"/>
      <c r="KHX128" s="390"/>
      <c r="KHY128" s="388"/>
      <c r="KHZ128" s="214"/>
      <c r="KIA128" s="389"/>
      <c r="KIB128" s="390"/>
      <c r="KIC128" s="388"/>
      <c r="KID128" s="214"/>
      <c r="KIE128" s="389"/>
      <c r="KIF128" s="390"/>
      <c r="KIG128" s="388"/>
      <c r="KIH128" s="214"/>
      <c r="KII128" s="389"/>
      <c r="KIJ128" s="390"/>
      <c r="KIK128" s="388"/>
      <c r="KIL128" s="214"/>
      <c r="KIM128" s="389"/>
      <c r="KIN128" s="390"/>
      <c r="KIO128" s="388"/>
      <c r="KIP128" s="214"/>
      <c r="KIQ128" s="389"/>
      <c r="KIR128" s="390"/>
      <c r="KIS128" s="388"/>
      <c r="KIT128" s="214"/>
      <c r="KIU128" s="389"/>
      <c r="KIV128" s="390"/>
      <c r="KIW128" s="388"/>
      <c r="KIX128" s="214"/>
      <c r="KIY128" s="389"/>
      <c r="KIZ128" s="390"/>
      <c r="KJA128" s="388"/>
      <c r="KJB128" s="214"/>
      <c r="KJC128" s="389"/>
      <c r="KJD128" s="390"/>
      <c r="KJE128" s="388"/>
      <c r="KJF128" s="214"/>
      <c r="KJG128" s="389"/>
      <c r="KJH128" s="390"/>
      <c r="KJI128" s="388"/>
      <c r="KJJ128" s="214"/>
      <c r="KJK128" s="389"/>
      <c r="KJL128" s="390"/>
      <c r="KJM128" s="388"/>
      <c r="KJN128" s="214"/>
      <c r="KJO128" s="389"/>
      <c r="KJP128" s="390"/>
      <c r="KJQ128" s="388"/>
      <c r="KJR128" s="214"/>
      <c r="KJS128" s="389"/>
      <c r="KJT128" s="390"/>
      <c r="KJU128" s="388"/>
      <c r="KJV128" s="214"/>
      <c r="KJW128" s="389"/>
      <c r="KJX128" s="390"/>
      <c r="KJY128" s="388"/>
      <c r="KJZ128" s="214"/>
      <c r="KKA128" s="389"/>
      <c r="KKB128" s="390"/>
      <c r="KKC128" s="388"/>
      <c r="KKD128" s="214"/>
      <c r="KKE128" s="389"/>
      <c r="KKF128" s="390"/>
      <c r="KKG128" s="388"/>
      <c r="KKH128" s="214"/>
      <c r="KKI128" s="389"/>
      <c r="KKJ128" s="390"/>
      <c r="KKK128" s="388"/>
      <c r="KKL128" s="214"/>
      <c r="KKM128" s="389"/>
      <c r="KKN128" s="390"/>
      <c r="KKO128" s="388"/>
      <c r="KKP128" s="214"/>
      <c r="KKQ128" s="389"/>
      <c r="KKR128" s="390"/>
      <c r="KKS128" s="388"/>
      <c r="KKT128" s="214"/>
      <c r="KKU128" s="389"/>
      <c r="KKV128" s="390"/>
      <c r="KKW128" s="388"/>
      <c r="KKX128" s="214"/>
      <c r="KKY128" s="389"/>
      <c r="KKZ128" s="390"/>
      <c r="KLA128" s="388"/>
      <c r="KLB128" s="214"/>
      <c r="KLC128" s="389"/>
      <c r="KLD128" s="390"/>
      <c r="KLE128" s="388"/>
      <c r="KLF128" s="214"/>
      <c r="KLG128" s="389"/>
      <c r="KLH128" s="390"/>
      <c r="KLI128" s="388"/>
      <c r="KLJ128" s="214"/>
      <c r="KLK128" s="389"/>
      <c r="KLL128" s="390"/>
      <c r="KLM128" s="388"/>
      <c r="KLN128" s="214"/>
      <c r="KLO128" s="389"/>
      <c r="KLP128" s="390"/>
      <c r="KLQ128" s="388"/>
      <c r="KLR128" s="214"/>
      <c r="KLS128" s="389"/>
      <c r="KLT128" s="390"/>
      <c r="KLU128" s="388"/>
      <c r="KLV128" s="214"/>
      <c r="KLW128" s="389"/>
      <c r="KLX128" s="390"/>
      <c r="KLY128" s="388"/>
      <c r="KLZ128" s="214"/>
      <c r="KMA128" s="389"/>
      <c r="KMB128" s="390"/>
      <c r="KMC128" s="388"/>
      <c r="KMD128" s="214"/>
      <c r="KME128" s="389"/>
      <c r="KMF128" s="390"/>
      <c r="KMG128" s="388"/>
      <c r="KMH128" s="214"/>
      <c r="KMI128" s="389"/>
      <c r="KMJ128" s="390"/>
      <c r="KMK128" s="388"/>
      <c r="KML128" s="214"/>
      <c r="KMM128" s="389"/>
      <c r="KMN128" s="390"/>
      <c r="KMO128" s="388"/>
      <c r="KMP128" s="214"/>
      <c r="KMQ128" s="389"/>
      <c r="KMR128" s="390"/>
      <c r="KMS128" s="388"/>
      <c r="KMT128" s="214"/>
      <c r="KMU128" s="389"/>
      <c r="KMV128" s="390"/>
      <c r="KMW128" s="388"/>
      <c r="KMX128" s="214"/>
      <c r="KMY128" s="389"/>
      <c r="KMZ128" s="390"/>
      <c r="KNA128" s="388"/>
      <c r="KNB128" s="214"/>
      <c r="KNC128" s="389"/>
      <c r="KND128" s="390"/>
      <c r="KNE128" s="388"/>
      <c r="KNF128" s="214"/>
      <c r="KNG128" s="389"/>
      <c r="KNH128" s="390"/>
      <c r="KNI128" s="388"/>
      <c r="KNJ128" s="214"/>
      <c r="KNK128" s="389"/>
      <c r="KNL128" s="390"/>
      <c r="KNM128" s="388"/>
      <c r="KNN128" s="214"/>
      <c r="KNO128" s="389"/>
      <c r="KNP128" s="390"/>
      <c r="KNQ128" s="388"/>
      <c r="KNR128" s="214"/>
      <c r="KNS128" s="389"/>
      <c r="KNT128" s="390"/>
      <c r="KNU128" s="388"/>
      <c r="KNV128" s="214"/>
      <c r="KNW128" s="389"/>
      <c r="KNX128" s="390"/>
      <c r="KNY128" s="388"/>
      <c r="KNZ128" s="214"/>
      <c r="KOA128" s="389"/>
      <c r="KOB128" s="390"/>
      <c r="KOC128" s="388"/>
      <c r="KOD128" s="214"/>
      <c r="KOE128" s="389"/>
      <c r="KOF128" s="390"/>
      <c r="KOG128" s="388"/>
      <c r="KOH128" s="214"/>
      <c r="KOI128" s="389"/>
      <c r="KOJ128" s="390"/>
      <c r="KOK128" s="388"/>
      <c r="KOL128" s="214"/>
      <c r="KOM128" s="389"/>
      <c r="KON128" s="390"/>
      <c r="KOO128" s="388"/>
      <c r="KOP128" s="214"/>
      <c r="KOQ128" s="389"/>
      <c r="KOR128" s="390"/>
      <c r="KOS128" s="388"/>
      <c r="KOT128" s="214"/>
      <c r="KOU128" s="389"/>
      <c r="KOV128" s="390"/>
      <c r="KOW128" s="388"/>
      <c r="KOX128" s="214"/>
      <c r="KOY128" s="389"/>
      <c r="KOZ128" s="390"/>
      <c r="KPA128" s="388"/>
      <c r="KPB128" s="214"/>
      <c r="KPC128" s="389"/>
      <c r="KPD128" s="390"/>
      <c r="KPE128" s="388"/>
      <c r="KPF128" s="214"/>
      <c r="KPG128" s="389"/>
      <c r="KPH128" s="390"/>
      <c r="KPI128" s="388"/>
      <c r="KPJ128" s="214"/>
      <c r="KPK128" s="389"/>
      <c r="KPL128" s="390"/>
      <c r="KPM128" s="388"/>
      <c r="KPN128" s="214"/>
      <c r="KPO128" s="389"/>
      <c r="KPP128" s="390"/>
      <c r="KPQ128" s="388"/>
      <c r="KPR128" s="214"/>
      <c r="KPS128" s="389"/>
      <c r="KPT128" s="390"/>
      <c r="KPU128" s="388"/>
      <c r="KPV128" s="214"/>
      <c r="KPW128" s="389"/>
      <c r="KPX128" s="390"/>
      <c r="KPY128" s="388"/>
      <c r="KPZ128" s="214"/>
      <c r="KQA128" s="389"/>
      <c r="KQB128" s="390"/>
      <c r="KQC128" s="388"/>
      <c r="KQD128" s="214"/>
      <c r="KQE128" s="389"/>
      <c r="KQF128" s="390"/>
      <c r="KQG128" s="388"/>
      <c r="KQH128" s="214"/>
      <c r="KQI128" s="389"/>
      <c r="KQJ128" s="390"/>
      <c r="KQK128" s="388"/>
      <c r="KQL128" s="214"/>
      <c r="KQM128" s="389"/>
      <c r="KQN128" s="390"/>
      <c r="KQO128" s="388"/>
      <c r="KQP128" s="214"/>
      <c r="KQQ128" s="389"/>
      <c r="KQR128" s="390"/>
      <c r="KQS128" s="388"/>
      <c r="KQT128" s="214"/>
      <c r="KQU128" s="389"/>
      <c r="KQV128" s="390"/>
      <c r="KQW128" s="388"/>
      <c r="KQX128" s="214"/>
      <c r="KQY128" s="389"/>
      <c r="KQZ128" s="390"/>
      <c r="KRA128" s="388"/>
      <c r="KRB128" s="214"/>
      <c r="KRC128" s="389"/>
      <c r="KRD128" s="390"/>
      <c r="KRE128" s="388"/>
      <c r="KRF128" s="214"/>
      <c r="KRG128" s="389"/>
      <c r="KRH128" s="390"/>
      <c r="KRI128" s="388"/>
      <c r="KRJ128" s="214"/>
      <c r="KRK128" s="389"/>
      <c r="KRL128" s="390"/>
      <c r="KRM128" s="388"/>
      <c r="KRN128" s="214"/>
      <c r="KRO128" s="389"/>
      <c r="KRP128" s="390"/>
      <c r="KRQ128" s="388"/>
      <c r="KRR128" s="214"/>
      <c r="KRS128" s="389"/>
      <c r="KRT128" s="390"/>
      <c r="KRU128" s="388"/>
      <c r="KRV128" s="214"/>
      <c r="KRW128" s="389"/>
      <c r="KRX128" s="390"/>
      <c r="KRY128" s="388"/>
      <c r="KRZ128" s="214"/>
      <c r="KSA128" s="389"/>
      <c r="KSB128" s="390"/>
      <c r="KSC128" s="388"/>
      <c r="KSD128" s="214"/>
      <c r="KSE128" s="389"/>
      <c r="KSF128" s="390"/>
      <c r="KSG128" s="388"/>
      <c r="KSH128" s="214"/>
      <c r="KSI128" s="389"/>
      <c r="KSJ128" s="390"/>
      <c r="KSK128" s="388"/>
      <c r="KSL128" s="214"/>
      <c r="KSM128" s="389"/>
      <c r="KSN128" s="390"/>
      <c r="KSO128" s="388"/>
      <c r="KSP128" s="214"/>
      <c r="KSQ128" s="389"/>
      <c r="KSR128" s="390"/>
      <c r="KSS128" s="388"/>
      <c r="KST128" s="214"/>
      <c r="KSU128" s="389"/>
      <c r="KSV128" s="390"/>
      <c r="KSW128" s="388"/>
      <c r="KSX128" s="214"/>
      <c r="KSY128" s="389"/>
      <c r="KSZ128" s="390"/>
      <c r="KTA128" s="388"/>
      <c r="KTB128" s="214"/>
      <c r="KTC128" s="389"/>
      <c r="KTD128" s="390"/>
      <c r="KTE128" s="388"/>
      <c r="KTF128" s="214"/>
      <c r="KTG128" s="389"/>
      <c r="KTH128" s="390"/>
      <c r="KTI128" s="388"/>
      <c r="KTJ128" s="214"/>
      <c r="KTK128" s="389"/>
      <c r="KTL128" s="390"/>
      <c r="KTM128" s="388"/>
      <c r="KTN128" s="214"/>
      <c r="KTO128" s="389"/>
      <c r="KTP128" s="390"/>
      <c r="KTQ128" s="388"/>
      <c r="KTR128" s="214"/>
      <c r="KTS128" s="389"/>
      <c r="KTT128" s="390"/>
      <c r="KTU128" s="388"/>
      <c r="KTV128" s="214"/>
      <c r="KTW128" s="389"/>
      <c r="KTX128" s="390"/>
      <c r="KTY128" s="388"/>
      <c r="KTZ128" s="214"/>
      <c r="KUA128" s="389"/>
      <c r="KUB128" s="390"/>
      <c r="KUC128" s="388"/>
      <c r="KUD128" s="214"/>
      <c r="KUE128" s="389"/>
      <c r="KUF128" s="390"/>
      <c r="KUG128" s="388"/>
      <c r="KUH128" s="214"/>
      <c r="KUI128" s="389"/>
      <c r="KUJ128" s="390"/>
      <c r="KUK128" s="388"/>
      <c r="KUL128" s="214"/>
      <c r="KUM128" s="389"/>
      <c r="KUN128" s="390"/>
      <c r="KUO128" s="388"/>
      <c r="KUP128" s="214"/>
      <c r="KUQ128" s="389"/>
      <c r="KUR128" s="390"/>
      <c r="KUS128" s="388"/>
      <c r="KUT128" s="214"/>
      <c r="KUU128" s="389"/>
      <c r="KUV128" s="390"/>
      <c r="KUW128" s="388"/>
      <c r="KUX128" s="214"/>
      <c r="KUY128" s="389"/>
      <c r="KUZ128" s="390"/>
      <c r="KVA128" s="388"/>
      <c r="KVB128" s="214"/>
      <c r="KVC128" s="389"/>
      <c r="KVD128" s="390"/>
      <c r="KVE128" s="388"/>
      <c r="KVF128" s="214"/>
      <c r="KVG128" s="389"/>
      <c r="KVH128" s="390"/>
      <c r="KVI128" s="388"/>
      <c r="KVJ128" s="214"/>
      <c r="KVK128" s="389"/>
      <c r="KVL128" s="390"/>
      <c r="KVM128" s="388"/>
      <c r="KVN128" s="214"/>
      <c r="KVO128" s="389"/>
      <c r="KVP128" s="390"/>
      <c r="KVQ128" s="388"/>
      <c r="KVR128" s="214"/>
      <c r="KVS128" s="389"/>
      <c r="KVT128" s="390"/>
      <c r="KVU128" s="388"/>
      <c r="KVV128" s="214"/>
      <c r="KVW128" s="389"/>
      <c r="KVX128" s="390"/>
      <c r="KVY128" s="388"/>
      <c r="KVZ128" s="214"/>
      <c r="KWA128" s="389"/>
      <c r="KWB128" s="390"/>
      <c r="KWC128" s="388"/>
      <c r="KWD128" s="214"/>
      <c r="KWE128" s="389"/>
      <c r="KWF128" s="390"/>
      <c r="KWG128" s="388"/>
      <c r="KWH128" s="214"/>
      <c r="KWI128" s="389"/>
      <c r="KWJ128" s="390"/>
      <c r="KWK128" s="388"/>
      <c r="KWL128" s="214"/>
      <c r="KWM128" s="389"/>
      <c r="KWN128" s="390"/>
      <c r="KWO128" s="388"/>
      <c r="KWP128" s="214"/>
      <c r="KWQ128" s="389"/>
      <c r="KWR128" s="390"/>
      <c r="KWS128" s="388"/>
      <c r="KWT128" s="214"/>
      <c r="KWU128" s="389"/>
      <c r="KWV128" s="390"/>
      <c r="KWW128" s="388"/>
      <c r="KWX128" s="214"/>
      <c r="KWY128" s="389"/>
      <c r="KWZ128" s="390"/>
      <c r="KXA128" s="388"/>
      <c r="KXB128" s="214"/>
      <c r="KXC128" s="389"/>
      <c r="KXD128" s="390"/>
      <c r="KXE128" s="388"/>
      <c r="KXF128" s="214"/>
      <c r="KXG128" s="389"/>
      <c r="KXH128" s="390"/>
      <c r="KXI128" s="388"/>
      <c r="KXJ128" s="214"/>
      <c r="KXK128" s="389"/>
      <c r="KXL128" s="390"/>
      <c r="KXM128" s="388"/>
      <c r="KXN128" s="214"/>
      <c r="KXO128" s="389"/>
      <c r="KXP128" s="390"/>
      <c r="KXQ128" s="388"/>
      <c r="KXR128" s="214"/>
      <c r="KXS128" s="389"/>
      <c r="KXT128" s="390"/>
      <c r="KXU128" s="388"/>
      <c r="KXV128" s="214"/>
      <c r="KXW128" s="389"/>
      <c r="KXX128" s="390"/>
      <c r="KXY128" s="388"/>
      <c r="KXZ128" s="214"/>
      <c r="KYA128" s="389"/>
      <c r="KYB128" s="390"/>
      <c r="KYC128" s="388"/>
      <c r="KYD128" s="214"/>
      <c r="KYE128" s="389"/>
      <c r="KYF128" s="390"/>
      <c r="KYG128" s="388"/>
      <c r="KYH128" s="214"/>
      <c r="KYI128" s="389"/>
      <c r="KYJ128" s="390"/>
      <c r="KYK128" s="388"/>
      <c r="KYL128" s="214"/>
      <c r="KYM128" s="389"/>
      <c r="KYN128" s="390"/>
      <c r="KYO128" s="388"/>
      <c r="KYP128" s="214"/>
      <c r="KYQ128" s="389"/>
      <c r="KYR128" s="390"/>
      <c r="KYS128" s="388"/>
      <c r="KYT128" s="214"/>
      <c r="KYU128" s="389"/>
      <c r="KYV128" s="390"/>
      <c r="KYW128" s="388"/>
      <c r="KYX128" s="214"/>
      <c r="KYY128" s="389"/>
      <c r="KYZ128" s="390"/>
      <c r="KZA128" s="388"/>
      <c r="KZB128" s="214"/>
      <c r="KZC128" s="389"/>
      <c r="KZD128" s="390"/>
      <c r="KZE128" s="388"/>
      <c r="KZF128" s="214"/>
      <c r="KZG128" s="389"/>
      <c r="KZH128" s="390"/>
      <c r="KZI128" s="388"/>
      <c r="KZJ128" s="214"/>
      <c r="KZK128" s="389"/>
      <c r="KZL128" s="390"/>
      <c r="KZM128" s="388"/>
      <c r="KZN128" s="214"/>
      <c r="KZO128" s="389"/>
      <c r="KZP128" s="390"/>
      <c r="KZQ128" s="388"/>
      <c r="KZR128" s="214"/>
      <c r="KZS128" s="389"/>
      <c r="KZT128" s="390"/>
      <c r="KZU128" s="388"/>
      <c r="KZV128" s="214"/>
      <c r="KZW128" s="389"/>
      <c r="KZX128" s="390"/>
      <c r="KZY128" s="388"/>
      <c r="KZZ128" s="214"/>
      <c r="LAA128" s="389"/>
      <c r="LAB128" s="390"/>
      <c r="LAC128" s="388"/>
      <c r="LAD128" s="214"/>
      <c r="LAE128" s="389"/>
      <c r="LAF128" s="390"/>
      <c r="LAG128" s="388"/>
      <c r="LAH128" s="214"/>
      <c r="LAI128" s="389"/>
      <c r="LAJ128" s="390"/>
      <c r="LAK128" s="388"/>
      <c r="LAL128" s="214"/>
      <c r="LAM128" s="389"/>
      <c r="LAN128" s="390"/>
      <c r="LAO128" s="388"/>
      <c r="LAP128" s="214"/>
      <c r="LAQ128" s="389"/>
      <c r="LAR128" s="390"/>
      <c r="LAS128" s="388"/>
      <c r="LAT128" s="214"/>
      <c r="LAU128" s="389"/>
      <c r="LAV128" s="390"/>
      <c r="LAW128" s="388"/>
      <c r="LAX128" s="214"/>
      <c r="LAY128" s="389"/>
      <c r="LAZ128" s="390"/>
      <c r="LBA128" s="388"/>
      <c r="LBB128" s="214"/>
      <c r="LBC128" s="389"/>
      <c r="LBD128" s="390"/>
      <c r="LBE128" s="388"/>
      <c r="LBF128" s="214"/>
      <c r="LBG128" s="389"/>
      <c r="LBH128" s="390"/>
      <c r="LBI128" s="388"/>
      <c r="LBJ128" s="214"/>
      <c r="LBK128" s="389"/>
      <c r="LBL128" s="390"/>
      <c r="LBM128" s="388"/>
      <c r="LBN128" s="214"/>
      <c r="LBO128" s="389"/>
      <c r="LBP128" s="390"/>
      <c r="LBQ128" s="388"/>
      <c r="LBR128" s="214"/>
      <c r="LBS128" s="389"/>
      <c r="LBT128" s="390"/>
      <c r="LBU128" s="388"/>
      <c r="LBV128" s="214"/>
      <c r="LBW128" s="389"/>
      <c r="LBX128" s="390"/>
      <c r="LBY128" s="388"/>
      <c r="LBZ128" s="214"/>
      <c r="LCA128" s="389"/>
      <c r="LCB128" s="390"/>
      <c r="LCC128" s="388"/>
      <c r="LCD128" s="214"/>
      <c r="LCE128" s="389"/>
      <c r="LCF128" s="390"/>
      <c r="LCG128" s="388"/>
      <c r="LCH128" s="214"/>
      <c r="LCI128" s="389"/>
      <c r="LCJ128" s="390"/>
      <c r="LCK128" s="388"/>
      <c r="LCL128" s="214"/>
      <c r="LCM128" s="389"/>
      <c r="LCN128" s="390"/>
      <c r="LCO128" s="388"/>
      <c r="LCP128" s="214"/>
      <c r="LCQ128" s="389"/>
      <c r="LCR128" s="390"/>
      <c r="LCS128" s="388"/>
      <c r="LCT128" s="214"/>
      <c r="LCU128" s="389"/>
      <c r="LCV128" s="390"/>
      <c r="LCW128" s="388"/>
      <c r="LCX128" s="214"/>
      <c r="LCY128" s="389"/>
      <c r="LCZ128" s="390"/>
      <c r="LDA128" s="388"/>
      <c r="LDB128" s="214"/>
      <c r="LDC128" s="389"/>
      <c r="LDD128" s="390"/>
      <c r="LDE128" s="388"/>
      <c r="LDF128" s="214"/>
      <c r="LDG128" s="389"/>
      <c r="LDH128" s="390"/>
      <c r="LDI128" s="388"/>
      <c r="LDJ128" s="214"/>
      <c r="LDK128" s="389"/>
      <c r="LDL128" s="390"/>
      <c r="LDM128" s="388"/>
      <c r="LDN128" s="214"/>
      <c r="LDO128" s="389"/>
      <c r="LDP128" s="390"/>
      <c r="LDQ128" s="388"/>
      <c r="LDR128" s="214"/>
      <c r="LDS128" s="389"/>
      <c r="LDT128" s="390"/>
      <c r="LDU128" s="388"/>
      <c r="LDV128" s="214"/>
      <c r="LDW128" s="389"/>
      <c r="LDX128" s="390"/>
      <c r="LDY128" s="388"/>
      <c r="LDZ128" s="214"/>
      <c r="LEA128" s="389"/>
      <c r="LEB128" s="390"/>
      <c r="LEC128" s="388"/>
      <c r="LED128" s="214"/>
      <c r="LEE128" s="389"/>
      <c r="LEF128" s="390"/>
      <c r="LEG128" s="388"/>
      <c r="LEH128" s="214"/>
      <c r="LEI128" s="389"/>
      <c r="LEJ128" s="390"/>
      <c r="LEK128" s="388"/>
      <c r="LEL128" s="214"/>
      <c r="LEM128" s="389"/>
      <c r="LEN128" s="390"/>
      <c r="LEO128" s="388"/>
      <c r="LEP128" s="214"/>
      <c r="LEQ128" s="389"/>
      <c r="LER128" s="390"/>
      <c r="LES128" s="388"/>
      <c r="LET128" s="214"/>
      <c r="LEU128" s="389"/>
      <c r="LEV128" s="390"/>
      <c r="LEW128" s="388"/>
      <c r="LEX128" s="214"/>
      <c r="LEY128" s="389"/>
      <c r="LEZ128" s="390"/>
      <c r="LFA128" s="388"/>
      <c r="LFB128" s="214"/>
      <c r="LFC128" s="389"/>
      <c r="LFD128" s="390"/>
      <c r="LFE128" s="388"/>
      <c r="LFF128" s="214"/>
      <c r="LFG128" s="389"/>
      <c r="LFH128" s="390"/>
      <c r="LFI128" s="388"/>
      <c r="LFJ128" s="214"/>
      <c r="LFK128" s="389"/>
      <c r="LFL128" s="390"/>
      <c r="LFM128" s="388"/>
      <c r="LFN128" s="214"/>
      <c r="LFO128" s="389"/>
      <c r="LFP128" s="390"/>
      <c r="LFQ128" s="388"/>
      <c r="LFR128" s="214"/>
      <c r="LFS128" s="389"/>
      <c r="LFT128" s="390"/>
      <c r="LFU128" s="388"/>
      <c r="LFV128" s="214"/>
      <c r="LFW128" s="389"/>
      <c r="LFX128" s="390"/>
      <c r="LFY128" s="388"/>
      <c r="LFZ128" s="214"/>
      <c r="LGA128" s="389"/>
      <c r="LGB128" s="390"/>
      <c r="LGC128" s="388"/>
      <c r="LGD128" s="214"/>
      <c r="LGE128" s="389"/>
      <c r="LGF128" s="390"/>
      <c r="LGG128" s="388"/>
      <c r="LGH128" s="214"/>
      <c r="LGI128" s="389"/>
      <c r="LGJ128" s="390"/>
      <c r="LGK128" s="388"/>
      <c r="LGL128" s="214"/>
      <c r="LGM128" s="389"/>
      <c r="LGN128" s="390"/>
      <c r="LGO128" s="388"/>
      <c r="LGP128" s="214"/>
      <c r="LGQ128" s="389"/>
      <c r="LGR128" s="390"/>
      <c r="LGS128" s="388"/>
      <c r="LGT128" s="214"/>
      <c r="LGU128" s="389"/>
      <c r="LGV128" s="390"/>
      <c r="LGW128" s="388"/>
      <c r="LGX128" s="214"/>
      <c r="LGY128" s="389"/>
      <c r="LGZ128" s="390"/>
      <c r="LHA128" s="388"/>
      <c r="LHB128" s="214"/>
      <c r="LHC128" s="389"/>
      <c r="LHD128" s="390"/>
      <c r="LHE128" s="388"/>
      <c r="LHF128" s="214"/>
      <c r="LHG128" s="389"/>
      <c r="LHH128" s="390"/>
      <c r="LHI128" s="388"/>
      <c r="LHJ128" s="214"/>
      <c r="LHK128" s="389"/>
      <c r="LHL128" s="390"/>
      <c r="LHM128" s="388"/>
      <c r="LHN128" s="214"/>
      <c r="LHO128" s="389"/>
      <c r="LHP128" s="390"/>
      <c r="LHQ128" s="388"/>
      <c r="LHR128" s="214"/>
      <c r="LHS128" s="389"/>
      <c r="LHT128" s="390"/>
      <c r="LHU128" s="388"/>
      <c r="LHV128" s="214"/>
      <c r="LHW128" s="389"/>
      <c r="LHX128" s="390"/>
      <c r="LHY128" s="388"/>
      <c r="LHZ128" s="214"/>
      <c r="LIA128" s="389"/>
      <c r="LIB128" s="390"/>
      <c r="LIC128" s="388"/>
      <c r="LID128" s="214"/>
      <c r="LIE128" s="389"/>
      <c r="LIF128" s="390"/>
      <c r="LIG128" s="388"/>
      <c r="LIH128" s="214"/>
      <c r="LII128" s="389"/>
      <c r="LIJ128" s="390"/>
      <c r="LIK128" s="388"/>
      <c r="LIL128" s="214"/>
      <c r="LIM128" s="389"/>
      <c r="LIN128" s="390"/>
      <c r="LIO128" s="388"/>
      <c r="LIP128" s="214"/>
      <c r="LIQ128" s="389"/>
      <c r="LIR128" s="390"/>
      <c r="LIS128" s="388"/>
      <c r="LIT128" s="214"/>
      <c r="LIU128" s="389"/>
      <c r="LIV128" s="390"/>
      <c r="LIW128" s="388"/>
      <c r="LIX128" s="214"/>
      <c r="LIY128" s="389"/>
      <c r="LIZ128" s="390"/>
      <c r="LJA128" s="388"/>
      <c r="LJB128" s="214"/>
      <c r="LJC128" s="389"/>
      <c r="LJD128" s="390"/>
      <c r="LJE128" s="388"/>
      <c r="LJF128" s="214"/>
      <c r="LJG128" s="389"/>
      <c r="LJH128" s="390"/>
      <c r="LJI128" s="388"/>
      <c r="LJJ128" s="214"/>
      <c r="LJK128" s="389"/>
      <c r="LJL128" s="390"/>
      <c r="LJM128" s="388"/>
      <c r="LJN128" s="214"/>
      <c r="LJO128" s="389"/>
      <c r="LJP128" s="390"/>
      <c r="LJQ128" s="388"/>
      <c r="LJR128" s="214"/>
      <c r="LJS128" s="389"/>
      <c r="LJT128" s="390"/>
      <c r="LJU128" s="388"/>
      <c r="LJV128" s="214"/>
      <c r="LJW128" s="389"/>
      <c r="LJX128" s="390"/>
      <c r="LJY128" s="388"/>
      <c r="LJZ128" s="214"/>
      <c r="LKA128" s="389"/>
      <c r="LKB128" s="390"/>
      <c r="LKC128" s="388"/>
      <c r="LKD128" s="214"/>
      <c r="LKE128" s="389"/>
      <c r="LKF128" s="390"/>
      <c r="LKG128" s="388"/>
      <c r="LKH128" s="214"/>
      <c r="LKI128" s="389"/>
      <c r="LKJ128" s="390"/>
      <c r="LKK128" s="388"/>
      <c r="LKL128" s="214"/>
      <c r="LKM128" s="389"/>
      <c r="LKN128" s="390"/>
      <c r="LKO128" s="388"/>
      <c r="LKP128" s="214"/>
      <c r="LKQ128" s="389"/>
      <c r="LKR128" s="390"/>
      <c r="LKS128" s="388"/>
      <c r="LKT128" s="214"/>
      <c r="LKU128" s="389"/>
      <c r="LKV128" s="390"/>
      <c r="LKW128" s="388"/>
      <c r="LKX128" s="214"/>
      <c r="LKY128" s="389"/>
      <c r="LKZ128" s="390"/>
      <c r="LLA128" s="388"/>
      <c r="LLB128" s="214"/>
      <c r="LLC128" s="389"/>
      <c r="LLD128" s="390"/>
      <c r="LLE128" s="388"/>
      <c r="LLF128" s="214"/>
      <c r="LLG128" s="389"/>
      <c r="LLH128" s="390"/>
      <c r="LLI128" s="388"/>
      <c r="LLJ128" s="214"/>
      <c r="LLK128" s="389"/>
      <c r="LLL128" s="390"/>
      <c r="LLM128" s="388"/>
      <c r="LLN128" s="214"/>
      <c r="LLO128" s="389"/>
      <c r="LLP128" s="390"/>
      <c r="LLQ128" s="388"/>
      <c r="LLR128" s="214"/>
      <c r="LLS128" s="389"/>
      <c r="LLT128" s="390"/>
      <c r="LLU128" s="388"/>
      <c r="LLV128" s="214"/>
      <c r="LLW128" s="389"/>
      <c r="LLX128" s="390"/>
      <c r="LLY128" s="388"/>
      <c r="LLZ128" s="214"/>
      <c r="LMA128" s="389"/>
      <c r="LMB128" s="390"/>
      <c r="LMC128" s="388"/>
      <c r="LMD128" s="214"/>
      <c r="LME128" s="389"/>
      <c r="LMF128" s="390"/>
      <c r="LMG128" s="388"/>
      <c r="LMH128" s="214"/>
      <c r="LMI128" s="389"/>
      <c r="LMJ128" s="390"/>
      <c r="LMK128" s="388"/>
      <c r="LML128" s="214"/>
      <c r="LMM128" s="389"/>
      <c r="LMN128" s="390"/>
      <c r="LMO128" s="388"/>
      <c r="LMP128" s="214"/>
      <c r="LMQ128" s="389"/>
      <c r="LMR128" s="390"/>
      <c r="LMS128" s="388"/>
      <c r="LMT128" s="214"/>
      <c r="LMU128" s="389"/>
      <c r="LMV128" s="390"/>
      <c r="LMW128" s="388"/>
      <c r="LMX128" s="214"/>
      <c r="LMY128" s="389"/>
      <c r="LMZ128" s="390"/>
      <c r="LNA128" s="388"/>
      <c r="LNB128" s="214"/>
      <c r="LNC128" s="389"/>
      <c r="LND128" s="390"/>
      <c r="LNE128" s="388"/>
      <c r="LNF128" s="214"/>
      <c r="LNG128" s="389"/>
      <c r="LNH128" s="390"/>
      <c r="LNI128" s="388"/>
      <c r="LNJ128" s="214"/>
      <c r="LNK128" s="389"/>
      <c r="LNL128" s="390"/>
      <c r="LNM128" s="388"/>
      <c r="LNN128" s="214"/>
      <c r="LNO128" s="389"/>
      <c r="LNP128" s="390"/>
      <c r="LNQ128" s="388"/>
      <c r="LNR128" s="214"/>
      <c r="LNS128" s="389"/>
      <c r="LNT128" s="390"/>
      <c r="LNU128" s="388"/>
      <c r="LNV128" s="214"/>
      <c r="LNW128" s="389"/>
      <c r="LNX128" s="390"/>
      <c r="LNY128" s="388"/>
      <c r="LNZ128" s="214"/>
      <c r="LOA128" s="389"/>
      <c r="LOB128" s="390"/>
      <c r="LOC128" s="388"/>
      <c r="LOD128" s="214"/>
      <c r="LOE128" s="389"/>
      <c r="LOF128" s="390"/>
      <c r="LOG128" s="388"/>
      <c r="LOH128" s="214"/>
      <c r="LOI128" s="389"/>
      <c r="LOJ128" s="390"/>
      <c r="LOK128" s="388"/>
      <c r="LOL128" s="214"/>
      <c r="LOM128" s="389"/>
      <c r="LON128" s="390"/>
      <c r="LOO128" s="388"/>
      <c r="LOP128" s="214"/>
      <c r="LOQ128" s="389"/>
      <c r="LOR128" s="390"/>
      <c r="LOS128" s="388"/>
      <c r="LOT128" s="214"/>
      <c r="LOU128" s="389"/>
      <c r="LOV128" s="390"/>
      <c r="LOW128" s="388"/>
      <c r="LOX128" s="214"/>
      <c r="LOY128" s="389"/>
      <c r="LOZ128" s="390"/>
      <c r="LPA128" s="388"/>
      <c r="LPB128" s="214"/>
      <c r="LPC128" s="389"/>
      <c r="LPD128" s="390"/>
      <c r="LPE128" s="388"/>
      <c r="LPF128" s="214"/>
      <c r="LPG128" s="389"/>
      <c r="LPH128" s="390"/>
      <c r="LPI128" s="388"/>
      <c r="LPJ128" s="214"/>
      <c r="LPK128" s="389"/>
      <c r="LPL128" s="390"/>
      <c r="LPM128" s="388"/>
      <c r="LPN128" s="214"/>
      <c r="LPO128" s="389"/>
      <c r="LPP128" s="390"/>
      <c r="LPQ128" s="388"/>
      <c r="LPR128" s="214"/>
      <c r="LPS128" s="389"/>
      <c r="LPT128" s="390"/>
      <c r="LPU128" s="388"/>
      <c r="LPV128" s="214"/>
      <c r="LPW128" s="389"/>
      <c r="LPX128" s="390"/>
      <c r="LPY128" s="388"/>
      <c r="LPZ128" s="214"/>
      <c r="LQA128" s="389"/>
      <c r="LQB128" s="390"/>
      <c r="LQC128" s="388"/>
      <c r="LQD128" s="214"/>
      <c r="LQE128" s="389"/>
      <c r="LQF128" s="390"/>
      <c r="LQG128" s="388"/>
      <c r="LQH128" s="214"/>
      <c r="LQI128" s="389"/>
      <c r="LQJ128" s="390"/>
      <c r="LQK128" s="388"/>
      <c r="LQL128" s="214"/>
      <c r="LQM128" s="389"/>
      <c r="LQN128" s="390"/>
      <c r="LQO128" s="388"/>
      <c r="LQP128" s="214"/>
      <c r="LQQ128" s="389"/>
      <c r="LQR128" s="390"/>
      <c r="LQS128" s="388"/>
      <c r="LQT128" s="214"/>
      <c r="LQU128" s="389"/>
      <c r="LQV128" s="390"/>
      <c r="LQW128" s="388"/>
      <c r="LQX128" s="214"/>
      <c r="LQY128" s="389"/>
      <c r="LQZ128" s="390"/>
      <c r="LRA128" s="388"/>
      <c r="LRB128" s="214"/>
      <c r="LRC128" s="389"/>
      <c r="LRD128" s="390"/>
      <c r="LRE128" s="388"/>
      <c r="LRF128" s="214"/>
      <c r="LRG128" s="389"/>
      <c r="LRH128" s="390"/>
      <c r="LRI128" s="388"/>
      <c r="LRJ128" s="214"/>
      <c r="LRK128" s="389"/>
      <c r="LRL128" s="390"/>
      <c r="LRM128" s="388"/>
      <c r="LRN128" s="214"/>
      <c r="LRO128" s="389"/>
      <c r="LRP128" s="390"/>
      <c r="LRQ128" s="388"/>
      <c r="LRR128" s="214"/>
      <c r="LRS128" s="389"/>
      <c r="LRT128" s="390"/>
      <c r="LRU128" s="388"/>
      <c r="LRV128" s="214"/>
      <c r="LRW128" s="389"/>
      <c r="LRX128" s="390"/>
      <c r="LRY128" s="388"/>
      <c r="LRZ128" s="214"/>
      <c r="LSA128" s="389"/>
      <c r="LSB128" s="390"/>
      <c r="LSC128" s="388"/>
      <c r="LSD128" s="214"/>
      <c r="LSE128" s="389"/>
      <c r="LSF128" s="390"/>
      <c r="LSG128" s="388"/>
      <c r="LSH128" s="214"/>
      <c r="LSI128" s="389"/>
      <c r="LSJ128" s="390"/>
      <c r="LSK128" s="388"/>
      <c r="LSL128" s="214"/>
      <c r="LSM128" s="389"/>
      <c r="LSN128" s="390"/>
      <c r="LSO128" s="388"/>
      <c r="LSP128" s="214"/>
      <c r="LSQ128" s="389"/>
      <c r="LSR128" s="390"/>
      <c r="LSS128" s="388"/>
      <c r="LST128" s="214"/>
      <c r="LSU128" s="389"/>
      <c r="LSV128" s="390"/>
      <c r="LSW128" s="388"/>
      <c r="LSX128" s="214"/>
      <c r="LSY128" s="389"/>
      <c r="LSZ128" s="390"/>
      <c r="LTA128" s="388"/>
      <c r="LTB128" s="214"/>
      <c r="LTC128" s="389"/>
      <c r="LTD128" s="390"/>
      <c r="LTE128" s="388"/>
      <c r="LTF128" s="214"/>
      <c r="LTG128" s="389"/>
      <c r="LTH128" s="390"/>
      <c r="LTI128" s="388"/>
      <c r="LTJ128" s="214"/>
      <c r="LTK128" s="389"/>
      <c r="LTL128" s="390"/>
      <c r="LTM128" s="388"/>
      <c r="LTN128" s="214"/>
      <c r="LTO128" s="389"/>
      <c r="LTP128" s="390"/>
      <c r="LTQ128" s="388"/>
      <c r="LTR128" s="214"/>
      <c r="LTS128" s="389"/>
      <c r="LTT128" s="390"/>
      <c r="LTU128" s="388"/>
      <c r="LTV128" s="214"/>
      <c r="LTW128" s="389"/>
      <c r="LTX128" s="390"/>
      <c r="LTY128" s="388"/>
      <c r="LTZ128" s="214"/>
      <c r="LUA128" s="389"/>
      <c r="LUB128" s="390"/>
      <c r="LUC128" s="388"/>
      <c r="LUD128" s="214"/>
      <c r="LUE128" s="389"/>
      <c r="LUF128" s="390"/>
      <c r="LUG128" s="388"/>
      <c r="LUH128" s="214"/>
      <c r="LUI128" s="389"/>
      <c r="LUJ128" s="390"/>
      <c r="LUK128" s="388"/>
      <c r="LUL128" s="214"/>
      <c r="LUM128" s="389"/>
      <c r="LUN128" s="390"/>
      <c r="LUO128" s="388"/>
      <c r="LUP128" s="214"/>
      <c r="LUQ128" s="389"/>
      <c r="LUR128" s="390"/>
      <c r="LUS128" s="388"/>
      <c r="LUT128" s="214"/>
      <c r="LUU128" s="389"/>
      <c r="LUV128" s="390"/>
      <c r="LUW128" s="388"/>
      <c r="LUX128" s="214"/>
      <c r="LUY128" s="389"/>
      <c r="LUZ128" s="390"/>
      <c r="LVA128" s="388"/>
      <c r="LVB128" s="214"/>
      <c r="LVC128" s="389"/>
      <c r="LVD128" s="390"/>
      <c r="LVE128" s="388"/>
      <c r="LVF128" s="214"/>
      <c r="LVG128" s="389"/>
      <c r="LVH128" s="390"/>
      <c r="LVI128" s="388"/>
      <c r="LVJ128" s="214"/>
      <c r="LVK128" s="389"/>
      <c r="LVL128" s="390"/>
      <c r="LVM128" s="388"/>
      <c r="LVN128" s="214"/>
      <c r="LVO128" s="389"/>
      <c r="LVP128" s="390"/>
      <c r="LVQ128" s="388"/>
      <c r="LVR128" s="214"/>
      <c r="LVS128" s="389"/>
      <c r="LVT128" s="390"/>
      <c r="LVU128" s="388"/>
      <c r="LVV128" s="214"/>
      <c r="LVW128" s="389"/>
      <c r="LVX128" s="390"/>
      <c r="LVY128" s="388"/>
      <c r="LVZ128" s="214"/>
      <c r="LWA128" s="389"/>
      <c r="LWB128" s="390"/>
      <c r="LWC128" s="388"/>
      <c r="LWD128" s="214"/>
      <c r="LWE128" s="389"/>
      <c r="LWF128" s="390"/>
      <c r="LWG128" s="388"/>
      <c r="LWH128" s="214"/>
      <c r="LWI128" s="389"/>
      <c r="LWJ128" s="390"/>
      <c r="LWK128" s="388"/>
      <c r="LWL128" s="214"/>
      <c r="LWM128" s="389"/>
      <c r="LWN128" s="390"/>
      <c r="LWO128" s="388"/>
      <c r="LWP128" s="214"/>
      <c r="LWQ128" s="389"/>
      <c r="LWR128" s="390"/>
      <c r="LWS128" s="388"/>
      <c r="LWT128" s="214"/>
      <c r="LWU128" s="389"/>
      <c r="LWV128" s="390"/>
      <c r="LWW128" s="388"/>
      <c r="LWX128" s="214"/>
      <c r="LWY128" s="389"/>
      <c r="LWZ128" s="390"/>
      <c r="LXA128" s="388"/>
      <c r="LXB128" s="214"/>
      <c r="LXC128" s="389"/>
      <c r="LXD128" s="390"/>
      <c r="LXE128" s="388"/>
      <c r="LXF128" s="214"/>
      <c r="LXG128" s="389"/>
      <c r="LXH128" s="390"/>
      <c r="LXI128" s="388"/>
      <c r="LXJ128" s="214"/>
      <c r="LXK128" s="389"/>
      <c r="LXL128" s="390"/>
      <c r="LXM128" s="388"/>
      <c r="LXN128" s="214"/>
      <c r="LXO128" s="389"/>
      <c r="LXP128" s="390"/>
      <c r="LXQ128" s="388"/>
      <c r="LXR128" s="214"/>
      <c r="LXS128" s="389"/>
      <c r="LXT128" s="390"/>
      <c r="LXU128" s="388"/>
      <c r="LXV128" s="214"/>
      <c r="LXW128" s="389"/>
      <c r="LXX128" s="390"/>
      <c r="LXY128" s="388"/>
      <c r="LXZ128" s="214"/>
      <c r="LYA128" s="389"/>
      <c r="LYB128" s="390"/>
      <c r="LYC128" s="388"/>
      <c r="LYD128" s="214"/>
      <c r="LYE128" s="389"/>
      <c r="LYF128" s="390"/>
      <c r="LYG128" s="388"/>
      <c r="LYH128" s="214"/>
      <c r="LYI128" s="389"/>
      <c r="LYJ128" s="390"/>
      <c r="LYK128" s="388"/>
      <c r="LYL128" s="214"/>
      <c r="LYM128" s="389"/>
      <c r="LYN128" s="390"/>
      <c r="LYO128" s="388"/>
      <c r="LYP128" s="214"/>
      <c r="LYQ128" s="389"/>
      <c r="LYR128" s="390"/>
      <c r="LYS128" s="388"/>
      <c r="LYT128" s="214"/>
      <c r="LYU128" s="389"/>
      <c r="LYV128" s="390"/>
      <c r="LYW128" s="388"/>
      <c r="LYX128" s="214"/>
      <c r="LYY128" s="389"/>
      <c r="LYZ128" s="390"/>
      <c r="LZA128" s="388"/>
      <c r="LZB128" s="214"/>
      <c r="LZC128" s="389"/>
      <c r="LZD128" s="390"/>
      <c r="LZE128" s="388"/>
      <c r="LZF128" s="214"/>
      <c r="LZG128" s="389"/>
      <c r="LZH128" s="390"/>
      <c r="LZI128" s="388"/>
      <c r="LZJ128" s="214"/>
      <c r="LZK128" s="389"/>
      <c r="LZL128" s="390"/>
      <c r="LZM128" s="388"/>
      <c r="LZN128" s="214"/>
      <c r="LZO128" s="389"/>
      <c r="LZP128" s="390"/>
      <c r="LZQ128" s="388"/>
      <c r="LZR128" s="214"/>
      <c r="LZS128" s="389"/>
      <c r="LZT128" s="390"/>
      <c r="LZU128" s="388"/>
      <c r="LZV128" s="214"/>
      <c r="LZW128" s="389"/>
      <c r="LZX128" s="390"/>
      <c r="LZY128" s="388"/>
      <c r="LZZ128" s="214"/>
      <c r="MAA128" s="389"/>
      <c r="MAB128" s="390"/>
      <c r="MAC128" s="388"/>
      <c r="MAD128" s="214"/>
      <c r="MAE128" s="389"/>
      <c r="MAF128" s="390"/>
      <c r="MAG128" s="388"/>
      <c r="MAH128" s="214"/>
      <c r="MAI128" s="389"/>
      <c r="MAJ128" s="390"/>
      <c r="MAK128" s="388"/>
      <c r="MAL128" s="214"/>
      <c r="MAM128" s="389"/>
      <c r="MAN128" s="390"/>
      <c r="MAO128" s="388"/>
      <c r="MAP128" s="214"/>
      <c r="MAQ128" s="389"/>
      <c r="MAR128" s="390"/>
      <c r="MAS128" s="388"/>
      <c r="MAT128" s="214"/>
      <c r="MAU128" s="389"/>
      <c r="MAV128" s="390"/>
      <c r="MAW128" s="388"/>
      <c r="MAX128" s="214"/>
      <c r="MAY128" s="389"/>
      <c r="MAZ128" s="390"/>
      <c r="MBA128" s="388"/>
      <c r="MBB128" s="214"/>
      <c r="MBC128" s="389"/>
      <c r="MBD128" s="390"/>
      <c r="MBE128" s="388"/>
      <c r="MBF128" s="214"/>
      <c r="MBG128" s="389"/>
      <c r="MBH128" s="390"/>
      <c r="MBI128" s="388"/>
      <c r="MBJ128" s="214"/>
      <c r="MBK128" s="389"/>
      <c r="MBL128" s="390"/>
      <c r="MBM128" s="388"/>
      <c r="MBN128" s="214"/>
      <c r="MBO128" s="389"/>
      <c r="MBP128" s="390"/>
      <c r="MBQ128" s="388"/>
      <c r="MBR128" s="214"/>
      <c r="MBS128" s="389"/>
      <c r="MBT128" s="390"/>
      <c r="MBU128" s="388"/>
      <c r="MBV128" s="214"/>
      <c r="MBW128" s="389"/>
      <c r="MBX128" s="390"/>
      <c r="MBY128" s="388"/>
      <c r="MBZ128" s="214"/>
      <c r="MCA128" s="389"/>
      <c r="MCB128" s="390"/>
      <c r="MCC128" s="388"/>
      <c r="MCD128" s="214"/>
      <c r="MCE128" s="389"/>
      <c r="MCF128" s="390"/>
      <c r="MCG128" s="388"/>
      <c r="MCH128" s="214"/>
      <c r="MCI128" s="389"/>
      <c r="MCJ128" s="390"/>
      <c r="MCK128" s="388"/>
      <c r="MCL128" s="214"/>
      <c r="MCM128" s="389"/>
      <c r="MCN128" s="390"/>
      <c r="MCO128" s="388"/>
      <c r="MCP128" s="214"/>
      <c r="MCQ128" s="389"/>
      <c r="MCR128" s="390"/>
      <c r="MCS128" s="388"/>
      <c r="MCT128" s="214"/>
      <c r="MCU128" s="389"/>
      <c r="MCV128" s="390"/>
      <c r="MCW128" s="388"/>
      <c r="MCX128" s="214"/>
      <c r="MCY128" s="389"/>
      <c r="MCZ128" s="390"/>
      <c r="MDA128" s="388"/>
      <c r="MDB128" s="214"/>
      <c r="MDC128" s="389"/>
      <c r="MDD128" s="390"/>
      <c r="MDE128" s="388"/>
      <c r="MDF128" s="214"/>
      <c r="MDG128" s="389"/>
      <c r="MDH128" s="390"/>
      <c r="MDI128" s="388"/>
      <c r="MDJ128" s="214"/>
      <c r="MDK128" s="389"/>
      <c r="MDL128" s="390"/>
      <c r="MDM128" s="388"/>
      <c r="MDN128" s="214"/>
      <c r="MDO128" s="389"/>
      <c r="MDP128" s="390"/>
      <c r="MDQ128" s="388"/>
      <c r="MDR128" s="214"/>
      <c r="MDS128" s="389"/>
      <c r="MDT128" s="390"/>
      <c r="MDU128" s="388"/>
      <c r="MDV128" s="214"/>
      <c r="MDW128" s="389"/>
      <c r="MDX128" s="390"/>
      <c r="MDY128" s="388"/>
      <c r="MDZ128" s="214"/>
      <c r="MEA128" s="389"/>
      <c r="MEB128" s="390"/>
      <c r="MEC128" s="388"/>
      <c r="MED128" s="214"/>
      <c r="MEE128" s="389"/>
      <c r="MEF128" s="390"/>
      <c r="MEG128" s="388"/>
      <c r="MEH128" s="214"/>
      <c r="MEI128" s="389"/>
      <c r="MEJ128" s="390"/>
      <c r="MEK128" s="388"/>
      <c r="MEL128" s="214"/>
      <c r="MEM128" s="389"/>
      <c r="MEN128" s="390"/>
      <c r="MEO128" s="388"/>
      <c r="MEP128" s="214"/>
      <c r="MEQ128" s="389"/>
      <c r="MER128" s="390"/>
      <c r="MES128" s="388"/>
      <c r="MET128" s="214"/>
      <c r="MEU128" s="389"/>
      <c r="MEV128" s="390"/>
      <c r="MEW128" s="388"/>
      <c r="MEX128" s="214"/>
      <c r="MEY128" s="389"/>
      <c r="MEZ128" s="390"/>
      <c r="MFA128" s="388"/>
      <c r="MFB128" s="214"/>
      <c r="MFC128" s="389"/>
      <c r="MFD128" s="390"/>
      <c r="MFE128" s="388"/>
      <c r="MFF128" s="214"/>
      <c r="MFG128" s="389"/>
      <c r="MFH128" s="390"/>
      <c r="MFI128" s="388"/>
      <c r="MFJ128" s="214"/>
      <c r="MFK128" s="389"/>
      <c r="MFL128" s="390"/>
      <c r="MFM128" s="388"/>
      <c r="MFN128" s="214"/>
      <c r="MFO128" s="389"/>
      <c r="MFP128" s="390"/>
      <c r="MFQ128" s="388"/>
      <c r="MFR128" s="214"/>
      <c r="MFS128" s="389"/>
      <c r="MFT128" s="390"/>
      <c r="MFU128" s="388"/>
      <c r="MFV128" s="214"/>
      <c r="MFW128" s="389"/>
      <c r="MFX128" s="390"/>
      <c r="MFY128" s="388"/>
      <c r="MFZ128" s="214"/>
      <c r="MGA128" s="389"/>
      <c r="MGB128" s="390"/>
      <c r="MGC128" s="388"/>
      <c r="MGD128" s="214"/>
      <c r="MGE128" s="389"/>
      <c r="MGF128" s="390"/>
      <c r="MGG128" s="388"/>
      <c r="MGH128" s="214"/>
      <c r="MGI128" s="389"/>
      <c r="MGJ128" s="390"/>
      <c r="MGK128" s="388"/>
      <c r="MGL128" s="214"/>
      <c r="MGM128" s="389"/>
      <c r="MGN128" s="390"/>
      <c r="MGO128" s="388"/>
      <c r="MGP128" s="214"/>
      <c r="MGQ128" s="389"/>
      <c r="MGR128" s="390"/>
      <c r="MGS128" s="388"/>
      <c r="MGT128" s="214"/>
      <c r="MGU128" s="389"/>
      <c r="MGV128" s="390"/>
      <c r="MGW128" s="388"/>
      <c r="MGX128" s="214"/>
      <c r="MGY128" s="389"/>
      <c r="MGZ128" s="390"/>
      <c r="MHA128" s="388"/>
      <c r="MHB128" s="214"/>
      <c r="MHC128" s="389"/>
      <c r="MHD128" s="390"/>
      <c r="MHE128" s="388"/>
      <c r="MHF128" s="214"/>
      <c r="MHG128" s="389"/>
      <c r="MHH128" s="390"/>
      <c r="MHI128" s="388"/>
      <c r="MHJ128" s="214"/>
      <c r="MHK128" s="389"/>
      <c r="MHL128" s="390"/>
      <c r="MHM128" s="388"/>
      <c r="MHN128" s="214"/>
      <c r="MHO128" s="389"/>
      <c r="MHP128" s="390"/>
      <c r="MHQ128" s="388"/>
      <c r="MHR128" s="214"/>
      <c r="MHS128" s="389"/>
      <c r="MHT128" s="390"/>
      <c r="MHU128" s="388"/>
      <c r="MHV128" s="214"/>
      <c r="MHW128" s="389"/>
      <c r="MHX128" s="390"/>
      <c r="MHY128" s="388"/>
      <c r="MHZ128" s="214"/>
      <c r="MIA128" s="389"/>
      <c r="MIB128" s="390"/>
      <c r="MIC128" s="388"/>
      <c r="MID128" s="214"/>
      <c r="MIE128" s="389"/>
      <c r="MIF128" s="390"/>
      <c r="MIG128" s="388"/>
      <c r="MIH128" s="214"/>
      <c r="MII128" s="389"/>
      <c r="MIJ128" s="390"/>
      <c r="MIK128" s="388"/>
      <c r="MIL128" s="214"/>
      <c r="MIM128" s="389"/>
      <c r="MIN128" s="390"/>
      <c r="MIO128" s="388"/>
      <c r="MIP128" s="214"/>
      <c r="MIQ128" s="389"/>
      <c r="MIR128" s="390"/>
      <c r="MIS128" s="388"/>
      <c r="MIT128" s="214"/>
      <c r="MIU128" s="389"/>
      <c r="MIV128" s="390"/>
      <c r="MIW128" s="388"/>
      <c r="MIX128" s="214"/>
      <c r="MIY128" s="389"/>
      <c r="MIZ128" s="390"/>
      <c r="MJA128" s="388"/>
      <c r="MJB128" s="214"/>
      <c r="MJC128" s="389"/>
      <c r="MJD128" s="390"/>
      <c r="MJE128" s="388"/>
      <c r="MJF128" s="214"/>
      <c r="MJG128" s="389"/>
      <c r="MJH128" s="390"/>
      <c r="MJI128" s="388"/>
      <c r="MJJ128" s="214"/>
      <c r="MJK128" s="389"/>
      <c r="MJL128" s="390"/>
      <c r="MJM128" s="388"/>
      <c r="MJN128" s="214"/>
      <c r="MJO128" s="389"/>
      <c r="MJP128" s="390"/>
      <c r="MJQ128" s="388"/>
      <c r="MJR128" s="214"/>
      <c r="MJS128" s="389"/>
      <c r="MJT128" s="390"/>
      <c r="MJU128" s="388"/>
      <c r="MJV128" s="214"/>
      <c r="MJW128" s="389"/>
      <c r="MJX128" s="390"/>
      <c r="MJY128" s="388"/>
      <c r="MJZ128" s="214"/>
      <c r="MKA128" s="389"/>
      <c r="MKB128" s="390"/>
      <c r="MKC128" s="388"/>
      <c r="MKD128" s="214"/>
      <c r="MKE128" s="389"/>
      <c r="MKF128" s="390"/>
      <c r="MKG128" s="388"/>
      <c r="MKH128" s="214"/>
      <c r="MKI128" s="389"/>
      <c r="MKJ128" s="390"/>
      <c r="MKK128" s="388"/>
      <c r="MKL128" s="214"/>
      <c r="MKM128" s="389"/>
      <c r="MKN128" s="390"/>
      <c r="MKO128" s="388"/>
      <c r="MKP128" s="214"/>
      <c r="MKQ128" s="389"/>
      <c r="MKR128" s="390"/>
      <c r="MKS128" s="388"/>
      <c r="MKT128" s="214"/>
      <c r="MKU128" s="389"/>
      <c r="MKV128" s="390"/>
      <c r="MKW128" s="388"/>
      <c r="MKX128" s="214"/>
      <c r="MKY128" s="389"/>
      <c r="MKZ128" s="390"/>
      <c r="MLA128" s="388"/>
      <c r="MLB128" s="214"/>
      <c r="MLC128" s="389"/>
      <c r="MLD128" s="390"/>
      <c r="MLE128" s="388"/>
      <c r="MLF128" s="214"/>
      <c r="MLG128" s="389"/>
      <c r="MLH128" s="390"/>
      <c r="MLI128" s="388"/>
      <c r="MLJ128" s="214"/>
      <c r="MLK128" s="389"/>
      <c r="MLL128" s="390"/>
      <c r="MLM128" s="388"/>
      <c r="MLN128" s="214"/>
      <c r="MLO128" s="389"/>
      <c r="MLP128" s="390"/>
      <c r="MLQ128" s="388"/>
      <c r="MLR128" s="214"/>
      <c r="MLS128" s="389"/>
      <c r="MLT128" s="390"/>
      <c r="MLU128" s="388"/>
      <c r="MLV128" s="214"/>
      <c r="MLW128" s="389"/>
      <c r="MLX128" s="390"/>
      <c r="MLY128" s="388"/>
      <c r="MLZ128" s="214"/>
      <c r="MMA128" s="389"/>
      <c r="MMB128" s="390"/>
      <c r="MMC128" s="388"/>
      <c r="MMD128" s="214"/>
      <c r="MME128" s="389"/>
      <c r="MMF128" s="390"/>
      <c r="MMG128" s="388"/>
      <c r="MMH128" s="214"/>
      <c r="MMI128" s="389"/>
      <c r="MMJ128" s="390"/>
      <c r="MMK128" s="388"/>
      <c r="MML128" s="214"/>
      <c r="MMM128" s="389"/>
      <c r="MMN128" s="390"/>
      <c r="MMO128" s="388"/>
      <c r="MMP128" s="214"/>
      <c r="MMQ128" s="389"/>
      <c r="MMR128" s="390"/>
      <c r="MMS128" s="388"/>
      <c r="MMT128" s="214"/>
      <c r="MMU128" s="389"/>
      <c r="MMV128" s="390"/>
      <c r="MMW128" s="388"/>
      <c r="MMX128" s="214"/>
      <c r="MMY128" s="389"/>
      <c r="MMZ128" s="390"/>
      <c r="MNA128" s="388"/>
      <c r="MNB128" s="214"/>
      <c r="MNC128" s="389"/>
      <c r="MND128" s="390"/>
      <c r="MNE128" s="388"/>
      <c r="MNF128" s="214"/>
      <c r="MNG128" s="389"/>
      <c r="MNH128" s="390"/>
      <c r="MNI128" s="388"/>
      <c r="MNJ128" s="214"/>
      <c r="MNK128" s="389"/>
      <c r="MNL128" s="390"/>
      <c r="MNM128" s="388"/>
      <c r="MNN128" s="214"/>
      <c r="MNO128" s="389"/>
      <c r="MNP128" s="390"/>
      <c r="MNQ128" s="388"/>
      <c r="MNR128" s="214"/>
      <c r="MNS128" s="389"/>
      <c r="MNT128" s="390"/>
      <c r="MNU128" s="388"/>
      <c r="MNV128" s="214"/>
      <c r="MNW128" s="389"/>
      <c r="MNX128" s="390"/>
      <c r="MNY128" s="388"/>
      <c r="MNZ128" s="214"/>
      <c r="MOA128" s="389"/>
      <c r="MOB128" s="390"/>
      <c r="MOC128" s="388"/>
      <c r="MOD128" s="214"/>
      <c r="MOE128" s="389"/>
      <c r="MOF128" s="390"/>
      <c r="MOG128" s="388"/>
      <c r="MOH128" s="214"/>
      <c r="MOI128" s="389"/>
      <c r="MOJ128" s="390"/>
      <c r="MOK128" s="388"/>
      <c r="MOL128" s="214"/>
      <c r="MOM128" s="389"/>
      <c r="MON128" s="390"/>
      <c r="MOO128" s="388"/>
      <c r="MOP128" s="214"/>
      <c r="MOQ128" s="389"/>
      <c r="MOR128" s="390"/>
      <c r="MOS128" s="388"/>
      <c r="MOT128" s="214"/>
      <c r="MOU128" s="389"/>
      <c r="MOV128" s="390"/>
      <c r="MOW128" s="388"/>
      <c r="MOX128" s="214"/>
      <c r="MOY128" s="389"/>
      <c r="MOZ128" s="390"/>
      <c r="MPA128" s="388"/>
      <c r="MPB128" s="214"/>
      <c r="MPC128" s="389"/>
      <c r="MPD128" s="390"/>
      <c r="MPE128" s="388"/>
      <c r="MPF128" s="214"/>
      <c r="MPG128" s="389"/>
      <c r="MPH128" s="390"/>
      <c r="MPI128" s="388"/>
      <c r="MPJ128" s="214"/>
      <c r="MPK128" s="389"/>
      <c r="MPL128" s="390"/>
      <c r="MPM128" s="388"/>
      <c r="MPN128" s="214"/>
      <c r="MPO128" s="389"/>
      <c r="MPP128" s="390"/>
      <c r="MPQ128" s="388"/>
      <c r="MPR128" s="214"/>
      <c r="MPS128" s="389"/>
      <c r="MPT128" s="390"/>
      <c r="MPU128" s="388"/>
      <c r="MPV128" s="214"/>
      <c r="MPW128" s="389"/>
      <c r="MPX128" s="390"/>
      <c r="MPY128" s="388"/>
      <c r="MPZ128" s="214"/>
      <c r="MQA128" s="389"/>
      <c r="MQB128" s="390"/>
      <c r="MQC128" s="388"/>
      <c r="MQD128" s="214"/>
      <c r="MQE128" s="389"/>
      <c r="MQF128" s="390"/>
      <c r="MQG128" s="388"/>
      <c r="MQH128" s="214"/>
      <c r="MQI128" s="389"/>
      <c r="MQJ128" s="390"/>
      <c r="MQK128" s="388"/>
      <c r="MQL128" s="214"/>
      <c r="MQM128" s="389"/>
      <c r="MQN128" s="390"/>
      <c r="MQO128" s="388"/>
      <c r="MQP128" s="214"/>
      <c r="MQQ128" s="389"/>
      <c r="MQR128" s="390"/>
      <c r="MQS128" s="388"/>
      <c r="MQT128" s="214"/>
      <c r="MQU128" s="389"/>
      <c r="MQV128" s="390"/>
      <c r="MQW128" s="388"/>
      <c r="MQX128" s="214"/>
      <c r="MQY128" s="389"/>
      <c r="MQZ128" s="390"/>
      <c r="MRA128" s="388"/>
      <c r="MRB128" s="214"/>
      <c r="MRC128" s="389"/>
      <c r="MRD128" s="390"/>
      <c r="MRE128" s="388"/>
      <c r="MRF128" s="214"/>
      <c r="MRG128" s="389"/>
      <c r="MRH128" s="390"/>
      <c r="MRI128" s="388"/>
      <c r="MRJ128" s="214"/>
      <c r="MRK128" s="389"/>
      <c r="MRL128" s="390"/>
      <c r="MRM128" s="388"/>
      <c r="MRN128" s="214"/>
      <c r="MRO128" s="389"/>
      <c r="MRP128" s="390"/>
      <c r="MRQ128" s="388"/>
      <c r="MRR128" s="214"/>
      <c r="MRS128" s="389"/>
      <c r="MRT128" s="390"/>
      <c r="MRU128" s="388"/>
      <c r="MRV128" s="214"/>
      <c r="MRW128" s="389"/>
      <c r="MRX128" s="390"/>
      <c r="MRY128" s="388"/>
      <c r="MRZ128" s="214"/>
      <c r="MSA128" s="389"/>
      <c r="MSB128" s="390"/>
      <c r="MSC128" s="388"/>
      <c r="MSD128" s="214"/>
      <c r="MSE128" s="389"/>
      <c r="MSF128" s="390"/>
      <c r="MSG128" s="388"/>
      <c r="MSH128" s="214"/>
      <c r="MSI128" s="389"/>
      <c r="MSJ128" s="390"/>
      <c r="MSK128" s="388"/>
      <c r="MSL128" s="214"/>
      <c r="MSM128" s="389"/>
      <c r="MSN128" s="390"/>
      <c r="MSO128" s="388"/>
      <c r="MSP128" s="214"/>
      <c r="MSQ128" s="389"/>
      <c r="MSR128" s="390"/>
      <c r="MSS128" s="388"/>
      <c r="MST128" s="214"/>
      <c r="MSU128" s="389"/>
      <c r="MSV128" s="390"/>
      <c r="MSW128" s="388"/>
      <c r="MSX128" s="214"/>
      <c r="MSY128" s="389"/>
      <c r="MSZ128" s="390"/>
      <c r="MTA128" s="388"/>
      <c r="MTB128" s="214"/>
      <c r="MTC128" s="389"/>
      <c r="MTD128" s="390"/>
      <c r="MTE128" s="388"/>
      <c r="MTF128" s="214"/>
      <c r="MTG128" s="389"/>
      <c r="MTH128" s="390"/>
      <c r="MTI128" s="388"/>
      <c r="MTJ128" s="214"/>
      <c r="MTK128" s="389"/>
      <c r="MTL128" s="390"/>
      <c r="MTM128" s="388"/>
      <c r="MTN128" s="214"/>
      <c r="MTO128" s="389"/>
      <c r="MTP128" s="390"/>
      <c r="MTQ128" s="388"/>
      <c r="MTR128" s="214"/>
      <c r="MTS128" s="389"/>
      <c r="MTT128" s="390"/>
      <c r="MTU128" s="388"/>
      <c r="MTV128" s="214"/>
      <c r="MTW128" s="389"/>
      <c r="MTX128" s="390"/>
      <c r="MTY128" s="388"/>
      <c r="MTZ128" s="214"/>
      <c r="MUA128" s="389"/>
      <c r="MUB128" s="390"/>
      <c r="MUC128" s="388"/>
      <c r="MUD128" s="214"/>
      <c r="MUE128" s="389"/>
      <c r="MUF128" s="390"/>
      <c r="MUG128" s="388"/>
      <c r="MUH128" s="214"/>
      <c r="MUI128" s="389"/>
      <c r="MUJ128" s="390"/>
      <c r="MUK128" s="388"/>
      <c r="MUL128" s="214"/>
      <c r="MUM128" s="389"/>
      <c r="MUN128" s="390"/>
      <c r="MUO128" s="388"/>
      <c r="MUP128" s="214"/>
      <c r="MUQ128" s="389"/>
      <c r="MUR128" s="390"/>
      <c r="MUS128" s="388"/>
      <c r="MUT128" s="214"/>
      <c r="MUU128" s="389"/>
      <c r="MUV128" s="390"/>
      <c r="MUW128" s="388"/>
      <c r="MUX128" s="214"/>
      <c r="MUY128" s="389"/>
      <c r="MUZ128" s="390"/>
      <c r="MVA128" s="388"/>
      <c r="MVB128" s="214"/>
      <c r="MVC128" s="389"/>
      <c r="MVD128" s="390"/>
      <c r="MVE128" s="388"/>
      <c r="MVF128" s="214"/>
      <c r="MVG128" s="389"/>
      <c r="MVH128" s="390"/>
      <c r="MVI128" s="388"/>
      <c r="MVJ128" s="214"/>
      <c r="MVK128" s="389"/>
      <c r="MVL128" s="390"/>
      <c r="MVM128" s="388"/>
      <c r="MVN128" s="214"/>
      <c r="MVO128" s="389"/>
      <c r="MVP128" s="390"/>
      <c r="MVQ128" s="388"/>
      <c r="MVR128" s="214"/>
      <c r="MVS128" s="389"/>
      <c r="MVT128" s="390"/>
      <c r="MVU128" s="388"/>
      <c r="MVV128" s="214"/>
      <c r="MVW128" s="389"/>
      <c r="MVX128" s="390"/>
      <c r="MVY128" s="388"/>
      <c r="MVZ128" s="214"/>
      <c r="MWA128" s="389"/>
      <c r="MWB128" s="390"/>
      <c r="MWC128" s="388"/>
      <c r="MWD128" s="214"/>
      <c r="MWE128" s="389"/>
      <c r="MWF128" s="390"/>
      <c r="MWG128" s="388"/>
      <c r="MWH128" s="214"/>
      <c r="MWI128" s="389"/>
      <c r="MWJ128" s="390"/>
      <c r="MWK128" s="388"/>
      <c r="MWL128" s="214"/>
      <c r="MWM128" s="389"/>
      <c r="MWN128" s="390"/>
      <c r="MWO128" s="388"/>
      <c r="MWP128" s="214"/>
      <c r="MWQ128" s="389"/>
      <c r="MWR128" s="390"/>
      <c r="MWS128" s="388"/>
      <c r="MWT128" s="214"/>
      <c r="MWU128" s="389"/>
      <c r="MWV128" s="390"/>
      <c r="MWW128" s="388"/>
      <c r="MWX128" s="214"/>
      <c r="MWY128" s="389"/>
      <c r="MWZ128" s="390"/>
      <c r="MXA128" s="388"/>
      <c r="MXB128" s="214"/>
      <c r="MXC128" s="389"/>
      <c r="MXD128" s="390"/>
      <c r="MXE128" s="388"/>
      <c r="MXF128" s="214"/>
      <c r="MXG128" s="389"/>
      <c r="MXH128" s="390"/>
      <c r="MXI128" s="388"/>
      <c r="MXJ128" s="214"/>
      <c r="MXK128" s="389"/>
      <c r="MXL128" s="390"/>
      <c r="MXM128" s="388"/>
      <c r="MXN128" s="214"/>
      <c r="MXO128" s="389"/>
      <c r="MXP128" s="390"/>
      <c r="MXQ128" s="388"/>
      <c r="MXR128" s="214"/>
      <c r="MXS128" s="389"/>
      <c r="MXT128" s="390"/>
      <c r="MXU128" s="388"/>
      <c r="MXV128" s="214"/>
      <c r="MXW128" s="389"/>
      <c r="MXX128" s="390"/>
      <c r="MXY128" s="388"/>
      <c r="MXZ128" s="214"/>
      <c r="MYA128" s="389"/>
      <c r="MYB128" s="390"/>
      <c r="MYC128" s="388"/>
      <c r="MYD128" s="214"/>
      <c r="MYE128" s="389"/>
      <c r="MYF128" s="390"/>
      <c r="MYG128" s="388"/>
      <c r="MYH128" s="214"/>
      <c r="MYI128" s="389"/>
      <c r="MYJ128" s="390"/>
      <c r="MYK128" s="388"/>
      <c r="MYL128" s="214"/>
      <c r="MYM128" s="389"/>
      <c r="MYN128" s="390"/>
      <c r="MYO128" s="388"/>
      <c r="MYP128" s="214"/>
      <c r="MYQ128" s="389"/>
      <c r="MYR128" s="390"/>
      <c r="MYS128" s="388"/>
      <c r="MYT128" s="214"/>
      <c r="MYU128" s="389"/>
      <c r="MYV128" s="390"/>
      <c r="MYW128" s="388"/>
      <c r="MYX128" s="214"/>
      <c r="MYY128" s="389"/>
      <c r="MYZ128" s="390"/>
      <c r="MZA128" s="388"/>
      <c r="MZB128" s="214"/>
      <c r="MZC128" s="389"/>
      <c r="MZD128" s="390"/>
      <c r="MZE128" s="388"/>
      <c r="MZF128" s="214"/>
      <c r="MZG128" s="389"/>
      <c r="MZH128" s="390"/>
      <c r="MZI128" s="388"/>
      <c r="MZJ128" s="214"/>
      <c r="MZK128" s="389"/>
      <c r="MZL128" s="390"/>
      <c r="MZM128" s="388"/>
      <c r="MZN128" s="214"/>
      <c r="MZO128" s="389"/>
      <c r="MZP128" s="390"/>
      <c r="MZQ128" s="388"/>
      <c r="MZR128" s="214"/>
      <c r="MZS128" s="389"/>
      <c r="MZT128" s="390"/>
      <c r="MZU128" s="388"/>
      <c r="MZV128" s="214"/>
      <c r="MZW128" s="389"/>
      <c r="MZX128" s="390"/>
      <c r="MZY128" s="388"/>
      <c r="MZZ128" s="214"/>
      <c r="NAA128" s="389"/>
      <c r="NAB128" s="390"/>
      <c r="NAC128" s="388"/>
      <c r="NAD128" s="214"/>
      <c r="NAE128" s="389"/>
      <c r="NAF128" s="390"/>
      <c r="NAG128" s="388"/>
      <c r="NAH128" s="214"/>
      <c r="NAI128" s="389"/>
      <c r="NAJ128" s="390"/>
      <c r="NAK128" s="388"/>
      <c r="NAL128" s="214"/>
      <c r="NAM128" s="389"/>
      <c r="NAN128" s="390"/>
      <c r="NAO128" s="388"/>
      <c r="NAP128" s="214"/>
      <c r="NAQ128" s="389"/>
      <c r="NAR128" s="390"/>
      <c r="NAS128" s="388"/>
      <c r="NAT128" s="214"/>
      <c r="NAU128" s="389"/>
      <c r="NAV128" s="390"/>
      <c r="NAW128" s="388"/>
      <c r="NAX128" s="214"/>
      <c r="NAY128" s="389"/>
      <c r="NAZ128" s="390"/>
      <c r="NBA128" s="388"/>
      <c r="NBB128" s="214"/>
      <c r="NBC128" s="389"/>
      <c r="NBD128" s="390"/>
      <c r="NBE128" s="388"/>
      <c r="NBF128" s="214"/>
      <c r="NBG128" s="389"/>
      <c r="NBH128" s="390"/>
      <c r="NBI128" s="388"/>
      <c r="NBJ128" s="214"/>
      <c r="NBK128" s="389"/>
      <c r="NBL128" s="390"/>
      <c r="NBM128" s="388"/>
      <c r="NBN128" s="214"/>
      <c r="NBO128" s="389"/>
      <c r="NBP128" s="390"/>
      <c r="NBQ128" s="388"/>
      <c r="NBR128" s="214"/>
      <c r="NBS128" s="389"/>
      <c r="NBT128" s="390"/>
      <c r="NBU128" s="388"/>
      <c r="NBV128" s="214"/>
      <c r="NBW128" s="389"/>
      <c r="NBX128" s="390"/>
      <c r="NBY128" s="388"/>
      <c r="NBZ128" s="214"/>
      <c r="NCA128" s="389"/>
      <c r="NCB128" s="390"/>
      <c r="NCC128" s="388"/>
      <c r="NCD128" s="214"/>
      <c r="NCE128" s="389"/>
      <c r="NCF128" s="390"/>
      <c r="NCG128" s="388"/>
      <c r="NCH128" s="214"/>
      <c r="NCI128" s="389"/>
      <c r="NCJ128" s="390"/>
      <c r="NCK128" s="388"/>
      <c r="NCL128" s="214"/>
      <c r="NCM128" s="389"/>
      <c r="NCN128" s="390"/>
      <c r="NCO128" s="388"/>
      <c r="NCP128" s="214"/>
      <c r="NCQ128" s="389"/>
      <c r="NCR128" s="390"/>
      <c r="NCS128" s="388"/>
      <c r="NCT128" s="214"/>
      <c r="NCU128" s="389"/>
      <c r="NCV128" s="390"/>
      <c r="NCW128" s="388"/>
      <c r="NCX128" s="214"/>
      <c r="NCY128" s="389"/>
      <c r="NCZ128" s="390"/>
      <c r="NDA128" s="388"/>
      <c r="NDB128" s="214"/>
      <c r="NDC128" s="389"/>
      <c r="NDD128" s="390"/>
      <c r="NDE128" s="388"/>
      <c r="NDF128" s="214"/>
      <c r="NDG128" s="389"/>
      <c r="NDH128" s="390"/>
      <c r="NDI128" s="388"/>
      <c r="NDJ128" s="214"/>
      <c r="NDK128" s="389"/>
      <c r="NDL128" s="390"/>
      <c r="NDM128" s="388"/>
      <c r="NDN128" s="214"/>
      <c r="NDO128" s="389"/>
      <c r="NDP128" s="390"/>
      <c r="NDQ128" s="388"/>
      <c r="NDR128" s="214"/>
      <c r="NDS128" s="389"/>
      <c r="NDT128" s="390"/>
      <c r="NDU128" s="388"/>
      <c r="NDV128" s="214"/>
      <c r="NDW128" s="389"/>
      <c r="NDX128" s="390"/>
      <c r="NDY128" s="388"/>
      <c r="NDZ128" s="214"/>
      <c r="NEA128" s="389"/>
      <c r="NEB128" s="390"/>
      <c r="NEC128" s="388"/>
      <c r="NED128" s="214"/>
      <c r="NEE128" s="389"/>
      <c r="NEF128" s="390"/>
      <c r="NEG128" s="388"/>
      <c r="NEH128" s="214"/>
      <c r="NEI128" s="389"/>
      <c r="NEJ128" s="390"/>
      <c r="NEK128" s="388"/>
      <c r="NEL128" s="214"/>
      <c r="NEM128" s="389"/>
      <c r="NEN128" s="390"/>
      <c r="NEO128" s="388"/>
      <c r="NEP128" s="214"/>
      <c r="NEQ128" s="389"/>
      <c r="NER128" s="390"/>
      <c r="NES128" s="388"/>
      <c r="NET128" s="214"/>
      <c r="NEU128" s="389"/>
      <c r="NEV128" s="390"/>
      <c r="NEW128" s="388"/>
      <c r="NEX128" s="214"/>
      <c r="NEY128" s="389"/>
      <c r="NEZ128" s="390"/>
      <c r="NFA128" s="388"/>
      <c r="NFB128" s="214"/>
      <c r="NFC128" s="389"/>
      <c r="NFD128" s="390"/>
      <c r="NFE128" s="388"/>
      <c r="NFF128" s="214"/>
      <c r="NFG128" s="389"/>
      <c r="NFH128" s="390"/>
      <c r="NFI128" s="388"/>
      <c r="NFJ128" s="214"/>
      <c r="NFK128" s="389"/>
      <c r="NFL128" s="390"/>
      <c r="NFM128" s="388"/>
      <c r="NFN128" s="214"/>
      <c r="NFO128" s="389"/>
      <c r="NFP128" s="390"/>
      <c r="NFQ128" s="388"/>
      <c r="NFR128" s="214"/>
      <c r="NFS128" s="389"/>
      <c r="NFT128" s="390"/>
      <c r="NFU128" s="388"/>
      <c r="NFV128" s="214"/>
      <c r="NFW128" s="389"/>
      <c r="NFX128" s="390"/>
      <c r="NFY128" s="388"/>
      <c r="NFZ128" s="214"/>
      <c r="NGA128" s="389"/>
      <c r="NGB128" s="390"/>
      <c r="NGC128" s="388"/>
      <c r="NGD128" s="214"/>
      <c r="NGE128" s="389"/>
      <c r="NGF128" s="390"/>
      <c r="NGG128" s="388"/>
      <c r="NGH128" s="214"/>
      <c r="NGI128" s="389"/>
      <c r="NGJ128" s="390"/>
      <c r="NGK128" s="388"/>
      <c r="NGL128" s="214"/>
      <c r="NGM128" s="389"/>
      <c r="NGN128" s="390"/>
      <c r="NGO128" s="388"/>
      <c r="NGP128" s="214"/>
      <c r="NGQ128" s="389"/>
      <c r="NGR128" s="390"/>
      <c r="NGS128" s="388"/>
      <c r="NGT128" s="214"/>
      <c r="NGU128" s="389"/>
      <c r="NGV128" s="390"/>
      <c r="NGW128" s="388"/>
      <c r="NGX128" s="214"/>
      <c r="NGY128" s="389"/>
      <c r="NGZ128" s="390"/>
      <c r="NHA128" s="388"/>
      <c r="NHB128" s="214"/>
      <c r="NHC128" s="389"/>
      <c r="NHD128" s="390"/>
      <c r="NHE128" s="388"/>
      <c r="NHF128" s="214"/>
      <c r="NHG128" s="389"/>
      <c r="NHH128" s="390"/>
      <c r="NHI128" s="388"/>
      <c r="NHJ128" s="214"/>
      <c r="NHK128" s="389"/>
      <c r="NHL128" s="390"/>
      <c r="NHM128" s="388"/>
      <c r="NHN128" s="214"/>
      <c r="NHO128" s="389"/>
      <c r="NHP128" s="390"/>
      <c r="NHQ128" s="388"/>
      <c r="NHR128" s="214"/>
      <c r="NHS128" s="389"/>
      <c r="NHT128" s="390"/>
      <c r="NHU128" s="388"/>
      <c r="NHV128" s="214"/>
      <c r="NHW128" s="389"/>
      <c r="NHX128" s="390"/>
      <c r="NHY128" s="388"/>
      <c r="NHZ128" s="214"/>
      <c r="NIA128" s="389"/>
      <c r="NIB128" s="390"/>
      <c r="NIC128" s="388"/>
      <c r="NID128" s="214"/>
      <c r="NIE128" s="389"/>
      <c r="NIF128" s="390"/>
      <c r="NIG128" s="388"/>
      <c r="NIH128" s="214"/>
      <c r="NII128" s="389"/>
      <c r="NIJ128" s="390"/>
      <c r="NIK128" s="388"/>
      <c r="NIL128" s="214"/>
      <c r="NIM128" s="389"/>
      <c r="NIN128" s="390"/>
      <c r="NIO128" s="388"/>
      <c r="NIP128" s="214"/>
      <c r="NIQ128" s="389"/>
      <c r="NIR128" s="390"/>
      <c r="NIS128" s="388"/>
      <c r="NIT128" s="214"/>
      <c r="NIU128" s="389"/>
      <c r="NIV128" s="390"/>
      <c r="NIW128" s="388"/>
      <c r="NIX128" s="214"/>
      <c r="NIY128" s="389"/>
      <c r="NIZ128" s="390"/>
      <c r="NJA128" s="388"/>
      <c r="NJB128" s="214"/>
      <c r="NJC128" s="389"/>
      <c r="NJD128" s="390"/>
      <c r="NJE128" s="388"/>
      <c r="NJF128" s="214"/>
      <c r="NJG128" s="389"/>
      <c r="NJH128" s="390"/>
      <c r="NJI128" s="388"/>
      <c r="NJJ128" s="214"/>
      <c r="NJK128" s="389"/>
      <c r="NJL128" s="390"/>
      <c r="NJM128" s="388"/>
      <c r="NJN128" s="214"/>
      <c r="NJO128" s="389"/>
      <c r="NJP128" s="390"/>
      <c r="NJQ128" s="388"/>
      <c r="NJR128" s="214"/>
      <c r="NJS128" s="389"/>
      <c r="NJT128" s="390"/>
      <c r="NJU128" s="388"/>
      <c r="NJV128" s="214"/>
      <c r="NJW128" s="389"/>
      <c r="NJX128" s="390"/>
      <c r="NJY128" s="388"/>
      <c r="NJZ128" s="214"/>
      <c r="NKA128" s="389"/>
      <c r="NKB128" s="390"/>
      <c r="NKC128" s="388"/>
      <c r="NKD128" s="214"/>
      <c r="NKE128" s="389"/>
      <c r="NKF128" s="390"/>
      <c r="NKG128" s="388"/>
      <c r="NKH128" s="214"/>
      <c r="NKI128" s="389"/>
      <c r="NKJ128" s="390"/>
      <c r="NKK128" s="388"/>
      <c r="NKL128" s="214"/>
      <c r="NKM128" s="389"/>
      <c r="NKN128" s="390"/>
      <c r="NKO128" s="388"/>
      <c r="NKP128" s="214"/>
      <c r="NKQ128" s="389"/>
      <c r="NKR128" s="390"/>
      <c r="NKS128" s="388"/>
      <c r="NKT128" s="214"/>
      <c r="NKU128" s="389"/>
      <c r="NKV128" s="390"/>
      <c r="NKW128" s="388"/>
      <c r="NKX128" s="214"/>
      <c r="NKY128" s="389"/>
      <c r="NKZ128" s="390"/>
      <c r="NLA128" s="388"/>
      <c r="NLB128" s="214"/>
      <c r="NLC128" s="389"/>
      <c r="NLD128" s="390"/>
      <c r="NLE128" s="388"/>
      <c r="NLF128" s="214"/>
      <c r="NLG128" s="389"/>
      <c r="NLH128" s="390"/>
      <c r="NLI128" s="388"/>
      <c r="NLJ128" s="214"/>
      <c r="NLK128" s="389"/>
      <c r="NLL128" s="390"/>
      <c r="NLM128" s="388"/>
      <c r="NLN128" s="214"/>
      <c r="NLO128" s="389"/>
      <c r="NLP128" s="390"/>
      <c r="NLQ128" s="388"/>
      <c r="NLR128" s="214"/>
      <c r="NLS128" s="389"/>
      <c r="NLT128" s="390"/>
      <c r="NLU128" s="388"/>
      <c r="NLV128" s="214"/>
      <c r="NLW128" s="389"/>
      <c r="NLX128" s="390"/>
      <c r="NLY128" s="388"/>
      <c r="NLZ128" s="214"/>
      <c r="NMA128" s="389"/>
      <c r="NMB128" s="390"/>
      <c r="NMC128" s="388"/>
      <c r="NMD128" s="214"/>
      <c r="NME128" s="389"/>
      <c r="NMF128" s="390"/>
      <c r="NMG128" s="388"/>
      <c r="NMH128" s="214"/>
      <c r="NMI128" s="389"/>
      <c r="NMJ128" s="390"/>
      <c r="NMK128" s="388"/>
      <c r="NML128" s="214"/>
      <c r="NMM128" s="389"/>
      <c r="NMN128" s="390"/>
      <c r="NMO128" s="388"/>
      <c r="NMP128" s="214"/>
      <c r="NMQ128" s="389"/>
      <c r="NMR128" s="390"/>
      <c r="NMS128" s="388"/>
      <c r="NMT128" s="214"/>
      <c r="NMU128" s="389"/>
      <c r="NMV128" s="390"/>
      <c r="NMW128" s="388"/>
      <c r="NMX128" s="214"/>
      <c r="NMY128" s="389"/>
      <c r="NMZ128" s="390"/>
      <c r="NNA128" s="388"/>
      <c r="NNB128" s="214"/>
      <c r="NNC128" s="389"/>
      <c r="NND128" s="390"/>
      <c r="NNE128" s="388"/>
      <c r="NNF128" s="214"/>
      <c r="NNG128" s="389"/>
      <c r="NNH128" s="390"/>
      <c r="NNI128" s="388"/>
      <c r="NNJ128" s="214"/>
      <c r="NNK128" s="389"/>
      <c r="NNL128" s="390"/>
      <c r="NNM128" s="388"/>
      <c r="NNN128" s="214"/>
      <c r="NNO128" s="389"/>
      <c r="NNP128" s="390"/>
      <c r="NNQ128" s="388"/>
      <c r="NNR128" s="214"/>
      <c r="NNS128" s="389"/>
      <c r="NNT128" s="390"/>
      <c r="NNU128" s="388"/>
      <c r="NNV128" s="214"/>
      <c r="NNW128" s="389"/>
      <c r="NNX128" s="390"/>
      <c r="NNY128" s="388"/>
      <c r="NNZ128" s="214"/>
      <c r="NOA128" s="389"/>
      <c r="NOB128" s="390"/>
      <c r="NOC128" s="388"/>
      <c r="NOD128" s="214"/>
      <c r="NOE128" s="389"/>
      <c r="NOF128" s="390"/>
      <c r="NOG128" s="388"/>
      <c r="NOH128" s="214"/>
      <c r="NOI128" s="389"/>
      <c r="NOJ128" s="390"/>
      <c r="NOK128" s="388"/>
      <c r="NOL128" s="214"/>
      <c r="NOM128" s="389"/>
      <c r="NON128" s="390"/>
      <c r="NOO128" s="388"/>
      <c r="NOP128" s="214"/>
      <c r="NOQ128" s="389"/>
      <c r="NOR128" s="390"/>
      <c r="NOS128" s="388"/>
      <c r="NOT128" s="214"/>
      <c r="NOU128" s="389"/>
      <c r="NOV128" s="390"/>
      <c r="NOW128" s="388"/>
      <c r="NOX128" s="214"/>
      <c r="NOY128" s="389"/>
      <c r="NOZ128" s="390"/>
      <c r="NPA128" s="388"/>
      <c r="NPB128" s="214"/>
      <c r="NPC128" s="389"/>
      <c r="NPD128" s="390"/>
      <c r="NPE128" s="388"/>
      <c r="NPF128" s="214"/>
      <c r="NPG128" s="389"/>
      <c r="NPH128" s="390"/>
      <c r="NPI128" s="388"/>
      <c r="NPJ128" s="214"/>
      <c r="NPK128" s="389"/>
      <c r="NPL128" s="390"/>
      <c r="NPM128" s="388"/>
      <c r="NPN128" s="214"/>
      <c r="NPO128" s="389"/>
      <c r="NPP128" s="390"/>
      <c r="NPQ128" s="388"/>
      <c r="NPR128" s="214"/>
      <c r="NPS128" s="389"/>
      <c r="NPT128" s="390"/>
      <c r="NPU128" s="388"/>
      <c r="NPV128" s="214"/>
      <c r="NPW128" s="389"/>
      <c r="NPX128" s="390"/>
      <c r="NPY128" s="388"/>
      <c r="NPZ128" s="214"/>
      <c r="NQA128" s="389"/>
      <c r="NQB128" s="390"/>
      <c r="NQC128" s="388"/>
      <c r="NQD128" s="214"/>
      <c r="NQE128" s="389"/>
      <c r="NQF128" s="390"/>
      <c r="NQG128" s="388"/>
      <c r="NQH128" s="214"/>
      <c r="NQI128" s="389"/>
      <c r="NQJ128" s="390"/>
      <c r="NQK128" s="388"/>
      <c r="NQL128" s="214"/>
      <c r="NQM128" s="389"/>
      <c r="NQN128" s="390"/>
      <c r="NQO128" s="388"/>
      <c r="NQP128" s="214"/>
      <c r="NQQ128" s="389"/>
      <c r="NQR128" s="390"/>
      <c r="NQS128" s="388"/>
      <c r="NQT128" s="214"/>
      <c r="NQU128" s="389"/>
      <c r="NQV128" s="390"/>
      <c r="NQW128" s="388"/>
      <c r="NQX128" s="214"/>
      <c r="NQY128" s="389"/>
      <c r="NQZ128" s="390"/>
      <c r="NRA128" s="388"/>
      <c r="NRB128" s="214"/>
      <c r="NRC128" s="389"/>
      <c r="NRD128" s="390"/>
      <c r="NRE128" s="388"/>
      <c r="NRF128" s="214"/>
      <c r="NRG128" s="389"/>
      <c r="NRH128" s="390"/>
      <c r="NRI128" s="388"/>
      <c r="NRJ128" s="214"/>
      <c r="NRK128" s="389"/>
      <c r="NRL128" s="390"/>
      <c r="NRM128" s="388"/>
      <c r="NRN128" s="214"/>
      <c r="NRO128" s="389"/>
      <c r="NRP128" s="390"/>
      <c r="NRQ128" s="388"/>
      <c r="NRR128" s="214"/>
      <c r="NRS128" s="389"/>
      <c r="NRT128" s="390"/>
      <c r="NRU128" s="388"/>
      <c r="NRV128" s="214"/>
      <c r="NRW128" s="389"/>
      <c r="NRX128" s="390"/>
      <c r="NRY128" s="388"/>
      <c r="NRZ128" s="214"/>
      <c r="NSA128" s="389"/>
      <c r="NSB128" s="390"/>
      <c r="NSC128" s="388"/>
      <c r="NSD128" s="214"/>
      <c r="NSE128" s="389"/>
      <c r="NSF128" s="390"/>
      <c r="NSG128" s="388"/>
      <c r="NSH128" s="214"/>
      <c r="NSI128" s="389"/>
      <c r="NSJ128" s="390"/>
      <c r="NSK128" s="388"/>
      <c r="NSL128" s="214"/>
      <c r="NSM128" s="389"/>
      <c r="NSN128" s="390"/>
      <c r="NSO128" s="388"/>
      <c r="NSP128" s="214"/>
      <c r="NSQ128" s="389"/>
      <c r="NSR128" s="390"/>
      <c r="NSS128" s="388"/>
      <c r="NST128" s="214"/>
      <c r="NSU128" s="389"/>
      <c r="NSV128" s="390"/>
      <c r="NSW128" s="388"/>
      <c r="NSX128" s="214"/>
      <c r="NSY128" s="389"/>
      <c r="NSZ128" s="390"/>
      <c r="NTA128" s="388"/>
      <c r="NTB128" s="214"/>
      <c r="NTC128" s="389"/>
      <c r="NTD128" s="390"/>
      <c r="NTE128" s="388"/>
      <c r="NTF128" s="214"/>
      <c r="NTG128" s="389"/>
      <c r="NTH128" s="390"/>
      <c r="NTI128" s="388"/>
      <c r="NTJ128" s="214"/>
      <c r="NTK128" s="389"/>
      <c r="NTL128" s="390"/>
      <c r="NTM128" s="388"/>
      <c r="NTN128" s="214"/>
      <c r="NTO128" s="389"/>
      <c r="NTP128" s="390"/>
      <c r="NTQ128" s="388"/>
      <c r="NTR128" s="214"/>
      <c r="NTS128" s="389"/>
      <c r="NTT128" s="390"/>
      <c r="NTU128" s="388"/>
      <c r="NTV128" s="214"/>
      <c r="NTW128" s="389"/>
      <c r="NTX128" s="390"/>
      <c r="NTY128" s="388"/>
      <c r="NTZ128" s="214"/>
      <c r="NUA128" s="389"/>
      <c r="NUB128" s="390"/>
      <c r="NUC128" s="388"/>
      <c r="NUD128" s="214"/>
      <c r="NUE128" s="389"/>
      <c r="NUF128" s="390"/>
      <c r="NUG128" s="388"/>
      <c r="NUH128" s="214"/>
      <c r="NUI128" s="389"/>
      <c r="NUJ128" s="390"/>
      <c r="NUK128" s="388"/>
      <c r="NUL128" s="214"/>
      <c r="NUM128" s="389"/>
      <c r="NUN128" s="390"/>
      <c r="NUO128" s="388"/>
      <c r="NUP128" s="214"/>
      <c r="NUQ128" s="389"/>
      <c r="NUR128" s="390"/>
      <c r="NUS128" s="388"/>
      <c r="NUT128" s="214"/>
      <c r="NUU128" s="389"/>
      <c r="NUV128" s="390"/>
      <c r="NUW128" s="388"/>
      <c r="NUX128" s="214"/>
      <c r="NUY128" s="389"/>
      <c r="NUZ128" s="390"/>
      <c r="NVA128" s="388"/>
      <c r="NVB128" s="214"/>
      <c r="NVC128" s="389"/>
      <c r="NVD128" s="390"/>
      <c r="NVE128" s="388"/>
      <c r="NVF128" s="214"/>
      <c r="NVG128" s="389"/>
      <c r="NVH128" s="390"/>
      <c r="NVI128" s="388"/>
      <c r="NVJ128" s="214"/>
      <c r="NVK128" s="389"/>
      <c r="NVL128" s="390"/>
      <c r="NVM128" s="388"/>
      <c r="NVN128" s="214"/>
      <c r="NVO128" s="389"/>
      <c r="NVP128" s="390"/>
      <c r="NVQ128" s="388"/>
      <c r="NVR128" s="214"/>
      <c r="NVS128" s="389"/>
      <c r="NVT128" s="390"/>
      <c r="NVU128" s="388"/>
      <c r="NVV128" s="214"/>
      <c r="NVW128" s="389"/>
      <c r="NVX128" s="390"/>
      <c r="NVY128" s="388"/>
      <c r="NVZ128" s="214"/>
      <c r="NWA128" s="389"/>
      <c r="NWB128" s="390"/>
      <c r="NWC128" s="388"/>
      <c r="NWD128" s="214"/>
      <c r="NWE128" s="389"/>
      <c r="NWF128" s="390"/>
      <c r="NWG128" s="388"/>
      <c r="NWH128" s="214"/>
      <c r="NWI128" s="389"/>
      <c r="NWJ128" s="390"/>
      <c r="NWK128" s="388"/>
      <c r="NWL128" s="214"/>
      <c r="NWM128" s="389"/>
      <c r="NWN128" s="390"/>
      <c r="NWO128" s="388"/>
      <c r="NWP128" s="214"/>
      <c r="NWQ128" s="389"/>
      <c r="NWR128" s="390"/>
      <c r="NWS128" s="388"/>
      <c r="NWT128" s="214"/>
      <c r="NWU128" s="389"/>
      <c r="NWV128" s="390"/>
      <c r="NWW128" s="388"/>
      <c r="NWX128" s="214"/>
      <c r="NWY128" s="389"/>
      <c r="NWZ128" s="390"/>
      <c r="NXA128" s="388"/>
      <c r="NXB128" s="214"/>
      <c r="NXC128" s="389"/>
      <c r="NXD128" s="390"/>
      <c r="NXE128" s="388"/>
      <c r="NXF128" s="214"/>
      <c r="NXG128" s="389"/>
      <c r="NXH128" s="390"/>
      <c r="NXI128" s="388"/>
      <c r="NXJ128" s="214"/>
      <c r="NXK128" s="389"/>
      <c r="NXL128" s="390"/>
      <c r="NXM128" s="388"/>
      <c r="NXN128" s="214"/>
      <c r="NXO128" s="389"/>
      <c r="NXP128" s="390"/>
      <c r="NXQ128" s="388"/>
      <c r="NXR128" s="214"/>
      <c r="NXS128" s="389"/>
      <c r="NXT128" s="390"/>
      <c r="NXU128" s="388"/>
      <c r="NXV128" s="214"/>
      <c r="NXW128" s="389"/>
      <c r="NXX128" s="390"/>
      <c r="NXY128" s="388"/>
      <c r="NXZ128" s="214"/>
      <c r="NYA128" s="389"/>
      <c r="NYB128" s="390"/>
      <c r="NYC128" s="388"/>
      <c r="NYD128" s="214"/>
      <c r="NYE128" s="389"/>
      <c r="NYF128" s="390"/>
      <c r="NYG128" s="388"/>
      <c r="NYH128" s="214"/>
      <c r="NYI128" s="389"/>
      <c r="NYJ128" s="390"/>
      <c r="NYK128" s="388"/>
      <c r="NYL128" s="214"/>
      <c r="NYM128" s="389"/>
      <c r="NYN128" s="390"/>
      <c r="NYO128" s="388"/>
      <c r="NYP128" s="214"/>
      <c r="NYQ128" s="389"/>
      <c r="NYR128" s="390"/>
      <c r="NYS128" s="388"/>
      <c r="NYT128" s="214"/>
      <c r="NYU128" s="389"/>
      <c r="NYV128" s="390"/>
      <c r="NYW128" s="388"/>
      <c r="NYX128" s="214"/>
      <c r="NYY128" s="389"/>
      <c r="NYZ128" s="390"/>
      <c r="NZA128" s="388"/>
      <c r="NZB128" s="214"/>
      <c r="NZC128" s="389"/>
      <c r="NZD128" s="390"/>
      <c r="NZE128" s="388"/>
      <c r="NZF128" s="214"/>
      <c r="NZG128" s="389"/>
      <c r="NZH128" s="390"/>
      <c r="NZI128" s="388"/>
      <c r="NZJ128" s="214"/>
      <c r="NZK128" s="389"/>
      <c r="NZL128" s="390"/>
      <c r="NZM128" s="388"/>
      <c r="NZN128" s="214"/>
      <c r="NZO128" s="389"/>
      <c r="NZP128" s="390"/>
      <c r="NZQ128" s="388"/>
      <c r="NZR128" s="214"/>
      <c r="NZS128" s="389"/>
      <c r="NZT128" s="390"/>
      <c r="NZU128" s="388"/>
      <c r="NZV128" s="214"/>
      <c r="NZW128" s="389"/>
      <c r="NZX128" s="390"/>
      <c r="NZY128" s="388"/>
      <c r="NZZ128" s="214"/>
      <c r="OAA128" s="389"/>
      <c r="OAB128" s="390"/>
      <c r="OAC128" s="388"/>
      <c r="OAD128" s="214"/>
      <c r="OAE128" s="389"/>
      <c r="OAF128" s="390"/>
      <c r="OAG128" s="388"/>
      <c r="OAH128" s="214"/>
      <c r="OAI128" s="389"/>
      <c r="OAJ128" s="390"/>
      <c r="OAK128" s="388"/>
      <c r="OAL128" s="214"/>
      <c r="OAM128" s="389"/>
      <c r="OAN128" s="390"/>
      <c r="OAO128" s="388"/>
      <c r="OAP128" s="214"/>
      <c r="OAQ128" s="389"/>
      <c r="OAR128" s="390"/>
      <c r="OAS128" s="388"/>
      <c r="OAT128" s="214"/>
      <c r="OAU128" s="389"/>
      <c r="OAV128" s="390"/>
      <c r="OAW128" s="388"/>
      <c r="OAX128" s="214"/>
      <c r="OAY128" s="389"/>
      <c r="OAZ128" s="390"/>
      <c r="OBA128" s="388"/>
      <c r="OBB128" s="214"/>
      <c r="OBC128" s="389"/>
      <c r="OBD128" s="390"/>
      <c r="OBE128" s="388"/>
      <c r="OBF128" s="214"/>
      <c r="OBG128" s="389"/>
      <c r="OBH128" s="390"/>
      <c r="OBI128" s="388"/>
      <c r="OBJ128" s="214"/>
      <c r="OBK128" s="389"/>
      <c r="OBL128" s="390"/>
      <c r="OBM128" s="388"/>
      <c r="OBN128" s="214"/>
      <c r="OBO128" s="389"/>
      <c r="OBP128" s="390"/>
      <c r="OBQ128" s="388"/>
      <c r="OBR128" s="214"/>
      <c r="OBS128" s="389"/>
      <c r="OBT128" s="390"/>
      <c r="OBU128" s="388"/>
      <c r="OBV128" s="214"/>
      <c r="OBW128" s="389"/>
      <c r="OBX128" s="390"/>
      <c r="OBY128" s="388"/>
      <c r="OBZ128" s="214"/>
      <c r="OCA128" s="389"/>
      <c r="OCB128" s="390"/>
      <c r="OCC128" s="388"/>
      <c r="OCD128" s="214"/>
      <c r="OCE128" s="389"/>
      <c r="OCF128" s="390"/>
      <c r="OCG128" s="388"/>
      <c r="OCH128" s="214"/>
      <c r="OCI128" s="389"/>
      <c r="OCJ128" s="390"/>
      <c r="OCK128" s="388"/>
      <c r="OCL128" s="214"/>
      <c r="OCM128" s="389"/>
      <c r="OCN128" s="390"/>
      <c r="OCO128" s="388"/>
      <c r="OCP128" s="214"/>
      <c r="OCQ128" s="389"/>
      <c r="OCR128" s="390"/>
      <c r="OCS128" s="388"/>
      <c r="OCT128" s="214"/>
      <c r="OCU128" s="389"/>
      <c r="OCV128" s="390"/>
      <c r="OCW128" s="388"/>
      <c r="OCX128" s="214"/>
      <c r="OCY128" s="389"/>
      <c r="OCZ128" s="390"/>
      <c r="ODA128" s="388"/>
      <c r="ODB128" s="214"/>
      <c r="ODC128" s="389"/>
      <c r="ODD128" s="390"/>
      <c r="ODE128" s="388"/>
      <c r="ODF128" s="214"/>
      <c r="ODG128" s="389"/>
      <c r="ODH128" s="390"/>
      <c r="ODI128" s="388"/>
      <c r="ODJ128" s="214"/>
      <c r="ODK128" s="389"/>
      <c r="ODL128" s="390"/>
      <c r="ODM128" s="388"/>
      <c r="ODN128" s="214"/>
      <c r="ODO128" s="389"/>
      <c r="ODP128" s="390"/>
      <c r="ODQ128" s="388"/>
      <c r="ODR128" s="214"/>
      <c r="ODS128" s="389"/>
      <c r="ODT128" s="390"/>
      <c r="ODU128" s="388"/>
      <c r="ODV128" s="214"/>
      <c r="ODW128" s="389"/>
      <c r="ODX128" s="390"/>
      <c r="ODY128" s="388"/>
      <c r="ODZ128" s="214"/>
      <c r="OEA128" s="389"/>
      <c r="OEB128" s="390"/>
      <c r="OEC128" s="388"/>
      <c r="OED128" s="214"/>
      <c r="OEE128" s="389"/>
      <c r="OEF128" s="390"/>
      <c r="OEG128" s="388"/>
      <c r="OEH128" s="214"/>
      <c r="OEI128" s="389"/>
      <c r="OEJ128" s="390"/>
      <c r="OEK128" s="388"/>
      <c r="OEL128" s="214"/>
      <c r="OEM128" s="389"/>
      <c r="OEN128" s="390"/>
      <c r="OEO128" s="388"/>
      <c r="OEP128" s="214"/>
      <c r="OEQ128" s="389"/>
      <c r="OER128" s="390"/>
      <c r="OES128" s="388"/>
      <c r="OET128" s="214"/>
      <c r="OEU128" s="389"/>
      <c r="OEV128" s="390"/>
      <c r="OEW128" s="388"/>
      <c r="OEX128" s="214"/>
      <c r="OEY128" s="389"/>
      <c r="OEZ128" s="390"/>
      <c r="OFA128" s="388"/>
      <c r="OFB128" s="214"/>
      <c r="OFC128" s="389"/>
      <c r="OFD128" s="390"/>
      <c r="OFE128" s="388"/>
      <c r="OFF128" s="214"/>
      <c r="OFG128" s="389"/>
      <c r="OFH128" s="390"/>
      <c r="OFI128" s="388"/>
      <c r="OFJ128" s="214"/>
      <c r="OFK128" s="389"/>
      <c r="OFL128" s="390"/>
      <c r="OFM128" s="388"/>
      <c r="OFN128" s="214"/>
      <c r="OFO128" s="389"/>
      <c r="OFP128" s="390"/>
      <c r="OFQ128" s="388"/>
      <c r="OFR128" s="214"/>
      <c r="OFS128" s="389"/>
      <c r="OFT128" s="390"/>
      <c r="OFU128" s="388"/>
      <c r="OFV128" s="214"/>
      <c r="OFW128" s="389"/>
      <c r="OFX128" s="390"/>
      <c r="OFY128" s="388"/>
      <c r="OFZ128" s="214"/>
      <c r="OGA128" s="389"/>
      <c r="OGB128" s="390"/>
      <c r="OGC128" s="388"/>
      <c r="OGD128" s="214"/>
      <c r="OGE128" s="389"/>
      <c r="OGF128" s="390"/>
      <c r="OGG128" s="388"/>
      <c r="OGH128" s="214"/>
      <c r="OGI128" s="389"/>
      <c r="OGJ128" s="390"/>
      <c r="OGK128" s="388"/>
      <c r="OGL128" s="214"/>
      <c r="OGM128" s="389"/>
      <c r="OGN128" s="390"/>
      <c r="OGO128" s="388"/>
      <c r="OGP128" s="214"/>
      <c r="OGQ128" s="389"/>
      <c r="OGR128" s="390"/>
      <c r="OGS128" s="388"/>
      <c r="OGT128" s="214"/>
      <c r="OGU128" s="389"/>
      <c r="OGV128" s="390"/>
      <c r="OGW128" s="388"/>
      <c r="OGX128" s="214"/>
      <c r="OGY128" s="389"/>
      <c r="OGZ128" s="390"/>
      <c r="OHA128" s="388"/>
      <c r="OHB128" s="214"/>
      <c r="OHC128" s="389"/>
      <c r="OHD128" s="390"/>
      <c r="OHE128" s="388"/>
      <c r="OHF128" s="214"/>
      <c r="OHG128" s="389"/>
      <c r="OHH128" s="390"/>
      <c r="OHI128" s="388"/>
      <c r="OHJ128" s="214"/>
      <c r="OHK128" s="389"/>
      <c r="OHL128" s="390"/>
      <c r="OHM128" s="388"/>
      <c r="OHN128" s="214"/>
      <c r="OHO128" s="389"/>
      <c r="OHP128" s="390"/>
      <c r="OHQ128" s="388"/>
      <c r="OHR128" s="214"/>
      <c r="OHS128" s="389"/>
      <c r="OHT128" s="390"/>
      <c r="OHU128" s="388"/>
      <c r="OHV128" s="214"/>
      <c r="OHW128" s="389"/>
      <c r="OHX128" s="390"/>
      <c r="OHY128" s="388"/>
      <c r="OHZ128" s="214"/>
      <c r="OIA128" s="389"/>
      <c r="OIB128" s="390"/>
      <c r="OIC128" s="388"/>
      <c r="OID128" s="214"/>
      <c r="OIE128" s="389"/>
      <c r="OIF128" s="390"/>
      <c r="OIG128" s="388"/>
      <c r="OIH128" s="214"/>
      <c r="OII128" s="389"/>
      <c r="OIJ128" s="390"/>
      <c r="OIK128" s="388"/>
      <c r="OIL128" s="214"/>
      <c r="OIM128" s="389"/>
      <c r="OIN128" s="390"/>
      <c r="OIO128" s="388"/>
      <c r="OIP128" s="214"/>
      <c r="OIQ128" s="389"/>
      <c r="OIR128" s="390"/>
      <c r="OIS128" s="388"/>
      <c r="OIT128" s="214"/>
      <c r="OIU128" s="389"/>
      <c r="OIV128" s="390"/>
      <c r="OIW128" s="388"/>
      <c r="OIX128" s="214"/>
      <c r="OIY128" s="389"/>
      <c r="OIZ128" s="390"/>
      <c r="OJA128" s="388"/>
      <c r="OJB128" s="214"/>
      <c r="OJC128" s="389"/>
      <c r="OJD128" s="390"/>
      <c r="OJE128" s="388"/>
      <c r="OJF128" s="214"/>
      <c r="OJG128" s="389"/>
      <c r="OJH128" s="390"/>
      <c r="OJI128" s="388"/>
      <c r="OJJ128" s="214"/>
      <c r="OJK128" s="389"/>
      <c r="OJL128" s="390"/>
      <c r="OJM128" s="388"/>
      <c r="OJN128" s="214"/>
      <c r="OJO128" s="389"/>
      <c r="OJP128" s="390"/>
      <c r="OJQ128" s="388"/>
      <c r="OJR128" s="214"/>
      <c r="OJS128" s="389"/>
      <c r="OJT128" s="390"/>
      <c r="OJU128" s="388"/>
      <c r="OJV128" s="214"/>
      <c r="OJW128" s="389"/>
      <c r="OJX128" s="390"/>
      <c r="OJY128" s="388"/>
      <c r="OJZ128" s="214"/>
      <c r="OKA128" s="389"/>
      <c r="OKB128" s="390"/>
      <c r="OKC128" s="388"/>
      <c r="OKD128" s="214"/>
      <c r="OKE128" s="389"/>
      <c r="OKF128" s="390"/>
      <c r="OKG128" s="388"/>
      <c r="OKH128" s="214"/>
      <c r="OKI128" s="389"/>
      <c r="OKJ128" s="390"/>
      <c r="OKK128" s="388"/>
      <c r="OKL128" s="214"/>
      <c r="OKM128" s="389"/>
      <c r="OKN128" s="390"/>
      <c r="OKO128" s="388"/>
      <c r="OKP128" s="214"/>
      <c r="OKQ128" s="389"/>
      <c r="OKR128" s="390"/>
      <c r="OKS128" s="388"/>
      <c r="OKT128" s="214"/>
      <c r="OKU128" s="389"/>
      <c r="OKV128" s="390"/>
      <c r="OKW128" s="388"/>
      <c r="OKX128" s="214"/>
      <c r="OKY128" s="389"/>
      <c r="OKZ128" s="390"/>
      <c r="OLA128" s="388"/>
      <c r="OLB128" s="214"/>
      <c r="OLC128" s="389"/>
      <c r="OLD128" s="390"/>
      <c r="OLE128" s="388"/>
      <c r="OLF128" s="214"/>
      <c r="OLG128" s="389"/>
      <c r="OLH128" s="390"/>
      <c r="OLI128" s="388"/>
      <c r="OLJ128" s="214"/>
      <c r="OLK128" s="389"/>
      <c r="OLL128" s="390"/>
      <c r="OLM128" s="388"/>
      <c r="OLN128" s="214"/>
      <c r="OLO128" s="389"/>
      <c r="OLP128" s="390"/>
      <c r="OLQ128" s="388"/>
      <c r="OLR128" s="214"/>
      <c r="OLS128" s="389"/>
      <c r="OLT128" s="390"/>
      <c r="OLU128" s="388"/>
      <c r="OLV128" s="214"/>
      <c r="OLW128" s="389"/>
      <c r="OLX128" s="390"/>
      <c r="OLY128" s="388"/>
      <c r="OLZ128" s="214"/>
      <c r="OMA128" s="389"/>
      <c r="OMB128" s="390"/>
      <c r="OMC128" s="388"/>
      <c r="OMD128" s="214"/>
      <c r="OME128" s="389"/>
      <c r="OMF128" s="390"/>
      <c r="OMG128" s="388"/>
      <c r="OMH128" s="214"/>
      <c r="OMI128" s="389"/>
      <c r="OMJ128" s="390"/>
      <c r="OMK128" s="388"/>
      <c r="OML128" s="214"/>
      <c r="OMM128" s="389"/>
      <c r="OMN128" s="390"/>
      <c r="OMO128" s="388"/>
      <c r="OMP128" s="214"/>
      <c r="OMQ128" s="389"/>
      <c r="OMR128" s="390"/>
      <c r="OMS128" s="388"/>
      <c r="OMT128" s="214"/>
      <c r="OMU128" s="389"/>
      <c r="OMV128" s="390"/>
      <c r="OMW128" s="388"/>
      <c r="OMX128" s="214"/>
      <c r="OMY128" s="389"/>
      <c r="OMZ128" s="390"/>
      <c r="ONA128" s="388"/>
      <c r="ONB128" s="214"/>
      <c r="ONC128" s="389"/>
      <c r="OND128" s="390"/>
      <c r="ONE128" s="388"/>
      <c r="ONF128" s="214"/>
      <c r="ONG128" s="389"/>
      <c r="ONH128" s="390"/>
      <c r="ONI128" s="388"/>
      <c r="ONJ128" s="214"/>
      <c r="ONK128" s="389"/>
      <c r="ONL128" s="390"/>
      <c r="ONM128" s="388"/>
      <c r="ONN128" s="214"/>
      <c r="ONO128" s="389"/>
      <c r="ONP128" s="390"/>
      <c r="ONQ128" s="388"/>
      <c r="ONR128" s="214"/>
      <c r="ONS128" s="389"/>
      <c r="ONT128" s="390"/>
      <c r="ONU128" s="388"/>
      <c r="ONV128" s="214"/>
      <c r="ONW128" s="389"/>
      <c r="ONX128" s="390"/>
      <c r="ONY128" s="388"/>
      <c r="ONZ128" s="214"/>
      <c r="OOA128" s="389"/>
      <c r="OOB128" s="390"/>
      <c r="OOC128" s="388"/>
      <c r="OOD128" s="214"/>
      <c r="OOE128" s="389"/>
      <c r="OOF128" s="390"/>
      <c r="OOG128" s="388"/>
      <c r="OOH128" s="214"/>
      <c r="OOI128" s="389"/>
      <c r="OOJ128" s="390"/>
      <c r="OOK128" s="388"/>
      <c r="OOL128" s="214"/>
      <c r="OOM128" s="389"/>
      <c r="OON128" s="390"/>
      <c r="OOO128" s="388"/>
      <c r="OOP128" s="214"/>
      <c r="OOQ128" s="389"/>
      <c r="OOR128" s="390"/>
      <c r="OOS128" s="388"/>
      <c r="OOT128" s="214"/>
      <c r="OOU128" s="389"/>
      <c r="OOV128" s="390"/>
      <c r="OOW128" s="388"/>
      <c r="OOX128" s="214"/>
      <c r="OOY128" s="389"/>
      <c r="OOZ128" s="390"/>
      <c r="OPA128" s="388"/>
      <c r="OPB128" s="214"/>
      <c r="OPC128" s="389"/>
      <c r="OPD128" s="390"/>
      <c r="OPE128" s="388"/>
      <c r="OPF128" s="214"/>
      <c r="OPG128" s="389"/>
      <c r="OPH128" s="390"/>
      <c r="OPI128" s="388"/>
      <c r="OPJ128" s="214"/>
      <c r="OPK128" s="389"/>
      <c r="OPL128" s="390"/>
      <c r="OPM128" s="388"/>
      <c r="OPN128" s="214"/>
      <c r="OPO128" s="389"/>
      <c r="OPP128" s="390"/>
      <c r="OPQ128" s="388"/>
      <c r="OPR128" s="214"/>
      <c r="OPS128" s="389"/>
      <c r="OPT128" s="390"/>
      <c r="OPU128" s="388"/>
      <c r="OPV128" s="214"/>
      <c r="OPW128" s="389"/>
      <c r="OPX128" s="390"/>
      <c r="OPY128" s="388"/>
      <c r="OPZ128" s="214"/>
      <c r="OQA128" s="389"/>
      <c r="OQB128" s="390"/>
      <c r="OQC128" s="388"/>
      <c r="OQD128" s="214"/>
      <c r="OQE128" s="389"/>
      <c r="OQF128" s="390"/>
      <c r="OQG128" s="388"/>
      <c r="OQH128" s="214"/>
      <c r="OQI128" s="389"/>
      <c r="OQJ128" s="390"/>
      <c r="OQK128" s="388"/>
      <c r="OQL128" s="214"/>
      <c r="OQM128" s="389"/>
      <c r="OQN128" s="390"/>
      <c r="OQO128" s="388"/>
      <c r="OQP128" s="214"/>
      <c r="OQQ128" s="389"/>
      <c r="OQR128" s="390"/>
      <c r="OQS128" s="388"/>
      <c r="OQT128" s="214"/>
      <c r="OQU128" s="389"/>
      <c r="OQV128" s="390"/>
      <c r="OQW128" s="388"/>
      <c r="OQX128" s="214"/>
      <c r="OQY128" s="389"/>
      <c r="OQZ128" s="390"/>
      <c r="ORA128" s="388"/>
      <c r="ORB128" s="214"/>
      <c r="ORC128" s="389"/>
      <c r="ORD128" s="390"/>
      <c r="ORE128" s="388"/>
      <c r="ORF128" s="214"/>
      <c r="ORG128" s="389"/>
      <c r="ORH128" s="390"/>
      <c r="ORI128" s="388"/>
      <c r="ORJ128" s="214"/>
      <c r="ORK128" s="389"/>
      <c r="ORL128" s="390"/>
      <c r="ORM128" s="388"/>
      <c r="ORN128" s="214"/>
      <c r="ORO128" s="389"/>
      <c r="ORP128" s="390"/>
      <c r="ORQ128" s="388"/>
      <c r="ORR128" s="214"/>
      <c r="ORS128" s="389"/>
      <c r="ORT128" s="390"/>
      <c r="ORU128" s="388"/>
      <c r="ORV128" s="214"/>
      <c r="ORW128" s="389"/>
      <c r="ORX128" s="390"/>
      <c r="ORY128" s="388"/>
      <c r="ORZ128" s="214"/>
      <c r="OSA128" s="389"/>
      <c r="OSB128" s="390"/>
      <c r="OSC128" s="388"/>
      <c r="OSD128" s="214"/>
      <c r="OSE128" s="389"/>
      <c r="OSF128" s="390"/>
      <c r="OSG128" s="388"/>
      <c r="OSH128" s="214"/>
      <c r="OSI128" s="389"/>
      <c r="OSJ128" s="390"/>
      <c r="OSK128" s="388"/>
      <c r="OSL128" s="214"/>
      <c r="OSM128" s="389"/>
      <c r="OSN128" s="390"/>
      <c r="OSO128" s="388"/>
      <c r="OSP128" s="214"/>
      <c r="OSQ128" s="389"/>
      <c r="OSR128" s="390"/>
      <c r="OSS128" s="388"/>
      <c r="OST128" s="214"/>
      <c r="OSU128" s="389"/>
      <c r="OSV128" s="390"/>
      <c r="OSW128" s="388"/>
      <c r="OSX128" s="214"/>
      <c r="OSY128" s="389"/>
      <c r="OSZ128" s="390"/>
      <c r="OTA128" s="388"/>
      <c r="OTB128" s="214"/>
      <c r="OTC128" s="389"/>
      <c r="OTD128" s="390"/>
      <c r="OTE128" s="388"/>
      <c r="OTF128" s="214"/>
      <c r="OTG128" s="389"/>
      <c r="OTH128" s="390"/>
      <c r="OTI128" s="388"/>
      <c r="OTJ128" s="214"/>
      <c r="OTK128" s="389"/>
      <c r="OTL128" s="390"/>
      <c r="OTM128" s="388"/>
      <c r="OTN128" s="214"/>
      <c r="OTO128" s="389"/>
      <c r="OTP128" s="390"/>
      <c r="OTQ128" s="388"/>
      <c r="OTR128" s="214"/>
      <c r="OTS128" s="389"/>
      <c r="OTT128" s="390"/>
      <c r="OTU128" s="388"/>
      <c r="OTV128" s="214"/>
      <c r="OTW128" s="389"/>
      <c r="OTX128" s="390"/>
      <c r="OTY128" s="388"/>
      <c r="OTZ128" s="214"/>
      <c r="OUA128" s="389"/>
      <c r="OUB128" s="390"/>
      <c r="OUC128" s="388"/>
      <c r="OUD128" s="214"/>
      <c r="OUE128" s="389"/>
      <c r="OUF128" s="390"/>
      <c r="OUG128" s="388"/>
      <c r="OUH128" s="214"/>
      <c r="OUI128" s="389"/>
      <c r="OUJ128" s="390"/>
      <c r="OUK128" s="388"/>
      <c r="OUL128" s="214"/>
      <c r="OUM128" s="389"/>
      <c r="OUN128" s="390"/>
      <c r="OUO128" s="388"/>
      <c r="OUP128" s="214"/>
      <c r="OUQ128" s="389"/>
      <c r="OUR128" s="390"/>
      <c r="OUS128" s="388"/>
      <c r="OUT128" s="214"/>
      <c r="OUU128" s="389"/>
      <c r="OUV128" s="390"/>
      <c r="OUW128" s="388"/>
      <c r="OUX128" s="214"/>
      <c r="OUY128" s="389"/>
      <c r="OUZ128" s="390"/>
      <c r="OVA128" s="388"/>
      <c r="OVB128" s="214"/>
      <c r="OVC128" s="389"/>
      <c r="OVD128" s="390"/>
      <c r="OVE128" s="388"/>
      <c r="OVF128" s="214"/>
      <c r="OVG128" s="389"/>
      <c r="OVH128" s="390"/>
      <c r="OVI128" s="388"/>
      <c r="OVJ128" s="214"/>
      <c r="OVK128" s="389"/>
      <c r="OVL128" s="390"/>
      <c r="OVM128" s="388"/>
      <c r="OVN128" s="214"/>
      <c r="OVO128" s="389"/>
      <c r="OVP128" s="390"/>
      <c r="OVQ128" s="388"/>
      <c r="OVR128" s="214"/>
      <c r="OVS128" s="389"/>
      <c r="OVT128" s="390"/>
      <c r="OVU128" s="388"/>
      <c r="OVV128" s="214"/>
      <c r="OVW128" s="389"/>
      <c r="OVX128" s="390"/>
      <c r="OVY128" s="388"/>
      <c r="OVZ128" s="214"/>
      <c r="OWA128" s="389"/>
      <c r="OWB128" s="390"/>
      <c r="OWC128" s="388"/>
      <c r="OWD128" s="214"/>
      <c r="OWE128" s="389"/>
      <c r="OWF128" s="390"/>
      <c r="OWG128" s="388"/>
      <c r="OWH128" s="214"/>
      <c r="OWI128" s="389"/>
      <c r="OWJ128" s="390"/>
      <c r="OWK128" s="388"/>
      <c r="OWL128" s="214"/>
      <c r="OWM128" s="389"/>
      <c r="OWN128" s="390"/>
      <c r="OWO128" s="388"/>
      <c r="OWP128" s="214"/>
      <c r="OWQ128" s="389"/>
      <c r="OWR128" s="390"/>
      <c r="OWS128" s="388"/>
      <c r="OWT128" s="214"/>
      <c r="OWU128" s="389"/>
      <c r="OWV128" s="390"/>
      <c r="OWW128" s="388"/>
      <c r="OWX128" s="214"/>
      <c r="OWY128" s="389"/>
      <c r="OWZ128" s="390"/>
      <c r="OXA128" s="388"/>
      <c r="OXB128" s="214"/>
      <c r="OXC128" s="389"/>
      <c r="OXD128" s="390"/>
      <c r="OXE128" s="388"/>
      <c r="OXF128" s="214"/>
      <c r="OXG128" s="389"/>
      <c r="OXH128" s="390"/>
      <c r="OXI128" s="388"/>
      <c r="OXJ128" s="214"/>
      <c r="OXK128" s="389"/>
      <c r="OXL128" s="390"/>
      <c r="OXM128" s="388"/>
      <c r="OXN128" s="214"/>
      <c r="OXO128" s="389"/>
      <c r="OXP128" s="390"/>
      <c r="OXQ128" s="388"/>
      <c r="OXR128" s="214"/>
      <c r="OXS128" s="389"/>
      <c r="OXT128" s="390"/>
      <c r="OXU128" s="388"/>
      <c r="OXV128" s="214"/>
      <c r="OXW128" s="389"/>
      <c r="OXX128" s="390"/>
      <c r="OXY128" s="388"/>
      <c r="OXZ128" s="214"/>
      <c r="OYA128" s="389"/>
      <c r="OYB128" s="390"/>
      <c r="OYC128" s="388"/>
      <c r="OYD128" s="214"/>
      <c r="OYE128" s="389"/>
      <c r="OYF128" s="390"/>
      <c r="OYG128" s="388"/>
      <c r="OYH128" s="214"/>
      <c r="OYI128" s="389"/>
      <c r="OYJ128" s="390"/>
      <c r="OYK128" s="388"/>
      <c r="OYL128" s="214"/>
      <c r="OYM128" s="389"/>
      <c r="OYN128" s="390"/>
      <c r="OYO128" s="388"/>
      <c r="OYP128" s="214"/>
      <c r="OYQ128" s="389"/>
      <c r="OYR128" s="390"/>
      <c r="OYS128" s="388"/>
      <c r="OYT128" s="214"/>
      <c r="OYU128" s="389"/>
      <c r="OYV128" s="390"/>
      <c r="OYW128" s="388"/>
      <c r="OYX128" s="214"/>
      <c r="OYY128" s="389"/>
      <c r="OYZ128" s="390"/>
      <c r="OZA128" s="388"/>
      <c r="OZB128" s="214"/>
      <c r="OZC128" s="389"/>
      <c r="OZD128" s="390"/>
      <c r="OZE128" s="388"/>
      <c r="OZF128" s="214"/>
      <c r="OZG128" s="389"/>
      <c r="OZH128" s="390"/>
      <c r="OZI128" s="388"/>
      <c r="OZJ128" s="214"/>
      <c r="OZK128" s="389"/>
      <c r="OZL128" s="390"/>
      <c r="OZM128" s="388"/>
      <c r="OZN128" s="214"/>
      <c r="OZO128" s="389"/>
      <c r="OZP128" s="390"/>
      <c r="OZQ128" s="388"/>
      <c r="OZR128" s="214"/>
      <c r="OZS128" s="389"/>
      <c r="OZT128" s="390"/>
      <c r="OZU128" s="388"/>
      <c r="OZV128" s="214"/>
      <c r="OZW128" s="389"/>
      <c r="OZX128" s="390"/>
      <c r="OZY128" s="388"/>
      <c r="OZZ128" s="214"/>
      <c r="PAA128" s="389"/>
      <c r="PAB128" s="390"/>
      <c r="PAC128" s="388"/>
      <c r="PAD128" s="214"/>
      <c r="PAE128" s="389"/>
      <c r="PAF128" s="390"/>
      <c r="PAG128" s="388"/>
      <c r="PAH128" s="214"/>
      <c r="PAI128" s="389"/>
      <c r="PAJ128" s="390"/>
      <c r="PAK128" s="388"/>
      <c r="PAL128" s="214"/>
      <c r="PAM128" s="389"/>
      <c r="PAN128" s="390"/>
      <c r="PAO128" s="388"/>
      <c r="PAP128" s="214"/>
      <c r="PAQ128" s="389"/>
      <c r="PAR128" s="390"/>
      <c r="PAS128" s="388"/>
      <c r="PAT128" s="214"/>
      <c r="PAU128" s="389"/>
      <c r="PAV128" s="390"/>
      <c r="PAW128" s="388"/>
      <c r="PAX128" s="214"/>
      <c r="PAY128" s="389"/>
      <c r="PAZ128" s="390"/>
      <c r="PBA128" s="388"/>
      <c r="PBB128" s="214"/>
      <c r="PBC128" s="389"/>
      <c r="PBD128" s="390"/>
      <c r="PBE128" s="388"/>
      <c r="PBF128" s="214"/>
      <c r="PBG128" s="389"/>
      <c r="PBH128" s="390"/>
      <c r="PBI128" s="388"/>
      <c r="PBJ128" s="214"/>
      <c r="PBK128" s="389"/>
      <c r="PBL128" s="390"/>
      <c r="PBM128" s="388"/>
      <c r="PBN128" s="214"/>
      <c r="PBO128" s="389"/>
      <c r="PBP128" s="390"/>
      <c r="PBQ128" s="388"/>
      <c r="PBR128" s="214"/>
      <c r="PBS128" s="389"/>
      <c r="PBT128" s="390"/>
      <c r="PBU128" s="388"/>
      <c r="PBV128" s="214"/>
      <c r="PBW128" s="389"/>
      <c r="PBX128" s="390"/>
      <c r="PBY128" s="388"/>
      <c r="PBZ128" s="214"/>
      <c r="PCA128" s="389"/>
      <c r="PCB128" s="390"/>
      <c r="PCC128" s="388"/>
      <c r="PCD128" s="214"/>
      <c r="PCE128" s="389"/>
      <c r="PCF128" s="390"/>
      <c r="PCG128" s="388"/>
      <c r="PCH128" s="214"/>
      <c r="PCI128" s="389"/>
      <c r="PCJ128" s="390"/>
      <c r="PCK128" s="388"/>
      <c r="PCL128" s="214"/>
      <c r="PCM128" s="389"/>
      <c r="PCN128" s="390"/>
      <c r="PCO128" s="388"/>
      <c r="PCP128" s="214"/>
      <c r="PCQ128" s="389"/>
      <c r="PCR128" s="390"/>
      <c r="PCS128" s="388"/>
      <c r="PCT128" s="214"/>
      <c r="PCU128" s="389"/>
      <c r="PCV128" s="390"/>
      <c r="PCW128" s="388"/>
      <c r="PCX128" s="214"/>
      <c r="PCY128" s="389"/>
      <c r="PCZ128" s="390"/>
      <c r="PDA128" s="388"/>
      <c r="PDB128" s="214"/>
      <c r="PDC128" s="389"/>
      <c r="PDD128" s="390"/>
      <c r="PDE128" s="388"/>
      <c r="PDF128" s="214"/>
      <c r="PDG128" s="389"/>
      <c r="PDH128" s="390"/>
      <c r="PDI128" s="388"/>
      <c r="PDJ128" s="214"/>
      <c r="PDK128" s="389"/>
      <c r="PDL128" s="390"/>
      <c r="PDM128" s="388"/>
      <c r="PDN128" s="214"/>
      <c r="PDO128" s="389"/>
      <c r="PDP128" s="390"/>
      <c r="PDQ128" s="388"/>
      <c r="PDR128" s="214"/>
      <c r="PDS128" s="389"/>
      <c r="PDT128" s="390"/>
      <c r="PDU128" s="388"/>
      <c r="PDV128" s="214"/>
      <c r="PDW128" s="389"/>
      <c r="PDX128" s="390"/>
      <c r="PDY128" s="388"/>
      <c r="PDZ128" s="214"/>
      <c r="PEA128" s="389"/>
      <c r="PEB128" s="390"/>
      <c r="PEC128" s="388"/>
      <c r="PED128" s="214"/>
      <c r="PEE128" s="389"/>
      <c r="PEF128" s="390"/>
      <c r="PEG128" s="388"/>
      <c r="PEH128" s="214"/>
      <c r="PEI128" s="389"/>
      <c r="PEJ128" s="390"/>
      <c r="PEK128" s="388"/>
      <c r="PEL128" s="214"/>
      <c r="PEM128" s="389"/>
      <c r="PEN128" s="390"/>
      <c r="PEO128" s="388"/>
      <c r="PEP128" s="214"/>
      <c r="PEQ128" s="389"/>
      <c r="PER128" s="390"/>
      <c r="PES128" s="388"/>
      <c r="PET128" s="214"/>
      <c r="PEU128" s="389"/>
      <c r="PEV128" s="390"/>
      <c r="PEW128" s="388"/>
      <c r="PEX128" s="214"/>
      <c r="PEY128" s="389"/>
      <c r="PEZ128" s="390"/>
      <c r="PFA128" s="388"/>
      <c r="PFB128" s="214"/>
      <c r="PFC128" s="389"/>
      <c r="PFD128" s="390"/>
      <c r="PFE128" s="388"/>
      <c r="PFF128" s="214"/>
      <c r="PFG128" s="389"/>
      <c r="PFH128" s="390"/>
      <c r="PFI128" s="388"/>
      <c r="PFJ128" s="214"/>
      <c r="PFK128" s="389"/>
      <c r="PFL128" s="390"/>
      <c r="PFM128" s="388"/>
      <c r="PFN128" s="214"/>
      <c r="PFO128" s="389"/>
      <c r="PFP128" s="390"/>
      <c r="PFQ128" s="388"/>
      <c r="PFR128" s="214"/>
      <c r="PFS128" s="389"/>
      <c r="PFT128" s="390"/>
      <c r="PFU128" s="388"/>
      <c r="PFV128" s="214"/>
      <c r="PFW128" s="389"/>
      <c r="PFX128" s="390"/>
      <c r="PFY128" s="388"/>
      <c r="PFZ128" s="214"/>
      <c r="PGA128" s="389"/>
      <c r="PGB128" s="390"/>
      <c r="PGC128" s="388"/>
      <c r="PGD128" s="214"/>
      <c r="PGE128" s="389"/>
      <c r="PGF128" s="390"/>
      <c r="PGG128" s="388"/>
      <c r="PGH128" s="214"/>
      <c r="PGI128" s="389"/>
      <c r="PGJ128" s="390"/>
      <c r="PGK128" s="388"/>
      <c r="PGL128" s="214"/>
      <c r="PGM128" s="389"/>
      <c r="PGN128" s="390"/>
      <c r="PGO128" s="388"/>
      <c r="PGP128" s="214"/>
      <c r="PGQ128" s="389"/>
      <c r="PGR128" s="390"/>
      <c r="PGS128" s="388"/>
      <c r="PGT128" s="214"/>
      <c r="PGU128" s="389"/>
      <c r="PGV128" s="390"/>
      <c r="PGW128" s="388"/>
      <c r="PGX128" s="214"/>
      <c r="PGY128" s="389"/>
      <c r="PGZ128" s="390"/>
      <c r="PHA128" s="388"/>
      <c r="PHB128" s="214"/>
      <c r="PHC128" s="389"/>
      <c r="PHD128" s="390"/>
      <c r="PHE128" s="388"/>
      <c r="PHF128" s="214"/>
      <c r="PHG128" s="389"/>
      <c r="PHH128" s="390"/>
      <c r="PHI128" s="388"/>
      <c r="PHJ128" s="214"/>
      <c r="PHK128" s="389"/>
      <c r="PHL128" s="390"/>
      <c r="PHM128" s="388"/>
      <c r="PHN128" s="214"/>
      <c r="PHO128" s="389"/>
      <c r="PHP128" s="390"/>
      <c r="PHQ128" s="388"/>
      <c r="PHR128" s="214"/>
      <c r="PHS128" s="389"/>
      <c r="PHT128" s="390"/>
      <c r="PHU128" s="388"/>
      <c r="PHV128" s="214"/>
      <c r="PHW128" s="389"/>
      <c r="PHX128" s="390"/>
      <c r="PHY128" s="388"/>
      <c r="PHZ128" s="214"/>
      <c r="PIA128" s="389"/>
      <c r="PIB128" s="390"/>
      <c r="PIC128" s="388"/>
      <c r="PID128" s="214"/>
      <c r="PIE128" s="389"/>
      <c r="PIF128" s="390"/>
      <c r="PIG128" s="388"/>
      <c r="PIH128" s="214"/>
      <c r="PII128" s="389"/>
      <c r="PIJ128" s="390"/>
      <c r="PIK128" s="388"/>
      <c r="PIL128" s="214"/>
      <c r="PIM128" s="389"/>
      <c r="PIN128" s="390"/>
      <c r="PIO128" s="388"/>
      <c r="PIP128" s="214"/>
      <c r="PIQ128" s="389"/>
      <c r="PIR128" s="390"/>
      <c r="PIS128" s="388"/>
      <c r="PIT128" s="214"/>
      <c r="PIU128" s="389"/>
      <c r="PIV128" s="390"/>
      <c r="PIW128" s="388"/>
      <c r="PIX128" s="214"/>
      <c r="PIY128" s="389"/>
      <c r="PIZ128" s="390"/>
      <c r="PJA128" s="388"/>
      <c r="PJB128" s="214"/>
      <c r="PJC128" s="389"/>
      <c r="PJD128" s="390"/>
      <c r="PJE128" s="388"/>
      <c r="PJF128" s="214"/>
      <c r="PJG128" s="389"/>
      <c r="PJH128" s="390"/>
      <c r="PJI128" s="388"/>
      <c r="PJJ128" s="214"/>
      <c r="PJK128" s="389"/>
      <c r="PJL128" s="390"/>
      <c r="PJM128" s="388"/>
      <c r="PJN128" s="214"/>
      <c r="PJO128" s="389"/>
      <c r="PJP128" s="390"/>
      <c r="PJQ128" s="388"/>
      <c r="PJR128" s="214"/>
      <c r="PJS128" s="389"/>
      <c r="PJT128" s="390"/>
      <c r="PJU128" s="388"/>
      <c r="PJV128" s="214"/>
      <c r="PJW128" s="389"/>
      <c r="PJX128" s="390"/>
      <c r="PJY128" s="388"/>
      <c r="PJZ128" s="214"/>
      <c r="PKA128" s="389"/>
      <c r="PKB128" s="390"/>
      <c r="PKC128" s="388"/>
      <c r="PKD128" s="214"/>
      <c r="PKE128" s="389"/>
      <c r="PKF128" s="390"/>
      <c r="PKG128" s="388"/>
      <c r="PKH128" s="214"/>
      <c r="PKI128" s="389"/>
      <c r="PKJ128" s="390"/>
      <c r="PKK128" s="388"/>
      <c r="PKL128" s="214"/>
      <c r="PKM128" s="389"/>
      <c r="PKN128" s="390"/>
      <c r="PKO128" s="388"/>
      <c r="PKP128" s="214"/>
      <c r="PKQ128" s="389"/>
      <c r="PKR128" s="390"/>
      <c r="PKS128" s="388"/>
      <c r="PKT128" s="214"/>
      <c r="PKU128" s="389"/>
      <c r="PKV128" s="390"/>
      <c r="PKW128" s="388"/>
      <c r="PKX128" s="214"/>
      <c r="PKY128" s="389"/>
      <c r="PKZ128" s="390"/>
      <c r="PLA128" s="388"/>
      <c r="PLB128" s="214"/>
      <c r="PLC128" s="389"/>
      <c r="PLD128" s="390"/>
      <c r="PLE128" s="388"/>
      <c r="PLF128" s="214"/>
      <c r="PLG128" s="389"/>
      <c r="PLH128" s="390"/>
      <c r="PLI128" s="388"/>
      <c r="PLJ128" s="214"/>
      <c r="PLK128" s="389"/>
      <c r="PLL128" s="390"/>
      <c r="PLM128" s="388"/>
      <c r="PLN128" s="214"/>
      <c r="PLO128" s="389"/>
      <c r="PLP128" s="390"/>
      <c r="PLQ128" s="388"/>
      <c r="PLR128" s="214"/>
      <c r="PLS128" s="389"/>
      <c r="PLT128" s="390"/>
      <c r="PLU128" s="388"/>
      <c r="PLV128" s="214"/>
      <c r="PLW128" s="389"/>
      <c r="PLX128" s="390"/>
      <c r="PLY128" s="388"/>
      <c r="PLZ128" s="214"/>
      <c r="PMA128" s="389"/>
      <c r="PMB128" s="390"/>
      <c r="PMC128" s="388"/>
      <c r="PMD128" s="214"/>
      <c r="PME128" s="389"/>
      <c r="PMF128" s="390"/>
      <c r="PMG128" s="388"/>
      <c r="PMH128" s="214"/>
      <c r="PMI128" s="389"/>
      <c r="PMJ128" s="390"/>
      <c r="PMK128" s="388"/>
      <c r="PML128" s="214"/>
      <c r="PMM128" s="389"/>
      <c r="PMN128" s="390"/>
      <c r="PMO128" s="388"/>
      <c r="PMP128" s="214"/>
      <c r="PMQ128" s="389"/>
      <c r="PMR128" s="390"/>
      <c r="PMS128" s="388"/>
      <c r="PMT128" s="214"/>
      <c r="PMU128" s="389"/>
      <c r="PMV128" s="390"/>
      <c r="PMW128" s="388"/>
      <c r="PMX128" s="214"/>
      <c r="PMY128" s="389"/>
      <c r="PMZ128" s="390"/>
      <c r="PNA128" s="388"/>
      <c r="PNB128" s="214"/>
      <c r="PNC128" s="389"/>
      <c r="PND128" s="390"/>
      <c r="PNE128" s="388"/>
      <c r="PNF128" s="214"/>
      <c r="PNG128" s="389"/>
      <c r="PNH128" s="390"/>
      <c r="PNI128" s="388"/>
      <c r="PNJ128" s="214"/>
      <c r="PNK128" s="389"/>
      <c r="PNL128" s="390"/>
      <c r="PNM128" s="388"/>
      <c r="PNN128" s="214"/>
      <c r="PNO128" s="389"/>
      <c r="PNP128" s="390"/>
      <c r="PNQ128" s="388"/>
      <c r="PNR128" s="214"/>
      <c r="PNS128" s="389"/>
      <c r="PNT128" s="390"/>
      <c r="PNU128" s="388"/>
      <c r="PNV128" s="214"/>
      <c r="PNW128" s="389"/>
      <c r="PNX128" s="390"/>
      <c r="PNY128" s="388"/>
      <c r="PNZ128" s="214"/>
      <c r="POA128" s="389"/>
      <c r="POB128" s="390"/>
      <c r="POC128" s="388"/>
      <c r="POD128" s="214"/>
      <c r="POE128" s="389"/>
      <c r="POF128" s="390"/>
      <c r="POG128" s="388"/>
      <c r="POH128" s="214"/>
      <c r="POI128" s="389"/>
      <c r="POJ128" s="390"/>
      <c r="POK128" s="388"/>
      <c r="POL128" s="214"/>
      <c r="POM128" s="389"/>
      <c r="PON128" s="390"/>
      <c r="POO128" s="388"/>
      <c r="POP128" s="214"/>
      <c r="POQ128" s="389"/>
      <c r="POR128" s="390"/>
      <c r="POS128" s="388"/>
      <c r="POT128" s="214"/>
      <c r="POU128" s="389"/>
      <c r="POV128" s="390"/>
      <c r="POW128" s="388"/>
      <c r="POX128" s="214"/>
      <c r="POY128" s="389"/>
      <c r="POZ128" s="390"/>
      <c r="PPA128" s="388"/>
      <c r="PPB128" s="214"/>
      <c r="PPC128" s="389"/>
      <c r="PPD128" s="390"/>
      <c r="PPE128" s="388"/>
      <c r="PPF128" s="214"/>
      <c r="PPG128" s="389"/>
      <c r="PPH128" s="390"/>
      <c r="PPI128" s="388"/>
      <c r="PPJ128" s="214"/>
      <c r="PPK128" s="389"/>
      <c r="PPL128" s="390"/>
      <c r="PPM128" s="388"/>
      <c r="PPN128" s="214"/>
      <c r="PPO128" s="389"/>
      <c r="PPP128" s="390"/>
      <c r="PPQ128" s="388"/>
      <c r="PPR128" s="214"/>
      <c r="PPS128" s="389"/>
      <c r="PPT128" s="390"/>
      <c r="PPU128" s="388"/>
      <c r="PPV128" s="214"/>
      <c r="PPW128" s="389"/>
      <c r="PPX128" s="390"/>
      <c r="PPY128" s="388"/>
      <c r="PPZ128" s="214"/>
      <c r="PQA128" s="389"/>
      <c r="PQB128" s="390"/>
      <c r="PQC128" s="388"/>
      <c r="PQD128" s="214"/>
      <c r="PQE128" s="389"/>
      <c r="PQF128" s="390"/>
      <c r="PQG128" s="388"/>
      <c r="PQH128" s="214"/>
      <c r="PQI128" s="389"/>
      <c r="PQJ128" s="390"/>
      <c r="PQK128" s="388"/>
      <c r="PQL128" s="214"/>
      <c r="PQM128" s="389"/>
      <c r="PQN128" s="390"/>
      <c r="PQO128" s="388"/>
      <c r="PQP128" s="214"/>
      <c r="PQQ128" s="389"/>
      <c r="PQR128" s="390"/>
      <c r="PQS128" s="388"/>
      <c r="PQT128" s="214"/>
      <c r="PQU128" s="389"/>
      <c r="PQV128" s="390"/>
      <c r="PQW128" s="388"/>
      <c r="PQX128" s="214"/>
      <c r="PQY128" s="389"/>
      <c r="PQZ128" s="390"/>
      <c r="PRA128" s="388"/>
      <c r="PRB128" s="214"/>
      <c r="PRC128" s="389"/>
      <c r="PRD128" s="390"/>
      <c r="PRE128" s="388"/>
      <c r="PRF128" s="214"/>
      <c r="PRG128" s="389"/>
      <c r="PRH128" s="390"/>
      <c r="PRI128" s="388"/>
      <c r="PRJ128" s="214"/>
      <c r="PRK128" s="389"/>
      <c r="PRL128" s="390"/>
      <c r="PRM128" s="388"/>
      <c r="PRN128" s="214"/>
      <c r="PRO128" s="389"/>
      <c r="PRP128" s="390"/>
      <c r="PRQ128" s="388"/>
      <c r="PRR128" s="214"/>
      <c r="PRS128" s="389"/>
      <c r="PRT128" s="390"/>
      <c r="PRU128" s="388"/>
      <c r="PRV128" s="214"/>
      <c r="PRW128" s="389"/>
      <c r="PRX128" s="390"/>
      <c r="PRY128" s="388"/>
      <c r="PRZ128" s="214"/>
      <c r="PSA128" s="389"/>
      <c r="PSB128" s="390"/>
      <c r="PSC128" s="388"/>
      <c r="PSD128" s="214"/>
      <c r="PSE128" s="389"/>
      <c r="PSF128" s="390"/>
      <c r="PSG128" s="388"/>
      <c r="PSH128" s="214"/>
      <c r="PSI128" s="389"/>
      <c r="PSJ128" s="390"/>
      <c r="PSK128" s="388"/>
      <c r="PSL128" s="214"/>
      <c r="PSM128" s="389"/>
      <c r="PSN128" s="390"/>
      <c r="PSO128" s="388"/>
      <c r="PSP128" s="214"/>
      <c r="PSQ128" s="389"/>
      <c r="PSR128" s="390"/>
      <c r="PSS128" s="388"/>
      <c r="PST128" s="214"/>
      <c r="PSU128" s="389"/>
      <c r="PSV128" s="390"/>
      <c r="PSW128" s="388"/>
      <c r="PSX128" s="214"/>
      <c r="PSY128" s="389"/>
      <c r="PSZ128" s="390"/>
      <c r="PTA128" s="388"/>
      <c r="PTB128" s="214"/>
      <c r="PTC128" s="389"/>
      <c r="PTD128" s="390"/>
      <c r="PTE128" s="388"/>
      <c r="PTF128" s="214"/>
      <c r="PTG128" s="389"/>
      <c r="PTH128" s="390"/>
      <c r="PTI128" s="388"/>
      <c r="PTJ128" s="214"/>
      <c r="PTK128" s="389"/>
      <c r="PTL128" s="390"/>
      <c r="PTM128" s="388"/>
      <c r="PTN128" s="214"/>
      <c r="PTO128" s="389"/>
      <c r="PTP128" s="390"/>
      <c r="PTQ128" s="388"/>
      <c r="PTR128" s="214"/>
      <c r="PTS128" s="389"/>
      <c r="PTT128" s="390"/>
      <c r="PTU128" s="388"/>
      <c r="PTV128" s="214"/>
      <c r="PTW128" s="389"/>
      <c r="PTX128" s="390"/>
      <c r="PTY128" s="388"/>
      <c r="PTZ128" s="214"/>
      <c r="PUA128" s="389"/>
      <c r="PUB128" s="390"/>
      <c r="PUC128" s="388"/>
      <c r="PUD128" s="214"/>
      <c r="PUE128" s="389"/>
      <c r="PUF128" s="390"/>
      <c r="PUG128" s="388"/>
      <c r="PUH128" s="214"/>
      <c r="PUI128" s="389"/>
      <c r="PUJ128" s="390"/>
      <c r="PUK128" s="388"/>
      <c r="PUL128" s="214"/>
      <c r="PUM128" s="389"/>
      <c r="PUN128" s="390"/>
      <c r="PUO128" s="388"/>
      <c r="PUP128" s="214"/>
      <c r="PUQ128" s="389"/>
      <c r="PUR128" s="390"/>
      <c r="PUS128" s="388"/>
      <c r="PUT128" s="214"/>
      <c r="PUU128" s="389"/>
      <c r="PUV128" s="390"/>
      <c r="PUW128" s="388"/>
      <c r="PUX128" s="214"/>
      <c r="PUY128" s="389"/>
      <c r="PUZ128" s="390"/>
      <c r="PVA128" s="388"/>
      <c r="PVB128" s="214"/>
      <c r="PVC128" s="389"/>
      <c r="PVD128" s="390"/>
      <c r="PVE128" s="388"/>
      <c r="PVF128" s="214"/>
      <c r="PVG128" s="389"/>
      <c r="PVH128" s="390"/>
      <c r="PVI128" s="388"/>
      <c r="PVJ128" s="214"/>
      <c r="PVK128" s="389"/>
      <c r="PVL128" s="390"/>
      <c r="PVM128" s="388"/>
      <c r="PVN128" s="214"/>
      <c r="PVO128" s="389"/>
      <c r="PVP128" s="390"/>
      <c r="PVQ128" s="388"/>
      <c r="PVR128" s="214"/>
      <c r="PVS128" s="389"/>
      <c r="PVT128" s="390"/>
      <c r="PVU128" s="388"/>
      <c r="PVV128" s="214"/>
      <c r="PVW128" s="389"/>
      <c r="PVX128" s="390"/>
      <c r="PVY128" s="388"/>
      <c r="PVZ128" s="214"/>
      <c r="PWA128" s="389"/>
      <c r="PWB128" s="390"/>
      <c r="PWC128" s="388"/>
      <c r="PWD128" s="214"/>
      <c r="PWE128" s="389"/>
      <c r="PWF128" s="390"/>
      <c r="PWG128" s="388"/>
      <c r="PWH128" s="214"/>
      <c r="PWI128" s="389"/>
      <c r="PWJ128" s="390"/>
      <c r="PWK128" s="388"/>
      <c r="PWL128" s="214"/>
      <c r="PWM128" s="389"/>
      <c r="PWN128" s="390"/>
      <c r="PWO128" s="388"/>
      <c r="PWP128" s="214"/>
      <c r="PWQ128" s="389"/>
      <c r="PWR128" s="390"/>
      <c r="PWS128" s="388"/>
      <c r="PWT128" s="214"/>
      <c r="PWU128" s="389"/>
      <c r="PWV128" s="390"/>
      <c r="PWW128" s="388"/>
      <c r="PWX128" s="214"/>
      <c r="PWY128" s="389"/>
      <c r="PWZ128" s="390"/>
      <c r="PXA128" s="388"/>
      <c r="PXB128" s="214"/>
      <c r="PXC128" s="389"/>
      <c r="PXD128" s="390"/>
      <c r="PXE128" s="388"/>
      <c r="PXF128" s="214"/>
      <c r="PXG128" s="389"/>
      <c r="PXH128" s="390"/>
      <c r="PXI128" s="388"/>
      <c r="PXJ128" s="214"/>
      <c r="PXK128" s="389"/>
      <c r="PXL128" s="390"/>
      <c r="PXM128" s="388"/>
      <c r="PXN128" s="214"/>
      <c r="PXO128" s="389"/>
      <c r="PXP128" s="390"/>
      <c r="PXQ128" s="388"/>
      <c r="PXR128" s="214"/>
      <c r="PXS128" s="389"/>
      <c r="PXT128" s="390"/>
      <c r="PXU128" s="388"/>
      <c r="PXV128" s="214"/>
      <c r="PXW128" s="389"/>
      <c r="PXX128" s="390"/>
      <c r="PXY128" s="388"/>
      <c r="PXZ128" s="214"/>
      <c r="PYA128" s="389"/>
      <c r="PYB128" s="390"/>
      <c r="PYC128" s="388"/>
      <c r="PYD128" s="214"/>
      <c r="PYE128" s="389"/>
      <c r="PYF128" s="390"/>
      <c r="PYG128" s="388"/>
      <c r="PYH128" s="214"/>
      <c r="PYI128" s="389"/>
      <c r="PYJ128" s="390"/>
      <c r="PYK128" s="388"/>
      <c r="PYL128" s="214"/>
      <c r="PYM128" s="389"/>
      <c r="PYN128" s="390"/>
      <c r="PYO128" s="388"/>
      <c r="PYP128" s="214"/>
      <c r="PYQ128" s="389"/>
      <c r="PYR128" s="390"/>
      <c r="PYS128" s="388"/>
      <c r="PYT128" s="214"/>
      <c r="PYU128" s="389"/>
      <c r="PYV128" s="390"/>
      <c r="PYW128" s="388"/>
      <c r="PYX128" s="214"/>
      <c r="PYY128" s="389"/>
      <c r="PYZ128" s="390"/>
      <c r="PZA128" s="388"/>
      <c r="PZB128" s="214"/>
      <c r="PZC128" s="389"/>
      <c r="PZD128" s="390"/>
      <c r="PZE128" s="388"/>
      <c r="PZF128" s="214"/>
      <c r="PZG128" s="389"/>
      <c r="PZH128" s="390"/>
      <c r="PZI128" s="388"/>
      <c r="PZJ128" s="214"/>
      <c r="PZK128" s="389"/>
      <c r="PZL128" s="390"/>
      <c r="PZM128" s="388"/>
      <c r="PZN128" s="214"/>
      <c r="PZO128" s="389"/>
      <c r="PZP128" s="390"/>
      <c r="PZQ128" s="388"/>
      <c r="PZR128" s="214"/>
      <c r="PZS128" s="389"/>
      <c r="PZT128" s="390"/>
      <c r="PZU128" s="388"/>
      <c r="PZV128" s="214"/>
      <c r="PZW128" s="389"/>
      <c r="PZX128" s="390"/>
      <c r="PZY128" s="388"/>
      <c r="PZZ128" s="214"/>
      <c r="QAA128" s="389"/>
      <c r="QAB128" s="390"/>
      <c r="QAC128" s="388"/>
      <c r="QAD128" s="214"/>
      <c r="QAE128" s="389"/>
      <c r="QAF128" s="390"/>
      <c r="QAG128" s="388"/>
      <c r="QAH128" s="214"/>
      <c r="QAI128" s="389"/>
      <c r="QAJ128" s="390"/>
      <c r="QAK128" s="388"/>
      <c r="QAL128" s="214"/>
      <c r="QAM128" s="389"/>
      <c r="QAN128" s="390"/>
      <c r="QAO128" s="388"/>
      <c r="QAP128" s="214"/>
      <c r="QAQ128" s="389"/>
      <c r="QAR128" s="390"/>
      <c r="QAS128" s="388"/>
      <c r="QAT128" s="214"/>
      <c r="QAU128" s="389"/>
      <c r="QAV128" s="390"/>
      <c r="QAW128" s="388"/>
      <c r="QAX128" s="214"/>
      <c r="QAY128" s="389"/>
      <c r="QAZ128" s="390"/>
      <c r="QBA128" s="388"/>
      <c r="QBB128" s="214"/>
      <c r="QBC128" s="389"/>
      <c r="QBD128" s="390"/>
      <c r="QBE128" s="388"/>
      <c r="QBF128" s="214"/>
      <c r="QBG128" s="389"/>
      <c r="QBH128" s="390"/>
      <c r="QBI128" s="388"/>
      <c r="QBJ128" s="214"/>
      <c r="QBK128" s="389"/>
      <c r="QBL128" s="390"/>
      <c r="QBM128" s="388"/>
      <c r="QBN128" s="214"/>
      <c r="QBO128" s="389"/>
      <c r="QBP128" s="390"/>
      <c r="QBQ128" s="388"/>
      <c r="QBR128" s="214"/>
      <c r="QBS128" s="389"/>
      <c r="QBT128" s="390"/>
      <c r="QBU128" s="388"/>
      <c r="QBV128" s="214"/>
      <c r="QBW128" s="389"/>
      <c r="QBX128" s="390"/>
      <c r="QBY128" s="388"/>
      <c r="QBZ128" s="214"/>
      <c r="QCA128" s="389"/>
      <c r="QCB128" s="390"/>
      <c r="QCC128" s="388"/>
      <c r="QCD128" s="214"/>
      <c r="QCE128" s="389"/>
      <c r="QCF128" s="390"/>
      <c r="QCG128" s="388"/>
      <c r="QCH128" s="214"/>
      <c r="QCI128" s="389"/>
      <c r="QCJ128" s="390"/>
      <c r="QCK128" s="388"/>
      <c r="QCL128" s="214"/>
      <c r="QCM128" s="389"/>
      <c r="QCN128" s="390"/>
      <c r="QCO128" s="388"/>
      <c r="QCP128" s="214"/>
      <c r="QCQ128" s="389"/>
      <c r="QCR128" s="390"/>
      <c r="QCS128" s="388"/>
      <c r="QCT128" s="214"/>
      <c r="QCU128" s="389"/>
      <c r="QCV128" s="390"/>
      <c r="QCW128" s="388"/>
      <c r="QCX128" s="214"/>
      <c r="QCY128" s="389"/>
      <c r="QCZ128" s="390"/>
      <c r="QDA128" s="388"/>
      <c r="QDB128" s="214"/>
      <c r="QDC128" s="389"/>
      <c r="QDD128" s="390"/>
      <c r="QDE128" s="388"/>
      <c r="QDF128" s="214"/>
      <c r="QDG128" s="389"/>
      <c r="QDH128" s="390"/>
      <c r="QDI128" s="388"/>
      <c r="QDJ128" s="214"/>
      <c r="QDK128" s="389"/>
      <c r="QDL128" s="390"/>
      <c r="QDM128" s="388"/>
      <c r="QDN128" s="214"/>
      <c r="QDO128" s="389"/>
      <c r="QDP128" s="390"/>
      <c r="QDQ128" s="388"/>
      <c r="QDR128" s="214"/>
      <c r="QDS128" s="389"/>
      <c r="QDT128" s="390"/>
      <c r="QDU128" s="388"/>
      <c r="QDV128" s="214"/>
      <c r="QDW128" s="389"/>
      <c r="QDX128" s="390"/>
      <c r="QDY128" s="388"/>
      <c r="QDZ128" s="214"/>
      <c r="QEA128" s="389"/>
      <c r="QEB128" s="390"/>
      <c r="QEC128" s="388"/>
      <c r="QED128" s="214"/>
      <c r="QEE128" s="389"/>
      <c r="QEF128" s="390"/>
      <c r="QEG128" s="388"/>
      <c r="QEH128" s="214"/>
      <c r="QEI128" s="389"/>
      <c r="QEJ128" s="390"/>
      <c r="QEK128" s="388"/>
      <c r="QEL128" s="214"/>
      <c r="QEM128" s="389"/>
      <c r="QEN128" s="390"/>
      <c r="QEO128" s="388"/>
      <c r="QEP128" s="214"/>
      <c r="QEQ128" s="389"/>
      <c r="QER128" s="390"/>
      <c r="QES128" s="388"/>
      <c r="QET128" s="214"/>
      <c r="QEU128" s="389"/>
      <c r="QEV128" s="390"/>
      <c r="QEW128" s="388"/>
      <c r="QEX128" s="214"/>
      <c r="QEY128" s="389"/>
      <c r="QEZ128" s="390"/>
      <c r="QFA128" s="388"/>
      <c r="QFB128" s="214"/>
      <c r="QFC128" s="389"/>
      <c r="QFD128" s="390"/>
      <c r="QFE128" s="388"/>
      <c r="QFF128" s="214"/>
      <c r="QFG128" s="389"/>
      <c r="QFH128" s="390"/>
      <c r="QFI128" s="388"/>
      <c r="QFJ128" s="214"/>
      <c r="QFK128" s="389"/>
      <c r="QFL128" s="390"/>
      <c r="QFM128" s="388"/>
      <c r="QFN128" s="214"/>
      <c r="QFO128" s="389"/>
      <c r="QFP128" s="390"/>
      <c r="QFQ128" s="388"/>
      <c r="QFR128" s="214"/>
      <c r="QFS128" s="389"/>
      <c r="QFT128" s="390"/>
      <c r="QFU128" s="388"/>
      <c r="QFV128" s="214"/>
      <c r="QFW128" s="389"/>
      <c r="QFX128" s="390"/>
      <c r="QFY128" s="388"/>
      <c r="QFZ128" s="214"/>
      <c r="QGA128" s="389"/>
      <c r="QGB128" s="390"/>
      <c r="QGC128" s="388"/>
      <c r="QGD128" s="214"/>
      <c r="QGE128" s="389"/>
      <c r="QGF128" s="390"/>
      <c r="QGG128" s="388"/>
      <c r="QGH128" s="214"/>
      <c r="QGI128" s="389"/>
      <c r="QGJ128" s="390"/>
      <c r="QGK128" s="388"/>
      <c r="QGL128" s="214"/>
      <c r="QGM128" s="389"/>
      <c r="QGN128" s="390"/>
      <c r="QGO128" s="388"/>
      <c r="QGP128" s="214"/>
      <c r="QGQ128" s="389"/>
      <c r="QGR128" s="390"/>
      <c r="QGS128" s="388"/>
      <c r="QGT128" s="214"/>
      <c r="QGU128" s="389"/>
      <c r="QGV128" s="390"/>
      <c r="QGW128" s="388"/>
      <c r="QGX128" s="214"/>
      <c r="QGY128" s="389"/>
      <c r="QGZ128" s="390"/>
      <c r="QHA128" s="388"/>
      <c r="QHB128" s="214"/>
      <c r="QHC128" s="389"/>
      <c r="QHD128" s="390"/>
      <c r="QHE128" s="388"/>
      <c r="QHF128" s="214"/>
      <c r="QHG128" s="389"/>
      <c r="QHH128" s="390"/>
      <c r="QHI128" s="388"/>
      <c r="QHJ128" s="214"/>
      <c r="QHK128" s="389"/>
      <c r="QHL128" s="390"/>
      <c r="QHM128" s="388"/>
      <c r="QHN128" s="214"/>
      <c r="QHO128" s="389"/>
      <c r="QHP128" s="390"/>
      <c r="QHQ128" s="388"/>
      <c r="QHR128" s="214"/>
      <c r="QHS128" s="389"/>
      <c r="QHT128" s="390"/>
      <c r="QHU128" s="388"/>
      <c r="QHV128" s="214"/>
      <c r="QHW128" s="389"/>
      <c r="QHX128" s="390"/>
      <c r="QHY128" s="388"/>
      <c r="QHZ128" s="214"/>
      <c r="QIA128" s="389"/>
      <c r="QIB128" s="390"/>
      <c r="QIC128" s="388"/>
      <c r="QID128" s="214"/>
      <c r="QIE128" s="389"/>
      <c r="QIF128" s="390"/>
      <c r="QIG128" s="388"/>
      <c r="QIH128" s="214"/>
      <c r="QII128" s="389"/>
      <c r="QIJ128" s="390"/>
      <c r="QIK128" s="388"/>
      <c r="QIL128" s="214"/>
      <c r="QIM128" s="389"/>
      <c r="QIN128" s="390"/>
      <c r="QIO128" s="388"/>
      <c r="QIP128" s="214"/>
      <c r="QIQ128" s="389"/>
      <c r="QIR128" s="390"/>
      <c r="QIS128" s="388"/>
      <c r="QIT128" s="214"/>
      <c r="QIU128" s="389"/>
      <c r="QIV128" s="390"/>
      <c r="QIW128" s="388"/>
      <c r="QIX128" s="214"/>
      <c r="QIY128" s="389"/>
      <c r="QIZ128" s="390"/>
      <c r="QJA128" s="388"/>
      <c r="QJB128" s="214"/>
      <c r="QJC128" s="389"/>
      <c r="QJD128" s="390"/>
      <c r="QJE128" s="388"/>
      <c r="QJF128" s="214"/>
      <c r="QJG128" s="389"/>
      <c r="QJH128" s="390"/>
      <c r="QJI128" s="388"/>
      <c r="QJJ128" s="214"/>
      <c r="QJK128" s="389"/>
      <c r="QJL128" s="390"/>
      <c r="QJM128" s="388"/>
      <c r="QJN128" s="214"/>
      <c r="QJO128" s="389"/>
      <c r="QJP128" s="390"/>
      <c r="QJQ128" s="388"/>
      <c r="QJR128" s="214"/>
      <c r="QJS128" s="389"/>
      <c r="QJT128" s="390"/>
      <c r="QJU128" s="388"/>
      <c r="QJV128" s="214"/>
      <c r="QJW128" s="389"/>
      <c r="QJX128" s="390"/>
      <c r="QJY128" s="388"/>
      <c r="QJZ128" s="214"/>
      <c r="QKA128" s="389"/>
      <c r="QKB128" s="390"/>
      <c r="QKC128" s="388"/>
      <c r="QKD128" s="214"/>
      <c r="QKE128" s="389"/>
      <c r="QKF128" s="390"/>
      <c r="QKG128" s="388"/>
      <c r="QKH128" s="214"/>
      <c r="QKI128" s="389"/>
      <c r="QKJ128" s="390"/>
      <c r="QKK128" s="388"/>
      <c r="QKL128" s="214"/>
      <c r="QKM128" s="389"/>
      <c r="QKN128" s="390"/>
      <c r="QKO128" s="388"/>
      <c r="QKP128" s="214"/>
      <c r="QKQ128" s="389"/>
      <c r="QKR128" s="390"/>
      <c r="QKS128" s="388"/>
      <c r="QKT128" s="214"/>
      <c r="QKU128" s="389"/>
      <c r="QKV128" s="390"/>
      <c r="QKW128" s="388"/>
      <c r="QKX128" s="214"/>
      <c r="QKY128" s="389"/>
      <c r="QKZ128" s="390"/>
      <c r="QLA128" s="388"/>
      <c r="QLB128" s="214"/>
      <c r="QLC128" s="389"/>
      <c r="QLD128" s="390"/>
      <c r="QLE128" s="388"/>
      <c r="QLF128" s="214"/>
      <c r="QLG128" s="389"/>
      <c r="QLH128" s="390"/>
      <c r="QLI128" s="388"/>
      <c r="QLJ128" s="214"/>
      <c r="QLK128" s="389"/>
      <c r="QLL128" s="390"/>
      <c r="QLM128" s="388"/>
      <c r="QLN128" s="214"/>
      <c r="QLO128" s="389"/>
      <c r="QLP128" s="390"/>
      <c r="QLQ128" s="388"/>
      <c r="QLR128" s="214"/>
      <c r="QLS128" s="389"/>
      <c r="QLT128" s="390"/>
      <c r="QLU128" s="388"/>
      <c r="QLV128" s="214"/>
      <c r="QLW128" s="389"/>
      <c r="QLX128" s="390"/>
      <c r="QLY128" s="388"/>
      <c r="QLZ128" s="214"/>
      <c r="QMA128" s="389"/>
      <c r="QMB128" s="390"/>
      <c r="QMC128" s="388"/>
      <c r="QMD128" s="214"/>
      <c r="QME128" s="389"/>
      <c r="QMF128" s="390"/>
      <c r="QMG128" s="388"/>
      <c r="QMH128" s="214"/>
      <c r="QMI128" s="389"/>
      <c r="QMJ128" s="390"/>
      <c r="QMK128" s="388"/>
      <c r="QML128" s="214"/>
      <c r="QMM128" s="389"/>
      <c r="QMN128" s="390"/>
      <c r="QMO128" s="388"/>
      <c r="QMP128" s="214"/>
      <c r="QMQ128" s="389"/>
      <c r="QMR128" s="390"/>
      <c r="QMS128" s="388"/>
      <c r="QMT128" s="214"/>
      <c r="QMU128" s="389"/>
      <c r="QMV128" s="390"/>
      <c r="QMW128" s="388"/>
      <c r="QMX128" s="214"/>
      <c r="QMY128" s="389"/>
      <c r="QMZ128" s="390"/>
      <c r="QNA128" s="388"/>
      <c r="QNB128" s="214"/>
      <c r="QNC128" s="389"/>
      <c r="QND128" s="390"/>
      <c r="QNE128" s="388"/>
      <c r="QNF128" s="214"/>
      <c r="QNG128" s="389"/>
      <c r="QNH128" s="390"/>
      <c r="QNI128" s="388"/>
      <c r="QNJ128" s="214"/>
      <c r="QNK128" s="389"/>
      <c r="QNL128" s="390"/>
      <c r="QNM128" s="388"/>
      <c r="QNN128" s="214"/>
      <c r="QNO128" s="389"/>
      <c r="QNP128" s="390"/>
      <c r="QNQ128" s="388"/>
      <c r="QNR128" s="214"/>
      <c r="QNS128" s="389"/>
      <c r="QNT128" s="390"/>
      <c r="QNU128" s="388"/>
      <c r="QNV128" s="214"/>
      <c r="QNW128" s="389"/>
      <c r="QNX128" s="390"/>
      <c r="QNY128" s="388"/>
      <c r="QNZ128" s="214"/>
      <c r="QOA128" s="389"/>
      <c r="QOB128" s="390"/>
      <c r="QOC128" s="388"/>
      <c r="QOD128" s="214"/>
      <c r="QOE128" s="389"/>
      <c r="QOF128" s="390"/>
      <c r="QOG128" s="388"/>
      <c r="QOH128" s="214"/>
      <c r="QOI128" s="389"/>
      <c r="QOJ128" s="390"/>
      <c r="QOK128" s="388"/>
      <c r="QOL128" s="214"/>
      <c r="QOM128" s="389"/>
      <c r="QON128" s="390"/>
      <c r="QOO128" s="388"/>
      <c r="QOP128" s="214"/>
      <c r="QOQ128" s="389"/>
      <c r="QOR128" s="390"/>
      <c r="QOS128" s="388"/>
      <c r="QOT128" s="214"/>
      <c r="QOU128" s="389"/>
      <c r="QOV128" s="390"/>
      <c r="QOW128" s="388"/>
      <c r="QOX128" s="214"/>
      <c r="QOY128" s="389"/>
      <c r="QOZ128" s="390"/>
      <c r="QPA128" s="388"/>
      <c r="QPB128" s="214"/>
      <c r="QPC128" s="389"/>
      <c r="QPD128" s="390"/>
      <c r="QPE128" s="388"/>
      <c r="QPF128" s="214"/>
      <c r="QPG128" s="389"/>
      <c r="QPH128" s="390"/>
      <c r="QPI128" s="388"/>
      <c r="QPJ128" s="214"/>
      <c r="QPK128" s="389"/>
      <c r="QPL128" s="390"/>
      <c r="QPM128" s="388"/>
      <c r="QPN128" s="214"/>
      <c r="QPO128" s="389"/>
      <c r="QPP128" s="390"/>
      <c r="QPQ128" s="388"/>
      <c r="QPR128" s="214"/>
      <c r="QPS128" s="389"/>
      <c r="QPT128" s="390"/>
      <c r="QPU128" s="388"/>
      <c r="QPV128" s="214"/>
      <c r="QPW128" s="389"/>
      <c r="QPX128" s="390"/>
      <c r="QPY128" s="388"/>
      <c r="QPZ128" s="214"/>
      <c r="QQA128" s="389"/>
      <c r="QQB128" s="390"/>
      <c r="QQC128" s="388"/>
      <c r="QQD128" s="214"/>
      <c r="QQE128" s="389"/>
      <c r="QQF128" s="390"/>
      <c r="QQG128" s="388"/>
      <c r="QQH128" s="214"/>
      <c r="QQI128" s="389"/>
      <c r="QQJ128" s="390"/>
      <c r="QQK128" s="388"/>
      <c r="QQL128" s="214"/>
      <c r="QQM128" s="389"/>
      <c r="QQN128" s="390"/>
      <c r="QQO128" s="388"/>
      <c r="QQP128" s="214"/>
      <c r="QQQ128" s="389"/>
      <c r="QQR128" s="390"/>
      <c r="QQS128" s="388"/>
      <c r="QQT128" s="214"/>
      <c r="QQU128" s="389"/>
      <c r="QQV128" s="390"/>
      <c r="QQW128" s="388"/>
      <c r="QQX128" s="214"/>
      <c r="QQY128" s="389"/>
      <c r="QQZ128" s="390"/>
      <c r="QRA128" s="388"/>
      <c r="QRB128" s="214"/>
      <c r="QRC128" s="389"/>
      <c r="QRD128" s="390"/>
      <c r="QRE128" s="388"/>
      <c r="QRF128" s="214"/>
      <c r="QRG128" s="389"/>
      <c r="QRH128" s="390"/>
      <c r="QRI128" s="388"/>
      <c r="QRJ128" s="214"/>
      <c r="QRK128" s="389"/>
      <c r="QRL128" s="390"/>
      <c r="QRM128" s="388"/>
      <c r="QRN128" s="214"/>
      <c r="QRO128" s="389"/>
      <c r="QRP128" s="390"/>
      <c r="QRQ128" s="388"/>
      <c r="QRR128" s="214"/>
      <c r="QRS128" s="389"/>
      <c r="QRT128" s="390"/>
      <c r="QRU128" s="388"/>
      <c r="QRV128" s="214"/>
      <c r="QRW128" s="389"/>
      <c r="QRX128" s="390"/>
      <c r="QRY128" s="388"/>
      <c r="QRZ128" s="214"/>
      <c r="QSA128" s="389"/>
      <c r="QSB128" s="390"/>
      <c r="QSC128" s="388"/>
      <c r="QSD128" s="214"/>
      <c r="QSE128" s="389"/>
      <c r="QSF128" s="390"/>
      <c r="QSG128" s="388"/>
      <c r="QSH128" s="214"/>
      <c r="QSI128" s="389"/>
      <c r="QSJ128" s="390"/>
      <c r="QSK128" s="388"/>
      <c r="QSL128" s="214"/>
      <c r="QSM128" s="389"/>
      <c r="QSN128" s="390"/>
      <c r="QSO128" s="388"/>
      <c r="QSP128" s="214"/>
      <c r="QSQ128" s="389"/>
      <c r="QSR128" s="390"/>
      <c r="QSS128" s="388"/>
      <c r="QST128" s="214"/>
      <c r="QSU128" s="389"/>
      <c r="QSV128" s="390"/>
      <c r="QSW128" s="388"/>
      <c r="QSX128" s="214"/>
      <c r="QSY128" s="389"/>
      <c r="QSZ128" s="390"/>
      <c r="QTA128" s="388"/>
      <c r="QTB128" s="214"/>
      <c r="QTC128" s="389"/>
      <c r="QTD128" s="390"/>
      <c r="QTE128" s="388"/>
      <c r="QTF128" s="214"/>
      <c r="QTG128" s="389"/>
      <c r="QTH128" s="390"/>
      <c r="QTI128" s="388"/>
      <c r="QTJ128" s="214"/>
      <c r="QTK128" s="389"/>
      <c r="QTL128" s="390"/>
      <c r="QTM128" s="388"/>
      <c r="QTN128" s="214"/>
      <c r="QTO128" s="389"/>
      <c r="QTP128" s="390"/>
      <c r="QTQ128" s="388"/>
      <c r="QTR128" s="214"/>
      <c r="QTS128" s="389"/>
      <c r="QTT128" s="390"/>
      <c r="QTU128" s="388"/>
      <c r="QTV128" s="214"/>
      <c r="QTW128" s="389"/>
      <c r="QTX128" s="390"/>
      <c r="QTY128" s="388"/>
      <c r="QTZ128" s="214"/>
      <c r="QUA128" s="389"/>
      <c r="QUB128" s="390"/>
      <c r="QUC128" s="388"/>
      <c r="QUD128" s="214"/>
      <c r="QUE128" s="389"/>
      <c r="QUF128" s="390"/>
      <c r="QUG128" s="388"/>
      <c r="QUH128" s="214"/>
      <c r="QUI128" s="389"/>
      <c r="QUJ128" s="390"/>
      <c r="QUK128" s="388"/>
      <c r="QUL128" s="214"/>
      <c r="QUM128" s="389"/>
      <c r="QUN128" s="390"/>
      <c r="QUO128" s="388"/>
      <c r="QUP128" s="214"/>
      <c r="QUQ128" s="389"/>
      <c r="QUR128" s="390"/>
      <c r="QUS128" s="388"/>
      <c r="QUT128" s="214"/>
      <c r="QUU128" s="389"/>
      <c r="QUV128" s="390"/>
      <c r="QUW128" s="388"/>
      <c r="QUX128" s="214"/>
      <c r="QUY128" s="389"/>
      <c r="QUZ128" s="390"/>
      <c r="QVA128" s="388"/>
      <c r="QVB128" s="214"/>
      <c r="QVC128" s="389"/>
      <c r="QVD128" s="390"/>
      <c r="QVE128" s="388"/>
      <c r="QVF128" s="214"/>
      <c r="QVG128" s="389"/>
      <c r="QVH128" s="390"/>
      <c r="QVI128" s="388"/>
      <c r="QVJ128" s="214"/>
      <c r="QVK128" s="389"/>
      <c r="QVL128" s="390"/>
      <c r="QVM128" s="388"/>
      <c r="QVN128" s="214"/>
      <c r="QVO128" s="389"/>
      <c r="QVP128" s="390"/>
      <c r="QVQ128" s="388"/>
      <c r="QVR128" s="214"/>
      <c r="QVS128" s="389"/>
      <c r="QVT128" s="390"/>
      <c r="QVU128" s="388"/>
      <c r="QVV128" s="214"/>
      <c r="QVW128" s="389"/>
      <c r="QVX128" s="390"/>
      <c r="QVY128" s="388"/>
      <c r="QVZ128" s="214"/>
      <c r="QWA128" s="389"/>
      <c r="QWB128" s="390"/>
      <c r="QWC128" s="388"/>
      <c r="QWD128" s="214"/>
      <c r="QWE128" s="389"/>
      <c r="QWF128" s="390"/>
      <c r="QWG128" s="388"/>
      <c r="QWH128" s="214"/>
      <c r="QWI128" s="389"/>
      <c r="QWJ128" s="390"/>
      <c r="QWK128" s="388"/>
      <c r="QWL128" s="214"/>
      <c r="QWM128" s="389"/>
      <c r="QWN128" s="390"/>
      <c r="QWO128" s="388"/>
      <c r="QWP128" s="214"/>
      <c r="QWQ128" s="389"/>
      <c r="QWR128" s="390"/>
      <c r="QWS128" s="388"/>
      <c r="QWT128" s="214"/>
      <c r="QWU128" s="389"/>
      <c r="QWV128" s="390"/>
      <c r="QWW128" s="388"/>
      <c r="QWX128" s="214"/>
      <c r="QWY128" s="389"/>
      <c r="QWZ128" s="390"/>
      <c r="QXA128" s="388"/>
      <c r="QXB128" s="214"/>
      <c r="QXC128" s="389"/>
      <c r="QXD128" s="390"/>
      <c r="QXE128" s="388"/>
      <c r="QXF128" s="214"/>
      <c r="QXG128" s="389"/>
      <c r="QXH128" s="390"/>
      <c r="QXI128" s="388"/>
      <c r="QXJ128" s="214"/>
      <c r="QXK128" s="389"/>
      <c r="QXL128" s="390"/>
      <c r="QXM128" s="388"/>
      <c r="QXN128" s="214"/>
      <c r="QXO128" s="389"/>
      <c r="QXP128" s="390"/>
      <c r="QXQ128" s="388"/>
      <c r="QXR128" s="214"/>
      <c r="QXS128" s="389"/>
      <c r="QXT128" s="390"/>
      <c r="QXU128" s="388"/>
      <c r="QXV128" s="214"/>
      <c r="QXW128" s="389"/>
      <c r="QXX128" s="390"/>
      <c r="QXY128" s="388"/>
      <c r="QXZ128" s="214"/>
      <c r="QYA128" s="389"/>
      <c r="QYB128" s="390"/>
      <c r="QYC128" s="388"/>
      <c r="QYD128" s="214"/>
      <c r="QYE128" s="389"/>
      <c r="QYF128" s="390"/>
      <c r="QYG128" s="388"/>
      <c r="QYH128" s="214"/>
      <c r="QYI128" s="389"/>
      <c r="QYJ128" s="390"/>
      <c r="QYK128" s="388"/>
      <c r="QYL128" s="214"/>
      <c r="QYM128" s="389"/>
      <c r="QYN128" s="390"/>
      <c r="QYO128" s="388"/>
      <c r="QYP128" s="214"/>
      <c r="QYQ128" s="389"/>
      <c r="QYR128" s="390"/>
      <c r="QYS128" s="388"/>
      <c r="QYT128" s="214"/>
      <c r="QYU128" s="389"/>
      <c r="QYV128" s="390"/>
      <c r="QYW128" s="388"/>
      <c r="QYX128" s="214"/>
      <c r="QYY128" s="389"/>
      <c r="QYZ128" s="390"/>
      <c r="QZA128" s="388"/>
      <c r="QZB128" s="214"/>
      <c r="QZC128" s="389"/>
      <c r="QZD128" s="390"/>
      <c r="QZE128" s="388"/>
      <c r="QZF128" s="214"/>
      <c r="QZG128" s="389"/>
      <c r="QZH128" s="390"/>
      <c r="QZI128" s="388"/>
      <c r="QZJ128" s="214"/>
      <c r="QZK128" s="389"/>
      <c r="QZL128" s="390"/>
      <c r="QZM128" s="388"/>
      <c r="QZN128" s="214"/>
      <c r="QZO128" s="389"/>
      <c r="QZP128" s="390"/>
      <c r="QZQ128" s="388"/>
      <c r="QZR128" s="214"/>
      <c r="QZS128" s="389"/>
      <c r="QZT128" s="390"/>
      <c r="QZU128" s="388"/>
      <c r="QZV128" s="214"/>
      <c r="QZW128" s="389"/>
      <c r="QZX128" s="390"/>
      <c r="QZY128" s="388"/>
      <c r="QZZ128" s="214"/>
      <c r="RAA128" s="389"/>
      <c r="RAB128" s="390"/>
      <c r="RAC128" s="388"/>
      <c r="RAD128" s="214"/>
      <c r="RAE128" s="389"/>
      <c r="RAF128" s="390"/>
      <c r="RAG128" s="388"/>
      <c r="RAH128" s="214"/>
      <c r="RAI128" s="389"/>
      <c r="RAJ128" s="390"/>
      <c r="RAK128" s="388"/>
      <c r="RAL128" s="214"/>
      <c r="RAM128" s="389"/>
      <c r="RAN128" s="390"/>
      <c r="RAO128" s="388"/>
      <c r="RAP128" s="214"/>
      <c r="RAQ128" s="389"/>
      <c r="RAR128" s="390"/>
      <c r="RAS128" s="388"/>
      <c r="RAT128" s="214"/>
      <c r="RAU128" s="389"/>
      <c r="RAV128" s="390"/>
      <c r="RAW128" s="388"/>
      <c r="RAX128" s="214"/>
      <c r="RAY128" s="389"/>
      <c r="RAZ128" s="390"/>
      <c r="RBA128" s="388"/>
      <c r="RBB128" s="214"/>
      <c r="RBC128" s="389"/>
      <c r="RBD128" s="390"/>
      <c r="RBE128" s="388"/>
      <c r="RBF128" s="214"/>
      <c r="RBG128" s="389"/>
      <c r="RBH128" s="390"/>
      <c r="RBI128" s="388"/>
      <c r="RBJ128" s="214"/>
      <c r="RBK128" s="389"/>
      <c r="RBL128" s="390"/>
      <c r="RBM128" s="388"/>
      <c r="RBN128" s="214"/>
      <c r="RBO128" s="389"/>
      <c r="RBP128" s="390"/>
      <c r="RBQ128" s="388"/>
      <c r="RBR128" s="214"/>
      <c r="RBS128" s="389"/>
      <c r="RBT128" s="390"/>
      <c r="RBU128" s="388"/>
      <c r="RBV128" s="214"/>
      <c r="RBW128" s="389"/>
      <c r="RBX128" s="390"/>
      <c r="RBY128" s="388"/>
      <c r="RBZ128" s="214"/>
      <c r="RCA128" s="389"/>
      <c r="RCB128" s="390"/>
      <c r="RCC128" s="388"/>
      <c r="RCD128" s="214"/>
      <c r="RCE128" s="389"/>
      <c r="RCF128" s="390"/>
      <c r="RCG128" s="388"/>
      <c r="RCH128" s="214"/>
      <c r="RCI128" s="389"/>
      <c r="RCJ128" s="390"/>
      <c r="RCK128" s="388"/>
      <c r="RCL128" s="214"/>
      <c r="RCM128" s="389"/>
      <c r="RCN128" s="390"/>
      <c r="RCO128" s="388"/>
      <c r="RCP128" s="214"/>
      <c r="RCQ128" s="389"/>
      <c r="RCR128" s="390"/>
      <c r="RCS128" s="388"/>
      <c r="RCT128" s="214"/>
      <c r="RCU128" s="389"/>
      <c r="RCV128" s="390"/>
      <c r="RCW128" s="388"/>
      <c r="RCX128" s="214"/>
      <c r="RCY128" s="389"/>
      <c r="RCZ128" s="390"/>
      <c r="RDA128" s="388"/>
      <c r="RDB128" s="214"/>
      <c r="RDC128" s="389"/>
      <c r="RDD128" s="390"/>
      <c r="RDE128" s="388"/>
      <c r="RDF128" s="214"/>
      <c r="RDG128" s="389"/>
      <c r="RDH128" s="390"/>
      <c r="RDI128" s="388"/>
      <c r="RDJ128" s="214"/>
      <c r="RDK128" s="389"/>
      <c r="RDL128" s="390"/>
      <c r="RDM128" s="388"/>
      <c r="RDN128" s="214"/>
      <c r="RDO128" s="389"/>
      <c r="RDP128" s="390"/>
      <c r="RDQ128" s="388"/>
      <c r="RDR128" s="214"/>
      <c r="RDS128" s="389"/>
      <c r="RDT128" s="390"/>
      <c r="RDU128" s="388"/>
      <c r="RDV128" s="214"/>
      <c r="RDW128" s="389"/>
      <c r="RDX128" s="390"/>
      <c r="RDY128" s="388"/>
      <c r="RDZ128" s="214"/>
      <c r="REA128" s="389"/>
      <c r="REB128" s="390"/>
      <c r="REC128" s="388"/>
      <c r="RED128" s="214"/>
      <c r="REE128" s="389"/>
      <c r="REF128" s="390"/>
      <c r="REG128" s="388"/>
      <c r="REH128" s="214"/>
      <c r="REI128" s="389"/>
      <c r="REJ128" s="390"/>
      <c r="REK128" s="388"/>
      <c r="REL128" s="214"/>
      <c r="REM128" s="389"/>
      <c r="REN128" s="390"/>
      <c r="REO128" s="388"/>
      <c r="REP128" s="214"/>
      <c r="REQ128" s="389"/>
      <c r="RER128" s="390"/>
      <c r="RES128" s="388"/>
      <c r="RET128" s="214"/>
      <c r="REU128" s="389"/>
      <c r="REV128" s="390"/>
      <c r="REW128" s="388"/>
      <c r="REX128" s="214"/>
      <c r="REY128" s="389"/>
      <c r="REZ128" s="390"/>
      <c r="RFA128" s="388"/>
      <c r="RFB128" s="214"/>
      <c r="RFC128" s="389"/>
      <c r="RFD128" s="390"/>
      <c r="RFE128" s="388"/>
      <c r="RFF128" s="214"/>
      <c r="RFG128" s="389"/>
      <c r="RFH128" s="390"/>
      <c r="RFI128" s="388"/>
      <c r="RFJ128" s="214"/>
      <c r="RFK128" s="389"/>
      <c r="RFL128" s="390"/>
      <c r="RFM128" s="388"/>
      <c r="RFN128" s="214"/>
      <c r="RFO128" s="389"/>
      <c r="RFP128" s="390"/>
      <c r="RFQ128" s="388"/>
      <c r="RFR128" s="214"/>
      <c r="RFS128" s="389"/>
      <c r="RFT128" s="390"/>
      <c r="RFU128" s="388"/>
      <c r="RFV128" s="214"/>
      <c r="RFW128" s="389"/>
      <c r="RFX128" s="390"/>
      <c r="RFY128" s="388"/>
      <c r="RFZ128" s="214"/>
      <c r="RGA128" s="389"/>
      <c r="RGB128" s="390"/>
      <c r="RGC128" s="388"/>
      <c r="RGD128" s="214"/>
      <c r="RGE128" s="389"/>
      <c r="RGF128" s="390"/>
      <c r="RGG128" s="388"/>
      <c r="RGH128" s="214"/>
      <c r="RGI128" s="389"/>
      <c r="RGJ128" s="390"/>
      <c r="RGK128" s="388"/>
      <c r="RGL128" s="214"/>
      <c r="RGM128" s="389"/>
      <c r="RGN128" s="390"/>
      <c r="RGO128" s="388"/>
      <c r="RGP128" s="214"/>
      <c r="RGQ128" s="389"/>
      <c r="RGR128" s="390"/>
      <c r="RGS128" s="388"/>
      <c r="RGT128" s="214"/>
      <c r="RGU128" s="389"/>
      <c r="RGV128" s="390"/>
      <c r="RGW128" s="388"/>
      <c r="RGX128" s="214"/>
      <c r="RGY128" s="389"/>
      <c r="RGZ128" s="390"/>
      <c r="RHA128" s="388"/>
      <c r="RHB128" s="214"/>
      <c r="RHC128" s="389"/>
      <c r="RHD128" s="390"/>
      <c r="RHE128" s="388"/>
      <c r="RHF128" s="214"/>
      <c r="RHG128" s="389"/>
      <c r="RHH128" s="390"/>
      <c r="RHI128" s="388"/>
      <c r="RHJ128" s="214"/>
      <c r="RHK128" s="389"/>
      <c r="RHL128" s="390"/>
      <c r="RHM128" s="388"/>
      <c r="RHN128" s="214"/>
      <c r="RHO128" s="389"/>
      <c r="RHP128" s="390"/>
      <c r="RHQ128" s="388"/>
      <c r="RHR128" s="214"/>
      <c r="RHS128" s="389"/>
      <c r="RHT128" s="390"/>
      <c r="RHU128" s="388"/>
      <c r="RHV128" s="214"/>
      <c r="RHW128" s="389"/>
      <c r="RHX128" s="390"/>
      <c r="RHY128" s="388"/>
      <c r="RHZ128" s="214"/>
      <c r="RIA128" s="389"/>
      <c r="RIB128" s="390"/>
      <c r="RIC128" s="388"/>
      <c r="RID128" s="214"/>
      <c r="RIE128" s="389"/>
      <c r="RIF128" s="390"/>
      <c r="RIG128" s="388"/>
      <c r="RIH128" s="214"/>
      <c r="RII128" s="389"/>
      <c r="RIJ128" s="390"/>
      <c r="RIK128" s="388"/>
      <c r="RIL128" s="214"/>
      <c r="RIM128" s="389"/>
      <c r="RIN128" s="390"/>
      <c r="RIO128" s="388"/>
      <c r="RIP128" s="214"/>
      <c r="RIQ128" s="389"/>
      <c r="RIR128" s="390"/>
      <c r="RIS128" s="388"/>
      <c r="RIT128" s="214"/>
      <c r="RIU128" s="389"/>
      <c r="RIV128" s="390"/>
      <c r="RIW128" s="388"/>
      <c r="RIX128" s="214"/>
      <c r="RIY128" s="389"/>
      <c r="RIZ128" s="390"/>
      <c r="RJA128" s="388"/>
      <c r="RJB128" s="214"/>
      <c r="RJC128" s="389"/>
      <c r="RJD128" s="390"/>
      <c r="RJE128" s="388"/>
      <c r="RJF128" s="214"/>
      <c r="RJG128" s="389"/>
      <c r="RJH128" s="390"/>
      <c r="RJI128" s="388"/>
      <c r="RJJ128" s="214"/>
      <c r="RJK128" s="389"/>
      <c r="RJL128" s="390"/>
      <c r="RJM128" s="388"/>
      <c r="RJN128" s="214"/>
      <c r="RJO128" s="389"/>
      <c r="RJP128" s="390"/>
      <c r="RJQ128" s="388"/>
      <c r="RJR128" s="214"/>
      <c r="RJS128" s="389"/>
      <c r="RJT128" s="390"/>
      <c r="RJU128" s="388"/>
      <c r="RJV128" s="214"/>
      <c r="RJW128" s="389"/>
      <c r="RJX128" s="390"/>
      <c r="RJY128" s="388"/>
      <c r="RJZ128" s="214"/>
      <c r="RKA128" s="389"/>
      <c r="RKB128" s="390"/>
      <c r="RKC128" s="388"/>
      <c r="RKD128" s="214"/>
      <c r="RKE128" s="389"/>
      <c r="RKF128" s="390"/>
      <c r="RKG128" s="388"/>
      <c r="RKH128" s="214"/>
      <c r="RKI128" s="389"/>
      <c r="RKJ128" s="390"/>
      <c r="RKK128" s="388"/>
      <c r="RKL128" s="214"/>
      <c r="RKM128" s="389"/>
      <c r="RKN128" s="390"/>
      <c r="RKO128" s="388"/>
      <c r="RKP128" s="214"/>
      <c r="RKQ128" s="389"/>
      <c r="RKR128" s="390"/>
      <c r="RKS128" s="388"/>
      <c r="RKT128" s="214"/>
      <c r="RKU128" s="389"/>
      <c r="RKV128" s="390"/>
      <c r="RKW128" s="388"/>
      <c r="RKX128" s="214"/>
      <c r="RKY128" s="389"/>
      <c r="RKZ128" s="390"/>
      <c r="RLA128" s="388"/>
      <c r="RLB128" s="214"/>
      <c r="RLC128" s="389"/>
      <c r="RLD128" s="390"/>
      <c r="RLE128" s="388"/>
      <c r="RLF128" s="214"/>
      <c r="RLG128" s="389"/>
      <c r="RLH128" s="390"/>
      <c r="RLI128" s="388"/>
      <c r="RLJ128" s="214"/>
      <c r="RLK128" s="389"/>
      <c r="RLL128" s="390"/>
      <c r="RLM128" s="388"/>
      <c r="RLN128" s="214"/>
      <c r="RLO128" s="389"/>
      <c r="RLP128" s="390"/>
      <c r="RLQ128" s="388"/>
      <c r="RLR128" s="214"/>
      <c r="RLS128" s="389"/>
      <c r="RLT128" s="390"/>
      <c r="RLU128" s="388"/>
      <c r="RLV128" s="214"/>
      <c r="RLW128" s="389"/>
      <c r="RLX128" s="390"/>
      <c r="RLY128" s="388"/>
      <c r="RLZ128" s="214"/>
      <c r="RMA128" s="389"/>
      <c r="RMB128" s="390"/>
      <c r="RMC128" s="388"/>
      <c r="RMD128" s="214"/>
      <c r="RME128" s="389"/>
      <c r="RMF128" s="390"/>
      <c r="RMG128" s="388"/>
      <c r="RMH128" s="214"/>
      <c r="RMI128" s="389"/>
      <c r="RMJ128" s="390"/>
      <c r="RMK128" s="388"/>
      <c r="RML128" s="214"/>
      <c r="RMM128" s="389"/>
      <c r="RMN128" s="390"/>
      <c r="RMO128" s="388"/>
      <c r="RMP128" s="214"/>
      <c r="RMQ128" s="389"/>
      <c r="RMR128" s="390"/>
      <c r="RMS128" s="388"/>
      <c r="RMT128" s="214"/>
      <c r="RMU128" s="389"/>
      <c r="RMV128" s="390"/>
      <c r="RMW128" s="388"/>
      <c r="RMX128" s="214"/>
      <c r="RMY128" s="389"/>
      <c r="RMZ128" s="390"/>
      <c r="RNA128" s="388"/>
      <c r="RNB128" s="214"/>
      <c r="RNC128" s="389"/>
      <c r="RND128" s="390"/>
      <c r="RNE128" s="388"/>
      <c r="RNF128" s="214"/>
      <c r="RNG128" s="389"/>
      <c r="RNH128" s="390"/>
      <c r="RNI128" s="388"/>
      <c r="RNJ128" s="214"/>
      <c r="RNK128" s="389"/>
      <c r="RNL128" s="390"/>
      <c r="RNM128" s="388"/>
      <c r="RNN128" s="214"/>
      <c r="RNO128" s="389"/>
      <c r="RNP128" s="390"/>
      <c r="RNQ128" s="388"/>
      <c r="RNR128" s="214"/>
      <c r="RNS128" s="389"/>
      <c r="RNT128" s="390"/>
      <c r="RNU128" s="388"/>
      <c r="RNV128" s="214"/>
      <c r="RNW128" s="389"/>
      <c r="RNX128" s="390"/>
      <c r="RNY128" s="388"/>
      <c r="RNZ128" s="214"/>
      <c r="ROA128" s="389"/>
      <c r="ROB128" s="390"/>
      <c r="ROC128" s="388"/>
      <c r="ROD128" s="214"/>
      <c r="ROE128" s="389"/>
      <c r="ROF128" s="390"/>
      <c r="ROG128" s="388"/>
      <c r="ROH128" s="214"/>
      <c r="ROI128" s="389"/>
      <c r="ROJ128" s="390"/>
      <c r="ROK128" s="388"/>
      <c r="ROL128" s="214"/>
      <c r="ROM128" s="389"/>
      <c r="RON128" s="390"/>
      <c r="ROO128" s="388"/>
      <c r="ROP128" s="214"/>
      <c r="ROQ128" s="389"/>
      <c r="ROR128" s="390"/>
      <c r="ROS128" s="388"/>
      <c r="ROT128" s="214"/>
      <c r="ROU128" s="389"/>
      <c r="ROV128" s="390"/>
      <c r="ROW128" s="388"/>
      <c r="ROX128" s="214"/>
      <c r="ROY128" s="389"/>
      <c r="ROZ128" s="390"/>
      <c r="RPA128" s="388"/>
      <c r="RPB128" s="214"/>
      <c r="RPC128" s="389"/>
      <c r="RPD128" s="390"/>
      <c r="RPE128" s="388"/>
      <c r="RPF128" s="214"/>
      <c r="RPG128" s="389"/>
      <c r="RPH128" s="390"/>
      <c r="RPI128" s="388"/>
      <c r="RPJ128" s="214"/>
      <c r="RPK128" s="389"/>
      <c r="RPL128" s="390"/>
      <c r="RPM128" s="388"/>
      <c r="RPN128" s="214"/>
      <c r="RPO128" s="389"/>
      <c r="RPP128" s="390"/>
      <c r="RPQ128" s="388"/>
      <c r="RPR128" s="214"/>
      <c r="RPS128" s="389"/>
      <c r="RPT128" s="390"/>
      <c r="RPU128" s="388"/>
      <c r="RPV128" s="214"/>
      <c r="RPW128" s="389"/>
      <c r="RPX128" s="390"/>
      <c r="RPY128" s="388"/>
      <c r="RPZ128" s="214"/>
      <c r="RQA128" s="389"/>
      <c r="RQB128" s="390"/>
      <c r="RQC128" s="388"/>
      <c r="RQD128" s="214"/>
      <c r="RQE128" s="389"/>
      <c r="RQF128" s="390"/>
      <c r="RQG128" s="388"/>
      <c r="RQH128" s="214"/>
      <c r="RQI128" s="389"/>
      <c r="RQJ128" s="390"/>
      <c r="RQK128" s="388"/>
      <c r="RQL128" s="214"/>
      <c r="RQM128" s="389"/>
      <c r="RQN128" s="390"/>
      <c r="RQO128" s="388"/>
      <c r="RQP128" s="214"/>
      <c r="RQQ128" s="389"/>
      <c r="RQR128" s="390"/>
      <c r="RQS128" s="388"/>
      <c r="RQT128" s="214"/>
      <c r="RQU128" s="389"/>
      <c r="RQV128" s="390"/>
      <c r="RQW128" s="388"/>
      <c r="RQX128" s="214"/>
      <c r="RQY128" s="389"/>
      <c r="RQZ128" s="390"/>
      <c r="RRA128" s="388"/>
      <c r="RRB128" s="214"/>
      <c r="RRC128" s="389"/>
      <c r="RRD128" s="390"/>
      <c r="RRE128" s="388"/>
      <c r="RRF128" s="214"/>
      <c r="RRG128" s="389"/>
      <c r="RRH128" s="390"/>
      <c r="RRI128" s="388"/>
      <c r="RRJ128" s="214"/>
      <c r="RRK128" s="389"/>
      <c r="RRL128" s="390"/>
      <c r="RRM128" s="388"/>
      <c r="RRN128" s="214"/>
      <c r="RRO128" s="389"/>
      <c r="RRP128" s="390"/>
      <c r="RRQ128" s="388"/>
      <c r="RRR128" s="214"/>
      <c r="RRS128" s="389"/>
      <c r="RRT128" s="390"/>
      <c r="RRU128" s="388"/>
      <c r="RRV128" s="214"/>
      <c r="RRW128" s="389"/>
      <c r="RRX128" s="390"/>
      <c r="RRY128" s="388"/>
      <c r="RRZ128" s="214"/>
      <c r="RSA128" s="389"/>
      <c r="RSB128" s="390"/>
      <c r="RSC128" s="388"/>
      <c r="RSD128" s="214"/>
      <c r="RSE128" s="389"/>
      <c r="RSF128" s="390"/>
      <c r="RSG128" s="388"/>
      <c r="RSH128" s="214"/>
      <c r="RSI128" s="389"/>
      <c r="RSJ128" s="390"/>
      <c r="RSK128" s="388"/>
      <c r="RSL128" s="214"/>
      <c r="RSM128" s="389"/>
      <c r="RSN128" s="390"/>
      <c r="RSO128" s="388"/>
      <c r="RSP128" s="214"/>
      <c r="RSQ128" s="389"/>
      <c r="RSR128" s="390"/>
      <c r="RSS128" s="388"/>
      <c r="RST128" s="214"/>
      <c r="RSU128" s="389"/>
      <c r="RSV128" s="390"/>
      <c r="RSW128" s="388"/>
      <c r="RSX128" s="214"/>
      <c r="RSY128" s="389"/>
      <c r="RSZ128" s="390"/>
      <c r="RTA128" s="388"/>
      <c r="RTB128" s="214"/>
      <c r="RTC128" s="389"/>
      <c r="RTD128" s="390"/>
      <c r="RTE128" s="388"/>
      <c r="RTF128" s="214"/>
      <c r="RTG128" s="389"/>
      <c r="RTH128" s="390"/>
      <c r="RTI128" s="388"/>
      <c r="RTJ128" s="214"/>
      <c r="RTK128" s="389"/>
      <c r="RTL128" s="390"/>
      <c r="RTM128" s="388"/>
      <c r="RTN128" s="214"/>
      <c r="RTO128" s="389"/>
      <c r="RTP128" s="390"/>
      <c r="RTQ128" s="388"/>
      <c r="RTR128" s="214"/>
      <c r="RTS128" s="389"/>
      <c r="RTT128" s="390"/>
      <c r="RTU128" s="388"/>
      <c r="RTV128" s="214"/>
      <c r="RTW128" s="389"/>
      <c r="RTX128" s="390"/>
      <c r="RTY128" s="388"/>
      <c r="RTZ128" s="214"/>
      <c r="RUA128" s="389"/>
      <c r="RUB128" s="390"/>
      <c r="RUC128" s="388"/>
      <c r="RUD128" s="214"/>
      <c r="RUE128" s="389"/>
      <c r="RUF128" s="390"/>
      <c r="RUG128" s="388"/>
      <c r="RUH128" s="214"/>
      <c r="RUI128" s="389"/>
      <c r="RUJ128" s="390"/>
      <c r="RUK128" s="388"/>
      <c r="RUL128" s="214"/>
      <c r="RUM128" s="389"/>
      <c r="RUN128" s="390"/>
      <c r="RUO128" s="388"/>
      <c r="RUP128" s="214"/>
      <c r="RUQ128" s="389"/>
      <c r="RUR128" s="390"/>
      <c r="RUS128" s="388"/>
      <c r="RUT128" s="214"/>
      <c r="RUU128" s="389"/>
      <c r="RUV128" s="390"/>
      <c r="RUW128" s="388"/>
      <c r="RUX128" s="214"/>
      <c r="RUY128" s="389"/>
      <c r="RUZ128" s="390"/>
      <c r="RVA128" s="388"/>
      <c r="RVB128" s="214"/>
      <c r="RVC128" s="389"/>
      <c r="RVD128" s="390"/>
      <c r="RVE128" s="388"/>
      <c r="RVF128" s="214"/>
      <c r="RVG128" s="389"/>
      <c r="RVH128" s="390"/>
      <c r="RVI128" s="388"/>
      <c r="RVJ128" s="214"/>
      <c r="RVK128" s="389"/>
      <c r="RVL128" s="390"/>
      <c r="RVM128" s="388"/>
      <c r="RVN128" s="214"/>
      <c r="RVO128" s="389"/>
      <c r="RVP128" s="390"/>
      <c r="RVQ128" s="388"/>
      <c r="RVR128" s="214"/>
      <c r="RVS128" s="389"/>
      <c r="RVT128" s="390"/>
      <c r="RVU128" s="388"/>
      <c r="RVV128" s="214"/>
      <c r="RVW128" s="389"/>
      <c r="RVX128" s="390"/>
      <c r="RVY128" s="388"/>
      <c r="RVZ128" s="214"/>
      <c r="RWA128" s="389"/>
      <c r="RWB128" s="390"/>
      <c r="RWC128" s="388"/>
      <c r="RWD128" s="214"/>
      <c r="RWE128" s="389"/>
      <c r="RWF128" s="390"/>
      <c r="RWG128" s="388"/>
      <c r="RWH128" s="214"/>
      <c r="RWI128" s="389"/>
      <c r="RWJ128" s="390"/>
      <c r="RWK128" s="388"/>
      <c r="RWL128" s="214"/>
      <c r="RWM128" s="389"/>
      <c r="RWN128" s="390"/>
      <c r="RWO128" s="388"/>
      <c r="RWP128" s="214"/>
      <c r="RWQ128" s="389"/>
      <c r="RWR128" s="390"/>
      <c r="RWS128" s="388"/>
      <c r="RWT128" s="214"/>
      <c r="RWU128" s="389"/>
      <c r="RWV128" s="390"/>
      <c r="RWW128" s="388"/>
      <c r="RWX128" s="214"/>
      <c r="RWY128" s="389"/>
      <c r="RWZ128" s="390"/>
      <c r="RXA128" s="388"/>
      <c r="RXB128" s="214"/>
      <c r="RXC128" s="389"/>
      <c r="RXD128" s="390"/>
      <c r="RXE128" s="388"/>
      <c r="RXF128" s="214"/>
      <c r="RXG128" s="389"/>
      <c r="RXH128" s="390"/>
      <c r="RXI128" s="388"/>
      <c r="RXJ128" s="214"/>
      <c r="RXK128" s="389"/>
      <c r="RXL128" s="390"/>
      <c r="RXM128" s="388"/>
      <c r="RXN128" s="214"/>
      <c r="RXO128" s="389"/>
      <c r="RXP128" s="390"/>
      <c r="RXQ128" s="388"/>
      <c r="RXR128" s="214"/>
      <c r="RXS128" s="389"/>
      <c r="RXT128" s="390"/>
      <c r="RXU128" s="388"/>
      <c r="RXV128" s="214"/>
      <c r="RXW128" s="389"/>
      <c r="RXX128" s="390"/>
      <c r="RXY128" s="388"/>
      <c r="RXZ128" s="214"/>
      <c r="RYA128" s="389"/>
      <c r="RYB128" s="390"/>
      <c r="RYC128" s="388"/>
      <c r="RYD128" s="214"/>
      <c r="RYE128" s="389"/>
      <c r="RYF128" s="390"/>
      <c r="RYG128" s="388"/>
      <c r="RYH128" s="214"/>
      <c r="RYI128" s="389"/>
      <c r="RYJ128" s="390"/>
      <c r="RYK128" s="388"/>
      <c r="RYL128" s="214"/>
      <c r="RYM128" s="389"/>
      <c r="RYN128" s="390"/>
      <c r="RYO128" s="388"/>
      <c r="RYP128" s="214"/>
      <c r="RYQ128" s="389"/>
      <c r="RYR128" s="390"/>
      <c r="RYS128" s="388"/>
      <c r="RYT128" s="214"/>
      <c r="RYU128" s="389"/>
      <c r="RYV128" s="390"/>
      <c r="RYW128" s="388"/>
      <c r="RYX128" s="214"/>
      <c r="RYY128" s="389"/>
      <c r="RYZ128" s="390"/>
      <c r="RZA128" s="388"/>
      <c r="RZB128" s="214"/>
      <c r="RZC128" s="389"/>
      <c r="RZD128" s="390"/>
      <c r="RZE128" s="388"/>
      <c r="RZF128" s="214"/>
      <c r="RZG128" s="389"/>
      <c r="RZH128" s="390"/>
      <c r="RZI128" s="388"/>
      <c r="RZJ128" s="214"/>
      <c r="RZK128" s="389"/>
      <c r="RZL128" s="390"/>
      <c r="RZM128" s="388"/>
      <c r="RZN128" s="214"/>
      <c r="RZO128" s="389"/>
      <c r="RZP128" s="390"/>
      <c r="RZQ128" s="388"/>
      <c r="RZR128" s="214"/>
      <c r="RZS128" s="389"/>
      <c r="RZT128" s="390"/>
      <c r="RZU128" s="388"/>
      <c r="RZV128" s="214"/>
      <c r="RZW128" s="389"/>
      <c r="RZX128" s="390"/>
      <c r="RZY128" s="388"/>
      <c r="RZZ128" s="214"/>
      <c r="SAA128" s="389"/>
      <c r="SAB128" s="390"/>
      <c r="SAC128" s="388"/>
      <c r="SAD128" s="214"/>
      <c r="SAE128" s="389"/>
      <c r="SAF128" s="390"/>
      <c r="SAG128" s="388"/>
      <c r="SAH128" s="214"/>
      <c r="SAI128" s="389"/>
      <c r="SAJ128" s="390"/>
      <c r="SAK128" s="388"/>
      <c r="SAL128" s="214"/>
      <c r="SAM128" s="389"/>
      <c r="SAN128" s="390"/>
      <c r="SAO128" s="388"/>
      <c r="SAP128" s="214"/>
      <c r="SAQ128" s="389"/>
      <c r="SAR128" s="390"/>
      <c r="SAS128" s="388"/>
      <c r="SAT128" s="214"/>
      <c r="SAU128" s="389"/>
      <c r="SAV128" s="390"/>
      <c r="SAW128" s="388"/>
      <c r="SAX128" s="214"/>
      <c r="SAY128" s="389"/>
      <c r="SAZ128" s="390"/>
      <c r="SBA128" s="388"/>
      <c r="SBB128" s="214"/>
      <c r="SBC128" s="389"/>
      <c r="SBD128" s="390"/>
      <c r="SBE128" s="388"/>
      <c r="SBF128" s="214"/>
      <c r="SBG128" s="389"/>
      <c r="SBH128" s="390"/>
      <c r="SBI128" s="388"/>
      <c r="SBJ128" s="214"/>
      <c r="SBK128" s="389"/>
      <c r="SBL128" s="390"/>
      <c r="SBM128" s="388"/>
      <c r="SBN128" s="214"/>
      <c r="SBO128" s="389"/>
      <c r="SBP128" s="390"/>
      <c r="SBQ128" s="388"/>
      <c r="SBR128" s="214"/>
      <c r="SBS128" s="389"/>
      <c r="SBT128" s="390"/>
      <c r="SBU128" s="388"/>
      <c r="SBV128" s="214"/>
      <c r="SBW128" s="389"/>
      <c r="SBX128" s="390"/>
      <c r="SBY128" s="388"/>
      <c r="SBZ128" s="214"/>
      <c r="SCA128" s="389"/>
      <c r="SCB128" s="390"/>
      <c r="SCC128" s="388"/>
      <c r="SCD128" s="214"/>
      <c r="SCE128" s="389"/>
      <c r="SCF128" s="390"/>
      <c r="SCG128" s="388"/>
      <c r="SCH128" s="214"/>
      <c r="SCI128" s="389"/>
      <c r="SCJ128" s="390"/>
      <c r="SCK128" s="388"/>
      <c r="SCL128" s="214"/>
      <c r="SCM128" s="389"/>
      <c r="SCN128" s="390"/>
      <c r="SCO128" s="388"/>
      <c r="SCP128" s="214"/>
      <c r="SCQ128" s="389"/>
      <c r="SCR128" s="390"/>
      <c r="SCS128" s="388"/>
      <c r="SCT128" s="214"/>
      <c r="SCU128" s="389"/>
      <c r="SCV128" s="390"/>
      <c r="SCW128" s="388"/>
      <c r="SCX128" s="214"/>
      <c r="SCY128" s="389"/>
      <c r="SCZ128" s="390"/>
      <c r="SDA128" s="388"/>
      <c r="SDB128" s="214"/>
      <c r="SDC128" s="389"/>
      <c r="SDD128" s="390"/>
      <c r="SDE128" s="388"/>
      <c r="SDF128" s="214"/>
      <c r="SDG128" s="389"/>
      <c r="SDH128" s="390"/>
      <c r="SDI128" s="388"/>
      <c r="SDJ128" s="214"/>
      <c r="SDK128" s="389"/>
      <c r="SDL128" s="390"/>
      <c r="SDM128" s="388"/>
      <c r="SDN128" s="214"/>
      <c r="SDO128" s="389"/>
      <c r="SDP128" s="390"/>
      <c r="SDQ128" s="388"/>
      <c r="SDR128" s="214"/>
      <c r="SDS128" s="389"/>
      <c r="SDT128" s="390"/>
      <c r="SDU128" s="388"/>
      <c r="SDV128" s="214"/>
      <c r="SDW128" s="389"/>
      <c r="SDX128" s="390"/>
      <c r="SDY128" s="388"/>
      <c r="SDZ128" s="214"/>
      <c r="SEA128" s="389"/>
      <c r="SEB128" s="390"/>
      <c r="SEC128" s="388"/>
      <c r="SED128" s="214"/>
      <c r="SEE128" s="389"/>
      <c r="SEF128" s="390"/>
      <c r="SEG128" s="388"/>
      <c r="SEH128" s="214"/>
      <c r="SEI128" s="389"/>
      <c r="SEJ128" s="390"/>
      <c r="SEK128" s="388"/>
      <c r="SEL128" s="214"/>
      <c r="SEM128" s="389"/>
      <c r="SEN128" s="390"/>
      <c r="SEO128" s="388"/>
      <c r="SEP128" s="214"/>
      <c r="SEQ128" s="389"/>
      <c r="SER128" s="390"/>
      <c r="SES128" s="388"/>
      <c r="SET128" s="214"/>
      <c r="SEU128" s="389"/>
      <c r="SEV128" s="390"/>
      <c r="SEW128" s="388"/>
      <c r="SEX128" s="214"/>
      <c r="SEY128" s="389"/>
      <c r="SEZ128" s="390"/>
      <c r="SFA128" s="388"/>
      <c r="SFB128" s="214"/>
      <c r="SFC128" s="389"/>
      <c r="SFD128" s="390"/>
      <c r="SFE128" s="388"/>
      <c r="SFF128" s="214"/>
      <c r="SFG128" s="389"/>
      <c r="SFH128" s="390"/>
      <c r="SFI128" s="388"/>
      <c r="SFJ128" s="214"/>
      <c r="SFK128" s="389"/>
      <c r="SFL128" s="390"/>
      <c r="SFM128" s="388"/>
      <c r="SFN128" s="214"/>
      <c r="SFO128" s="389"/>
      <c r="SFP128" s="390"/>
      <c r="SFQ128" s="388"/>
      <c r="SFR128" s="214"/>
      <c r="SFS128" s="389"/>
      <c r="SFT128" s="390"/>
      <c r="SFU128" s="388"/>
      <c r="SFV128" s="214"/>
      <c r="SFW128" s="389"/>
      <c r="SFX128" s="390"/>
      <c r="SFY128" s="388"/>
      <c r="SFZ128" s="214"/>
      <c r="SGA128" s="389"/>
      <c r="SGB128" s="390"/>
      <c r="SGC128" s="388"/>
      <c r="SGD128" s="214"/>
      <c r="SGE128" s="389"/>
      <c r="SGF128" s="390"/>
      <c r="SGG128" s="388"/>
      <c r="SGH128" s="214"/>
      <c r="SGI128" s="389"/>
      <c r="SGJ128" s="390"/>
      <c r="SGK128" s="388"/>
      <c r="SGL128" s="214"/>
      <c r="SGM128" s="389"/>
      <c r="SGN128" s="390"/>
      <c r="SGO128" s="388"/>
      <c r="SGP128" s="214"/>
      <c r="SGQ128" s="389"/>
      <c r="SGR128" s="390"/>
      <c r="SGS128" s="388"/>
      <c r="SGT128" s="214"/>
      <c r="SGU128" s="389"/>
      <c r="SGV128" s="390"/>
      <c r="SGW128" s="388"/>
      <c r="SGX128" s="214"/>
      <c r="SGY128" s="389"/>
      <c r="SGZ128" s="390"/>
      <c r="SHA128" s="388"/>
      <c r="SHB128" s="214"/>
      <c r="SHC128" s="389"/>
      <c r="SHD128" s="390"/>
      <c r="SHE128" s="388"/>
      <c r="SHF128" s="214"/>
      <c r="SHG128" s="389"/>
      <c r="SHH128" s="390"/>
      <c r="SHI128" s="388"/>
      <c r="SHJ128" s="214"/>
      <c r="SHK128" s="389"/>
      <c r="SHL128" s="390"/>
      <c r="SHM128" s="388"/>
      <c r="SHN128" s="214"/>
      <c r="SHO128" s="389"/>
      <c r="SHP128" s="390"/>
      <c r="SHQ128" s="388"/>
      <c r="SHR128" s="214"/>
      <c r="SHS128" s="389"/>
      <c r="SHT128" s="390"/>
      <c r="SHU128" s="388"/>
      <c r="SHV128" s="214"/>
      <c r="SHW128" s="389"/>
      <c r="SHX128" s="390"/>
      <c r="SHY128" s="388"/>
      <c r="SHZ128" s="214"/>
      <c r="SIA128" s="389"/>
      <c r="SIB128" s="390"/>
      <c r="SIC128" s="388"/>
      <c r="SID128" s="214"/>
      <c r="SIE128" s="389"/>
      <c r="SIF128" s="390"/>
      <c r="SIG128" s="388"/>
      <c r="SIH128" s="214"/>
      <c r="SII128" s="389"/>
      <c r="SIJ128" s="390"/>
      <c r="SIK128" s="388"/>
      <c r="SIL128" s="214"/>
      <c r="SIM128" s="389"/>
      <c r="SIN128" s="390"/>
      <c r="SIO128" s="388"/>
      <c r="SIP128" s="214"/>
      <c r="SIQ128" s="389"/>
      <c r="SIR128" s="390"/>
      <c r="SIS128" s="388"/>
      <c r="SIT128" s="214"/>
      <c r="SIU128" s="389"/>
      <c r="SIV128" s="390"/>
      <c r="SIW128" s="388"/>
      <c r="SIX128" s="214"/>
      <c r="SIY128" s="389"/>
      <c r="SIZ128" s="390"/>
      <c r="SJA128" s="388"/>
      <c r="SJB128" s="214"/>
      <c r="SJC128" s="389"/>
      <c r="SJD128" s="390"/>
      <c r="SJE128" s="388"/>
      <c r="SJF128" s="214"/>
      <c r="SJG128" s="389"/>
      <c r="SJH128" s="390"/>
      <c r="SJI128" s="388"/>
      <c r="SJJ128" s="214"/>
      <c r="SJK128" s="389"/>
      <c r="SJL128" s="390"/>
      <c r="SJM128" s="388"/>
      <c r="SJN128" s="214"/>
      <c r="SJO128" s="389"/>
      <c r="SJP128" s="390"/>
      <c r="SJQ128" s="388"/>
      <c r="SJR128" s="214"/>
      <c r="SJS128" s="389"/>
      <c r="SJT128" s="390"/>
      <c r="SJU128" s="388"/>
      <c r="SJV128" s="214"/>
      <c r="SJW128" s="389"/>
      <c r="SJX128" s="390"/>
      <c r="SJY128" s="388"/>
      <c r="SJZ128" s="214"/>
      <c r="SKA128" s="389"/>
      <c r="SKB128" s="390"/>
      <c r="SKC128" s="388"/>
      <c r="SKD128" s="214"/>
      <c r="SKE128" s="389"/>
      <c r="SKF128" s="390"/>
      <c r="SKG128" s="388"/>
      <c r="SKH128" s="214"/>
      <c r="SKI128" s="389"/>
      <c r="SKJ128" s="390"/>
      <c r="SKK128" s="388"/>
      <c r="SKL128" s="214"/>
      <c r="SKM128" s="389"/>
      <c r="SKN128" s="390"/>
      <c r="SKO128" s="388"/>
      <c r="SKP128" s="214"/>
      <c r="SKQ128" s="389"/>
      <c r="SKR128" s="390"/>
      <c r="SKS128" s="388"/>
      <c r="SKT128" s="214"/>
      <c r="SKU128" s="389"/>
      <c r="SKV128" s="390"/>
      <c r="SKW128" s="388"/>
      <c r="SKX128" s="214"/>
      <c r="SKY128" s="389"/>
      <c r="SKZ128" s="390"/>
      <c r="SLA128" s="388"/>
      <c r="SLB128" s="214"/>
      <c r="SLC128" s="389"/>
      <c r="SLD128" s="390"/>
      <c r="SLE128" s="388"/>
      <c r="SLF128" s="214"/>
      <c r="SLG128" s="389"/>
      <c r="SLH128" s="390"/>
      <c r="SLI128" s="388"/>
      <c r="SLJ128" s="214"/>
      <c r="SLK128" s="389"/>
      <c r="SLL128" s="390"/>
      <c r="SLM128" s="388"/>
      <c r="SLN128" s="214"/>
      <c r="SLO128" s="389"/>
      <c r="SLP128" s="390"/>
      <c r="SLQ128" s="388"/>
      <c r="SLR128" s="214"/>
      <c r="SLS128" s="389"/>
      <c r="SLT128" s="390"/>
      <c r="SLU128" s="388"/>
      <c r="SLV128" s="214"/>
      <c r="SLW128" s="389"/>
      <c r="SLX128" s="390"/>
      <c r="SLY128" s="388"/>
      <c r="SLZ128" s="214"/>
      <c r="SMA128" s="389"/>
      <c r="SMB128" s="390"/>
      <c r="SMC128" s="388"/>
      <c r="SMD128" s="214"/>
      <c r="SME128" s="389"/>
      <c r="SMF128" s="390"/>
      <c r="SMG128" s="388"/>
      <c r="SMH128" s="214"/>
      <c r="SMI128" s="389"/>
      <c r="SMJ128" s="390"/>
      <c r="SMK128" s="388"/>
      <c r="SML128" s="214"/>
      <c r="SMM128" s="389"/>
      <c r="SMN128" s="390"/>
      <c r="SMO128" s="388"/>
      <c r="SMP128" s="214"/>
      <c r="SMQ128" s="389"/>
      <c r="SMR128" s="390"/>
      <c r="SMS128" s="388"/>
      <c r="SMT128" s="214"/>
      <c r="SMU128" s="389"/>
      <c r="SMV128" s="390"/>
      <c r="SMW128" s="388"/>
      <c r="SMX128" s="214"/>
      <c r="SMY128" s="389"/>
      <c r="SMZ128" s="390"/>
      <c r="SNA128" s="388"/>
      <c r="SNB128" s="214"/>
      <c r="SNC128" s="389"/>
      <c r="SND128" s="390"/>
      <c r="SNE128" s="388"/>
      <c r="SNF128" s="214"/>
      <c r="SNG128" s="389"/>
      <c r="SNH128" s="390"/>
      <c r="SNI128" s="388"/>
      <c r="SNJ128" s="214"/>
      <c r="SNK128" s="389"/>
      <c r="SNL128" s="390"/>
      <c r="SNM128" s="388"/>
      <c r="SNN128" s="214"/>
      <c r="SNO128" s="389"/>
      <c r="SNP128" s="390"/>
      <c r="SNQ128" s="388"/>
      <c r="SNR128" s="214"/>
      <c r="SNS128" s="389"/>
      <c r="SNT128" s="390"/>
      <c r="SNU128" s="388"/>
      <c r="SNV128" s="214"/>
      <c r="SNW128" s="389"/>
      <c r="SNX128" s="390"/>
      <c r="SNY128" s="388"/>
      <c r="SNZ128" s="214"/>
      <c r="SOA128" s="389"/>
      <c r="SOB128" s="390"/>
      <c r="SOC128" s="388"/>
      <c r="SOD128" s="214"/>
      <c r="SOE128" s="389"/>
      <c r="SOF128" s="390"/>
      <c r="SOG128" s="388"/>
      <c r="SOH128" s="214"/>
      <c r="SOI128" s="389"/>
      <c r="SOJ128" s="390"/>
      <c r="SOK128" s="388"/>
      <c r="SOL128" s="214"/>
      <c r="SOM128" s="389"/>
      <c r="SON128" s="390"/>
      <c r="SOO128" s="388"/>
      <c r="SOP128" s="214"/>
      <c r="SOQ128" s="389"/>
      <c r="SOR128" s="390"/>
      <c r="SOS128" s="388"/>
      <c r="SOT128" s="214"/>
      <c r="SOU128" s="389"/>
      <c r="SOV128" s="390"/>
      <c r="SOW128" s="388"/>
      <c r="SOX128" s="214"/>
      <c r="SOY128" s="389"/>
      <c r="SOZ128" s="390"/>
      <c r="SPA128" s="388"/>
      <c r="SPB128" s="214"/>
      <c r="SPC128" s="389"/>
      <c r="SPD128" s="390"/>
      <c r="SPE128" s="388"/>
      <c r="SPF128" s="214"/>
      <c r="SPG128" s="389"/>
      <c r="SPH128" s="390"/>
      <c r="SPI128" s="388"/>
      <c r="SPJ128" s="214"/>
      <c r="SPK128" s="389"/>
      <c r="SPL128" s="390"/>
      <c r="SPM128" s="388"/>
      <c r="SPN128" s="214"/>
      <c r="SPO128" s="389"/>
      <c r="SPP128" s="390"/>
      <c r="SPQ128" s="388"/>
      <c r="SPR128" s="214"/>
      <c r="SPS128" s="389"/>
      <c r="SPT128" s="390"/>
      <c r="SPU128" s="388"/>
      <c r="SPV128" s="214"/>
      <c r="SPW128" s="389"/>
      <c r="SPX128" s="390"/>
      <c r="SPY128" s="388"/>
      <c r="SPZ128" s="214"/>
      <c r="SQA128" s="389"/>
      <c r="SQB128" s="390"/>
      <c r="SQC128" s="388"/>
      <c r="SQD128" s="214"/>
      <c r="SQE128" s="389"/>
      <c r="SQF128" s="390"/>
      <c r="SQG128" s="388"/>
      <c r="SQH128" s="214"/>
      <c r="SQI128" s="389"/>
      <c r="SQJ128" s="390"/>
      <c r="SQK128" s="388"/>
      <c r="SQL128" s="214"/>
      <c r="SQM128" s="389"/>
      <c r="SQN128" s="390"/>
      <c r="SQO128" s="388"/>
      <c r="SQP128" s="214"/>
      <c r="SQQ128" s="389"/>
      <c r="SQR128" s="390"/>
      <c r="SQS128" s="388"/>
      <c r="SQT128" s="214"/>
      <c r="SQU128" s="389"/>
      <c r="SQV128" s="390"/>
      <c r="SQW128" s="388"/>
      <c r="SQX128" s="214"/>
      <c r="SQY128" s="389"/>
      <c r="SQZ128" s="390"/>
      <c r="SRA128" s="388"/>
      <c r="SRB128" s="214"/>
      <c r="SRC128" s="389"/>
      <c r="SRD128" s="390"/>
      <c r="SRE128" s="388"/>
      <c r="SRF128" s="214"/>
      <c r="SRG128" s="389"/>
      <c r="SRH128" s="390"/>
      <c r="SRI128" s="388"/>
      <c r="SRJ128" s="214"/>
      <c r="SRK128" s="389"/>
      <c r="SRL128" s="390"/>
      <c r="SRM128" s="388"/>
      <c r="SRN128" s="214"/>
      <c r="SRO128" s="389"/>
      <c r="SRP128" s="390"/>
      <c r="SRQ128" s="388"/>
      <c r="SRR128" s="214"/>
      <c r="SRS128" s="389"/>
      <c r="SRT128" s="390"/>
      <c r="SRU128" s="388"/>
      <c r="SRV128" s="214"/>
      <c r="SRW128" s="389"/>
      <c r="SRX128" s="390"/>
      <c r="SRY128" s="388"/>
      <c r="SRZ128" s="214"/>
      <c r="SSA128" s="389"/>
      <c r="SSB128" s="390"/>
      <c r="SSC128" s="388"/>
      <c r="SSD128" s="214"/>
      <c r="SSE128" s="389"/>
      <c r="SSF128" s="390"/>
      <c r="SSG128" s="388"/>
      <c r="SSH128" s="214"/>
      <c r="SSI128" s="389"/>
      <c r="SSJ128" s="390"/>
      <c r="SSK128" s="388"/>
      <c r="SSL128" s="214"/>
      <c r="SSM128" s="389"/>
      <c r="SSN128" s="390"/>
      <c r="SSO128" s="388"/>
      <c r="SSP128" s="214"/>
      <c r="SSQ128" s="389"/>
      <c r="SSR128" s="390"/>
      <c r="SSS128" s="388"/>
      <c r="SST128" s="214"/>
      <c r="SSU128" s="389"/>
      <c r="SSV128" s="390"/>
      <c r="SSW128" s="388"/>
      <c r="SSX128" s="214"/>
      <c r="SSY128" s="389"/>
      <c r="SSZ128" s="390"/>
      <c r="STA128" s="388"/>
      <c r="STB128" s="214"/>
      <c r="STC128" s="389"/>
      <c r="STD128" s="390"/>
      <c r="STE128" s="388"/>
      <c r="STF128" s="214"/>
      <c r="STG128" s="389"/>
      <c r="STH128" s="390"/>
      <c r="STI128" s="388"/>
      <c r="STJ128" s="214"/>
      <c r="STK128" s="389"/>
      <c r="STL128" s="390"/>
      <c r="STM128" s="388"/>
      <c r="STN128" s="214"/>
      <c r="STO128" s="389"/>
      <c r="STP128" s="390"/>
      <c r="STQ128" s="388"/>
      <c r="STR128" s="214"/>
      <c r="STS128" s="389"/>
      <c r="STT128" s="390"/>
      <c r="STU128" s="388"/>
      <c r="STV128" s="214"/>
      <c r="STW128" s="389"/>
      <c r="STX128" s="390"/>
      <c r="STY128" s="388"/>
      <c r="STZ128" s="214"/>
      <c r="SUA128" s="389"/>
      <c r="SUB128" s="390"/>
      <c r="SUC128" s="388"/>
      <c r="SUD128" s="214"/>
      <c r="SUE128" s="389"/>
      <c r="SUF128" s="390"/>
      <c r="SUG128" s="388"/>
      <c r="SUH128" s="214"/>
      <c r="SUI128" s="389"/>
      <c r="SUJ128" s="390"/>
      <c r="SUK128" s="388"/>
      <c r="SUL128" s="214"/>
      <c r="SUM128" s="389"/>
      <c r="SUN128" s="390"/>
      <c r="SUO128" s="388"/>
      <c r="SUP128" s="214"/>
      <c r="SUQ128" s="389"/>
      <c r="SUR128" s="390"/>
      <c r="SUS128" s="388"/>
      <c r="SUT128" s="214"/>
      <c r="SUU128" s="389"/>
      <c r="SUV128" s="390"/>
      <c r="SUW128" s="388"/>
      <c r="SUX128" s="214"/>
      <c r="SUY128" s="389"/>
      <c r="SUZ128" s="390"/>
      <c r="SVA128" s="388"/>
      <c r="SVB128" s="214"/>
      <c r="SVC128" s="389"/>
      <c r="SVD128" s="390"/>
      <c r="SVE128" s="388"/>
      <c r="SVF128" s="214"/>
      <c r="SVG128" s="389"/>
      <c r="SVH128" s="390"/>
      <c r="SVI128" s="388"/>
      <c r="SVJ128" s="214"/>
      <c r="SVK128" s="389"/>
      <c r="SVL128" s="390"/>
      <c r="SVM128" s="388"/>
      <c r="SVN128" s="214"/>
      <c r="SVO128" s="389"/>
      <c r="SVP128" s="390"/>
      <c r="SVQ128" s="388"/>
      <c r="SVR128" s="214"/>
      <c r="SVS128" s="389"/>
      <c r="SVT128" s="390"/>
      <c r="SVU128" s="388"/>
      <c r="SVV128" s="214"/>
      <c r="SVW128" s="389"/>
      <c r="SVX128" s="390"/>
      <c r="SVY128" s="388"/>
      <c r="SVZ128" s="214"/>
      <c r="SWA128" s="389"/>
      <c r="SWB128" s="390"/>
      <c r="SWC128" s="388"/>
      <c r="SWD128" s="214"/>
      <c r="SWE128" s="389"/>
      <c r="SWF128" s="390"/>
      <c r="SWG128" s="388"/>
      <c r="SWH128" s="214"/>
      <c r="SWI128" s="389"/>
      <c r="SWJ128" s="390"/>
      <c r="SWK128" s="388"/>
      <c r="SWL128" s="214"/>
      <c r="SWM128" s="389"/>
      <c r="SWN128" s="390"/>
      <c r="SWO128" s="388"/>
      <c r="SWP128" s="214"/>
      <c r="SWQ128" s="389"/>
      <c r="SWR128" s="390"/>
      <c r="SWS128" s="388"/>
      <c r="SWT128" s="214"/>
      <c r="SWU128" s="389"/>
      <c r="SWV128" s="390"/>
      <c r="SWW128" s="388"/>
      <c r="SWX128" s="214"/>
      <c r="SWY128" s="389"/>
      <c r="SWZ128" s="390"/>
      <c r="SXA128" s="388"/>
      <c r="SXB128" s="214"/>
      <c r="SXC128" s="389"/>
      <c r="SXD128" s="390"/>
      <c r="SXE128" s="388"/>
      <c r="SXF128" s="214"/>
      <c r="SXG128" s="389"/>
      <c r="SXH128" s="390"/>
      <c r="SXI128" s="388"/>
      <c r="SXJ128" s="214"/>
      <c r="SXK128" s="389"/>
      <c r="SXL128" s="390"/>
      <c r="SXM128" s="388"/>
      <c r="SXN128" s="214"/>
      <c r="SXO128" s="389"/>
      <c r="SXP128" s="390"/>
      <c r="SXQ128" s="388"/>
      <c r="SXR128" s="214"/>
      <c r="SXS128" s="389"/>
      <c r="SXT128" s="390"/>
      <c r="SXU128" s="388"/>
      <c r="SXV128" s="214"/>
      <c r="SXW128" s="389"/>
      <c r="SXX128" s="390"/>
      <c r="SXY128" s="388"/>
      <c r="SXZ128" s="214"/>
      <c r="SYA128" s="389"/>
      <c r="SYB128" s="390"/>
      <c r="SYC128" s="388"/>
      <c r="SYD128" s="214"/>
      <c r="SYE128" s="389"/>
      <c r="SYF128" s="390"/>
      <c r="SYG128" s="388"/>
      <c r="SYH128" s="214"/>
      <c r="SYI128" s="389"/>
      <c r="SYJ128" s="390"/>
      <c r="SYK128" s="388"/>
      <c r="SYL128" s="214"/>
      <c r="SYM128" s="389"/>
      <c r="SYN128" s="390"/>
      <c r="SYO128" s="388"/>
      <c r="SYP128" s="214"/>
      <c r="SYQ128" s="389"/>
      <c r="SYR128" s="390"/>
      <c r="SYS128" s="388"/>
      <c r="SYT128" s="214"/>
      <c r="SYU128" s="389"/>
      <c r="SYV128" s="390"/>
      <c r="SYW128" s="388"/>
      <c r="SYX128" s="214"/>
      <c r="SYY128" s="389"/>
      <c r="SYZ128" s="390"/>
      <c r="SZA128" s="388"/>
      <c r="SZB128" s="214"/>
      <c r="SZC128" s="389"/>
      <c r="SZD128" s="390"/>
      <c r="SZE128" s="388"/>
      <c r="SZF128" s="214"/>
      <c r="SZG128" s="389"/>
      <c r="SZH128" s="390"/>
      <c r="SZI128" s="388"/>
      <c r="SZJ128" s="214"/>
      <c r="SZK128" s="389"/>
      <c r="SZL128" s="390"/>
      <c r="SZM128" s="388"/>
      <c r="SZN128" s="214"/>
      <c r="SZO128" s="389"/>
      <c r="SZP128" s="390"/>
      <c r="SZQ128" s="388"/>
      <c r="SZR128" s="214"/>
      <c r="SZS128" s="389"/>
      <c r="SZT128" s="390"/>
      <c r="SZU128" s="388"/>
      <c r="SZV128" s="214"/>
      <c r="SZW128" s="389"/>
      <c r="SZX128" s="390"/>
      <c r="SZY128" s="388"/>
      <c r="SZZ128" s="214"/>
      <c r="TAA128" s="389"/>
      <c r="TAB128" s="390"/>
      <c r="TAC128" s="388"/>
      <c r="TAD128" s="214"/>
      <c r="TAE128" s="389"/>
      <c r="TAF128" s="390"/>
      <c r="TAG128" s="388"/>
      <c r="TAH128" s="214"/>
      <c r="TAI128" s="389"/>
      <c r="TAJ128" s="390"/>
      <c r="TAK128" s="388"/>
      <c r="TAL128" s="214"/>
      <c r="TAM128" s="389"/>
      <c r="TAN128" s="390"/>
      <c r="TAO128" s="388"/>
      <c r="TAP128" s="214"/>
      <c r="TAQ128" s="389"/>
      <c r="TAR128" s="390"/>
      <c r="TAS128" s="388"/>
      <c r="TAT128" s="214"/>
      <c r="TAU128" s="389"/>
      <c r="TAV128" s="390"/>
      <c r="TAW128" s="388"/>
      <c r="TAX128" s="214"/>
      <c r="TAY128" s="389"/>
      <c r="TAZ128" s="390"/>
      <c r="TBA128" s="388"/>
      <c r="TBB128" s="214"/>
      <c r="TBC128" s="389"/>
      <c r="TBD128" s="390"/>
      <c r="TBE128" s="388"/>
      <c r="TBF128" s="214"/>
      <c r="TBG128" s="389"/>
      <c r="TBH128" s="390"/>
      <c r="TBI128" s="388"/>
      <c r="TBJ128" s="214"/>
      <c r="TBK128" s="389"/>
      <c r="TBL128" s="390"/>
      <c r="TBM128" s="388"/>
      <c r="TBN128" s="214"/>
      <c r="TBO128" s="389"/>
      <c r="TBP128" s="390"/>
      <c r="TBQ128" s="388"/>
      <c r="TBR128" s="214"/>
      <c r="TBS128" s="389"/>
      <c r="TBT128" s="390"/>
      <c r="TBU128" s="388"/>
      <c r="TBV128" s="214"/>
      <c r="TBW128" s="389"/>
      <c r="TBX128" s="390"/>
      <c r="TBY128" s="388"/>
      <c r="TBZ128" s="214"/>
      <c r="TCA128" s="389"/>
      <c r="TCB128" s="390"/>
      <c r="TCC128" s="388"/>
      <c r="TCD128" s="214"/>
      <c r="TCE128" s="389"/>
      <c r="TCF128" s="390"/>
      <c r="TCG128" s="388"/>
      <c r="TCH128" s="214"/>
      <c r="TCI128" s="389"/>
      <c r="TCJ128" s="390"/>
      <c r="TCK128" s="388"/>
      <c r="TCL128" s="214"/>
      <c r="TCM128" s="389"/>
      <c r="TCN128" s="390"/>
      <c r="TCO128" s="388"/>
      <c r="TCP128" s="214"/>
      <c r="TCQ128" s="389"/>
      <c r="TCR128" s="390"/>
      <c r="TCS128" s="388"/>
      <c r="TCT128" s="214"/>
      <c r="TCU128" s="389"/>
      <c r="TCV128" s="390"/>
      <c r="TCW128" s="388"/>
      <c r="TCX128" s="214"/>
      <c r="TCY128" s="389"/>
      <c r="TCZ128" s="390"/>
      <c r="TDA128" s="388"/>
      <c r="TDB128" s="214"/>
      <c r="TDC128" s="389"/>
      <c r="TDD128" s="390"/>
      <c r="TDE128" s="388"/>
      <c r="TDF128" s="214"/>
      <c r="TDG128" s="389"/>
      <c r="TDH128" s="390"/>
      <c r="TDI128" s="388"/>
      <c r="TDJ128" s="214"/>
      <c r="TDK128" s="389"/>
      <c r="TDL128" s="390"/>
      <c r="TDM128" s="388"/>
      <c r="TDN128" s="214"/>
      <c r="TDO128" s="389"/>
      <c r="TDP128" s="390"/>
      <c r="TDQ128" s="388"/>
      <c r="TDR128" s="214"/>
      <c r="TDS128" s="389"/>
      <c r="TDT128" s="390"/>
      <c r="TDU128" s="388"/>
      <c r="TDV128" s="214"/>
      <c r="TDW128" s="389"/>
      <c r="TDX128" s="390"/>
      <c r="TDY128" s="388"/>
      <c r="TDZ128" s="214"/>
      <c r="TEA128" s="389"/>
      <c r="TEB128" s="390"/>
      <c r="TEC128" s="388"/>
      <c r="TED128" s="214"/>
      <c r="TEE128" s="389"/>
      <c r="TEF128" s="390"/>
      <c r="TEG128" s="388"/>
      <c r="TEH128" s="214"/>
      <c r="TEI128" s="389"/>
      <c r="TEJ128" s="390"/>
      <c r="TEK128" s="388"/>
      <c r="TEL128" s="214"/>
      <c r="TEM128" s="389"/>
      <c r="TEN128" s="390"/>
      <c r="TEO128" s="388"/>
      <c r="TEP128" s="214"/>
      <c r="TEQ128" s="389"/>
      <c r="TER128" s="390"/>
      <c r="TES128" s="388"/>
      <c r="TET128" s="214"/>
      <c r="TEU128" s="389"/>
      <c r="TEV128" s="390"/>
      <c r="TEW128" s="388"/>
      <c r="TEX128" s="214"/>
      <c r="TEY128" s="389"/>
      <c r="TEZ128" s="390"/>
      <c r="TFA128" s="388"/>
      <c r="TFB128" s="214"/>
      <c r="TFC128" s="389"/>
      <c r="TFD128" s="390"/>
      <c r="TFE128" s="388"/>
      <c r="TFF128" s="214"/>
      <c r="TFG128" s="389"/>
      <c r="TFH128" s="390"/>
      <c r="TFI128" s="388"/>
      <c r="TFJ128" s="214"/>
      <c r="TFK128" s="389"/>
      <c r="TFL128" s="390"/>
      <c r="TFM128" s="388"/>
      <c r="TFN128" s="214"/>
      <c r="TFO128" s="389"/>
      <c r="TFP128" s="390"/>
      <c r="TFQ128" s="388"/>
      <c r="TFR128" s="214"/>
      <c r="TFS128" s="389"/>
      <c r="TFT128" s="390"/>
      <c r="TFU128" s="388"/>
      <c r="TFV128" s="214"/>
      <c r="TFW128" s="389"/>
      <c r="TFX128" s="390"/>
      <c r="TFY128" s="388"/>
      <c r="TFZ128" s="214"/>
      <c r="TGA128" s="389"/>
      <c r="TGB128" s="390"/>
      <c r="TGC128" s="388"/>
      <c r="TGD128" s="214"/>
      <c r="TGE128" s="389"/>
      <c r="TGF128" s="390"/>
      <c r="TGG128" s="388"/>
      <c r="TGH128" s="214"/>
      <c r="TGI128" s="389"/>
      <c r="TGJ128" s="390"/>
      <c r="TGK128" s="388"/>
      <c r="TGL128" s="214"/>
      <c r="TGM128" s="389"/>
      <c r="TGN128" s="390"/>
      <c r="TGO128" s="388"/>
      <c r="TGP128" s="214"/>
      <c r="TGQ128" s="389"/>
      <c r="TGR128" s="390"/>
      <c r="TGS128" s="388"/>
      <c r="TGT128" s="214"/>
      <c r="TGU128" s="389"/>
      <c r="TGV128" s="390"/>
      <c r="TGW128" s="388"/>
      <c r="TGX128" s="214"/>
      <c r="TGY128" s="389"/>
      <c r="TGZ128" s="390"/>
      <c r="THA128" s="388"/>
      <c r="THB128" s="214"/>
      <c r="THC128" s="389"/>
      <c r="THD128" s="390"/>
      <c r="THE128" s="388"/>
      <c r="THF128" s="214"/>
      <c r="THG128" s="389"/>
      <c r="THH128" s="390"/>
      <c r="THI128" s="388"/>
      <c r="THJ128" s="214"/>
      <c r="THK128" s="389"/>
      <c r="THL128" s="390"/>
      <c r="THM128" s="388"/>
      <c r="THN128" s="214"/>
      <c r="THO128" s="389"/>
      <c r="THP128" s="390"/>
      <c r="THQ128" s="388"/>
      <c r="THR128" s="214"/>
      <c r="THS128" s="389"/>
      <c r="THT128" s="390"/>
      <c r="THU128" s="388"/>
      <c r="THV128" s="214"/>
      <c r="THW128" s="389"/>
      <c r="THX128" s="390"/>
      <c r="THY128" s="388"/>
      <c r="THZ128" s="214"/>
      <c r="TIA128" s="389"/>
      <c r="TIB128" s="390"/>
      <c r="TIC128" s="388"/>
      <c r="TID128" s="214"/>
      <c r="TIE128" s="389"/>
      <c r="TIF128" s="390"/>
      <c r="TIG128" s="388"/>
      <c r="TIH128" s="214"/>
      <c r="TII128" s="389"/>
      <c r="TIJ128" s="390"/>
      <c r="TIK128" s="388"/>
      <c r="TIL128" s="214"/>
      <c r="TIM128" s="389"/>
      <c r="TIN128" s="390"/>
      <c r="TIO128" s="388"/>
      <c r="TIP128" s="214"/>
      <c r="TIQ128" s="389"/>
      <c r="TIR128" s="390"/>
      <c r="TIS128" s="388"/>
      <c r="TIT128" s="214"/>
      <c r="TIU128" s="389"/>
      <c r="TIV128" s="390"/>
      <c r="TIW128" s="388"/>
      <c r="TIX128" s="214"/>
      <c r="TIY128" s="389"/>
      <c r="TIZ128" s="390"/>
      <c r="TJA128" s="388"/>
      <c r="TJB128" s="214"/>
      <c r="TJC128" s="389"/>
      <c r="TJD128" s="390"/>
      <c r="TJE128" s="388"/>
      <c r="TJF128" s="214"/>
      <c r="TJG128" s="389"/>
      <c r="TJH128" s="390"/>
      <c r="TJI128" s="388"/>
      <c r="TJJ128" s="214"/>
      <c r="TJK128" s="389"/>
      <c r="TJL128" s="390"/>
      <c r="TJM128" s="388"/>
      <c r="TJN128" s="214"/>
      <c r="TJO128" s="389"/>
      <c r="TJP128" s="390"/>
      <c r="TJQ128" s="388"/>
      <c r="TJR128" s="214"/>
      <c r="TJS128" s="389"/>
      <c r="TJT128" s="390"/>
      <c r="TJU128" s="388"/>
      <c r="TJV128" s="214"/>
      <c r="TJW128" s="389"/>
      <c r="TJX128" s="390"/>
      <c r="TJY128" s="388"/>
      <c r="TJZ128" s="214"/>
      <c r="TKA128" s="389"/>
      <c r="TKB128" s="390"/>
      <c r="TKC128" s="388"/>
      <c r="TKD128" s="214"/>
      <c r="TKE128" s="389"/>
      <c r="TKF128" s="390"/>
      <c r="TKG128" s="388"/>
      <c r="TKH128" s="214"/>
      <c r="TKI128" s="389"/>
      <c r="TKJ128" s="390"/>
      <c r="TKK128" s="388"/>
      <c r="TKL128" s="214"/>
      <c r="TKM128" s="389"/>
      <c r="TKN128" s="390"/>
      <c r="TKO128" s="388"/>
      <c r="TKP128" s="214"/>
      <c r="TKQ128" s="389"/>
      <c r="TKR128" s="390"/>
      <c r="TKS128" s="388"/>
      <c r="TKT128" s="214"/>
      <c r="TKU128" s="389"/>
      <c r="TKV128" s="390"/>
      <c r="TKW128" s="388"/>
      <c r="TKX128" s="214"/>
      <c r="TKY128" s="389"/>
      <c r="TKZ128" s="390"/>
      <c r="TLA128" s="388"/>
      <c r="TLB128" s="214"/>
      <c r="TLC128" s="389"/>
      <c r="TLD128" s="390"/>
      <c r="TLE128" s="388"/>
      <c r="TLF128" s="214"/>
      <c r="TLG128" s="389"/>
      <c r="TLH128" s="390"/>
      <c r="TLI128" s="388"/>
      <c r="TLJ128" s="214"/>
      <c r="TLK128" s="389"/>
      <c r="TLL128" s="390"/>
      <c r="TLM128" s="388"/>
      <c r="TLN128" s="214"/>
      <c r="TLO128" s="389"/>
      <c r="TLP128" s="390"/>
      <c r="TLQ128" s="388"/>
      <c r="TLR128" s="214"/>
      <c r="TLS128" s="389"/>
      <c r="TLT128" s="390"/>
      <c r="TLU128" s="388"/>
      <c r="TLV128" s="214"/>
      <c r="TLW128" s="389"/>
      <c r="TLX128" s="390"/>
      <c r="TLY128" s="388"/>
      <c r="TLZ128" s="214"/>
      <c r="TMA128" s="389"/>
      <c r="TMB128" s="390"/>
      <c r="TMC128" s="388"/>
      <c r="TMD128" s="214"/>
      <c r="TME128" s="389"/>
      <c r="TMF128" s="390"/>
      <c r="TMG128" s="388"/>
      <c r="TMH128" s="214"/>
      <c r="TMI128" s="389"/>
      <c r="TMJ128" s="390"/>
      <c r="TMK128" s="388"/>
      <c r="TML128" s="214"/>
      <c r="TMM128" s="389"/>
      <c r="TMN128" s="390"/>
      <c r="TMO128" s="388"/>
      <c r="TMP128" s="214"/>
      <c r="TMQ128" s="389"/>
      <c r="TMR128" s="390"/>
      <c r="TMS128" s="388"/>
      <c r="TMT128" s="214"/>
      <c r="TMU128" s="389"/>
      <c r="TMV128" s="390"/>
      <c r="TMW128" s="388"/>
      <c r="TMX128" s="214"/>
      <c r="TMY128" s="389"/>
      <c r="TMZ128" s="390"/>
      <c r="TNA128" s="388"/>
      <c r="TNB128" s="214"/>
      <c r="TNC128" s="389"/>
      <c r="TND128" s="390"/>
      <c r="TNE128" s="388"/>
      <c r="TNF128" s="214"/>
      <c r="TNG128" s="389"/>
      <c r="TNH128" s="390"/>
      <c r="TNI128" s="388"/>
      <c r="TNJ128" s="214"/>
      <c r="TNK128" s="389"/>
      <c r="TNL128" s="390"/>
      <c r="TNM128" s="388"/>
      <c r="TNN128" s="214"/>
      <c r="TNO128" s="389"/>
      <c r="TNP128" s="390"/>
      <c r="TNQ128" s="388"/>
      <c r="TNR128" s="214"/>
      <c r="TNS128" s="389"/>
      <c r="TNT128" s="390"/>
      <c r="TNU128" s="388"/>
      <c r="TNV128" s="214"/>
      <c r="TNW128" s="389"/>
      <c r="TNX128" s="390"/>
      <c r="TNY128" s="388"/>
      <c r="TNZ128" s="214"/>
      <c r="TOA128" s="389"/>
      <c r="TOB128" s="390"/>
      <c r="TOC128" s="388"/>
      <c r="TOD128" s="214"/>
      <c r="TOE128" s="389"/>
      <c r="TOF128" s="390"/>
      <c r="TOG128" s="388"/>
      <c r="TOH128" s="214"/>
      <c r="TOI128" s="389"/>
      <c r="TOJ128" s="390"/>
      <c r="TOK128" s="388"/>
      <c r="TOL128" s="214"/>
      <c r="TOM128" s="389"/>
      <c r="TON128" s="390"/>
      <c r="TOO128" s="388"/>
      <c r="TOP128" s="214"/>
      <c r="TOQ128" s="389"/>
      <c r="TOR128" s="390"/>
      <c r="TOS128" s="388"/>
      <c r="TOT128" s="214"/>
      <c r="TOU128" s="389"/>
      <c r="TOV128" s="390"/>
      <c r="TOW128" s="388"/>
      <c r="TOX128" s="214"/>
      <c r="TOY128" s="389"/>
      <c r="TOZ128" s="390"/>
      <c r="TPA128" s="388"/>
      <c r="TPB128" s="214"/>
      <c r="TPC128" s="389"/>
      <c r="TPD128" s="390"/>
      <c r="TPE128" s="388"/>
      <c r="TPF128" s="214"/>
      <c r="TPG128" s="389"/>
      <c r="TPH128" s="390"/>
      <c r="TPI128" s="388"/>
      <c r="TPJ128" s="214"/>
      <c r="TPK128" s="389"/>
      <c r="TPL128" s="390"/>
      <c r="TPM128" s="388"/>
      <c r="TPN128" s="214"/>
      <c r="TPO128" s="389"/>
      <c r="TPP128" s="390"/>
      <c r="TPQ128" s="388"/>
      <c r="TPR128" s="214"/>
      <c r="TPS128" s="389"/>
      <c r="TPT128" s="390"/>
      <c r="TPU128" s="388"/>
      <c r="TPV128" s="214"/>
      <c r="TPW128" s="389"/>
      <c r="TPX128" s="390"/>
      <c r="TPY128" s="388"/>
      <c r="TPZ128" s="214"/>
      <c r="TQA128" s="389"/>
      <c r="TQB128" s="390"/>
      <c r="TQC128" s="388"/>
      <c r="TQD128" s="214"/>
      <c r="TQE128" s="389"/>
      <c r="TQF128" s="390"/>
      <c r="TQG128" s="388"/>
      <c r="TQH128" s="214"/>
      <c r="TQI128" s="389"/>
      <c r="TQJ128" s="390"/>
      <c r="TQK128" s="388"/>
      <c r="TQL128" s="214"/>
      <c r="TQM128" s="389"/>
      <c r="TQN128" s="390"/>
      <c r="TQO128" s="388"/>
      <c r="TQP128" s="214"/>
      <c r="TQQ128" s="389"/>
      <c r="TQR128" s="390"/>
      <c r="TQS128" s="388"/>
      <c r="TQT128" s="214"/>
      <c r="TQU128" s="389"/>
      <c r="TQV128" s="390"/>
      <c r="TQW128" s="388"/>
      <c r="TQX128" s="214"/>
      <c r="TQY128" s="389"/>
      <c r="TQZ128" s="390"/>
      <c r="TRA128" s="388"/>
      <c r="TRB128" s="214"/>
      <c r="TRC128" s="389"/>
      <c r="TRD128" s="390"/>
      <c r="TRE128" s="388"/>
      <c r="TRF128" s="214"/>
      <c r="TRG128" s="389"/>
      <c r="TRH128" s="390"/>
      <c r="TRI128" s="388"/>
      <c r="TRJ128" s="214"/>
      <c r="TRK128" s="389"/>
      <c r="TRL128" s="390"/>
      <c r="TRM128" s="388"/>
      <c r="TRN128" s="214"/>
      <c r="TRO128" s="389"/>
      <c r="TRP128" s="390"/>
      <c r="TRQ128" s="388"/>
      <c r="TRR128" s="214"/>
      <c r="TRS128" s="389"/>
      <c r="TRT128" s="390"/>
      <c r="TRU128" s="388"/>
      <c r="TRV128" s="214"/>
      <c r="TRW128" s="389"/>
      <c r="TRX128" s="390"/>
      <c r="TRY128" s="388"/>
      <c r="TRZ128" s="214"/>
      <c r="TSA128" s="389"/>
      <c r="TSB128" s="390"/>
      <c r="TSC128" s="388"/>
      <c r="TSD128" s="214"/>
      <c r="TSE128" s="389"/>
      <c r="TSF128" s="390"/>
      <c r="TSG128" s="388"/>
      <c r="TSH128" s="214"/>
      <c r="TSI128" s="389"/>
      <c r="TSJ128" s="390"/>
      <c r="TSK128" s="388"/>
      <c r="TSL128" s="214"/>
      <c r="TSM128" s="389"/>
      <c r="TSN128" s="390"/>
      <c r="TSO128" s="388"/>
      <c r="TSP128" s="214"/>
      <c r="TSQ128" s="389"/>
      <c r="TSR128" s="390"/>
      <c r="TSS128" s="388"/>
      <c r="TST128" s="214"/>
      <c r="TSU128" s="389"/>
      <c r="TSV128" s="390"/>
      <c r="TSW128" s="388"/>
      <c r="TSX128" s="214"/>
      <c r="TSY128" s="389"/>
      <c r="TSZ128" s="390"/>
      <c r="TTA128" s="388"/>
      <c r="TTB128" s="214"/>
      <c r="TTC128" s="389"/>
      <c r="TTD128" s="390"/>
      <c r="TTE128" s="388"/>
      <c r="TTF128" s="214"/>
      <c r="TTG128" s="389"/>
      <c r="TTH128" s="390"/>
      <c r="TTI128" s="388"/>
      <c r="TTJ128" s="214"/>
      <c r="TTK128" s="389"/>
      <c r="TTL128" s="390"/>
      <c r="TTM128" s="388"/>
      <c r="TTN128" s="214"/>
      <c r="TTO128" s="389"/>
      <c r="TTP128" s="390"/>
      <c r="TTQ128" s="388"/>
      <c r="TTR128" s="214"/>
      <c r="TTS128" s="389"/>
      <c r="TTT128" s="390"/>
      <c r="TTU128" s="388"/>
      <c r="TTV128" s="214"/>
      <c r="TTW128" s="389"/>
      <c r="TTX128" s="390"/>
      <c r="TTY128" s="388"/>
      <c r="TTZ128" s="214"/>
      <c r="TUA128" s="389"/>
      <c r="TUB128" s="390"/>
      <c r="TUC128" s="388"/>
      <c r="TUD128" s="214"/>
      <c r="TUE128" s="389"/>
      <c r="TUF128" s="390"/>
      <c r="TUG128" s="388"/>
      <c r="TUH128" s="214"/>
      <c r="TUI128" s="389"/>
      <c r="TUJ128" s="390"/>
      <c r="TUK128" s="388"/>
      <c r="TUL128" s="214"/>
      <c r="TUM128" s="389"/>
      <c r="TUN128" s="390"/>
      <c r="TUO128" s="388"/>
      <c r="TUP128" s="214"/>
      <c r="TUQ128" s="389"/>
      <c r="TUR128" s="390"/>
      <c r="TUS128" s="388"/>
      <c r="TUT128" s="214"/>
      <c r="TUU128" s="389"/>
      <c r="TUV128" s="390"/>
      <c r="TUW128" s="388"/>
      <c r="TUX128" s="214"/>
      <c r="TUY128" s="389"/>
      <c r="TUZ128" s="390"/>
      <c r="TVA128" s="388"/>
      <c r="TVB128" s="214"/>
      <c r="TVC128" s="389"/>
      <c r="TVD128" s="390"/>
      <c r="TVE128" s="388"/>
      <c r="TVF128" s="214"/>
      <c r="TVG128" s="389"/>
      <c r="TVH128" s="390"/>
      <c r="TVI128" s="388"/>
      <c r="TVJ128" s="214"/>
      <c r="TVK128" s="389"/>
      <c r="TVL128" s="390"/>
      <c r="TVM128" s="388"/>
      <c r="TVN128" s="214"/>
      <c r="TVO128" s="389"/>
      <c r="TVP128" s="390"/>
      <c r="TVQ128" s="388"/>
      <c r="TVR128" s="214"/>
      <c r="TVS128" s="389"/>
      <c r="TVT128" s="390"/>
      <c r="TVU128" s="388"/>
      <c r="TVV128" s="214"/>
      <c r="TVW128" s="389"/>
      <c r="TVX128" s="390"/>
      <c r="TVY128" s="388"/>
      <c r="TVZ128" s="214"/>
      <c r="TWA128" s="389"/>
      <c r="TWB128" s="390"/>
      <c r="TWC128" s="388"/>
      <c r="TWD128" s="214"/>
      <c r="TWE128" s="389"/>
      <c r="TWF128" s="390"/>
      <c r="TWG128" s="388"/>
      <c r="TWH128" s="214"/>
      <c r="TWI128" s="389"/>
      <c r="TWJ128" s="390"/>
      <c r="TWK128" s="388"/>
      <c r="TWL128" s="214"/>
      <c r="TWM128" s="389"/>
      <c r="TWN128" s="390"/>
      <c r="TWO128" s="388"/>
      <c r="TWP128" s="214"/>
      <c r="TWQ128" s="389"/>
      <c r="TWR128" s="390"/>
      <c r="TWS128" s="388"/>
      <c r="TWT128" s="214"/>
      <c r="TWU128" s="389"/>
      <c r="TWV128" s="390"/>
      <c r="TWW128" s="388"/>
      <c r="TWX128" s="214"/>
      <c r="TWY128" s="389"/>
      <c r="TWZ128" s="390"/>
      <c r="TXA128" s="388"/>
      <c r="TXB128" s="214"/>
      <c r="TXC128" s="389"/>
      <c r="TXD128" s="390"/>
      <c r="TXE128" s="388"/>
      <c r="TXF128" s="214"/>
      <c r="TXG128" s="389"/>
      <c r="TXH128" s="390"/>
      <c r="TXI128" s="388"/>
      <c r="TXJ128" s="214"/>
      <c r="TXK128" s="389"/>
      <c r="TXL128" s="390"/>
      <c r="TXM128" s="388"/>
      <c r="TXN128" s="214"/>
      <c r="TXO128" s="389"/>
      <c r="TXP128" s="390"/>
      <c r="TXQ128" s="388"/>
      <c r="TXR128" s="214"/>
      <c r="TXS128" s="389"/>
      <c r="TXT128" s="390"/>
      <c r="TXU128" s="388"/>
      <c r="TXV128" s="214"/>
      <c r="TXW128" s="389"/>
      <c r="TXX128" s="390"/>
      <c r="TXY128" s="388"/>
      <c r="TXZ128" s="214"/>
      <c r="TYA128" s="389"/>
      <c r="TYB128" s="390"/>
      <c r="TYC128" s="388"/>
      <c r="TYD128" s="214"/>
      <c r="TYE128" s="389"/>
      <c r="TYF128" s="390"/>
      <c r="TYG128" s="388"/>
      <c r="TYH128" s="214"/>
      <c r="TYI128" s="389"/>
      <c r="TYJ128" s="390"/>
      <c r="TYK128" s="388"/>
      <c r="TYL128" s="214"/>
      <c r="TYM128" s="389"/>
      <c r="TYN128" s="390"/>
      <c r="TYO128" s="388"/>
      <c r="TYP128" s="214"/>
      <c r="TYQ128" s="389"/>
      <c r="TYR128" s="390"/>
      <c r="TYS128" s="388"/>
      <c r="TYT128" s="214"/>
      <c r="TYU128" s="389"/>
      <c r="TYV128" s="390"/>
      <c r="TYW128" s="388"/>
      <c r="TYX128" s="214"/>
      <c r="TYY128" s="389"/>
      <c r="TYZ128" s="390"/>
      <c r="TZA128" s="388"/>
      <c r="TZB128" s="214"/>
      <c r="TZC128" s="389"/>
      <c r="TZD128" s="390"/>
      <c r="TZE128" s="388"/>
      <c r="TZF128" s="214"/>
      <c r="TZG128" s="389"/>
      <c r="TZH128" s="390"/>
      <c r="TZI128" s="388"/>
      <c r="TZJ128" s="214"/>
      <c r="TZK128" s="389"/>
      <c r="TZL128" s="390"/>
      <c r="TZM128" s="388"/>
      <c r="TZN128" s="214"/>
      <c r="TZO128" s="389"/>
      <c r="TZP128" s="390"/>
      <c r="TZQ128" s="388"/>
      <c r="TZR128" s="214"/>
      <c r="TZS128" s="389"/>
      <c r="TZT128" s="390"/>
      <c r="TZU128" s="388"/>
      <c r="TZV128" s="214"/>
      <c r="TZW128" s="389"/>
      <c r="TZX128" s="390"/>
      <c r="TZY128" s="388"/>
      <c r="TZZ128" s="214"/>
      <c r="UAA128" s="389"/>
      <c r="UAB128" s="390"/>
      <c r="UAC128" s="388"/>
      <c r="UAD128" s="214"/>
      <c r="UAE128" s="389"/>
      <c r="UAF128" s="390"/>
      <c r="UAG128" s="388"/>
      <c r="UAH128" s="214"/>
      <c r="UAI128" s="389"/>
      <c r="UAJ128" s="390"/>
      <c r="UAK128" s="388"/>
      <c r="UAL128" s="214"/>
      <c r="UAM128" s="389"/>
      <c r="UAN128" s="390"/>
      <c r="UAO128" s="388"/>
      <c r="UAP128" s="214"/>
      <c r="UAQ128" s="389"/>
      <c r="UAR128" s="390"/>
      <c r="UAS128" s="388"/>
      <c r="UAT128" s="214"/>
      <c r="UAU128" s="389"/>
      <c r="UAV128" s="390"/>
      <c r="UAW128" s="388"/>
      <c r="UAX128" s="214"/>
      <c r="UAY128" s="389"/>
      <c r="UAZ128" s="390"/>
      <c r="UBA128" s="388"/>
      <c r="UBB128" s="214"/>
      <c r="UBC128" s="389"/>
      <c r="UBD128" s="390"/>
      <c r="UBE128" s="388"/>
      <c r="UBF128" s="214"/>
      <c r="UBG128" s="389"/>
      <c r="UBH128" s="390"/>
      <c r="UBI128" s="388"/>
      <c r="UBJ128" s="214"/>
      <c r="UBK128" s="389"/>
      <c r="UBL128" s="390"/>
      <c r="UBM128" s="388"/>
      <c r="UBN128" s="214"/>
      <c r="UBO128" s="389"/>
      <c r="UBP128" s="390"/>
      <c r="UBQ128" s="388"/>
      <c r="UBR128" s="214"/>
      <c r="UBS128" s="389"/>
      <c r="UBT128" s="390"/>
      <c r="UBU128" s="388"/>
      <c r="UBV128" s="214"/>
      <c r="UBW128" s="389"/>
      <c r="UBX128" s="390"/>
      <c r="UBY128" s="388"/>
      <c r="UBZ128" s="214"/>
      <c r="UCA128" s="389"/>
      <c r="UCB128" s="390"/>
      <c r="UCC128" s="388"/>
      <c r="UCD128" s="214"/>
      <c r="UCE128" s="389"/>
      <c r="UCF128" s="390"/>
      <c r="UCG128" s="388"/>
      <c r="UCH128" s="214"/>
      <c r="UCI128" s="389"/>
      <c r="UCJ128" s="390"/>
      <c r="UCK128" s="388"/>
      <c r="UCL128" s="214"/>
      <c r="UCM128" s="389"/>
      <c r="UCN128" s="390"/>
      <c r="UCO128" s="388"/>
      <c r="UCP128" s="214"/>
      <c r="UCQ128" s="389"/>
      <c r="UCR128" s="390"/>
      <c r="UCS128" s="388"/>
      <c r="UCT128" s="214"/>
      <c r="UCU128" s="389"/>
      <c r="UCV128" s="390"/>
      <c r="UCW128" s="388"/>
      <c r="UCX128" s="214"/>
      <c r="UCY128" s="389"/>
      <c r="UCZ128" s="390"/>
      <c r="UDA128" s="388"/>
      <c r="UDB128" s="214"/>
      <c r="UDC128" s="389"/>
      <c r="UDD128" s="390"/>
      <c r="UDE128" s="388"/>
      <c r="UDF128" s="214"/>
      <c r="UDG128" s="389"/>
      <c r="UDH128" s="390"/>
      <c r="UDI128" s="388"/>
      <c r="UDJ128" s="214"/>
      <c r="UDK128" s="389"/>
      <c r="UDL128" s="390"/>
      <c r="UDM128" s="388"/>
      <c r="UDN128" s="214"/>
      <c r="UDO128" s="389"/>
      <c r="UDP128" s="390"/>
      <c r="UDQ128" s="388"/>
      <c r="UDR128" s="214"/>
      <c r="UDS128" s="389"/>
      <c r="UDT128" s="390"/>
      <c r="UDU128" s="388"/>
      <c r="UDV128" s="214"/>
      <c r="UDW128" s="389"/>
      <c r="UDX128" s="390"/>
      <c r="UDY128" s="388"/>
      <c r="UDZ128" s="214"/>
      <c r="UEA128" s="389"/>
      <c r="UEB128" s="390"/>
      <c r="UEC128" s="388"/>
      <c r="UED128" s="214"/>
      <c r="UEE128" s="389"/>
      <c r="UEF128" s="390"/>
      <c r="UEG128" s="388"/>
      <c r="UEH128" s="214"/>
      <c r="UEI128" s="389"/>
      <c r="UEJ128" s="390"/>
      <c r="UEK128" s="388"/>
      <c r="UEL128" s="214"/>
      <c r="UEM128" s="389"/>
      <c r="UEN128" s="390"/>
      <c r="UEO128" s="388"/>
      <c r="UEP128" s="214"/>
      <c r="UEQ128" s="389"/>
      <c r="UER128" s="390"/>
      <c r="UES128" s="388"/>
      <c r="UET128" s="214"/>
      <c r="UEU128" s="389"/>
      <c r="UEV128" s="390"/>
      <c r="UEW128" s="388"/>
      <c r="UEX128" s="214"/>
      <c r="UEY128" s="389"/>
      <c r="UEZ128" s="390"/>
      <c r="UFA128" s="388"/>
      <c r="UFB128" s="214"/>
      <c r="UFC128" s="389"/>
      <c r="UFD128" s="390"/>
      <c r="UFE128" s="388"/>
      <c r="UFF128" s="214"/>
      <c r="UFG128" s="389"/>
      <c r="UFH128" s="390"/>
      <c r="UFI128" s="388"/>
      <c r="UFJ128" s="214"/>
      <c r="UFK128" s="389"/>
      <c r="UFL128" s="390"/>
      <c r="UFM128" s="388"/>
      <c r="UFN128" s="214"/>
      <c r="UFO128" s="389"/>
      <c r="UFP128" s="390"/>
      <c r="UFQ128" s="388"/>
      <c r="UFR128" s="214"/>
      <c r="UFS128" s="389"/>
      <c r="UFT128" s="390"/>
      <c r="UFU128" s="388"/>
      <c r="UFV128" s="214"/>
      <c r="UFW128" s="389"/>
      <c r="UFX128" s="390"/>
      <c r="UFY128" s="388"/>
      <c r="UFZ128" s="214"/>
      <c r="UGA128" s="389"/>
      <c r="UGB128" s="390"/>
      <c r="UGC128" s="388"/>
      <c r="UGD128" s="214"/>
      <c r="UGE128" s="389"/>
      <c r="UGF128" s="390"/>
      <c r="UGG128" s="388"/>
      <c r="UGH128" s="214"/>
      <c r="UGI128" s="389"/>
      <c r="UGJ128" s="390"/>
      <c r="UGK128" s="388"/>
      <c r="UGL128" s="214"/>
      <c r="UGM128" s="389"/>
      <c r="UGN128" s="390"/>
      <c r="UGO128" s="388"/>
      <c r="UGP128" s="214"/>
      <c r="UGQ128" s="389"/>
      <c r="UGR128" s="390"/>
      <c r="UGS128" s="388"/>
      <c r="UGT128" s="214"/>
      <c r="UGU128" s="389"/>
      <c r="UGV128" s="390"/>
      <c r="UGW128" s="388"/>
      <c r="UGX128" s="214"/>
      <c r="UGY128" s="389"/>
      <c r="UGZ128" s="390"/>
      <c r="UHA128" s="388"/>
      <c r="UHB128" s="214"/>
      <c r="UHC128" s="389"/>
      <c r="UHD128" s="390"/>
      <c r="UHE128" s="388"/>
      <c r="UHF128" s="214"/>
      <c r="UHG128" s="389"/>
      <c r="UHH128" s="390"/>
      <c r="UHI128" s="388"/>
      <c r="UHJ128" s="214"/>
      <c r="UHK128" s="389"/>
      <c r="UHL128" s="390"/>
      <c r="UHM128" s="388"/>
      <c r="UHN128" s="214"/>
      <c r="UHO128" s="389"/>
      <c r="UHP128" s="390"/>
      <c r="UHQ128" s="388"/>
      <c r="UHR128" s="214"/>
      <c r="UHS128" s="389"/>
      <c r="UHT128" s="390"/>
      <c r="UHU128" s="388"/>
      <c r="UHV128" s="214"/>
      <c r="UHW128" s="389"/>
      <c r="UHX128" s="390"/>
      <c r="UHY128" s="388"/>
      <c r="UHZ128" s="214"/>
      <c r="UIA128" s="389"/>
      <c r="UIB128" s="390"/>
      <c r="UIC128" s="388"/>
      <c r="UID128" s="214"/>
      <c r="UIE128" s="389"/>
      <c r="UIF128" s="390"/>
      <c r="UIG128" s="388"/>
      <c r="UIH128" s="214"/>
      <c r="UII128" s="389"/>
      <c r="UIJ128" s="390"/>
      <c r="UIK128" s="388"/>
      <c r="UIL128" s="214"/>
      <c r="UIM128" s="389"/>
      <c r="UIN128" s="390"/>
      <c r="UIO128" s="388"/>
      <c r="UIP128" s="214"/>
      <c r="UIQ128" s="389"/>
      <c r="UIR128" s="390"/>
      <c r="UIS128" s="388"/>
      <c r="UIT128" s="214"/>
      <c r="UIU128" s="389"/>
      <c r="UIV128" s="390"/>
      <c r="UIW128" s="388"/>
      <c r="UIX128" s="214"/>
      <c r="UIY128" s="389"/>
      <c r="UIZ128" s="390"/>
      <c r="UJA128" s="388"/>
      <c r="UJB128" s="214"/>
      <c r="UJC128" s="389"/>
      <c r="UJD128" s="390"/>
      <c r="UJE128" s="388"/>
      <c r="UJF128" s="214"/>
      <c r="UJG128" s="389"/>
      <c r="UJH128" s="390"/>
      <c r="UJI128" s="388"/>
      <c r="UJJ128" s="214"/>
      <c r="UJK128" s="389"/>
      <c r="UJL128" s="390"/>
      <c r="UJM128" s="388"/>
      <c r="UJN128" s="214"/>
      <c r="UJO128" s="389"/>
      <c r="UJP128" s="390"/>
      <c r="UJQ128" s="388"/>
      <c r="UJR128" s="214"/>
      <c r="UJS128" s="389"/>
      <c r="UJT128" s="390"/>
      <c r="UJU128" s="388"/>
      <c r="UJV128" s="214"/>
      <c r="UJW128" s="389"/>
      <c r="UJX128" s="390"/>
      <c r="UJY128" s="388"/>
      <c r="UJZ128" s="214"/>
      <c r="UKA128" s="389"/>
      <c r="UKB128" s="390"/>
      <c r="UKC128" s="388"/>
      <c r="UKD128" s="214"/>
      <c r="UKE128" s="389"/>
      <c r="UKF128" s="390"/>
      <c r="UKG128" s="388"/>
      <c r="UKH128" s="214"/>
      <c r="UKI128" s="389"/>
      <c r="UKJ128" s="390"/>
      <c r="UKK128" s="388"/>
      <c r="UKL128" s="214"/>
      <c r="UKM128" s="389"/>
      <c r="UKN128" s="390"/>
      <c r="UKO128" s="388"/>
      <c r="UKP128" s="214"/>
      <c r="UKQ128" s="389"/>
      <c r="UKR128" s="390"/>
      <c r="UKS128" s="388"/>
      <c r="UKT128" s="214"/>
      <c r="UKU128" s="389"/>
      <c r="UKV128" s="390"/>
      <c r="UKW128" s="388"/>
      <c r="UKX128" s="214"/>
      <c r="UKY128" s="389"/>
      <c r="UKZ128" s="390"/>
      <c r="ULA128" s="388"/>
      <c r="ULB128" s="214"/>
      <c r="ULC128" s="389"/>
      <c r="ULD128" s="390"/>
      <c r="ULE128" s="388"/>
      <c r="ULF128" s="214"/>
      <c r="ULG128" s="389"/>
      <c r="ULH128" s="390"/>
      <c r="ULI128" s="388"/>
      <c r="ULJ128" s="214"/>
      <c r="ULK128" s="389"/>
      <c r="ULL128" s="390"/>
      <c r="ULM128" s="388"/>
      <c r="ULN128" s="214"/>
      <c r="ULO128" s="389"/>
      <c r="ULP128" s="390"/>
      <c r="ULQ128" s="388"/>
      <c r="ULR128" s="214"/>
      <c r="ULS128" s="389"/>
      <c r="ULT128" s="390"/>
      <c r="ULU128" s="388"/>
      <c r="ULV128" s="214"/>
      <c r="ULW128" s="389"/>
      <c r="ULX128" s="390"/>
      <c r="ULY128" s="388"/>
      <c r="ULZ128" s="214"/>
      <c r="UMA128" s="389"/>
      <c r="UMB128" s="390"/>
      <c r="UMC128" s="388"/>
      <c r="UMD128" s="214"/>
      <c r="UME128" s="389"/>
      <c r="UMF128" s="390"/>
      <c r="UMG128" s="388"/>
      <c r="UMH128" s="214"/>
      <c r="UMI128" s="389"/>
      <c r="UMJ128" s="390"/>
      <c r="UMK128" s="388"/>
      <c r="UML128" s="214"/>
      <c r="UMM128" s="389"/>
      <c r="UMN128" s="390"/>
      <c r="UMO128" s="388"/>
      <c r="UMP128" s="214"/>
      <c r="UMQ128" s="389"/>
      <c r="UMR128" s="390"/>
      <c r="UMS128" s="388"/>
      <c r="UMT128" s="214"/>
      <c r="UMU128" s="389"/>
      <c r="UMV128" s="390"/>
      <c r="UMW128" s="388"/>
      <c r="UMX128" s="214"/>
      <c r="UMY128" s="389"/>
      <c r="UMZ128" s="390"/>
      <c r="UNA128" s="388"/>
      <c r="UNB128" s="214"/>
      <c r="UNC128" s="389"/>
      <c r="UND128" s="390"/>
      <c r="UNE128" s="388"/>
      <c r="UNF128" s="214"/>
      <c r="UNG128" s="389"/>
      <c r="UNH128" s="390"/>
      <c r="UNI128" s="388"/>
      <c r="UNJ128" s="214"/>
      <c r="UNK128" s="389"/>
      <c r="UNL128" s="390"/>
      <c r="UNM128" s="388"/>
      <c r="UNN128" s="214"/>
      <c r="UNO128" s="389"/>
      <c r="UNP128" s="390"/>
      <c r="UNQ128" s="388"/>
      <c r="UNR128" s="214"/>
      <c r="UNS128" s="389"/>
      <c r="UNT128" s="390"/>
      <c r="UNU128" s="388"/>
      <c r="UNV128" s="214"/>
      <c r="UNW128" s="389"/>
      <c r="UNX128" s="390"/>
      <c r="UNY128" s="388"/>
      <c r="UNZ128" s="214"/>
      <c r="UOA128" s="389"/>
      <c r="UOB128" s="390"/>
      <c r="UOC128" s="388"/>
      <c r="UOD128" s="214"/>
      <c r="UOE128" s="389"/>
      <c r="UOF128" s="390"/>
      <c r="UOG128" s="388"/>
      <c r="UOH128" s="214"/>
      <c r="UOI128" s="389"/>
      <c r="UOJ128" s="390"/>
      <c r="UOK128" s="388"/>
      <c r="UOL128" s="214"/>
      <c r="UOM128" s="389"/>
      <c r="UON128" s="390"/>
      <c r="UOO128" s="388"/>
      <c r="UOP128" s="214"/>
      <c r="UOQ128" s="389"/>
      <c r="UOR128" s="390"/>
      <c r="UOS128" s="388"/>
      <c r="UOT128" s="214"/>
      <c r="UOU128" s="389"/>
      <c r="UOV128" s="390"/>
      <c r="UOW128" s="388"/>
      <c r="UOX128" s="214"/>
      <c r="UOY128" s="389"/>
      <c r="UOZ128" s="390"/>
      <c r="UPA128" s="388"/>
      <c r="UPB128" s="214"/>
      <c r="UPC128" s="389"/>
      <c r="UPD128" s="390"/>
      <c r="UPE128" s="388"/>
      <c r="UPF128" s="214"/>
      <c r="UPG128" s="389"/>
      <c r="UPH128" s="390"/>
      <c r="UPI128" s="388"/>
      <c r="UPJ128" s="214"/>
      <c r="UPK128" s="389"/>
      <c r="UPL128" s="390"/>
      <c r="UPM128" s="388"/>
      <c r="UPN128" s="214"/>
      <c r="UPO128" s="389"/>
      <c r="UPP128" s="390"/>
      <c r="UPQ128" s="388"/>
      <c r="UPR128" s="214"/>
      <c r="UPS128" s="389"/>
      <c r="UPT128" s="390"/>
      <c r="UPU128" s="388"/>
      <c r="UPV128" s="214"/>
      <c r="UPW128" s="389"/>
      <c r="UPX128" s="390"/>
      <c r="UPY128" s="388"/>
      <c r="UPZ128" s="214"/>
      <c r="UQA128" s="389"/>
      <c r="UQB128" s="390"/>
      <c r="UQC128" s="388"/>
      <c r="UQD128" s="214"/>
      <c r="UQE128" s="389"/>
      <c r="UQF128" s="390"/>
      <c r="UQG128" s="388"/>
      <c r="UQH128" s="214"/>
      <c r="UQI128" s="389"/>
      <c r="UQJ128" s="390"/>
      <c r="UQK128" s="388"/>
      <c r="UQL128" s="214"/>
      <c r="UQM128" s="389"/>
      <c r="UQN128" s="390"/>
      <c r="UQO128" s="388"/>
      <c r="UQP128" s="214"/>
      <c r="UQQ128" s="389"/>
      <c r="UQR128" s="390"/>
      <c r="UQS128" s="388"/>
      <c r="UQT128" s="214"/>
      <c r="UQU128" s="389"/>
      <c r="UQV128" s="390"/>
      <c r="UQW128" s="388"/>
      <c r="UQX128" s="214"/>
      <c r="UQY128" s="389"/>
      <c r="UQZ128" s="390"/>
      <c r="URA128" s="388"/>
      <c r="URB128" s="214"/>
      <c r="URC128" s="389"/>
      <c r="URD128" s="390"/>
      <c r="URE128" s="388"/>
      <c r="URF128" s="214"/>
      <c r="URG128" s="389"/>
      <c r="URH128" s="390"/>
      <c r="URI128" s="388"/>
      <c r="URJ128" s="214"/>
      <c r="URK128" s="389"/>
      <c r="URL128" s="390"/>
      <c r="URM128" s="388"/>
      <c r="URN128" s="214"/>
      <c r="URO128" s="389"/>
      <c r="URP128" s="390"/>
      <c r="URQ128" s="388"/>
      <c r="URR128" s="214"/>
      <c r="URS128" s="389"/>
      <c r="URT128" s="390"/>
      <c r="URU128" s="388"/>
      <c r="URV128" s="214"/>
      <c r="URW128" s="389"/>
      <c r="URX128" s="390"/>
      <c r="URY128" s="388"/>
      <c r="URZ128" s="214"/>
      <c r="USA128" s="389"/>
      <c r="USB128" s="390"/>
      <c r="USC128" s="388"/>
      <c r="USD128" s="214"/>
      <c r="USE128" s="389"/>
      <c r="USF128" s="390"/>
      <c r="USG128" s="388"/>
      <c r="USH128" s="214"/>
      <c r="USI128" s="389"/>
      <c r="USJ128" s="390"/>
      <c r="USK128" s="388"/>
      <c r="USL128" s="214"/>
      <c r="USM128" s="389"/>
      <c r="USN128" s="390"/>
      <c r="USO128" s="388"/>
      <c r="USP128" s="214"/>
      <c r="USQ128" s="389"/>
      <c r="USR128" s="390"/>
      <c r="USS128" s="388"/>
      <c r="UST128" s="214"/>
      <c r="USU128" s="389"/>
      <c r="USV128" s="390"/>
      <c r="USW128" s="388"/>
      <c r="USX128" s="214"/>
      <c r="USY128" s="389"/>
      <c r="USZ128" s="390"/>
      <c r="UTA128" s="388"/>
      <c r="UTB128" s="214"/>
      <c r="UTC128" s="389"/>
      <c r="UTD128" s="390"/>
      <c r="UTE128" s="388"/>
      <c r="UTF128" s="214"/>
      <c r="UTG128" s="389"/>
      <c r="UTH128" s="390"/>
      <c r="UTI128" s="388"/>
      <c r="UTJ128" s="214"/>
      <c r="UTK128" s="389"/>
      <c r="UTL128" s="390"/>
      <c r="UTM128" s="388"/>
      <c r="UTN128" s="214"/>
      <c r="UTO128" s="389"/>
      <c r="UTP128" s="390"/>
      <c r="UTQ128" s="388"/>
      <c r="UTR128" s="214"/>
      <c r="UTS128" s="389"/>
      <c r="UTT128" s="390"/>
      <c r="UTU128" s="388"/>
      <c r="UTV128" s="214"/>
      <c r="UTW128" s="389"/>
      <c r="UTX128" s="390"/>
      <c r="UTY128" s="388"/>
      <c r="UTZ128" s="214"/>
      <c r="UUA128" s="389"/>
      <c r="UUB128" s="390"/>
      <c r="UUC128" s="388"/>
      <c r="UUD128" s="214"/>
      <c r="UUE128" s="389"/>
      <c r="UUF128" s="390"/>
      <c r="UUG128" s="388"/>
      <c r="UUH128" s="214"/>
      <c r="UUI128" s="389"/>
      <c r="UUJ128" s="390"/>
      <c r="UUK128" s="388"/>
      <c r="UUL128" s="214"/>
      <c r="UUM128" s="389"/>
      <c r="UUN128" s="390"/>
      <c r="UUO128" s="388"/>
      <c r="UUP128" s="214"/>
      <c r="UUQ128" s="389"/>
      <c r="UUR128" s="390"/>
      <c r="UUS128" s="388"/>
      <c r="UUT128" s="214"/>
      <c r="UUU128" s="389"/>
      <c r="UUV128" s="390"/>
      <c r="UUW128" s="388"/>
      <c r="UUX128" s="214"/>
      <c r="UUY128" s="389"/>
      <c r="UUZ128" s="390"/>
      <c r="UVA128" s="388"/>
      <c r="UVB128" s="214"/>
      <c r="UVC128" s="389"/>
      <c r="UVD128" s="390"/>
      <c r="UVE128" s="388"/>
      <c r="UVF128" s="214"/>
      <c r="UVG128" s="389"/>
      <c r="UVH128" s="390"/>
      <c r="UVI128" s="388"/>
      <c r="UVJ128" s="214"/>
      <c r="UVK128" s="389"/>
      <c r="UVL128" s="390"/>
      <c r="UVM128" s="388"/>
      <c r="UVN128" s="214"/>
      <c r="UVO128" s="389"/>
      <c r="UVP128" s="390"/>
      <c r="UVQ128" s="388"/>
      <c r="UVR128" s="214"/>
      <c r="UVS128" s="389"/>
      <c r="UVT128" s="390"/>
      <c r="UVU128" s="388"/>
      <c r="UVV128" s="214"/>
      <c r="UVW128" s="389"/>
      <c r="UVX128" s="390"/>
      <c r="UVY128" s="388"/>
      <c r="UVZ128" s="214"/>
      <c r="UWA128" s="389"/>
      <c r="UWB128" s="390"/>
      <c r="UWC128" s="388"/>
      <c r="UWD128" s="214"/>
      <c r="UWE128" s="389"/>
      <c r="UWF128" s="390"/>
      <c r="UWG128" s="388"/>
      <c r="UWH128" s="214"/>
      <c r="UWI128" s="389"/>
      <c r="UWJ128" s="390"/>
      <c r="UWK128" s="388"/>
      <c r="UWL128" s="214"/>
      <c r="UWM128" s="389"/>
      <c r="UWN128" s="390"/>
      <c r="UWO128" s="388"/>
      <c r="UWP128" s="214"/>
      <c r="UWQ128" s="389"/>
      <c r="UWR128" s="390"/>
      <c r="UWS128" s="388"/>
      <c r="UWT128" s="214"/>
      <c r="UWU128" s="389"/>
      <c r="UWV128" s="390"/>
      <c r="UWW128" s="388"/>
      <c r="UWX128" s="214"/>
      <c r="UWY128" s="389"/>
      <c r="UWZ128" s="390"/>
      <c r="UXA128" s="388"/>
      <c r="UXB128" s="214"/>
      <c r="UXC128" s="389"/>
      <c r="UXD128" s="390"/>
      <c r="UXE128" s="388"/>
      <c r="UXF128" s="214"/>
      <c r="UXG128" s="389"/>
      <c r="UXH128" s="390"/>
      <c r="UXI128" s="388"/>
      <c r="UXJ128" s="214"/>
      <c r="UXK128" s="389"/>
      <c r="UXL128" s="390"/>
      <c r="UXM128" s="388"/>
      <c r="UXN128" s="214"/>
      <c r="UXO128" s="389"/>
      <c r="UXP128" s="390"/>
      <c r="UXQ128" s="388"/>
      <c r="UXR128" s="214"/>
      <c r="UXS128" s="389"/>
      <c r="UXT128" s="390"/>
      <c r="UXU128" s="388"/>
      <c r="UXV128" s="214"/>
      <c r="UXW128" s="389"/>
      <c r="UXX128" s="390"/>
      <c r="UXY128" s="388"/>
      <c r="UXZ128" s="214"/>
      <c r="UYA128" s="389"/>
      <c r="UYB128" s="390"/>
      <c r="UYC128" s="388"/>
      <c r="UYD128" s="214"/>
      <c r="UYE128" s="389"/>
      <c r="UYF128" s="390"/>
      <c r="UYG128" s="388"/>
      <c r="UYH128" s="214"/>
      <c r="UYI128" s="389"/>
      <c r="UYJ128" s="390"/>
      <c r="UYK128" s="388"/>
      <c r="UYL128" s="214"/>
      <c r="UYM128" s="389"/>
      <c r="UYN128" s="390"/>
      <c r="UYO128" s="388"/>
      <c r="UYP128" s="214"/>
      <c r="UYQ128" s="389"/>
      <c r="UYR128" s="390"/>
      <c r="UYS128" s="388"/>
      <c r="UYT128" s="214"/>
      <c r="UYU128" s="389"/>
      <c r="UYV128" s="390"/>
      <c r="UYW128" s="388"/>
      <c r="UYX128" s="214"/>
      <c r="UYY128" s="389"/>
      <c r="UYZ128" s="390"/>
      <c r="UZA128" s="388"/>
      <c r="UZB128" s="214"/>
      <c r="UZC128" s="389"/>
      <c r="UZD128" s="390"/>
      <c r="UZE128" s="388"/>
      <c r="UZF128" s="214"/>
      <c r="UZG128" s="389"/>
      <c r="UZH128" s="390"/>
      <c r="UZI128" s="388"/>
      <c r="UZJ128" s="214"/>
      <c r="UZK128" s="389"/>
      <c r="UZL128" s="390"/>
      <c r="UZM128" s="388"/>
      <c r="UZN128" s="214"/>
      <c r="UZO128" s="389"/>
      <c r="UZP128" s="390"/>
      <c r="UZQ128" s="388"/>
      <c r="UZR128" s="214"/>
      <c r="UZS128" s="389"/>
      <c r="UZT128" s="390"/>
      <c r="UZU128" s="388"/>
      <c r="UZV128" s="214"/>
      <c r="UZW128" s="389"/>
      <c r="UZX128" s="390"/>
      <c r="UZY128" s="388"/>
      <c r="UZZ128" s="214"/>
      <c r="VAA128" s="389"/>
      <c r="VAB128" s="390"/>
      <c r="VAC128" s="388"/>
      <c r="VAD128" s="214"/>
      <c r="VAE128" s="389"/>
      <c r="VAF128" s="390"/>
      <c r="VAG128" s="388"/>
      <c r="VAH128" s="214"/>
      <c r="VAI128" s="389"/>
      <c r="VAJ128" s="390"/>
      <c r="VAK128" s="388"/>
      <c r="VAL128" s="214"/>
      <c r="VAM128" s="389"/>
      <c r="VAN128" s="390"/>
      <c r="VAO128" s="388"/>
      <c r="VAP128" s="214"/>
      <c r="VAQ128" s="389"/>
      <c r="VAR128" s="390"/>
      <c r="VAS128" s="388"/>
      <c r="VAT128" s="214"/>
      <c r="VAU128" s="389"/>
      <c r="VAV128" s="390"/>
      <c r="VAW128" s="388"/>
      <c r="VAX128" s="214"/>
      <c r="VAY128" s="389"/>
      <c r="VAZ128" s="390"/>
      <c r="VBA128" s="388"/>
      <c r="VBB128" s="214"/>
      <c r="VBC128" s="389"/>
      <c r="VBD128" s="390"/>
      <c r="VBE128" s="388"/>
      <c r="VBF128" s="214"/>
      <c r="VBG128" s="389"/>
      <c r="VBH128" s="390"/>
      <c r="VBI128" s="388"/>
      <c r="VBJ128" s="214"/>
      <c r="VBK128" s="389"/>
      <c r="VBL128" s="390"/>
      <c r="VBM128" s="388"/>
      <c r="VBN128" s="214"/>
      <c r="VBO128" s="389"/>
      <c r="VBP128" s="390"/>
      <c r="VBQ128" s="388"/>
      <c r="VBR128" s="214"/>
      <c r="VBS128" s="389"/>
      <c r="VBT128" s="390"/>
      <c r="VBU128" s="388"/>
      <c r="VBV128" s="214"/>
      <c r="VBW128" s="389"/>
      <c r="VBX128" s="390"/>
      <c r="VBY128" s="388"/>
      <c r="VBZ128" s="214"/>
      <c r="VCA128" s="389"/>
      <c r="VCB128" s="390"/>
      <c r="VCC128" s="388"/>
      <c r="VCD128" s="214"/>
      <c r="VCE128" s="389"/>
      <c r="VCF128" s="390"/>
      <c r="VCG128" s="388"/>
      <c r="VCH128" s="214"/>
      <c r="VCI128" s="389"/>
      <c r="VCJ128" s="390"/>
      <c r="VCK128" s="388"/>
      <c r="VCL128" s="214"/>
      <c r="VCM128" s="389"/>
      <c r="VCN128" s="390"/>
      <c r="VCO128" s="388"/>
      <c r="VCP128" s="214"/>
      <c r="VCQ128" s="389"/>
      <c r="VCR128" s="390"/>
      <c r="VCS128" s="388"/>
      <c r="VCT128" s="214"/>
      <c r="VCU128" s="389"/>
      <c r="VCV128" s="390"/>
      <c r="VCW128" s="388"/>
      <c r="VCX128" s="214"/>
      <c r="VCY128" s="389"/>
      <c r="VCZ128" s="390"/>
      <c r="VDA128" s="388"/>
      <c r="VDB128" s="214"/>
      <c r="VDC128" s="389"/>
      <c r="VDD128" s="390"/>
      <c r="VDE128" s="388"/>
      <c r="VDF128" s="214"/>
      <c r="VDG128" s="389"/>
      <c r="VDH128" s="390"/>
      <c r="VDI128" s="388"/>
      <c r="VDJ128" s="214"/>
      <c r="VDK128" s="389"/>
      <c r="VDL128" s="390"/>
      <c r="VDM128" s="388"/>
      <c r="VDN128" s="214"/>
      <c r="VDO128" s="389"/>
      <c r="VDP128" s="390"/>
      <c r="VDQ128" s="388"/>
      <c r="VDR128" s="214"/>
      <c r="VDS128" s="389"/>
      <c r="VDT128" s="390"/>
      <c r="VDU128" s="388"/>
      <c r="VDV128" s="214"/>
      <c r="VDW128" s="389"/>
      <c r="VDX128" s="390"/>
      <c r="VDY128" s="388"/>
      <c r="VDZ128" s="214"/>
      <c r="VEA128" s="389"/>
      <c r="VEB128" s="390"/>
      <c r="VEC128" s="388"/>
      <c r="VED128" s="214"/>
      <c r="VEE128" s="389"/>
      <c r="VEF128" s="390"/>
      <c r="VEG128" s="388"/>
      <c r="VEH128" s="214"/>
      <c r="VEI128" s="389"/>
      <c r="VEJ128" s="390"/>
      <c r="VEK128" s="388"/>
      <c r="VEL128" s="214"/>
      <c r="VEM128" s="389"/>
      <c r="VEN128" s="390"/>
      <c r="VEO128" s="388"/>
      <c r="VEP128" s="214"/>
      <c r="VEQ128" s="389"/>
      <c r="VER128" s="390"/>
      <c r="VES128" s="388"/>
      <c r="VET128" s="214"/>
      <c r="VEU128" s="389"/>
      <c r="VEV128" s="390"/>
      <c r="VEW128" s="388"/>
      <c r="VEX128" s="214"/>
      <c r="VEY128" s="389"/>
      <c r="VEZ128" s="390"/>
      <c r="VFA128" s="388"/>
      <c r="VFB128" s="214"/>
      <c r="VFC128" s="389"/>
      <c r="VFD128" s="390"/>
      <c r="VFE128" s="388"/>
      <c r="VFF128" s="214"/>
      <c r="VFG128" s="389"/>
      <c r="VFH128" s="390"/>
      <c r="VFI128" s="388"/>
      <c r="VFJ128" s="214"/>
      <c r="VFK128" s="389"/>
      <c r="VFL128" s="390"/>
      <c r="VFM128" s="388"/>
      <c r="VFN128" s="214"/>
      <c r="VFO128" s="389"/>
      <c r="VFP128" s="390"/>
      <c r="VFQ128" s="388"/>
      <c r="VFR128" s="214"/>
      <c r="VFS128" s="389"/>
      <c r="VFT128" s="390"/>
      <c r="VFU128" s="388"/>
      <c r="VFV128" s="214"/>
      <c r="VFW128" s="389"/>
      <c r="VFX128" s="390"/>
      <c r="VFY128" s="388"/>
      <c r="VFZ128" s="214"/>
      <c r="VGA128" s="389"/>
      <c r="VGB128" s="390"/>
      <c r="VGC128" s="388"/>
      <c r="VGD128" s="214"/>
      <c r="VGE128" s="389"/>
      <c r="VGF128" s="390"/>
      <c r="VGG128" s="388"/>
      <c r="VGH128" s="214"/>
      <c r="VGI128" s="389"/>
      <c r="VGJ128" s="390"/>
      <c r="VGK128" s="388"/>
      <c r="VGL128" s="214"/>
      <c r="VGM128" s="389"/>
      <c r="VGN128" s="390"/>
      <c r="VGO128" s="388"/>
      <c r="VGP128" s="214"/>
      <c r="VGQ128" s="389"/>
      <c r="VGR128" s="390"/>
      <c r="VGS128" s="388"/>
      <c r="VGT128" s="214"/>
      <c r="VGU128" s="389"/>
      <c r="VGV128" s="390"/>
      <c r="VGW128" s="388"/>
      <c r="VGX128" s="214"/>
      <c r="VGY128" s="389"/>
      <c r="VGZ128" s="390"/>
      <c r="VHA128" s="388"/>
      <c r="VHB128" s="214"/>
      <c r="VHC128" s="389"/>
      <c r="VHD128" s="390"/>
      <c r="VHE128" s="388"/>
      <c r="VHF128" s="214"/>
      <c r="VHG128" s="389"/>
      <c r="VHH128" s="390"/>
      <c r="VHI128" s="388"/>
      <c r="VHJ128" s="214"/>
      <c r="VHK128" s="389"/>
      <c r="VHL128" s="390"/>
      <c r="VHM128" s="388"/>
      <c r="VHN128" s="214"/>
      <c r="VHO128" s="389"/>
      <c r="VHP128" s="390"/>
      <c r="VHQ128" s="388"/>
      <c r="VHR128" s="214"/>
      <c r="VHS128" s="389"/>
      <c r="VHT128" s="390"/>
      <c r="VHU128" s="388"/>
      <c r="VHV128" s="214"/>
      <c r="VHW128" s="389"/>
      <c r="VHX128" s="390"/>
      <c r="VHY128" s="388"/>
      <c r="VHZ128" s="214"/>
      <c r="VIA128" s="389"/>
      <c r="VIB128" s="390"/>
      <c r="VIC128" s="388"/>
      <c r="VID128" s="214"/>
      <c r="VIE128" s="389"/>
      <c r="VIF128" s="390"/>
      <c r="VIG128" s="388"/>
      <c r="VIH128" s="214"/>
      <c r="VII128" s="389"/>
      <c r="VIJ128" s="390"/>
      <c r="VIK128" s="388"/>
      <c r="VIL128" s="214"/>
      <c r="VIM128" s="389"/>
      <c r="VIN128" s="390"/>
      <c r="VIO128" s="388"/>
      <c r="VIP128" s="214"/>
      <c r="VIQ128" s="389"/>
      <c r="VIR128" s="390"/>
      <c r="VIS128" s="388"/>
      <c r="VIT128" s="214"/>
      <c r="VIU128" s="389"/>
      <c r="VIV128" s="390"/>
      <c r="VIW128" s="388"/>
      <c r="VIX128" s="214"/>
      <c r="VIY128" s="389"/>
      <c r="VIZ128" s="390"/>
      <c r="VJA128" s="388"/>
      <c r="VJB128" s="214"/>
      <c r="VJC128" s="389"/>
      <c r="VJD128" s="390"/>
      <c r="VJE128" s="388"/>
      <c r="VJF128" s="214"/>
      <c r="VJG128" s="389"/>
      <c r="VJH128" s="390"/>
      <c r="VJI128" s="388"/>
      <c r="VJJ128" s="214"/>
      <c r="VJK128" s="389"/>
      <c r="VJL128" s="390"/>
      <c r="VJM128" s="388"/>
      <c r="VJN128" s="214"/>
      <c r="VJO128" s="389"/>
      <c r="VJP128" s="390"/>
      <c r="VJQ128" s="388"/>
      <c r="VJR128" s="214"/>
      <c r="VJS128" s="389"/>
      <c r="VJT128" s="390"/>
      <c r="VJU128" s="388"/>
      <c r="VJV128" s="214"/>
      <c r="VJW128" s="389"/>
      <c r="VJX128" s="390"/>
      <c r="VJY128" s="388"/>
      <c r="VJZ128" s="214"/>
      <c r="VKA128" s="389"/>
      <c r="VKB128" s="390"/>
      <c r="VKC128" s="388"/>
      <c r="VKD128" s="214"/>
      <c r="VKE128" s="389"/>
      <c r="VKF128" s="390"/>
      <c r="VKG128" s="388"/>
      <c r="VKH128" s="214"/>
      <c r="VKI128" s="389"/>
      <c r="VKJ128" s="390"/>
      <c r="VKK128" s="388"/>
      <c r="VKL128" s="214"/>
      <c r="VKM128" s="389"/>
      <c r="VKN128" s="390"/>
      <c r="VKO128" s="388"/>
      <c r="VKP128" s="214"/>
      <c r="VKQ128" s="389"/>
      <c r="VKR128" s="390"/>
      <c r="VKS128" s="388"/>
      <c r="VKT128" s="214"/>
      <c r="VKU128" s="389"/>
      <c r="VKV128" s="390"/>
      <c r="VKW128" s="388"/>
      <c r="VKX128" s="214"/>
      <c r="VKY128" s="389"/>
      <c r="VKZ128" s="390"/>
      <c r="VLA128" s="388"/>
      <c r="VLB128" s="214"/>
      <c r="VLC128" s="389"/>
      <c r="VLD128" s="390"/>
      <c r="VLE128" s="388"/>
      <c r="VLF128" s="214"/>
      <c r="VLG128" s="389"/>
      <c r="VLH128" s="390"/>
      <c r="VLI128" s="388"/>
      <c r="VLJ128" s="214"/>
      <c r="VLK128" s="389"/>
      <c r="VLL128" s="390"/>
      <c r="VLM128" s="388"/>
      <c r="VLN128" s="214"/>
      <c r="VLO128" s="389"/>
      <c r="VLP128" s="390"/>
      <c r="VLQ128" s="388"/>
      <c r="VLR128" s="214"/>
      <c r="VLS128" s="389"/>
      <c r="VLT128" s="390"/>
      <c r="VLU128" s="388"/>
      <c r="VLV128" s="214"/>
      <c r="VLW128" s="389"/>
      <c r="VLX128" s="390"/>
      <c r="VLY128" s="388"/>
      <c r="VLZ128" s="214"/>
      <c r="VMA128" s="389"/>
      <c r="VMB128" s="390"/>
      <c r="VMC128" s="388"/>
      <c r="VMD128" s="214"/>
      <c r="VME128" s="389"/>
      <c r="VMF128" s="390"/>
      <c r="VMG128" s="388"/>
      <c r="VMH128" s="214"/>
      <c r="VMI128" s="389"/>
      <c r="VMJ128" s="390"/>
      <c r="VMK128" s="388"/>
      <c r="VML128" s="214"/>
      <c r="VMM128" s="389"/>
      <c r="VMN128" s="390"/>
      <c r="VMO128" s="388"/>
      <c r="VMP128" s="214"/>
      <c r="VMQ128" s="389"/>
      <c r="VMR128" s="390"/>
      <c r="VMS128" s="388"/>
      <c r="VMT128" s="214"/>
      <c r="VMU128" s="389"/>
      <c r="VMV128" s="390"/>
      <c r="VMW128" s="388"/>
      <c r="VMX128" s="214"/>
      <c r="VMY128" s="389"/>
      <c r="VMZ128" s="390"/>
      <c r="VNA128" s="388"/>
      <c r="VNB128" s="214"/>
      <c r="VNC128" s="389"/>
      <c r="VND128" s="390"/>
      <c r="VNE128" s="388"/>
      <c r="VNF128" s="214"/>
      <c r="VNG128" s="389"/>
      <c r="VNH128" s="390"/>
      <c r="VNI128" s="388"/>
      <c r="VNJ128" s="214"/>
      <c r="VNK128" s="389"/>
      <c r="VNL128" s="390"/>
      <c r="VNM128" s="388"/>
      <c r="VNN128" s="214"/>
      <c r="VNO128" s="389"/>
      <c r="VNP128" s="390"/>
      <c r="VNQ128" s="388"/>
      <c r="VNR128" s="214"/>
      <c r="VNS128" s="389"/>
      <c r="VNT128" s="390"/>
      <c r="VNU128" s="388"/>
      <c r="VNV128" s="214"/>
      <c r="VNW128" s="389"/>
      <c r="VNX128" s="390"/>
      <c r="VNY128" s="388"/>
      <c r="VNZ128" s="214"/>
      <c r="VOA128" s="389"/>
      <c r="VOB128" s="390"/>
      <c r="VOC128" s="388"/>
      <c r="VOD128" s="214"/>
      <c r="VOE128" s="389"/>
      <c r="VOF128" s="390"/>
      <c r="VOG128" s="388"/>
      <c r="VOH128" s="214"/>
      <c r="VOI128" s="389"/>
      <c r="VOJ128" s="390"/>
      <c r="VOK128" s="388"/>
      <c r="VOL128" s="214"/>
      <c r="VOM128" s="389"/>
      <c r="VON128" s="390"/>
      <c r="VOO128" s="388"/>
      <c r="VOP128" s="214"/>
      <c r="VOQ128" s="389"/>
      <c r="VOR128" s="390"/>
      <c r="VOS128" s="388"/>
      <c r="VOT128" s="214"/>
      <c r="VOU128" s="389"/>
      <c r="VOV128" s="390"/>
      <c r="VOW128" s="388"/>
      <c r="VOX128" s="214"/>
      <c r="VOY128" s="389"/>
      <c r="VOZ128" s="390"/>
      <c r="VPA128" s="388"/>
      <c r="VPB128" s="214"/>
      <c r="VPC128" s="389"/>
      <c r="VPD128" s="390"/>
      <c r="VPE128" s="388"/>
      <c r="VPF128" s="214"/>
      <c r="VPG128" s="389"/>
      <c r="VPH128" s="390"/>
      <c r="VPI128" s="388"/>
      <c r="VPJ128" s="214"/>
      <c r="VPK128" s="389"/>
      <c r="VPL128" s="390"/>
      <c r="VPM128" s="388"/>
      <c r="VPN128" s="214"/>
      <c r="VPO128" s="389"/>
      <c r="VPP128" s="390"/>
      <c r="VPQ128" s="388"/>
      <c r="VPR128" s="214"/>
      <c r="VPS128" s="389"/>
      <c r="VPT128" s="390"/>
      <c r="VPU128" s="388"/>
      <c r="VPV128" s="214"/>
      <c r="VPW128" s="389"/>
      <c r="VPX128" s="390"/>
      <c r="VPY128" s="388"/>
      <c r="VPZ128" s="214"/>
      <c r="VQA128" s="389"/>
      <c r="VQB128" s="390"/>
      <c r="VQC128" s="388"/>
      <c r="VQD128" s="214"/>
      <c r="VQE128" s="389"/>
      <c r="VQF128" s="390"/>
      <c r="VQG128" s="388"/>
      <c r="VQH128" s="214"/>
      <c r="VQI128" s="389"/>
      <c r="VQJ128" s="390"/>
      <c r="VQK128" s="388"/>
      <c r="VQL128" s="214"/>
      <c r="VQM128" s="389"/>
      <c r="VQN128" s="390"/>
      <c r="VQO128" s="388"/>
      <c r="VQP128" s="214"/>
      <c r="VQQ128" s="389"/>
      <c r="VQR128" s="390"/>
      <c r="VQS128" s="388"/>
      <c r="VQT128" s="214"/>
      <c r="VQU128" s="389"/>
      <c r="VQV128" s="390"/>
      <c r="VQW128" s="388"/>
      <c r="VQX128" s="214"/>
      <c r="VQY128" s="389"/>
      <c r="VQZ128" s="390"/>
      <c r="VRA128" s="388"/>
      <c r="VRB128" s="214"/>
      <c r="VRC128" s="389"/>
      <c r="VRD128" s="390"/>
      <c r="VRE128" s="388"/>
      <c r="VRF128" s="214"/>
      <c r="VRG128" s="389"/>
      <c r="VRH128" s="390"/>
      <c r="VRI128" s="388"/>
      <c r="VRJ128" s="214"/>
      <c r="VRK128" s="389"/>
      <c r="VRL128" s="390"/>
      <c r="VRM128" s="388"/>
      <c r="VRN128" s="214"/>
      <c r="VRO128" s="389"/>
      <c r="VRP128" s="390"/>
      <c r="VRQ128" s="388"/>
      <c r="VRR128" s="214"/>
      <c r="VRS128" s="389"/>
      <c r="VRT128" s="390"/>
      <c r="VRU128" s="388"/>
      <c r="VRV128" s="214"/>
      <c r="VRW128" s="389"/>
      <c r="VRX128" s="390"/>
      <c r="VRY128" s="388"/>
      <c r="VRZ128" s="214"/>
      <c r="VSA128" s="389"/>
      <c r="VSB128" s="390"/>
      <c r="VSC128" s="388"/>
      <c r="VSD128" s="214"/>
      <c r="VSE128" s="389"/>
      <c r="VSF128" s="390"/>
      <c r="VSG128" s="388"/>
      <c r="VSH128" s="214"/>
      <c r="VSI128" s="389"/>
      <c r="VSJ128" s="390"/>
      <c r="VSK128" s="388"/>
      <c r="VSL128" s="214"/>
      <c r="VSM128" s="389"/>
      <c r="VSN128" s="390"/>
      <c r="VSO128" s="388"/>
      <c r="VSP128" s="214"/>
      <c r="VSQ128" s="389"/>
      <c r="VSR128" s="390"/>
      <c r="VSS128" s="388"/>
      <c r="VST128" s="214"/>
      <c r="VSU128" s="389"/>
      <c r="VSV128" s="390"/>
      <c r="VSW128" s="388"/>
      <c r="VSX128" s="214"/>
      <c r="VSY128" s="389"/>
      <c r="VSZ128" s="390"/>
      <c r="VTA128" s="388"/>
      <c r="VTB128" s="214"/>
      <c r="VTC128" s="389"/>
      <c r="VTD128" s="390"/>
      <c r="VTE128" s="388"/>
      <c r="VTF128" s="214"/>
      <c r="VTG128" s="389"/>
      <c r="VTH128" s="390"/>
      <c r="VTI128" s="388"/>
      <c r="VTJ128" s="214"/>
      <c r="VTK128" s="389"/>
      <c r="VTL128" s="390"/>
      <c r="VTM128" s="388"/>
      <c r="VTN128" s="214"/>
      <c r="VTO128" s="389"/>
      <c r="VTP128" s="390"/>
      <c r="VTQ128" s="388"/>
      <c r="VTR128" s="214"/>
      <c r="VTS128" s="389"/>
      <c r="VTT128" s="390"/>
      <c r="VTU128" s="388"/>
      <c r="VTV128" s="214"/>
      <c r="VTW128" s="389"/>
      <c r="VTX128" s="390"/>
      <c r="VTY128" s="388"/>
      <c r="VTZ128" s="214"/>
      <c r="VUA128" s="389"/>
      <c r="VUB128" s="390"/>
      <c r="VUC128" s="388"/>
      <c r="VUD128" s="214"/>
      <c r="VUE128" s="389"/>
      <c r="VUF128" s="390"/>
      <c r="VUG128" s="388"/>
      <c r="VUH128" s="214"/>
      <c r="VUI128" s="389"/>
      <c r="VUJ128" s="390"/>
      <c r="VUK128" s="388"/>
      <c r="VUL128" s="214"/>
      <c r="VUM128" s="389"/>
      <c r="VUN128" s="390"/>
      <c r="VUO128" s="388"/>
      <c r="VUP128" s="214"/>
      <c r="VUQ128" s="389"/>
      <c r="VUR128" s="390"/>
      <c r="VUS128" s="388"/>
      <c r="VUT128" s="214"/>
      <c r="VUU128" s="389"/>
      <c r="VUV128" s="390"/>
      <c r="VUW128" s="388"/>
      <c r="VUX128" s="214"/>
      <c r="VUY128" s="389"/>
      <c r="VUZ128" s="390"/>
      <c r="VVA128" s="388"/>
      <c r="VVB128" s="214"/>
      <c r="VVC128" s="389"/>
      <c r="VVD128" s="390"/>
      <c r="VVE128" s="388"/>
      <c r="VVF128" s="214"/>
      <c r="VVG128" s="389"/>
      <c r="VVH128" s="390"/>
      <c r="VVI128" s="388"/>
      <c r="VVJ128" s="214"/>
      <c r="VVK128" s="389"/>
      <c r="VVL128" s="390"/>
      <c r="VVM128" s="388"/>
      <c r="VVN128" s="214"/>
      <c r="VVO128" s="389"/>
      <c r="VVP128" s="390"/>
      <c r="VVQ128" s="388"/>
      <c r="VVR128" s="214"/>
      <c r="VVS128" s="389"/>
      <c r="VVT128" s="390"/>
      <c r="VVU128" s="388"/>
      <c r="VVV128" s="214"/>
      <c r="VVW128" s="389"/>
      <c r="VVX128" s="390"/>
      <c r="VVY128" s="388"/>
      <c r="VVZ128" s="214"/>
      <c r="VWA128" s="389"/>
      <c r="VWB128" s="390"/>
      <c r="VWC128" s="388"/>
      <c r="VWD128" s="214"/>
      <c r="VWE128" s="389"/>
      <c r="VWF128" s="390"/>
      <c r="VWG128" s="388"/>
      <c r="VWH128" s="214"/>
      <c r="VWI128" s="389"/>
      <c r="VWJ128" s="390"/>
      <c r="VWK128" s="388"/>
      <c r="VWL128" s="214"/>
      <c r="VWM128" s="389"/>
      <c r="VWN128" s="390"/>
      <c r="VWO128" s="388"/>
      <c r="VWP128" s="214"/>
      <c r="VWQ128" s="389"/>
      <c r="VWR128" s="390"/>
      <c r="VWS128" s="388"/>
      <c r="VWT128" s="214"/>
      <c r="VWU128" s="389"/>
      <c r="VWV128" s="390"/>
      <c r="VWW128" s="388"/>
      <c r="VWX128" s="214"/>
      <c r="VWY128" s="389"/>
      <c r="VWZ128" s="390"/>
      <c r="VXA128" s="388"/>
      <c r="VXB128" s="214"/>
      <c r="VXC128" s="389"/>
      <c r="VXD128" s="390"/>
      <c r="VXE128" s="388"/>
      <c r="VXF128" s="214"/>
      <c r="VXG128" s="389"/>
      <c r="VXH128" s="390"/>
      <c r="VXI128" s="388"/>
      <c r="VXJ128" s="214"/>
      <c r="VXK128" s="389"/>
      <c r="VXL128" s="390"/>
      <c r="VXM128" s="388"/>
      <c r="VXN128" s="214"/>
      <c r="VXO128" s="389"/>
      <c r="VXP128" s="390"/>
      <c r="VXQ128" s="388"/>
      <c r="VXR128" s="214"/>
      <c r="VXS128" s="389"/>
      <c r="VXT128" s="390"/>
      <c r="VXU128" s="388"/>
      <c r="VXV128" s="214"/>
      <c r="VXW128" s="389"/>
      <c r="VXX128" s="390"/>
      <c r="VXY128" s="388"/>
      <c r="VXZ128" s="214"/>
      <c r="VYA128" s="389"/>
      <c r="VYB128" s="390"/>
      <c r="VYC128" s="388"/>
      <c r="VYD128" s="214"/>
      <c r="VYE128" s="389"/>
      <c r="VYF128" s="390"/>
      <c r="VYG128" s="388"/>
      <c r="VYH128" s="214"/>
      <c r="VYI128" s="389"/>
      <c r="VYJ128" s="390"/>
      <c r="VYK128" s="388"/>
      <c r="VYL128" s="214"/>
      <c r="VYM128" s="389"/>
      <c r="VYN128" s="390"/>
      <c r="VYO128" s="388"/>
      <c r="VYP128" s="214"/>
      <c r="VYQ128" s="389"/>
      <c r="VYR128" s="390"/>
      <c r="VYS128" s="388"/>
      <c r="VYT128" s="214"/>
      <c r="VYU128" s="389"/>
      <c r="VYV128" s="390"/>
      <c r="VYW128" s="388"/>
      <c r="VYX128" s="214"/>
      <c r="VYY128" s="389"/>
      <c r="VYZ128" s="390"/>
      <c r="VZA128" s="388"/>
      <c r="VZB128" s="214"/>
      <c r="VZC128" s="389"/>
      <c r="VZD128" s="390"/>
      <c r="VZE128" s="388"/>
      <c r="VZF128" s="214"/>
      <c r="VZG128" s="389"/>
      <c r="VZH128" s="390"/>
      <c r="VZI128" s="388"/>
      <c r="VZJ128" s="214"/>
      <c r="VZK128" s="389"/>
      <c r="VZL128" s="390"/>
      <c r="VZM128" s="388"/>
      <c r="VZN128" s="214"/>
      <c r="VZO128" s="389"/>
      <c r="VZP128" s="390"/>
      <c r="VZQ128" s="388"/>
      <c r="VZR128" s="214"/>
      <c r="VZS128" s="389"/>
      <c r="VZT128" s="390"/>
      <c r="VZU128" s="388"/>
      <c r="VZV128" s="214"/>
      <c r="VZW128" s="389"/>
      <c r="VZX128" s="390"/>
      <c r="VZY128" s="388"/>
      <c r="VZZ128" s="214"/>
      <c r="WAA128" s="389"/>
      <c r="WAB128" s="390"/>
      <c r="WAC128" s="388"/>
      <c r="WAD128" s="214"/>
      <c r="WAE128" s="389"/>
      <c r="WAF128" s="390"/>
      <c r="WAG128" s="388"/>
      <c r="WAH128" s="214"/>
      <c r="WAI128" s="389"/>
      <c r="WAJ128" s="390"/>
      <c r="WAK128" s="388"/>
      <c r="WAL128" s="214"/>
      <c r="WAM128" s="389"/>
      <c r="WAN128" s="390"/>
      <c r="WAO128" s="388"/>
      <c r="WAP128" s="214"/>
      <c r="WAQ128" s="389"/>
      <c r="WAR128" s="390"/>
      <c r="WAS128" s="388"/>
      <c r="WAT128" s="214"/>
      <c r="WAU128" s="389"/>
      <c r="WAV128" s="390"/>
      <c r="WAW128" s="388"/>
      <c r="WAX128" s="214"/>
      <c r="WAY128" s="389"/>
      <c r="WAZ128" s="390"/>
      <c r="WBA128" s="388"/>
      <c r="WBB128" s="214"/>
      <c r="WBC128" s="389"/>
      <c r="WBD128" s="390"/>
      <c r="WBE128" s="388"/>
      <c r="WBF128" s="214"/>
      <c r="WBG128" s="389"/>
      <c r="WBH128" s="390"/>
      <c r="WBI128" s="388"/>
      <c r="WBJ128" s="214"/>
      <c r="WBK128" s="389"/>
      <c r="WBL128" s="390"/>
      <c r="WBM128" s="388"/>
      <c r="WBN128" s="214"/>
      <c r="WBO128" s="389"/>
      <c r="WBP128" s="390"/>
      <c r="WBQ128" s="388"/>
      <c r="WBR128" s="214"/>
      <c r="WBS128" s="389"/>
      <c r="WBT128" s="390"/>
      <c r="WBU128" s="388"/>
      <c r="WBV128" s="214"/>
      <c r="WBW128" s="389"/>
      <c r="WBX128" s="390"/>
      <c r="WBY128" s="388"/>
      <c r="WBZ128" s="214"/>
      <c r="WCA128" s="389"/>
      <c r="WCB128" s="390"/>
      <c r="WCC128" s="388"/>
      <c r="WCD128" s="214"/>
      <c r="WCE128" s="389"/>
      <c r="WCF128" s="390"/>
      <c r="WCG128" s="388"/>
      <c r="WCH128" s="214"/>
      <c r="WCI128" s="389"/>
      <c r="WCJ128" s="390"/>
      <c r="WCK128" s="388"/>
      <c r="WCL128" s="214"/>
      <c r="WCM128" s="389"/>
      <c r="WCN128" s="390"/>
      <c r="WCO128" s="388"/>
      <c r="WCP128" s="214"/>
      <c r="WCQ128" s="389"/>
      <c r="WCR128" s="390"/>
      <c r="WCS128" s="388"/>
      <c r="WCT128" s="214"/>
      <c r="WCU128" s="389"/>
      <c r="WCV128" s="390"/>
      <c r="WCW128" s="388"/>
      <c r="WCX128" s="214"/>
      <c r="WCY128" s="389"/>
      <c r="WCZ128" s="390"/>
      <c r="WDA128" s="388"/>
      <c r="WDB128" s="214"/>
      <c r="WDC128" s="389"/>
      <c r="WDD128" s="390"/>
      <c r="WDE128" s="388"/>
      <c r="WDF128" s="214"/>
      <c r="WDG128" s="389"/>
      <c r="WDH128" s="390"/>
      <c r="WDI128" s="388"/>
      <c r="WDJ128" s="214"/>
      <c r="WDK128" s="389"/>
      <c r="WDL128" s="390"/>
      <c r="WDM128" s="388"/>
      <c r="WDN128" s="214"/>
      <c r="WDO128" s="389"/>
      <c r="WDP128" s="390"/>
      <c r="WDQ128" s="388"/>
      <c r="WDR128" s="214"/>
      <c r="WDS128" s="389"/>
      <c r="WDT128" s="390"/>
      <c r="WDU128" s="388"/>
      <c r="WDV128" s="214"/>
      <c r="WDW128" s="389"/>
      <c r="WDX128" s="390"/>
      <c r="WDY128" s="388"/>
      <c r="WDZ128" s="214"/>
      <c r="WEA128" s="389"/>
      <c r="WEB128" s="390"/>
      <c r="WEC128" s="388"/>
      <c r="WED128" s="214"/>
      <c r="WEE128" s="389"/>
      <c r="WEF128" s="390"/>
      <c r="WEG128" s="388"/>
      <c r="WEH128" s="214"/>
      <c r="WEI128" s="389"/>
      <c r="WEJ128" s="390"/>
      <c r="WEK128" s="388"/>
      <c r="WEL128" s="214"/>
      <c r="WEM128" s="389"/>
      <c r="WEN128" s="390"/>
      <c r="WEO128" s="388"/>
      <c r="WEP128" s="214"/>
      <c r="WEQ128" s="389"/>
      <c r="WER128" s="390"/>
      <c r="WES128" s="388"/>
      <c r="WET128" s="214"/>
      <c r="WEU128" s="389"/>
      <c r="WEV128" s="390"/>
      <c r="WEW128" s="388"/>
      <c r="WEX128" s="214"/>
      <c r="WEY128" s="389"/>
      <c r="WEZ128" s="390"/>
      <c r="WFA128" s="388"/>
      <c r="WFB128" s="214"/>
      <c r="WFC128" s="389"/>
      <c r="WFD128" s="390"/>
      <c r="WFE128" s="388"/>
      <c r="WFF128" s="214"/>
      <c r="WFG128" s="389"/>
      <c r="WFH128" s="390"/>
      <c r="WFI128" s="388"/>
      <c r="WFJ128" s="214"/>
      <c r="WFK128" s="389"/>
      <c r="WFL128" s="390"/>
      <c r="WFM128" s="388"/>
      <c r="WFN128" s="214"/>
      <c r="WFO128" s="389"/>
      <c r="WFP128" s="390"/>
      <c r="WFQ128" s="388"/>
      <c r="WFR128" s="214"/>
      <c r="WFS128" s="389"/>
      <c r="WFT128" s="390"/>
      <c r="WFU128" s="388"/>
      <c r="WFV128" s="214"/>
      <c r="WFW128" s="389"/>
      <c r="WFX128" s="390"/>
      <c r="WFY128" s="388"/>
      <c r="WFZ128" s="214"/>
      <c r="WGA128" s="389"/>
      <c r="WGB128" s="390"/>
      <c r="WGC128" s="388"/>
      <c r="WGD128" s="214"/>
      <c r="WGE128" s="389"/>
      <c r="WGF128" s="390"/>
      <c r="WGG128" s="388"/>
      <c r="WGH128" s="214"/>
      <c r="WGI128" s="389"/>
      <c r="WGJ128" s="390"/>
      <c r="WGK128" s="388"/>
      <c r="WGL128" s="214"/>
      <c r="WGM128" s="389"/>
      <c r="WGN128" s="390"/>
      <c r="WGO128" s="388"/>
      <c r="WGP128" s="214"/>
      <c r="WGQ128" s="389"/>
      <c r="WGR128" s="390"/>
      <c r="WGS128" s="388"/>
      <c r="WGT128" s="214"/>
      <c r="WGU128" s="389"/>
      <c r="WGV128" s="390"/>
      <c r="WGW128" s="388"/>
      <c r="WGX128" s="214"/>
      <c r="WGY128" s="389"/>
      <c r="WGZ128" s="390"/>
      <c r="WHA128" s="388"/>
      <c r="WHB128" s="214"/>
      <c r="WHC128" s="389"/>
      <c r="WHD128" s="390"/>
      <c r="WHE128" s="388"/>
      <c r="WHF128" s="214"/>
      <c r="WHG128" s="389"/>
      <c r="WHH128" s="390"/>
      <c r="WHI128" s="388"/>
      <c r="WHJ128" s="214"/>
      <c r="WHK128" s="389"/>
      <c r="WHL128" s="390"/>
      <c r="WHM128" s="388"/>
      <c r="WHN128" s="214"/>
      <c r="WHO128" s="389"/>
      <c r="WHP128" s="390"/>
      <c r="WHQ128" s="388"/>
      <c r="WHR128" s="214"/>
      <c r="WHS128" s="389"/>
      <c r="WHT128" s="390"/>
      <c r="WHU128" s="388"/>
      <c r="WHV128" s="214"/>
      <c r="WHW128" s="389"/>
      <c r="WHX128" s="390"/>
      <c r="WHY128" s="388"/>
      <c r="WHZ128" s="214"/>
      <c r="WIA128" s="389"/>
      <c r="WIB128" s="390"/>
      <c r="WIC128" s="388"/>
      <c r="WID128" s="214"/>
      <c r="WIE128" s="389"/>
      <c r="WIF128" s="390"/>
      <c r="WIG128" s="388"/>
      <c r="WIH128" s="214"/>
      <c r="WII128" s="389"/>
      <c r="WIJ128" s="390"/>
      <c r="WIK128" s="388"/>
      <c r="WIL128" s="214"/>
      <c r="WIM128" s="389"/>
      <c r="WIN128" s="390"/>
      <c r="WIO128" s="388"/>
      <c r="WIP128" s="214"/>
      <c r="WIQ128" s="389"/>
      <c r="WIR128" s="390"/>
      <c r="WIS128" s="388"/>
      <c r="WIT128" s="214"/>
      <c r="WIU128" s="389"/>
      <c r="WIV128" s="390"/>
      <c r="WIW128" s="388"/>
      <c r="WIX128" s="214"/>
      <c r="WIY128" s="389"/>
      <c r="WIZ128" s="390"/>
      <c r="WJA128" s="388"/>
      <c r="WJB128" s="214"/>
      <c r="WJC128" s="389"/>
      <c r="WJD128" s="390"/>
      <c r="WJE128" s="388"/>
      <c r="WJF128" s="214"/>
      <c r="WJG128" s="389"/>
      <c r="WJH128" s="390"/>
      <c r="WJI128" s="388"/>
      <c r="WJJ128" s="214"/>
      <c r="WJK128" s="389"/>
      <c r="WJL128" s="390"/>
      <c r="WJM128" s="388"/>
      <c r="WJN128" s="214"/>
      <c r="WJO128" s="389"/>
      <c r="WJP128" s="390"/>
      <c r="WJQ128" s="388"/>
      <c r="WJR128" s="214"/>
      <c r="WJS128" s="389"/>
      <c r="WJT128" s="390"/>
      <c r="WJU128" s="388"/>
      <c r="WJV128" s="214"/>
      <c r="WJW128" s="389"/>
      <c r="WJX128" s="390"/>
      <c r="WJY128" s="388"/>
      <c r="WJZ128" s="214"/>
      <c r="WKA128" s="389"/>
      <c r="WKB128" s="390"/>
      <c r="WKC128" s="388"/>
      <c r="WKD128" s="214"/>
      <c r="WKE128" s="389"/>
      <c r="WKF128" s="390"/>
      <c r="WKG128" s="388"/>
      <c r="WKH128" s="214"/>
      <c r="WKI128" s="389"/>
      <c r="WKJ128" s="390"/>
      <c r="WKK128" s="388"/>
      <c r="WKL128" s="214"/>
      <c r="WKM128" s="389"/>
      <c r="WKN128" s="390"/>
      <c r="WKO128" s="388"/>
      <c r="WKP128" s="214"/>
      <c r="WKQ128" s="389"/>
      <c r="WKR128" s="390"/>
      <c r="WKS128" s="388"/>
      <c r="WKT128" s="214"/>
      <c r="WKU128" s="389"/>
      <c r="WKV128" s="390"/>
      <c r="WKW128" s="388"/>
      <c r="WKX128" s="214"/>
      <c r="WKY128" s="389"/>
      <c r="WKZ128" s="390"/>
      <c r="WLA128" s="388"/>
      <c r="WLB128" s="214"/>
      <c r="WLC128" s="389"/>
      <c r="WLD128" s="390"/>
      <c r="WLE128" s="388"/>
      <c r="WLF128" s="214"/>
      <c r="WLG128" s="389"/>
      <c r="WLH128" s="390"/>
      <c r="WLI128" s="388"/>
      <c r="WLJ128" s="214"/>
      <c r="WLK128" s="389"/>
      <c r="WLL128" s="390"/>
      <c r="WLM128" s="388"/>
      <c r="WLN128" s="214"/>
      <c r="WLO128" s="389"/>
      <c r="WLP128" s="390"/>
      <c r="WLQ128" s="388"/>
      <c r="WLR128" s="214"/>
      <c r="WLS128" s="389"/>
      <c r="WLT128" s="390"/>
      <c r="WLU128" s="388"/>
      <c r="WLV128" s="214"/>
      <c r="WLW128" s="389"/>
      <c r="WLX128" s="390"/>
      <c r="WLY128" s="388"/>
      <c r="WLZ128" s="214"/>
      <c r="WMA128" s="389"/>
      <c r="WMB128" s="390"/>
      <c r="WMC128" s="388"/>
      <c r="WMD128" s="214"/>
      <c r="WME128" s="389"/>
      <c r="WMF128" s="390"/>
      <c r="WMG128" s="388"/>
      <c r="WMH128" s="214"/>
      <c r="WMI128" s="389"/>
      <c r="WMJ128" s="390"/>
      <c r="WMK128" s="388"/>
      <c r="WML128" s="214"/>
      <c r="WMM128" s="389"/>
      <c r="WMN128" s="390"/>
      <c r="WMO128" s="388"/>
      <c r="WMP128" s="214"/>
      <c r="WMQ128" s="389"/>
      <c r="WMR128" s="390"/>
      <c r="WMS128" s="388"/>
      <c r="WMT128" s="214"/>
      <c r="WMU128" s="389"/>
      <c r="WMV128" s="390"/>
      <c r="WMW128" s="388"/>
      <c r="WMX128" s="214"/>
      <c r="WMY128" s="389"/>
      <c r="WMZ128" s="390"/>
      <c r="WNA128" s="388"/>
      <c r="WNB128" s="214"/>
      <c r="WNC128" s="389"/>
      <c r="WND128" s="390"/>
      <c r="WNE128" s="388"/>
      <c r="WNF128" s="214"/>
      <c r="WNG128" s="389"/>
      <c r="WNH128" s="390"/>
      <c r="WNI128" s="388"/>
      <c r="WNJ128" s="214"/>
      <c r="WNK128" s="389"/>
      <c r="WNL128" s="390"/>
      <c r="WNM128" s="388"/>
      <c r="WNN128" s="214"/>
      <c r="WNO128" s="389"/>
      <c r="WNP128" s="390"/>
      <c r="WNQ128" s="388"/>
      <c r="WNR128" s="214"/>
      <c r="WNS128" s="389"/>
      <c r="WNT128" s="390"/>
      <c r="WNU128" s="388"/>
      <c r="WNV128" s="214"/>
      <c r="WNW128" s="389"/>
      <c r="WNX128" s="390"/>
      <c r="WNY128" s="388"/>
      <c r="WNZ128" s="214"/>
      <c r="WOA128" s="389"/>
      <c r="WOB128" s="390"/>
      <c r="WOC128" s="388"/>
      <c r="WOD128" s="214"/>
      <c r="WOE128" s="389"/>
      <c r="WOF128" s="390"/>
      <c r="WOG128" s="388"/>
      <c r="WOH128" s="214"/>
      <c r="WOI128" s="389"/>
      <c r="WOJ128" s="390"/>
      <c r="WOK128" s="388"/>
      <c r="WOL128" s="214"/>
      <c r="WOM128" s="389"/>
      <c r="WON128" s="390"/>
      <c r="WOO128" s="388"/>
      <c r="WOP128" s="214"/>
      <c r="WOQ128" s="389"/>
      <c r="WOR128" s="390"/>
      <c r="WOS128" s="388"/>
      <c r="WOT128" s="214"/>
      <c r="WOU128" s="389"/>
      <c r="WOV128" s="390"/>
      <c r="WOW128" s="388"/>
      <c r="WOX128" s="214"/>
      <c r="WOY128" s="389"/>
      <c r="WOZ128" s="390"/>
      <c r="WPA128" s="388"/>
      <c r="WPB128" s="214"/>
      <c r="WPC128" s="389"/>
      <c r="WPD128" s="390"/>
      <c r="WPE128" s="388"/>
      <c r="WPF128" s="214"/>
      <c r="WPG128" s="389"/>
      <c r="WPH128" s="390"/>
      <c r="WPI128" s="388"/>
      <c r="WPJ128" s="214"/>
      <c r="WPK128" s="389"/>
      <c r="WPL128" s="390"/>
      <c r="WPM128" s="388"/>
      <c r="WPN128" s="214"/>
      <c r="WPO128" s="389"/>
      <c r="WPP128" s="390"/>
      <c r="WPQ128" s="388"/>
      <c r="WPR128" s="214"/>
      <c r="WPS128" s="389"/>
      <c r="WPT128" s="390"/>
      <c r="WPU128" s="388"/>
      <c r="WPV128" s="214"/>
      <c r="WPW128" s="389"/>
      <c r="WPX128" s="390"/>
      <c r="WPY128" s="388"/>
      <c r="WPZ128" s="214"/>
      <c r="WQA128" s="389"/>
      <c r="WQB128" s="390"/>
      <c r="WQC128" s="388"/>
      <c r="WQD128" s="214"/>
      <c r="WQE128" s="389"/>
      <c r="WQF128" s="390"/>
      <c r="WQG128" s="388"/>
      <c r="WQH128" s="214"/>
      <c r="WQI128" s="389"/>
      <c r="WQJ128" s="390"/>
      <c r="WQK128" s="388"/>
      <c r="WQL128" s="214"/>
      <c r="WQM128" s="389"/>
      <c r="WQN128" s="390"/>
      <c r="WQO128" s="388"/>
      <c r="WQP128" s="214"/>
      <c r="WQQ128" s="389"/>
      <c r="WQR128" s="390"/>
      <c r="WQS128" s="388"/>
      <c r="WQT128" s="214"/>
      <c r="WQU128" s="389"/>
      <c r="WQV128" s="390"/>
      <c r="WQW128" s="388"/>
      <c r="WQX128" s="214"/>
      <c r="WQY128" s="389"/>
      <c r="WQZ128" s="390"/>
      <c r="WRA128" s="388"/>
      <c r="WRB128" s="214"/>
      <c r="WRC128" s="389"/>
      <c r="WRD128" s="390"/>
      <c r="WRE128" s="388"/>
      <c r="WRF128" s="214"/>
      <c r="WRG128" s="389"/>
      <c r="WRH128" s="390"/>
      <c r="WRI128" s="388"/>
      <c r="WRJ128" s="214"/>
      <c r="WRK128" s="389"/>
      <c r="WRL128" s="390"/>
      <c r="WRM128" s="388"/>
      <c r="WRN128" s="214"/>
      <c r="WRO128" s="389"/>
      <c r="WRP128" s="390"/>
      <c r="WRQ128" s="388"/>
      <c r="WRR128" s="214"/>
      <c r="WRS128" s="389"/>
      <c r="WRT128" s="390"/>
      <c r="WRU128" s="388"/>
      <c r="WRV128" s="214"/>
      <c r="WRW128" s="389"/>
      <c r="WRX128" s="390"/>
      <c r="WRY128" s="388"/>
      <c r="WRZ128" s="214"/>
      <c r="WSA128" s="389"/>
      <c r="WSB128" s="390"/>
      <c r="WSC128" s="388"/>
      <c r="WSD128" s="214"/>
      <c r="WSE128" s="389"/>
      <c r="WSF128" s="390"/>
      <c r="WSG128" s="388"/>
      <c r="WSH128" s="214"/>
      <c r="WSI128" s="389"/>
      <c r="WSJ128" s="390"/>
      <c r="WSK128" s="388"/>
      <c r="WSL128" s="214"/>
      <c r="WSM128" s="389"/>
      <c r="WSN128" s="390"/>
      <c r="WSO128" s="388"/>
      <c r="WSP128" s="214"/>
      <c r="WSQ128" s="389"/>
      <c r="WSR128" s="390"/>
      <c r="WSS128" s="388"/>
      <c r="WST128" s="214"/>
      <c r="WSU128" s="389"/>
      <c r="WSV128" s="390"/>
      <c r="WSW128" s="388"/>
      <c r="WSX128" s="214"/>
      <c r="WSY128" s="389"/>
      <c r="WSZ128" s="390"/>
      <c r="WTA128" s="388"/>
      <c r="WTB128" s="214"/>
      <c r="WTC128" s="389"/>
      <c r="WTD128" s="390"/>
      <c r="WTE128" s="388"/>
      <c r="WTF128" s="214"/>
      <c r="WTG128" s="389"/>
      <c r="WTH128" s="390"/>
      <c r="WTI128" s="388"/>
      <c r="WTJ128" s="214"/>
      <c r="WTK128" s="389"/>
      <c r="WTL128" s="390"/>
      <c r="WTM128" s="388"/>
      <c r="WTN128" s="214"/>
      <c r="WTO128" s="389"/>
      <c r="WTP128" s="390"/>
      <c r="WTQ128" s="388"/>
      <c r="WTR128" s="214"/>
      <c r="WTS128" s="389"/>
      <c r="WTT128" s="390"/>
      <c r="WTU128" s="388"/>
      <c r="WTV128" s="214"/>
      <c r="WTW128" s="389"/>
      <c r="WTX128" s="390"/>
      <c r="WTY128" s="388"/>
      <c r="WTZ128" s="214"/>
      <c r="WUA128" s="389"/>
      <c r="WUB128" s="390"/>
      <c r="WUC128" s="388"/>
      <c r="WUD128" s="214"/>
      <c r="WUE128" s="389"/>
      <c r="WUF128" s="390"/>
      <c r="WUG128" s="388"/>
      <c r="WUH128" s="214"/>
      <c r="WUI128" s="389"/>
      <c r="WUJ128" s="390"/>
      <c r="WUK128" s="388"/>
      <c r="WUL128" s="214"/>
      <c r="WUM128" s="389"/>
      <c r="WUN128" s="390"/>
      <c r="WUO128" s="388"/>
      <c r="WUP128" s="214"/>
      <c r="WUQ128" s="389"/>
      <c r="WUR128" s="390"/>
      <c r="WUS128" s="388"/>
      <c r="WUT128" s="214"/>
      <c r="WUU128" s="389"/>
      <c r="WUV128" s="390"/>
      <c r="WUW128" s="388"/>
      <c r="WUX128" s="214"/>
      <c r="WUY128" s="389"/>
      <c r="WUZ128" s="390"/>
      <c r="WVA128" s="388"/>
      <c r="WVB128" s="214"/>
      <c r="WVC128" s="389"/>
      <c r="WVD128" s="390"/>
      <c r="WVE128" s="388"/>
      <c r="WVF128" s="214"/>
      <c r="WVG128" s="389"/>
      <c r="WVH128" s="390"/>
      <c r="WVI128" s="388"/>
      <c r="WVJ128" s="214"/>
      <c r="WVK128" s="389"/>
      <c r="WVL128" s="390"/>
      <c r="WVM128" s="388"/>
      <c r="WVN128" s="214"/>
      <c r="WVO128" s="389"/>
      <c r="WVP128" s="390"/>
      <c r="WVQ128" s="388"/>
      <c r="WVR128" s="214"/>
      <c r="WVS128" s="389"/>
      <c r="WVT128" s="390"/>
      <c r="WVU128" s="388"/>
      <c r="WVV128" s="214"/>
      <c r="WVW128" s="389"/>
      <c r="WVX128" s="390"/>
      <c r="WVY128" s="388"/>
      <c r="WVZ128" s="214"/>
      <c r="WWA128" s="389"/>
      <c r="WWB128" s="390"/>
      <c r="WWC128" s="388"/>
      <c r="WWD128" s="214"/>
      <c r="WWE128" s="389"/>
      <c r="WWF128" s="390"/>
      <c r="WWG128" s="388"/>
      <c r="WWH128" s="214"/>
      <c r="WWI128" s="389"/>
      <c r="WWJ128" s="390"/>
      <c r="WWK128" s="388"/>
      <c r="WWL128" s="214"/>
      <c r="WWM128" s="389"/>
      <c r="WWN128" s="390"/>
      <c r="WWO128" s="388"/>
      <c r="WWP128" s="214"/>
      <c r="WWQ128" s="389"/>
      <c r="WWR128" s="390"/>
      <c r="WWS128" s="388"/>
      <c r="WWT128" s="214"/>
      <c r="WWU128" s="389"/>
      <c r="WWV128" s="390"/>
      <c r="WWW128" s="388"/>
      <c r="WWX128" s="214"/>
      <c r="WWY128" s="389"/>
      <c r="WWZ128" s="390"/>
      <c r="WXA128" s="388"/>
      <c r="WXB128" s="214"/>
      <c r="WXC128" s="389"/>
      <c r="WXD128" s="390"/>
      <c r="WXE128" s="388"/>
      <c r="WXF128" s="214"/>
      <c r="WXG128" s="389"/>
      <c r="WXH128" s="390"/>
      <c r="WXI128" s="388"/>
      <c r="WXJ128" s="214"/>
      <c r="WXK128" s="389"/>
      <c r="WXL128" s="390"/>
      <c r="WXM128" s="388"/>
      <c r="WXN128" s="214"/>
      <c r="WXO128" s="389"/>
      <c r="WXP128" s="390"/>
      <c r="WXQ128" s="388"/>
      <c r="WXR128" s="214"/>
      <c r="WXS128" s="389"/>
      <c r="WXT128" s="390"/>
      <c r="WXU128" s="388"/>
      <c r="WXV128" s="214"/>
      <c r="WXW128" s="389"/>
      <c r="WXX128" s="390"/>
      <c r="WXY128" s="388"/>
      <c r="WXZ128" s="214"/>
      <c r="WYA128" s="389"/>
      <c r="WYB128" s="390"/>
      <c r="WYC128" s="388"/>
      <c r="WYD128" s="214"/>
      <c r="WYE128" s="389"/>
      <c r="WYF128" s="390"/>
      <c r="WYG128" s="388"/>
      <c r="WYH128" s="214"/>
      <c r="WYI128" s="389"/>
      <c r="WYJ128" s="390"/>
      <c r="WYK128" s="388"/>
      <c r="WYL128" s="214"/>
      <c r="WYM128" s="389"/>
      <c r="WYN128" s="390"/>
      <c r="WYO128" s="388"/>
      <c r="WYP128" s="214"/>
      <c r="WYQ128" s="389"/>
      <c r="WYR128" s="390"/>
      <c r="WYS128" s="388"/>
      <c r="WYT128" s="214"/>
      <c r="WYU128" s="389"/>
      <c r="WYV128" s="390"/>
      <c r="WYW128" s="388"/>
      <c r="WYX128" s="214"/>
      <c r="WYY128" s="389"/>
      <c r="WYZ128" s="390"/>
      <c r="WZA128" s="388"/>
      <c r="WZB128" s="214"/>
      <c r="WZC128" s="389"/>
      <c r="WZD128" s="390"/>
      <c r="WZE128" s="388"/>
      <c r="WZF128" s="214"/>
      <c r="WZG128" s="389"/>
      <c r="WZH128" s="390"/>
      <c r="WZI128" s="388"/>
      <c r="WZJ128" s="214"/>
      <c r="WZK128" s="389"/>
      <c r="WZL128" s="390"/>
      <c r="WZM128" s="388"/>
      <c r="WZN128" s="214"/>
      <c r="WZO128" s="389"/>
      <c r="WZP128" s="390"/>
      <c r="WZQ128" s="388"/>
      <c r="WZR128" s="214"/>
      <c r="WZS128" s="389"/>
      <c r="WZT128" s="390"/>
      <c r="WZU128" s="388"/>
      <c r="WZV128" s="214"/>
      <c r="WZW128" s="389"/>
      <c r="WZX128" s="390"/>
      <c r="WZY128" s="388"/>
      <c r="WZZ128" s="214"/>
      <c r="XAA128" s="389"/>
      <c r="XAB128" s="390"/>
      <c r="XAC128" s="388"/>
      <c r="XAD128" s="214"/>
      <c r="XAE128" s="389"/>
      <c r="XAF128" s="390"/>
      <c r="XAG128" s="388"/>
      <c r="XAH128" s="214"/>
      <c r="XAI128" s="389"/>
      <c r="XAJ128" s="390"/>
      <c r="XAK128" s="388"/>
      <c r="XAL128" s="214"/>
      <c r="XAM128" s="389"/>
      <c r="XAN128" s="390"/>
      <c r="XAO128" s="388"/>
      <c r="XAP128" s="214"/>
      <c r="XAQ128" s="389"/>
      <c r="XAR128" s="390"/>
      <c r="XAS128" s="388"/>
      <c r="XAT128" s="214"/>
      <c r="XAU128" s="389"/>
      <c r="XAV128" s="390"/>
      <c r="XAW128" s="388"/>
      <c r="XAX128" s="214"/>
      <c r="XAY128" s="389"/>
      <c r="XAZ128" s="390"/>
      <c r="XBA128" s="388"/>
      <c r="XBB128" s="214"/>
      <c r="XBC128" s="389"/>
      <c r="XBD128" s="390"/>
      <c r="XBE128" s="388"/>
      <c r="XBF128" s="214"/>
      <c r="XBG128" s="389"/>
      <c r="XBH128" s="390"/>
      <c r="XBI128" s="388"/>
      <c r="XBJ128" s="214"/>
      <c r="XBK128" s="389"/>
      <c r="XBL128" s="390"/>
      <c r="XBM128" s="388"/>
      <c r="XBN128" s="214"/>
      <c r="XBO128" s="389"/>
      <c r="XBP128" s="390"/>
      <c r="XBQ128" s="388"/>
      <c r="XBR128" s="214"/>
      <c r="XBS128" s="389"/>
      <c r="XBT128" s="390"/>
      <c r="XBU128" s="388"/>
      <c r="XBV128" s="214"/>
      <c r="XBW128" s="389"/>
      <c r="XBX128" s="390"/>
      <c r="XBY128" s="388"/>
      <c r="XBZ128" s="214"/>
      <c r="XCA128" s="389"/>
      <c r="XCB128" s="390"/>
      <c r="XCC128" s="388"/>
      <c r="XCD128" s="214"/>
      <c r="XCE128" s="389"/>
      <c r="XCF128" s="390"/>
      <c r="XCG128" s="388"/>
      <c r="XCH128" s="214"/>
      <c r="XCI128" s="389"/>
      <c r="XCJ128" s="390"/>
      <c r="XCK128" s="388"/>
      <c r="XCL128" s="214"/>
      <c r="XCM128" s="389"/>
      <c r="XCN128" s="390"/>
      <c r="XCO128" s="388"/>
      <c r="XCP128" s="214"/>
      <c r="XCQ128" s="389"/>
      <c r="XCR128" s="390"/>
      <c r="XCS128" s="388"/>
      <c r="XCT128" s="214"/>
      <c r="XCU128" s="389"/>
      <c r="XCV128" s="390"/>
      <c r="XCW128" s="388"/>
      <c r="XCX128" s="214"/>
      <c r="XCY128" s="389"/>
      <c r="XCZ128" s="390"/>
      <c r="XDA128" s="388"/>
      <c r="XDB128" s="214"/>
      <c r="XDC128" s="389"/>
      <c r="XDD128" s="390"/>
      <c r="XDE128" s="388"/>
      <c r="XDF128" s="214"/>
      <c r="XDG128" s="389"/>
      <c r="XDH128" s="390"/>
      <c r="XDI128" s="388"/>
      <c r="XDJ128" s="214"/>
      <c r="XDK128" s="389"/>
      <c r="XDL128" s="390"/>
      <c r="XDM128" s="388"/>
      <c r="XDN128" s="214"/>
      <c r="XDO128" s="389"/>
      <c r="XDP128" s="390"/>
      <c r="XDQ128" s="388"/>
      <c r="XDR128" s="214"/>
      <c r="XDS128" s="389"/>
      <c r="XDT128" s="390"/>
      <c r="XDU128" s="388"/>
      <c r="XDV128" s="214"/>
      <c r="XDW128" s="389"/>
      <c r="XDX128" s="390"/>
      <c r="XDY128" s="388"/>
      <c r="XDZ128" s="214"/>
      <c r="XEA128" s="389"/>
      <c r="XEB128" s="390"/>
      <c r="XEC128" s="388"/>
      <c r="XED128" s="214"/>
      <c r="XEE128" s="389"/>
      <c r="XEF128" s="390"/>
      <c r="XEG128" s="388"/>
      <c r="XEH128" s="214"/>
      <c r="XEI128" s="389"/>
      <c r="XEJ128" s="390"/>
      <c r="XEK128" s="388"/>
      <c r="XEL128" s="214"/>
      <c r="XEM128" s="389"/>
      <c r="XEN128" s="390"/>
      <c r="XEO128" s="388"/>
      <c r="XEP128" s="214"/>
      <c r="XEQ128" s="389"/>
      <c r="XER128" s="390"/>
      <c r="XES128" s="388"/>
      <c r="XET128" s="214"/>
      <c r="XEU128" s="389"/>
      <c r="XEV128" s="390"/>
      <c r="XEW128" s="388"/>
      <c r="XEX128" s="214"/>
      <c r="XEY128" s="389"/>
      <c r="XEZ128" s="390"/>
      <c r="XFA128" s="388"/>
      <c r="XFB128" s="214"/>
      <c r="XFC128" s="389"/>
      <c r="XFD128" s="390"/>
    </row>
    <row r="129" spans="1:44" s="113" customFormat="1" x14ac:dyDescent="0.25">
      <c r="A129" s="51" t="s">
        <v>105</v>
      </c>
      <c r="B129" s="74" t="s">
        <v>95</v>
      </c>
      <c r="C129" s="138" t="s">
        <v>1377</v>
      </c>
      <c r="D129" s="201">
        <f>D130</f>
        <v>21579309.600000001</v>
      </c>
      <c r="E129" s="201">
        <f>E130</f>
        <v>5597704.5499999998</v>
      </c>
      <c r="F129" s="365">
        <f>D129-E129</f>
        <v>15981605.050000001</v>
      </c>
      <c r="G129" s="109"/>
      <c r="H129" s="110">
        <f>15412451-E129</f>
        <v>9814746.4499999993</v>
      </c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112"/>
      <c r="AN129" s="112"/>
      <c r="AO129" s="112"/>
      <c r="AP129" s="112"/>
      <c r="AQ129" s="112"/>
      <c r="AR129" s="112"/>
    </row>
    <row r="130" spans="1:44" s="113" customFormat="1" ht="14.25" customHeight="1" x14ac:dyDescent="0.25">
      <c r="A130" s="50" t="s">
        <v>168</v>
      </c>
      <c r="B130" s="74" t="s">
        <v>95</v>
      </c>
      <c r="C130" s="142" t="s">
        <v>1378</v>
      </c>
      <c r="D130" s="202">
        <v>21579309.600000001</v>
      </c>
      <c r="E130" s="203">
        <v>5597704.5499999998</v>
      </c>
      <c r="F130" s="366">
        <f>D130-E130</f>
        <v>15981605.050000001</v>
      </c>
      <c r="G130" s="109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2"/>
      <c r="AM130" s="112"/>
      <c r="AN130" s="112"/>
      <c r="AO130" s="112"/>
      <c r="AP130" s="112"/>
      <c r="AQ130" s="112"/>
      <c r="AR130" s="112"/>
    </row>
    <row r="131" spans="1:44" s="60" customFormat="1" ht="23.25" x14ac:dyDescent="0.25">
      <c r="A131" s="130" t="s">
        <v>1121</v>
      </c>
      <c r="B131" s="74" t="s">
        <v>95</v>
      </c>
      <c r="C131" s="137" t="s">
        <v>1379</v>
      </c>
      <c r="D131" s="207">
        <f>D134+D132</f>
        <v>812060</v>
      </c>
      <c r="E131" s="207">
        <f>E134+E132</f>
        <v>611685</v>
      </c>
      <c r="F131" s="372">
        <f>D131-E131</f>
        <v>200375</v>
      </c>
      <c r="G131" s="91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9"/>
      <c r="AM131" s="59"/>
      <c r="AN131" s="59"/>
      <c r="AO131" s="59"/>
      <c r="AP131" s="59"/>
      <c r="AQ131" s="59"/>
      <c r="AR131" s="59"/>
    </row>
    <row r="132" spans="1:44" s="7" customFormat="1" ht="34.5" x14ac:dyDescent="0.25">
      <c r="A132" s="130" t="s">
        <v>106</v>
      </c>
      <c r="B132" s="74" t="s">
        <v>95</v>
      </c>
      <c r="C132" s="137" t="s">
        <v>1380</v>
      </c>
      <c r="D132" s="197">
        <f>D133</f>
        <v>10560</v>
      </c>
      <c r="E132" s="197">
        <f>E133</f>
        <v>10560</v>
      </c>
      <c r="F132" s="365">
        <f t="shared" ref="F132" si="7">D132-E132</f>
        <v>0</v>
      </c>
      <c r="G132" s="9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6"/>
      <c r="AM132" s="6"/>
      <c r="AN132" s="6"/>
      <c r="AO132" s="6"/>
      <c r="AP132" s="6"/>
      <c r="AQ132" s="6"/>
      <c r="AR132" s="6"/>
    </row>
    <row r="133" spans="1:44" s="7" customFormat="1" ht="33.75" customHeight="1" x14ac:dyDescent="0.25">
      <c r="A133" s="132" t="s">
        <v>165</v>
      </c>
      <c r="B133" s="74" t="s">
        <v>95</v>
      </c>
      <c r="C133" s="135" t="s">
        <v>1381</v>
      </c>
      <c r="D133" s="204">
        <v>10560</v>
      </c>
      <c r="E133" s="204">
        <v>10560</v>
      </c>
      <c r="F133" s="371">
        <f>D133-E133</f>
        <v>0</v>
      </c>
      <c r="G133" s="9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6"/>
      <c r="AM133" s="6"/>
      <c r="AN133" s="6"/>
      <c r="AO133" s="6"/>
      <c r="AP133" s="6"/>
      <c r="AQ133" s="6"/>
      <c r="AR133" s="6"/>
    </row>
    <row r="134" spans="1:44" s="7" customFormat="1" ht="38.25" customHeight="1" x14ac:dyDescent="0.25">
      <c r="A134" s="130" t="s">
        <v>223</v>
      </c>
      <c r="B134" s="74" t="s">
        <v>95</v>
      </c>
      <c r="C134" s="137" t="s">
        <v>1382</v>
      </c>
      <c r="D134" s="197">
        <f>D135</f>
        <v>801500</v>
      </c>
      <c r="E134" s="197">
        <f>E135</f>
        <v>601125</v>
      </c>
      <c r="F134" s="365">
        <f>D134-E134</f>
        <v>200375</v>
      </c>
      <c r="G134" s="9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6"/>
      <c r="AM134" s="6"/>
      <c r="AN134" s="6"/>
      <c r="AO134" s="6"/>
      <c r="AP134" s="6"/>
      <c r="AQ134" s="6"/>
      <c r="AR134" s="6"/>
    </row>
    <row r="135" spans="1:44" s="7" customFormat="1" ht="41.25" customHeight="1" x14ac:dyDescent="0.25">
      <c r="A135" s="132" t="s">
        <v>164</v>
      </c>
      <c r="B135" s="74" t="s">
        <v>95</v>
      </c>
      <c r="C135" s="135" t="s">
        <v>1383</v>
      </c>
      <c r="D135" s="204">
        <v>801500</v>
      </c>
      <c r="E135" s="204">
        <v>601125</v>
      </c>
      <c r="F135" s="371">
        <f>D135-E135</f>
        <v>200375</v>
      </c>
      <c r="G135" s="9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6"/>
      <c r="AM135" s="6"/>
      <c r="AN135" s="6"/>
      <c r="AO135" s="6"/>
      <c r="AP135" s="6"/>
      <c r="AQ135" s="6"/>
      <c r="AR135" s="6"/>
    </row>
    <row r="136" spans="1:44" s="39" customFormat="1" hidden="1" x14ac:dyDescent="0.25">
      <c r="A136" s="51" t="s">
        <v>1094</v>
      </c>
      <c r="B136" s="75"/>
      <c r="C136" s="138" t="s">
        <v>1482</v>
      </c>
      <c r="D136" s="201">
        <f>D137+D140</f>
        <v>0</v>
      </c>
      <c r="E136" s="201">
        <f>E137+E140</f>
        <v>0</v>
      </c>
      <c r="F136" s="83">
        <f t="shared" ref="F136:F146" si="8">D136-E136</f>
        <v>0</v>
      </c>
      <c r="G136" s="91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8"/>
      <c r="AM136" s="38"/>
      <c r="AN136" s="38"/>
      <c r="AO136" s="38"/>
      <c r="AP136" s="38"/>
      <c r="AQ136" s="38"/>
      <c r="AR136" s="38"/>
    </row>
    <row r="137" spans="1:44" s="113" customFormat="1" ht="45" hidden="1" x14ac:dyDescent="0.25">
      <c r="A137" s="51" t="s">
        <v>1502</v>
      </c>
      <c r="B137" s="73"/>
      <c r="C137" s="138" t="s">
        <v>1500</v>
      </c>
      <c r="D137" s="201">
        <f>D138+D139</f>
        <v>0</v>
      </c>
      <c r="E137" s="201">
        <f>E138+E139</f>
        <v>0</v>
      </c>
      <c r="F137" s="365">
        <f>D137-E137</f>
        <v>0</v>
      </c>
      <c r="G137" s="109"/>
      <c r="H137" s="110">
        <f>15412451-E137</f>
        <v>15412451</v>
      </c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112"/>
      <c r="AN137" s="112"/>
      <c r="AO137" s="112"/>
      <c r="AP137" s="112"/>
      <c r="AQ137" s="112"/>
      <c r="AR137" s="112"/>
    </row>
    <row r="138" spans="1:44" s="113" customFormat="1" ht="21.75" hidden="1" customHeight="1" x14ac:dyDescent="0.25">
      <c r="A138" s="50" t="s">
        <v>916</v>
      </c>
      <c r="B138" s="73"/>
      <c r="C138" s="142" t="s">
        <v>1484</v>
      </c>
      <c r="D138" s="205">
        <v>0</v>
      </c>
      <c r="E138" s="206"/>
      <c r="F138" s="373">
        <f>D138-E138</f>
        <v>0</v>
      </c>
      <c r="G138" s="109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2"/>
      <c r="AM138" s="112"/>
      <c r="AN138" s="112"/>
      <c r="AO138" s="112"/>
      <c r="AP138" s="112"/>
      <c r="AQ138" s="112"/>
      <c r="AR138" s="112"/>
    </row>
    <row r="139" spans="1:44" s="113" customFormat="1" ht="48.75" hidden="1" customHeight="1" x14ac:dyDescent="0.25">
      <c r="A139" s="50" t="s">
        <v>1501</v>
      </c>
      <c r="B139" s="73"/>
      <c r="C139" s="142" t="s">
        <v>1499</v>
      </c>
      <c r="D139" s="202">
        <v>0</v>
      </c>
      <c r="E139" s="203">
        <v>0</v>
      </c>
      <c r="F139" s="366"/>
      <c r="G139" s="109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2"/>
      <c r="AM139" s="112"/>
      <c r="AN139" s="112"/>
      <c r="AO139" s="112"/>
      <c r="AP139" s="112"/>
      <c r="AQ139" s="112"/>
      <c r="AR139" s="112"/>
    </row>
    <row r="140" spans="1:44" s="113" customFormat="1" hidden="1" x14ac:dyDescent="0.25">
      <c r="A140" s="51" t="s">
        <v>105</v>
      </c>
      <c r="B140" s="73"/>
      <c r="C140" s="138" t="s">
        <v>1479</v>
      </c>
      <c r="D140" s="201">
        <f>D141+D142</f>
        <v>0</v>
      </c>
      <c r="E140" s="201">
        <f>E141+E142</f>
        <v>0</v>
      </c>
      <c r="F140" s="365">
        <f>D140-E140</f>
        <v>0</v>
      </c>
      <c r="G140" s="109"/>
      <c r="H140" s="110">
        <f>15412451-E140</f>
        <v>15412451</v>
      </c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2"/>
      <c r="AM140" s="112"/>
      <c r="AN140" s="112"/>
      <c r="AO140" s="112"/>
      <c r="AP140" s="112"/>
      <c r="AQ140" s="112"/>
      <c r="AR140" s="112"/>
    </row>
    <row r="141" spans="1:44" s="113" customFormat="1" ht="21.75" hidden="1" customHeight="1" x14ac:dyDescent="0.25">
      <c r="A141" s="50" t="s">
        <v>916</v>
      </c>
      <c r="B141" s="73"/>
      <c r="C141" s="142" t="s">
        <v>1484</v>
      </c>
      <c r="D141" s="205">
        <v>0</v>
      </c>
      <c r="E141" s="206"/>
      <c r="F141" s="373">
        <f>D141-E141</f>
        <v>0</v>
      </c>
      <c r="G141" s="109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112"/>
      <c r="AN141" s="112"/>
      <c r="AO141" s="112"/>
      <c r="AP141" s="112"/>
      <c r="AQ141" s="112"/>
      <c r="AR141" s="112"/>
    </row>
    <row r="142" spans="1:44" s="113" customFormat="1" ht="14.25" hidden="1" customHeight="1" x14ac:dyDescent="0.25">
      <c r="A142" s="50" t="s">
        <v>168</v>
      </c>
      <c r="B142" s="73"/>
      <c r="C142" s="142" t="s">
        <v>1480</v>
      </c>
      <c r="D142" s="202">
        <v>0</v>
      </c>
      <c r="E142" s="203">
        <v>0</v>
      </c>
      <c r="F142" s="366"/>
      <c r="G142" s="109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2"/>
      <c r="AM142" s="112"/>
      <c r="AN142" s="112"/>
      <c r="AO142" s="112"/>
      <c r="AP142" s="112"/>
      <c r="AQ142" s="112"/>
      <c r="AR142" s="112"/>
    </row>
    <row r="143" spans="1:44" s="408" customFormat="1" ht="90" hidden="1" x14ac:dyDescent="0.25">
      <c r="A143" s="380" t="s">
        <v>1187</v>
      </c>
      <c r="B143" s="404"/>
      <c r="C143" s="382" t="s">
        <v>1126</v>
      </c>
      <c r="D143" s="383">
        <f>D144</f>
        <v>0</v>
      </c>
      <c r="E143" s="383">
        <f>E144</f>
        <v>0</v>
      </c>
      <c r="F143" s="405">
        <f t="shared" si="8"/>
        <v>0</v>
      </c>
      <c r="G143" s="406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07"/>
      <c r="AM143" s="407"/>
      <c r="AN143" s="407"/>
      <c r="AO143" s="407"/>
      <c r="AP143" s="407"/>
      <c r="AQ143" s="407"/>
      <c r="AR143" s="407"/>
    </row>
    <row r="144" spans="1:44" s="42" customFormat="1" ht="100.5" hidden="1" customHeight="1" x14ac:dyDescent="0.25">
      <c r="A144" s="213" t="s">
        <v>1188</v>
      </c>
      <c r="B144" s="214"/>
      <c r="C144" s="385" t="s">
        <v>1127</v>
      </c>
      <c r="D144" s="338">
        <v>0</v>
      </c>
      <c r="E144" s="338">
        <v>0</v>
      </c>
      <c r="F144" s="405">
        <f t="shared" si="8"/>
        <v>0</v>
      </c>
      <c r="G144" s="409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1"/>
      <c r="AM144" s="41"/>
      <c r="AN144" s="41"/>
      <c r="AO144" s="41"/>
      <c r="AP144" s="41"/>
      <c r="AQ144" s="41"/>
      <c r="AR144" s="41"/>
    </row>
    <row r="145" spans="1:44" s="408" customFormat="1" ht="45" hidden="1" x14ac:dyDescent="0.25">
      <c r="A145" s="380" t="s">
        <v>1313</v>
      </c>
      <c r="B145" s="404"/>
      <c r="C145" s="382" t="s">
        <v>1298</v>
      </c>
      <c r="D145" s="383">
        <f>D146</f>
        <v>0</v>
      </c>
      <c r="E145" s="383">
        <f>E146</f>
        <v>0</v>
      </c>
      <c r="F145" s="405">
        <f t="shared" si="8"/>
        <v>0</v>
      </c>
      <c r="G145" s="406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07"/>
      <c r="AM145" s="407"/>
      <c r="AN145" s="407"/>
      <c r="AO145" s="407"/>
      <c r="AP145" s="407"/>
      <c r="AQ145" s="407"/>
      <c r="AR145" s="407"/>
    </row>
    <row r="146" spans="1:44" s="42" customFormat="1" ht="68.25" hidden="1" customHeight="1" x14ac:dyDescent="0.25">
      <c r="A146" s="342" t="s">
        <v>1314</v>
      </c>
      <c r="B146" s="214"/>
      <c r="C146" s="385" t="s">
        <v>1299</v>
      </c>
      <c r="D146" s="338">
        <v>0</v>
      </c>
      <c r="E146" s="338">
        <v>0</v>
      </c>
      <c r="F146" s="405">
        <f t="shared" si="8"/>
        <v>0</v>
      </c>
      <c r="G146" s="409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1"/>
      <c r="AM146" s="41"/>
      <c r="AN146" s="41"/>
      <c r="AO146" s="41"/>
      <c r="AP146" s="41"/>
      <c r="AQ146" s="41"/>
      <c r="AR146" s="41"/>
    </row>
    <row r="147" spans="1:44" s="192" customFormat="1" hidden="1" x14ac:dyDescent="0.25">
      <c r="A147" s="380" t="s">
        <v>107</v>
      </c>
      <c r="B147" s="381"/>
      <c r="C147" s="382" t="s">
        <v>1308</v>
      </c>
      <c r="D147" s="383">
        <f>D148</f>
        <v>0</v>
      </c>
      <c r="E147" s="383">
        <f>E148</f>
        <v>0</v>
      </c>
      <c r="F147" s="410">
        <f>F148</f>
        <v>0</v>
      </c>
      <c r="G147" s="411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1"/>
      <c r="AM147" s="211"/>
      <c r="AN147" s="211"/>
      <c r="AO147" s="211"/>
      <c r="AP147" s="211"/>
      <c r="AQ147" s="211"/>
      <c r="AR147" s="211"/>
    </row>
    <row r="148" spans="1:44" s="192" customFormat="1" ht="30" hidden="1" customHeight="1" x14ac:dyDescent="0.25">
      <c r="A148" s="342" t="s">
        <v>326</v>
      </c>
      <c r="B148" s="381"/>
      <c r="C148" s="385" t="s">
        <v>325</v>
      </c>
      <c r="D148" s="387">
        <f>D149</f>
        <v>0</v>
      </c>
      <c r="E148" s="387">
        <f>E149</f>
        <v>0</v>
      </c>
      <c r="F148" s="412">
        <f>D148-E148</f>
        <v>0</v>
      </c>
      <c r="G148" s="411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1"/>
      <c r="AM148" s="211"/>
      <c r="AN148" s="211"/>
      <c r="AO148" s="211"/>
      <c r="AP148" s="211"/>
      <c r="AQ148" s="211"/>
      <c r="AR148" s="211"/>
    </row>
    <row r="149" spans="1:44" s="192" customFormat="1" ht="28.5" hidden="1" customHeight="1" x14ac:dyDescent="0.25">
      <c r="A149" s="342" t="s">
        <v>326</v>
      </c>
      <c r="B149" s="381"/>
      <c r="C149" s="385" t="s">
        <v>1347</v>
      </c>
      <c r="D149" s="386">
        <v>0</v>
      </c>
      <c r="E149" s="387">
        <v>0</v>
      </c>
      <c r="F149" s="412">
        <f>D149-E149</f>
        <v>0</v>
      </c>
      <c r="G149" s="411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1"/>
      <c r="AM149" s="211"/>
      <c r="AN149" s="211"/>
      <c r="AO149" s="211"/>
      <c r="AP149" s="211"/>
      <c r="AQ149" s="211"/>
      <c r="AR149" s="211"/>
    </row>
    <row r="150" spans="1:44" s="39" customFormat="1" ht="70.5" customHeight="1" x14ac:dyDescent="0.25">
      <c r="A150" s="130" t="s">
        <v>1487</v>
      </c>
      <c r="B150" s="56"/>
      <c r="C150" s="134" t="s">
        <v>1154</v>
      </c>
      <c r="D150" s="200">
        <f>D153</f>
        <v>0</v>
      </c>
      <c r="E150" s="200">
        <f>E153</f>
        <v>404677.65</v>
      </c>
      <c r="F150" s="413"/>
      <c r="G150" s="91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8"/>
      <c r="AM150" s="38"/>
      <c r="AN150" s="38"/>
      <c r="AO150" s="38"/>
      <c r="AP150" s="38"/>
      <c r="AQ150" s="38"/>
      <c r="AR150" s="38"/>
    </row>
    <row r="151" spans="1:44" s="39" customFormat="1" ht="84" customHeight="1" x14ac:dyDescent="0.25">
      <c r="A151" s="350" t="s">
        <v>1488</v>
      </c>
      <c r="B151" s="56"/>
      <c r="C151" s="134" t="s">
        <v>1485</v>
      </c>
      <c r="D151" s="200">
        <f>D153</f>
        <v>0</v>
      </c>
      <c r="E151" s="200">
        <f>E153</f>
        <v>404677.65</v>
      </c>
      <c r="F151" s="413"/>
      <c r="G151" s="91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8"/>
      <c r="AM151" s="38"/>
      <c r="AN151" s="38"/>
      <c r="AO151" s="38"/>
      <c r="AP151" s="38"/>
      <c r="AQ151" s="38"/>
      <c r="AR151" s="38"/>
    </row>
    <row r="152" spans="1:44" s="78" customFormat="1" ht="69" customHeight="1" x14ac:dyDescent="0.25">
      <c r="A152" s="132" t="s">
        <v>1490</v>
      </c>
      <c r="B152" s="72"/>
      <c r="C152" s="135" t="s">
        <v>1489</v>
      </c>
      <c r="D152" s="198">
        <v>0</v>
      </c>
      <c r="E152" s="414">
        <f>E153</f>
        <v>404677.65</v>
      </c>
      <c r="F152" s="83"/>
      <c r="G152" s="415"/>
      <c r="H152" s="416">
        <f>E109</f>
        <v>33201745.02</v>
      </c>
      <c r="I152" s="212">
        <f>I153+E152+E153</f>
        <v>1208014.0900000001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7"/>
      <c r="AM152" s="77"/>
      <c r="AN152" s="77"/>
      <c r="AO152" s="77"/>
      <c r="AP152" s="77"/>
      <c r="AQ152" s="77"/>
      <c r="AR152" s="77"/>
    </row>
    <row r="153" spans="1:44" s="78" customFormat="1" ht="60" customHeight="1" x14ac:dyDescent="0.25">
      <c r="A153" s="132" t="s">
        <v>1156</v>
      </c>
      <c r="B153" s="72"/>
      <c r="C153" s="135" t="s">
        <v>1486</v>
      </c>
      <c r="D153" s="198">
        <v>0</v>
      </c>
      <c r="E153" s="414">
        <v>404677.65</v>
      </c>
      <c r="F153" s="83"/>
      <c r="G153" s="415"/>
      <c r="H153" s="416">
        <f>E110</f>
        <v>24363120</v>
      </c>
      <c r="I153" s="212">
        <f>I154+E153+E154</f>
        <v>398658.79000000004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7"/>
      <c r="AM153" s="77"/>
      <c r="AN153" s="77"/>
      <c r="AO153" s="77"/>
      <c r="AP153" s="77"/>
      <c r="AQ153" s="77"/>
      <c r="AR153" s="77"/>
    </row>
    <row r="154" spans="1:44" s="39" customFormat="1" ht="54" customHeight="1" x14ac:dyDescent="0.25">
      <c r="A154" s="471" t="s">
        <v>224</v>
      </c>
      <c r="B154" s="472"/>
      <c r="C154" s="473" t="s">
        <v>1155</v>
      </c>
      <c r="D154" s="474">
        <f>D155</f>
        <v>0</v>
      </c>
      <c r="E154" s="474">
        <f>E155</f>
        <v>-6018.86</v>
      </c>
      <c r="F154" s="475"/>
      <c r="G154" s="91">
        <f>200946670.35+2519000+1168000</f>
        <v>204633670.34999999</v>
      </c>
      <c r="H154" s="476">
        <f>E145+E143+E134+E132+E129+E123+E121+E119+E126</f>
        <v>8838625.0199999996</v>
      </c>
      <c r="I154" s="477" t="b">
        <f>H151=H153+H154</f>
        <v>0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8"/>
      <c r="AM154" s="38"/>
      <c r="AN154" s="38"/>
      <c r="AO154" s="38"/>
      <c r="AP154" s="38"/>
      <c r="AQ154" s="38"/>
      <c r="AR154" s="38"/>
    </row>
    <row r="155" spans="1:44" s="78" customFormat="1" ht="60.75" customHeight="1" x14ac:dyDescent="0.25">
      <c r="A155" s="132" t="s">
        <v>225</v>
      </c>
      <c r="B155" s="73"/>
      <c r="C155" s="236" t="s">
        <v>1573</v>
      </c>
      <c r="D155" s="198">
        <v>0</v>
      </c>
      <c r="E155" s="414">
        <v>-6018.86</v>
      </c>
      <c r="F155" s="83"/>
      <c r="G155" s="415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7"/>
      <c r="AM155" s="77"/>
      <c r="AN155" s="77"/>
      <c r="AO155" s="77"/>
      <c r="AP155" s="77"/>
      <c r="AQ155" s="77"/>
      <c r="AR155" s="77"/>
    </row>
    <row r="156" spans="1:44" s="77" customFormat="1" ht="60.75" customHeight="1" x14ac:dyDescent="0.25">
      <c r="A156" s="234"/>
      <c r="B156" s="234"/>
      <c r="C156" s="235"/>
      <c r="D156" s="174"/>
      <c r="E156" s="174"/>
      <c r="G156" s="173"/>
      <c r="H156" s="98" t="e">
        <f>#REF!-214701560.85</f>
        <v>#REF!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</row>
    <row r="157" spans="1:44" ht="39" customHeight="1" x14ac:dyDescent="0.25">
      <c r="A157" s="510" t="s">
        <v>329</v>
      </c>
      <c r="B157" s="510"/>
      <c r="C157" s="510"/>
      <c r="D157" s="510"/>
      <c r="E157" s="522" t="s">
        <v>330</v>
      </c>
      <c r="F157" s="522"/>
      <c r="G157" s="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21.75" customHeight="1" thickBot="1" x14ac:dyDescent="0.3">
      <c r="A158" s="237"/>
      <c r="B158" s="238"/>
      <c r="C158" s="238"/>
      <c r="D158" s="239"/>
      <c r="E158" s="239"/>
      <c r="F158" s="239"/>
      <c r="G158" s="4"/>
      <c r="H158" s="152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5.75" customHeight="1" x14ac:dyDescent="0.25">
      <c r="A159" s="511" t="s">
        <v>82</v>
      </c>
      <c r="B159" s="514" t="s">
        <v>331</v>
      </c>
      <c r="C159" s="517" t="s">
        <v>332</v>
      </c>
      <c r="D159" s="519" t="s">
        <v>333</v>
      </c>
      <c r="E159" s="527" t="s">
        <v>86</v>
      </c>
      <c r="F159" s="503" t="s">
        <v>87</v>
      </c>
      <c r="G159" s="391">
        <f>215193032.51-D168</f>
        <v>-21691740.090000004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5.45" customHeight="1" x14ac:dyDescent="0.25">
      <c r="A160" s="512"/>
      <c r="B160" s="515"/>
      <c r="C160" s="518"/>
      <c r="D160" s="520"/>
      <c r="E160" s="528"/>
      <c r="F160" s="504"/>
      <c r="G160" s="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 customHeight="1" x14ac:dyDescent="0.25">
      <c r="A161" s="512"/>
      <c r="B161" s="515"/>
      <c r="C161" s="518"/>
      <c r="D161" s="520"/>
      <c r="E161" s="528"/>
      <c r="F161" s="504"/>
      <c r="G161" s="18">
        <f>E168-86951132.98</f>
        <v>-7700481.1400000155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3.5" customHeight="1" x14ac:dyDescent="0.25">
      <c r="A162" s="512"/>
      <c r="B162" s="515"/>
      <c r="C162" s="518"/>
      <c r="D162" s="520"/>
      <c r="E162" s="528"/>
      <c r="F162" s="504"/>
      <c r="G162" s="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6.6" customHeight="1" x14ac:dyDescent="0.25">
      <c r="A163" s="512"/>
      <c r="B163" s="515"/>
      <c r="C163" s="518"/>
      <c r="D163" s="520"/>
      <c r="E163" s="528"/>
      <c r="F163" s="504"/>
      <c r="G163" s="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7.5" customHeight="1" x14ac:dyDescent="0.25">
      <c r="A164" s="512"/>
      <c r="B164" s="515"/>
      <c r="C164" s="518"/>
      <c r="D164" s="520"/>
      <c r="E164" s="528"/>
      <c r="F164" s="504"/>
      <c r="G164" s="4"/>
      <c r="H164" s="15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4.1500000000000004" hidden="1" customHeight="1" x14ac:dyDescent="0.25">
      <c r="A165" s="512"/>
      <c r="B165" s="515"/>
      <c r="C165" s="499"/>
      <c r="D165" s="520"/>
      <c r="E165" s="241"/>
      <c r="F165" s="242"/>
      <c r="G165" s="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3.15" hidden="1" customHeight="1" x14ac:dyDescent="0.25">
      <c r="A166" s="513"/>
      <c r="B166" s="516"/>
      <c r="C166" s="243"/>
      <c r="D166" s="521"/>
      <c r="E166" s="244"/>
      <c r="F166" s="245"/>
      <c r="G166" s="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3.5" customHeight="1" thickBot="1" x14ac:dyDescent="0.3">
      <c r="A167" s="246">
        <v>1</v>
      </c>
      <c r="B167" s="247">
        <v>2</v>
      </c>
      <c r="C167" s="248">
        <v>3</v>
      </c>
      <c r="D167" s="249" t="s">
        <v>91</v>
      </c>
      <c r="E167" s="250" t="s">
        <v>92</v>
      </c>
      <c r="F167" s="251" t="s">
        <v>93</v>
      </c>
      <c r="G167" s="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x14ac:dyDescent="0.25">
      <c r="A168" s="252" t="s">
        <v>109</v>
      </c>
      <c r="B168" s="253" t="s">
        <v>110</v>
      </c>
      <c r="C168" s="254" t="s">
        <v>334</v>
      </c>
      <c r="D168" s="255">
        <f>D170+D1091</f>
        <v>236884772.59999999</v>
      </c>
      <c r="E168" s="255">
        <f>E170+E1091</f>
        <v>79250651.839999989</v>
      </c>
      <c r="F168" s="256">
        <f>IF(OR(D168="-",E168=D168),"-",D168-IF(E168="-",0,E168))</f>
        <v>157634120.75999999</v>
      </c>
      <c r="G168" s="4">
        <f>E168/D168*100</f>
        <v>33.455359316751618</v>
      </c>
      <c r="H168" s="152">
        <f>58963301.77-E168</f>
        <v>-20287350.069999985</v>
      </c>
      <c r="I168" s="152">
        <f>D168-E168</f>
        <v>157634120.75999999</v>
      </c>
      <c r="J168" s="469"/>
      <c r="K168" s="4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x14ac:dyDescent="0.25">
      <c r="A169" s="257" t="s">
        <v>97</v>
      </c>
      <c r="B169" s="258"/>
      <c r="C169" s="259"/>
      <c r="D169" s="260"/>
      <c r="E169" s="261"/>
      <c r="F169" s="262"/>
      <c r="G169" s="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00" customFormat="1" ht="39" customHeight="1" x14ac:dyDescent="0.25">
      <c r="A170" s="120" t="s">
        <v>335</v>
      </c>
      <c r="B170" s="121" t="s">
        <v>110</v>
      </c>
      <c r="C170" s="143" t="s">
        <v>336</v>
      </c>
      <c r="D170" s="116">
        <f>D171+D318+D334+D399+D494+D825+D855+D926+D999+D1083</f>
        <v>234617572.59999999</v>
      </c>
      <c r="E170" s="116">
        <f>E171+E318+E334+E399+E494+E825+E855+E926+E999+E1083</f>
        <v>78040122.429999992</v>
      </c>
      <c r="F170" s="117">
        <f t="shared" ref="F170:F266" si="9">IF(OR(D170="-",E170=D170),"-",D170-IF(E170="-",0,E170))</f>
        <v>156577450.17000002</v>
      </c>
      <c r="G170" s="4">
        <f>E170/D170*100</f>
        <v>33.262692800530658</v>
      </c>
      <c r="I170" s="448">
        <f>185065369.6-D168</f>
        <v>-51819403</v>
      </c>
      <c r="J170" s="448">
        <f>911333.62-E168</f>
        <v>-78339318.219999984</v>
      </c>
    </row>
    <row r="171" spans="1:44" s="100" customFormat="1" x14ac:dyDescent="0.25">
      <c r="A171" s="120" t="s">
        <v>337</v>
      </c>
      <c r="B171" s="121" t="s">
        <v>110</v>
      </c>
      <c r="C171" s="143" t="s">
        <v>338</v>
      </c>
      <c r="D171" s="116">
        <f>D172+D219+D239+D246+D232</f>
        <v>39612365.950000003</v>
      </c>
      <c r="E171" s="116">
        <f>E172+E219+E239+E246+E232</f>
        <v>15429888.41</v>
      </c>
      <c r="F171" s="117">
        <f t="shared" si="9"/>
        <v>24182477.540000003</v>
      </c>
      <c r="G171" s="122"/>
    </row>
    <row r="172" spans="1:44" s="100" customFormat="1" ht="52.5" customHeight="1" x14ac:dyDescent="0.25">
      <c r="A172" s="120" t="s">
        <v>339</v>
      </c>
      <c r="B172" s="121" t="s">
        <v>110</v>
      </c>
      <c r="C172" s="143" t="s">
        <v>340</v>
      </c>
      <c r="D172" s="116">
        <f>D173</f>
        <v>30101950.949999999</v>
      </c>
      <c r="E172" s="116">
        <f>E173</f>
        <v>11732150.99</v>
      </c>
      <c r="F172" s="117">
        <f t="shared" si="9"/>
        <v>18369799.960000001</v>
      </c>
      <c r="G172" s="122"/>
      <c r="I172" s="448">
        <f>E172-2689119.34</f>
        <v>9043031.6500000004</v>
      </c>
    </row>
    <row r="173" spans="1:44" s="100" customFormat="1" ht="23.25" x14ac:dyDescent="0.25">
      <c r="A173" s="120" t="s">
        <v>341</v>
      </c>
      <c r="B173" s="121" t="s">
        <v>110</v>
      </c>
      <c r="C173" s="143" t="s">
        <v>342</v>
      </c>
      <c r="D173" s="116">
        <f>D174</f>
        <v>30101950.949999999</v>
      </c>
      <c r="E173" s="116">
        <f>E174</f>
        <v>11732150.99</v>
      </c>
      <c r="F173" s="117">
        <f t="shared" si="9"/>
        <v>18369799.960000001</v>
      </c>
      <c r="G173" s="122"/>
    </row>
    <row r="174" spans="1:44" s="100" customFormat="1" ht="23.25" x14ac:dyDescent="0.25">
      <c r="A174" s="120" t="s">
        <v>111</v>
      </c>
      <c r="B174" s="121" t="s">
        <v>110</v>
      </c>
      <c r="C174" s="143" t="s">
        <v>343</v>
      </c>
      <c r="D174" s="116">
        <f>D175+D200+D204+D190+D195</f>
        <v>30101950.949999999</v>
      </c>
      <c r="E174" s="116">
        <f>E175+E200+E204+E190+E195</f>
        <v>11732150.99</v>
      </c>
      <c r="F174" s="117">
        <f t="shared" si="9"/>
        <v>18369799.960000001</v>
      </c>
      <c r="G174" s="218"/>
    </row>
    <row r="175" spans="1:44" s="100" customFormat="1" ht="45.75" x14ac:dyDescent="0.25">
      <c r="A175" s="120" t="s">
        <v>0</v>
      </c>
      <c r="B175" s="121" t="s">
        <v>110</v>
      </c>
      <c r="C175" s="143" t="s">
        <v>344</v>
      </c>
      <c r="D175" s="116">
        <f>D176+D181</f>
        <v>29859850.949999999</v>
      </c>
      <c r="E175" s="116">
        <f>E176+E181</f>
        <v>11694384.66</v>
      </c>
      <c r="F175" s="117">
        <f t="shared" si="9"/>
        <v>18165466.289999999</v>
      </c>
      <c r="G175" s="122"/>
    </row>
    <row r="176" spans="1:44" x14ac:dyDescent="0.25">
      <c r="A176" s="120" t="s">
        <v>116</v>
      </c>
      <c r="B176" s="121" t="s">
        <v>110</v>
      </c>
      <c r="C176" s="143" t="s">
        <v>345</v>
      </c>
      <c r="D176" s="116">
        <f>D177</f>
        <v>2199800</v>
      </c>
      <c r="E176" s="116">
        <f>E177</f>
        <v>1047022.34</v>
      </c>
      <c r="F176" s="117">
        <f t="shared" si="9"/>
        <v>1152777.6600000001</v>
      </c>
      <c r="G176" s="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60" customHeight="1" x14ac:dyDescent="0.25">
      <c r="A177" s="123" t="s">
        <v>117</v>
      </c>
      <c r="B177" s="124" t="s">
        <v>110</v>
      </c>
      <c r="C177" s="145" t="s">
        <v>346</v>
      </c>
      <c r="D177" s="118">
        <f>D178</f>
        <v>2199800</v>
      </c>
      <c r="E177" s="118">
        <f>E178</f>
        <v>1047022.34</v>
      </c>
      <c r="F177" s="119">
        <f t="shared" si="9"/>
        <v>1152777.6600000001</v>
      </c>
      <c r="G177" s="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23.25" x14ac:dyDescent="0.25">
      <c r="A178" s="123" t="s">
        <v>118</v>
      </c>
      <c r="B178" s="124" t="s">
        <v>110</v>
      </c>
      <c r="C178" s="145" t="s">
        <v>347</v>
      </c>
      <c r="D178" s="118">
        <f>D179+D180</f>
        <v>2199800</v>
      </c>
      <c r="E178" s="118">
        <f>E179+E180</f>
        <v>1047022.34</v>
      </c>
      <c r="F178" s="119">
        <f t="shared" si="9"/>
        <v>1152777.6600000001</v>
      </c>
      <c r="G178" s="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23.25" x14ac:dyDescent="0.25">
      <c r="A179" s="123" t="s">
        <v>1181</v>
      </c>
      <c r="B179" s="124" t="s">
        <v>110</v>
      </c>
      <c r="C179" s="145" t="s">
        <v>348</v>
      </c>
      <c r="D179" s="118">
        <v>1689500</v>
      </c>
      <c r="E179" s="125">
        <v>821234.98</v>
      </c>
      <c r="F179" s="119">
        <f t="shared" si="9"/>
        <v>868265.02</v>
      </c>
      <c r="G179" s="4"/>
      <c r="H179"/>
      <c r="I179" s="152">
        <f>E179+E184</f>
        <v>8050870.3699999992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50.25" customHeight="1" x14ac:dyDescent="0.25">
      <c r="A180" s="123" t="s">
        <v>248</v>
      </c>
      <c r="B180" s="124" t="s">
        <v>110</v>
      </c>
      <c r="C180" s="145" t="s">
        <v>349</v>
      </c>
      <c r="D180" s="118">
        <v>510300</v>
      </c>
      <c r="E180" s="125">
        <v>225787.36</v>
      </c>
      <c r="F180" s="119">
        <f t="shared" si="9"/>
        <v>284512.64000000001</v>
      </c>
      <c r="G180" s="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00" customFormat="1" x14ac:dyDescent="0.25">
      <c r="A181" s="120" t="s">
        <v>119</v>
      </c>
      <c r="B181" s="121" t="s">
        <v>110</v>
      </c>
      <c r="C181" s="143" t="s">
        <v>350</v>
      </c>
      <c r="D181" s="116">
        <f>D182+D187</f>
        <v>27660050.949999999</v>
      </c>
      <c r="E181" s="116">
        <f>E182+E187</f>
        <v>10647362.32</v>
      </c>
      <c r="F181" s="117">
        <f t="shared" si="9"/>
        <v>17012688.629999999</v>
      </c>
      <c r="G181" s="122"/>
    </row>
    <row r="182" spans="1:44" ht="57" customHeight="1" x14ac:dyDescent="0.25">
      <c r="A182" s="123" t="s">
        <v>117</v>
      </c>
      <c r="B182" s="124" t="s">
        <v>110</v>
      </c>
      <c r="C182" s="145" t="s">
        <v>351</v>
      </c>
      <c r="D182" s="118">
        <f>D183</f>
        <v>24106365.550000001</v>
      </c>
      <c r="E182" s="118">
        <f>E183</f>
        <v>9261781.0999999996</v>
      </c>
      <c r="F182" s="119">
        <f t="shared" si="9"/>
        <v>14844584.450000001</v>
      </c>
      <c r="G182" s="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23.25" x14ac:dyDescent="0.25">
      <c r="A183" s="123" t="s">
        <v>118</v>
      </c>
      <c r="B183" s="124" t="s">
        <v>110</v>
      </c>
      <c r="C183" s="145" t="s">
        <v>352</v>
      </c>
      <c r="D183" s="118">
        <f>D184+D185+D186</f>
        <v>24106365.550000001</v>
      </c>
      <c r="E183" s="118">
        <f>E184+E185+E186</f>
        <v>9261781.0999999996</v>
      </c>
      <c r="F183" s="119">
        <f t="shared" si="9"/>
        <v>14844584.450000001</v>
      </c>
      <c r="G183" s="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23.25" x14ac:dyDescent="0.25">
      <c r="A184" s="123" t="s">
        <v>1182</v>
      </c>
      <c r="B184" s="124" t="s">
        <v>110</v>
      </c>
      <c r="C184" s="145" t="s">
        <v>353</v>
      </c>
      <c r="D184" s="118">
        <f>18609300+15000</f>
        <v>18624300</v>
      </c>
      <c r="E184" s="125">
        <v>7229635.3899999997</v>
      </c>
      <c r="F184" s="119">
        <f t="shared" si="9"/>
        <v>11394664.609999999</v>
      </c>
      <c r="G184" s="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34.5" x14ac:dyDescent="0.25">
      <c r="A185" s="123" t="s">
        <v>354</v>
      </c>
      <c r="B185" s="124" t="s">
        <v>110</v>
      </c>
      <c r="C185" s="145" t="s">
        <v>355</v>
      </c>
      <c r="D185" s="118">
        <v>1000</v>
      </c>
      <c r="E185" s="125">
        <v>300</v>
      </c>
      <c r="F185" s="119">
        <f t="shared" si="9"/>
        <v>700</v>
      </c>
      <c r="G185" s="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36" customHeight="1" x14ac:dyDescent="0.25">
      <c r="A186" s="123" t="s">
        <v>248</v>
      </c>
      <c r="B186" s="124" t="s">
        <v>110</v>
      </c>
      <c r="C186" s="145" t="s">
        <v>356</v>
      </c>
      <c r="D186" s="118">
        <v>5481065.5499999998</v>
      </c>
      <c r="E186" s="125">
        <v>2031845.71</v>
      </c>
      <c r="F186" s="119">
        <f t="shared" si="9"/>
        <v>3449219.84</v>
      </c>
      <c r="G186" s="4"/>
      <c r="H186"/>
      <c r="I186" s="152">
        <f>E186+E180</f>
        <v>2257633.0699999998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4" customFormat="1" ht="23.25" x14ac:dyDescent="0.25">
      <c r="A187" s="120" t="s">
        <v>113</v>
      </c>
      <c r="B187" s="121" t="s">
        <v>110</v>
      </c>
      <c r="C187" s="143" t="s">
        <v>357</v>
      </c>
      <c r="D187" s="116">
        <f>D188</f>
        <v>3553685.4</v>
      </c>
      <c r="E187" s="263">
        <f>E188</f>
        <v>1385581.22</v>
      </c>
      <c r="F187" s="117">
        <f t="shared" si="9"/>
        <v>2168104.1799999997</v>
      </c>
    </row>
    <row r="188" spans="1:44" s="4" customFormat="1" ht="34.5" x14ac:dyDescent="0.25">
      <c r="A188" s="120" t="s">
        <v>1164</v>
      </c>
      <c r="B188" s="121" t="s">
        <v>110</v>
      </c>
      <c r="C188" s="143" t="s">
        <v>359</v>
      </c>
      <c r="D188" s="116">
        <f>D189</f>
        <v>3553685.4</v>
      </c>
      <c r="E188" s="116">
        <f>E189</f>
        <v>1385581.22</v>
      </c>
      <c r="F188" s="117">
        <f t="shared" si="9"/>
        <v>2168104.1799999997</v>
      </c>
    </row>
    <row r="189" spans="1:44" x14ac:dyDescent="0.25">
      <c r="A189" s="123" t="s">
        <v>1285</v>
      </c>
      <c r="B189" s="124" t="s">
        <v>110</v>
      </c>
      <c r="C189" s="145" t="s">
        <v>360</v>
      </c>
      <c r="D189" s="118">
        <v>3553685.4</v>
      </c>
      <c r="E189" s="125">
        <v>1385581.22</v>
      </c>
      <c r="F189" s="119">
        <f t="shared" si="9"/>
        <v>2168104.1799999997</v>
      </c>
      <c r="G189" s="4">
        <f>5131200-140000</f>
        <v>4991200</v>
      </c>
      <c r="H189"/>
      <c r="I189" s="152">
        <f>E189-512599.7</f>
        <v>872981.52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22" customFormat="1" x14ac:dyDescent="0.25">
      <c r="A190" s="50" t="s">
        <v>112</v>
      </c>
      <c r="B190" s="121" t="s">
        <v>110</v>
      </c>
      <c r="C190" s="143" t="s">
        <v>1194</v>
      </c>
      <c r="D190" s="116">
        <f t="shared" ref="D190:E193" si="10">D191</f>
        <v>80000</v>
      </c>
      <c r="E190" s="116">
        <f t="shared" si="10"/>
        <v>27792</v>
      </c>
      <c r="F190" s="117">
        <f t="shared" si="9"/>
        <v>52208</v>
      </c>
    </row>
    <row r="191" spans="1:44" s="4" customFormat="1" ht="33.75" x14ac:dyDescent="0.25">
      <c r="A191" s="264" t="s">
        <v>1199</v>
      </c>
      <c r="B191" s="121" t="s">
        <v>110</v>
      </c>
      <c r="C191" s="143" t="s">
        <v>1198</v>
      </c>
      <c r="D191" s="116">
        <f t="shared" si="10"/>
        <v>80000</v>
      </c>
      <c r="E191" s="116">
        <f t="shared" si="10"/>
        <v>27792</v>
      </c>
      <c r="F191" s="117">
        <f t="shared" si="9"/>
        <v>52208</v>
      </c>
    </row>
    <row r="192" spans="1:44" s="4" customFormat="1" ht="23.25" x14ac:dyDescent="0.25">
      <c r="A192" s="120" t="s">
        <v>113</v>
      </c>
      <c r="B192" s="124" t="s">
        <v>110</v>
      </c>
      <c r="C192" s="145" t="s">
        <v>1197</v>
      </c>
      <c r="D192" s="118">
        <f t="shared" si="10"/>
        <v>80000</v>
      </c>
      <c r="E192" s="118">
        <f t="shared" si="10"/>
        <v>27792</v>
      </c>
      <c r="F192" s="119">
        <f t="shared" si="9"/>
        <v>52208</v>
      </c>
    </row>
    <row r="193" spans="1:44" s="4" customFormat="1" ht="34.5" x14ac:dyDescent="0.25">
      <c r="A193" s="120" t="s">
        <v>1164</v>
      </c>
      <c r="B193" s="124" t="s">
        <v>110</v>
      </c>
      <c r="C193" s="145" t="s">
        <v>1196</v>
      </c>
      <c r="D193" s="118">
        <f t="shared" si="10"/>
        <v>80000</v>
      </c>
      <c r="E193" s="118">
        <f t="shared" si="10"/>
        <v>27792</v>
      </c>
      <c r="F193" s="119">
        <f t="shared" si="9"/>
        <v>52208</v>
      </c>
    </row>
    <row r="194" spans="1:44" s="4" customFormat="1" x14ac:dyDescent="0.25">
      <c r="A194" s="123" t="s">
        <v>1285</v>
      </c>
      <c r="B194" s="124" t="s">
        <v>110</v>
      </c>
      <c r="C194" s="145" t="s">
        <v>1195</v>
      </c>
      <c r="D194" s="118">
        <v>80000</v>
      </c>
      <c r="E194" s="125">
        <v>27792</v>
      </c>
      <c r="F194" s="119">
        <f t="shared" si="9"/>
        <v>52208</v>
      </c>
    </row>
    <row r="195" spans="1:44" s="422" customFormat="1" ht="57" hidden="1" customHeight="1" x14ac:dyDescent="0.25">
      <c r="A195" s="417" t="s">
        <v>318</v>
      </c>
      <c r="B195" s="418" t="s">
        <v>110</v>
      </c>
      <c r="C195" s="419" t="s">
        <v>1506</v>
      </c>
      <c r="D195" s="420">
        <f>D196</f>
        <v>0</v>
      </c>
      <c r="E195" s="420">
        <f>E196</f>
        <v>0</v>
      </c>
      <c r="F195" s="421" t="str">
        <f t="shared" si="9"/>
        <v>-</v>
      </c>
    </row>
    <row r="196" spans="1:44" s="422" customFormat="1" ht="48" hidden="1" customHeight="1" x14ac:dyDescent="0.25">
      <c r="A196" s="423" t="s">
        <v>1504</v>
      </c>
      <c r="B196" s="424"/>
      <c r="C196" s="425" t="s">
        <v>1495</v>
      </c>
      <c r="D196" s="426">
        <f>D197</f>
        <v>0</v>
      </c>
      <c r="E196" s="426">
        <f>E197</f>
        <v>0</v>
      </c>
      <c r="F196" s="427"/>
    </row>
    <row r="197" spans="1:44" s="422" customFormat="1" ht="72" hidden="1" customHeight="1" x14ac:dyDescent="0.25">
      <c r="A197" s="423" t="s">
        <v>117</v>
      </c>
      <c r="B197" s="424" t="s">
        <v>110</v>
      </c>
      <c r="C197" s="425" t="s">
        <v>1496</v>
      </c>
      <c r="D197" s="426">
        <f t="shared" ref="D197:E197" si="11">D198</f>
        <v>0</v>
      </c>
      <c r="E197" s="426">
        <f t="shared" si="11"/>
        <v>0</v>
      </c>
      <c r="F197" s="427" t="str">
        <f t="shared" si="9"/>
        <v>-</v>
      </c>
    </row>
    <row r="198" spans="1:44" s="422" customFormat="1" ht="23.25" hidden="1" x14ac:dyDescent="0.25">
      <c r="A198" s="423" t="s">
        <v>118</v>
      </c>
      <c r="B198" s="424" t="s">
        <v>110</v>
      </c>
      <c r="C198" s="425" t="s">
        <v>1497</v>
      </c>
      <c r="D198" s="426">
        <f>D199</f>
        <v>0</v>
      </c>
      <c r="E198" s="426">
        <f>E199</f>
        <v>0</v>
      </c>
      <c r="F198" s="427" t="str">
        <f t="shared" si="9"/>
        <v>-</v>
      </c>
    </row>
    <row r="199" spans="1:44" s="422" customFormat="1" ht="23.25" hidden="1" x14ac:dyDescent="0.25">
      <c r="A199" s="423" t="s">
        <v>1181</v>
      </c>
      <c r="B199" s="424" t="s">
        <v>110</v>
      </c>
      <c r="C199" s="425" t="s">
        <v>1498</v>
      </c>
      <c r="D199" s="426">
        <v>0</v>
      </c>
      <c r="E199" s="428">
        <v>0</v>
      </c>
      <c r="F199" s="427" t="str">
        <f t="shared" si="9"/>
        <v>-</v>
      </c>
    </row>
    <row r="200" spans="1:44" ht="48.75" customHeight="1" x14ac:dyDescent="0.25">
      <c r="A200" s="120" t="s">
        <v>361</v>
      </c>
      <c r="B200" s="121" t="s">
        <v>110</v>
      </c>
      <c r="C200" s="143" t="s">
        <v>362</v>
      </c>
      <c r="D200" s="116">
        <f t="shared" ref="D200:E202" si="12">D201</f>
        <v>6100</v>
      </c>
      <c r="E200" s="116">
        <f>E201</f>
        <v>3559</v>
      </c>
      <c r="F200" s="117">
        <f t="shared" si="9"/>
        <v>2541</v>
      </c>
      <c r="G200" s="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39" customHeight="1" x14ac:dyDescent="0.25">
      <c r="A201" s="123" t="s">
        <v>363</v>
      </c>
      <c r="B201" s="124" t="s">
        <v>110</v>
      </c>
      <c r="C201" s="145" t="s">
        <v>364</v>
      </c>
      <c r="D201" s="118">
        <f t="shared" si="12"/>
        <v>6100</v>
      </c>
      <c r="E201" s="118">
        <f t="shared" si="12"/>
        <v>3559</v>
      </c>
      <c r="F201" s="119">
        <f t="shared" si="9"/>
        <v>2541</v>
      </c>
      <c r="G201" s="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" customHeight="1" x14ac:dyDescent="0.25">
      <c r="A202" s="123" t="s">
        <v>122</v>
      </c>
      <c r="B202" s="124" t="s">
        <v>110</v>
      </c>
      <c r="C202" s="145" t="s">
        <v>365</v>
      </c>
      <c r="D202" s="118">
        <f t="shared" si="12"/>
        <v>6100</v>
      </c>
      <c r="E202" s="118">
        <f t="shared" si="12"/>
        <v>3559</v>
      </c>
      <c r="F202" s="119">
        <f t="shared" si="9"/>
        <v>2541</v>
      </c>
      <c r="G202" s="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5" customHeight="1" x14ac:dyDescent="0.25">
      <c r="A203" s="123" t="s">
        <v>123</v>
      </c>
      <c r="B203" s="124" t="s">
        <v>110</v>
      </c>
      <c r="C203" s="145" t="s">
        <v>366</v>
      </c>
      <c r="D203" s="118">
        <v>6100</v>
      </c>
      <c r="E203" s="125">
        <v>3559</v>
      </c>
      <c r="F203" s="119">
        <f t="shared" si="9"/>
        <v>2541</v>
      </c>
      <c r="G203" s="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23.25" x14ac:dyDescent="0.25">
      <c r="A204" s="120" t="s">
        <v>11</v>
      </c>
      <c r="B204" s="121" t="s">
        <v>110</v>
      </c>
      <c r="C204" s="143" t="s">
        <v>367</v>
      </c>
      <c r="D204" s="116">
        <f>D209+D205</f>
        <v>156000</v>
      </c>
      <c r="E204" s="116">
        <f>E209+E205</f>
        <v>6415.33</v>
      </c>
      <c r="F204" s="117">
        <f t="shared" si="9"/>
        <v>149584.67000000001</v>
      </c>
      <c r="G204" s="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22" customFormat="1" ht="13.5" customHeight="1" x14ac:dyDescent="0.25">
      <c r="A205" s="51" t="s">
        <v>255</v>
      </c>
      <c r="B205" s="121" t="s">
        <v>110</v>
      </c>
      <c r="C205" s="143" t="s">
        <v>1468</v>
      </c>
      <c r="D205" s="116">
        <f t="shared" ref="D205:E207" si="13">D206</f>
        <v>50000</v>
      </c>
      <c r="E205" s="116">
        <f t="shared" si="13"/>
        <v>0</v>
      </c>
      <c r="F205" s="117">
        <f t="shared" si="9"/>
        <v>50000</v>
      </c>
    </row>
    <row r="206" spans="1:44" s="4" customFormat="1" ht="13.5" customHeight="1" x14ac:dyDescent="0.25">
      <c r="A206" s="123" t="s">
        <v>120</v>
      </c>
      <c r="B206" s="124" t="s">
        <v>110</v>
      </c>
      <c r="C206" s="145" t="s">
        <v>1469</v>
      </c>
      <c r="D206" s="118">
        <f t="shared" si="13"/>
        <v>50000</v>
      </c>
      <c r="E206" s="118">
        <f t="shared" si="13"/>
        <v>0</v>
      </c>
      <c r="F206" s="119">
        <f t="shared" si="9"/>
        <v>50000</v>
      </c>
    </row>
    <row r="207" spans="1:44" s="4" customFormat="1" ht="12.75" customHeight="1" x14ac:dyDescent="0.25">
      <c r="A207" s="123" t="s">
        <v>256</v>
      </c>
      <c r="B207" s="124" t="s">
        <v>110</v>
      </c>
      <c r="C207" s="145" t="s">
        <v>1471</v>
      </c>
      <c r="D207" s="118">
        <f t="shared" si="13"/>
        <v>50000</v>
      </c>
      <c r="E207" s="118">
        <f t="shared" si="13"/>
        <v>0</v>
      </c>
      <c r="F207" s="119">
        <f t="shared" si="9"/>
        <v>50000</v>
      </c>
    </row>
    <row r="208" spans="1:44" s="4" customFormat="1" ht="12" customHeight="1" x14ac:dyDescent="0.25">
      <c r="A208" s="123" t="s">
        <v>1426</v>
      </c>
      <c r="B208" s="124" t="s">
        <v>110</v>
      </c>
      <c r="C208" s="145" t="s">
        <v>1470</v>
      </c>
      <c r="D208" s="118">
        <v>50000</v>
      </c>
      <c r="E208" s="125">
        <v>0</v>
      </c>
      <c r="F208" s="119">
        <f t="shared" si="9"/>
        <v>50000</v>
      </c>
    </row>
    <row r="209" spans="1:44" s="100" customFormat="1" ht="13.5" customHeight="1" x14ac:dyDescent="0.25">
      <c r="A209" s="51" t="s">
        <v>61</v>
      </c>
      <c r="B209" s="121" t="s">
        <v>110</v>
      </c>
      <c r="C209" s="143" t="s">
        <v>1080</v>
      </c>
      <c r="D209" s="116">
        <f t="shared" ref="D209:E210" si="14">D210</f>
        <v>106000</v>
      </c>
      <c r="E209" s="116">
        <f t="shared" si="14"/>
        <v>6415.33</v>
      </c>
      <c r="F209" s="117">
        <f t="shared" si="9"/>
        <v>99584.67</v>
      </c>
      <c r="G209" s="122"/>
    </row>
    <row r="210" spans="1:44" ht="13.5" customHeight="1" x14ac:dyDescent="0.25">
      <c r="A210" s="123" t="s">
        <v>120</v>
      </c>
      <c r="B210" s="124" t="s">
        <v>110</v>
      </c>
      <c r="C210" s="145" t="s">
        <v>1081</v>
      </c>
      <c r="D210" s="118">
        <f t="shared" si="14"/>
        <v>106000</v>
      </c>
      <c r="E210" s="118">
        <f t="shared" si="14"/>
        <v>6415.33</v>
      </c>
      <c r="F210" s="119">
        <f t="shared" si="9"/>
        <v>99584.67</v>
      </c>
      <c r="G210" s="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 customHeight="1" x14ac:dyDescent="0.25">
      <c r="A211" s="123" t="s">
        <v>121</v>
      </c>
      <c r="B211" s="124" t="s">
        <v>110</v>
      </c>
      <c r="C211" s="145" t="s">
        <v>1082</v>
      </c>
      <c r="D211" s="118">
        <f>D213+D214+D212</f>
        <v>106000</v>
      </c>
      <c r="E211" s="118">
        <f>E213+E214+E212</f>
        <v>6415.33</v>
      </c>
      <c r="F211" s="119">
        <f t="shared" si="9"/>
        <v>99584.67</v>
      </c>
      <c r="G211" s="18">
        <f>SUM(D211:E211)</f>
        <v>112415.33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27" customHeight="1" x14ac:dyDescent="0.25">
      <c r="A212" s="449" t="s">
        <v>1531</v>
      </c>
      <c r="B212" s="124" t="s">
        <v>110</v>
      </c>
      <c r="C212" s="145" t="s">
        <v>1507</v>
      </c>
      <c r="D212" s="118">
        <v>105000</v>
      </c>
      <c r="E212" s="125">
        <v>6415.33</v>
      </c>
      <c r="F212" s="119">
        <f t="shared" si="9"/>
        <v>98584.67</v>
      </c>
      <c r="G212" s="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422" customFormat="1" ht="12" hidden="1" customHeight="1" x14ac:dyDescent="0.25">
      <c r="A213" s="423" t="s">
        <v>1481</v>
      </c>
      <c r="B213" s="424" t="s">
        <v>110</v>
      </c>
      <c r="C213" s="425" t="s">
        <v>1474</v>
      </c>
      <c r="D213" s="426">
        <v>0</v>
      </c>
      <c r="E213" s="428">
        <v>0</v>
      </c>
      <c r="F213" s="427" t="str">
        <f t="shared" si="9"/>
        <v>-</v>
      </c>
    </row>
    <row r="214" spans="1:44" ht="12" customHeight="1" x14ac:dyDescent="0.25">
      <c r="A214" s="123" t="s">
        <v>158</v>
      </c>
      <c r="B214" s="124" t="s">
        <v>110</v>
      </c>
      <c r="C214" s="145" t="s">
        <v>1200</v>
      </c>
      <c r="D214" s="118">
        <v>1000</v>
      </c>
      <c r="E214" s="125">
        <v>0</v>
      </c>
      <c r="F214" s="119">
        <f t="shared" si="9"/>
        <v>1000</v>
      </c>
      <c r="G214" s="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114" customFormat="1" ht="12" hidden="1" customHeight="1" x14ac:dyDescent="0.25">
      <c r="A215" s="225" t="s">
        <v>1085</v>
      </c>
      <c r="B215" s="226" t="s">
        <v>110</v>
      </c>
      <c r="C215" s="227" t="s">
        <v>920</v>
      </c>
      <c r="D215" s="228">
        <f t="shared" ref="D215:E217" si="15">D216</f>
        <v>0</v>
      </c>
      <c r="E215" s="228">
        <f t="shared" si="15"/>
        <v>0</v>
      </c>
      <c r="F215" s="232" t="str">
        <f t="shared" si="9"/>
        <v>-</v>
      </c>
      <c r="G215" s="122"/>
    </row>
    <row r="216" spans="1:44" s="115" customFormat="1" ht="12" hidden="1" customHeight="1" x14ac:dyDescent="0.25">
      <c r="A216" s="208" t="s">
        <v>120</v>
      </c>
      <c r="B216" s="209" t="s">
        <v>110</v>
      </c>
      <c r="C216" s="229" t="s">
        <v>919</v>
      </c>
      <c r="D216" s="230">
        <f t="shared" si="15"/>
        <v>0</v>
      </c>
      <c r="E216" s="230">
        <f t="shared" si="15"/>
        <v>0</v>
      </c>
      <c r="F216" s="233" t="str">
        <f t="shared" si="9"/>
        <v>-</v>
      </c>
      <c r="G216" s="4"/>
    </row>
    <row r="217" spans="1:44" s="115" customFormat="1" ht="13.5" hidden="1" customHeight="1" x14ac:dyDescent="0.25">
      <c r="A217" s="208" t="s">
        <v>121</v>
      </c>
      <c r="B217" s="209" t="s">
        <v>110</v>
      </c>
      <c r="C217" s="229" t="s">
        <v>918</v>
      </c>
      <c r="D217" s="230">
        <f t="shared" si="15"/>
        <v>0</v>
      </c>
      <c r="E217" s="230">
        <f t="shared" si="15"/>
        <v>0</v>
      </c>
      <c r="F217" s="233" t="str">
        <f t="shared" si="9"/>
        <v>-</v>
      </c>
      <c r="G217" s="4"/>
    </row>
    <row r="218" spans="1:44" s="115" customFormat="1" ht="12.75" hidden="1" customHeight="1" x14ac:dyDescent="0.25">
      <c r="A218" s="208" t="s">
        <v>158</v>
      </c>
      <c r="B218" s="209" t="s">
        <v>110</v>
      </c>
      <c r="C218" s="229" t="s">
        <v>917</v>
      </c>
      <c r="D218" s="230">
        <v>0</v>
      </c>
      <c r="E218" s="231">
        <v>0</v>
      </c>
      <c r="F218" s="233" t="str">
        <f t="shared" si="9"/>
        <v>-</v>
      </c>
      <c r="G218" s="4"/>
    </row>
    <row r="219" spans="1:44" s="100" customFormat="1" ht="36" customHeight="1" x14ac:dyDescent="0.25">
      <c r="A219" s="120" t="s">
        <v>124</v>
      </c>
      <c r="B219" s="121" t="s">
        <v>110</v>
      </c>
      <c r="C219" s="143" t="s">
        <v>369</v>
      </c>
      <c r="D219" s="116">
        <f t="shared" ref="D219:E221" si="16">D220</f>
        <v>856200</v>
      </c>
      <c r="E219" s="116">
        <f t="shared" si="16"/>
        <v>499448</v>
      </c>
      <c r="F219" s="117">
        <f t="shared" si="9"/>
        <v>356752</v>
      </c>
      <c r="G219" s="122"/>
    </row>
    <row r="220" spans="1:44" s="100" customFormat="1" ht="23.25" x14ac:dyDescent="0.25">
      <c r="A220" s="120" t="s">
        <v>341</v>
      </c>
      <c r="B220" s="121" t="s">
        <v>110</v>
      </c>
      <c r="C220" s="143" t="s">
        <v>370</v>
      </c>
      <c r="D220" s="116">
        <f t="shared" si="16"/>
        <v>856200</v>
      </c>
      <c r="E220" s="116">
        <f t="shared" si="16"/>
        <v>499448</v>
      </c>
      <c r="F220" s="117">
        <f t="shared" si="9"/>
        <v>356752</v>
      </c>
      <c r="G220" s="122"/>
    </row>
    <row r="221" spans="1:44" s="100" customFormat="1" ht="23.25" x14ac:dyDescent="0.25">
      <c r="A221" s="120" t="s">
        <v>111</v>
      </c>
      <c r="B221" s="121" t="s">
        <v>110</v>
      </c>
      <c r="C221" s="143" t="s">
        <v>371</v>
      </c>
      <c r="D221" s="116">
        <f t="shared" si="16"/>
        <v>856200</v>
      </c>
      <c r="E221" s="116">
        <f t="shared" si="16"/>
        <v>499448</v>
      </c>
      <c r="F221" s="117">
        <f t="shared" si="9"/>
        <v>356752</v>
      </c>
      <c r="G221" s="122"/>
    </row>
    <row r="222" spans="1:44" s="100" customFormat="1" ht="47.25" customHeight="1" x14ac:dyDescent="0.25">
      <c r="A222" s="120" t="s">
        <v>361</v>
      </c>
      <c r="B222" s="121" t="s">
        <v>110</v>
      </c>
      <c r="C222" s="143" t="s">
        <v>372</v>
      </c>
      <c r="D222" s="116">
        <f>D223+D226+D229</f>
        <v>856200</v>
      </c>
      <c r="E222" s="116">
        <f>E223+E226+E229</f>
        <v>499448</v>
      </c>
      <c r="F222" s="117">
        <f t="shared" si="9"/>
        <v>356752</v>
      </c>
      <c r="G222" s="122"/>
    </row>
    <row r="223" spans="1:44" ht="38.25" customHeight="1" x14ac:dyDescent="0.25">
      <c r="A223" s="123" t="s">
        <v>373</v>
      </c>
      <c r="B223" s="124" t="s">
        <v>110</v>
      </c>
      <c r="C223" s="145" t="s">
        <v>374</v>
      </c>
      <c r="D223" s="118">
        <f>D224</f>
        <v>685000</v>
      </c>
      <c r="E223" s="118">
        <f>E224</f>
        <v>399582</v>
      </c>
      <c r="F223" s="119">
        <f t="shared" si="9"/>
        <v>285418</v>
      </c>
      <c r="G223" s="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x14ac:dyDescent="0.25">
      <c r="A224" s="123" t="s">
        <v>122</v>
      </c>
      <c r="B224" s="124" t="s">
        <v>110</v>
      </c>
      <c r="C224" s="145" t="s">
        <v>375</v>
      </c>
      <c r="D224" s="118">
        <f>D225</f>
        <v>685000</v>
      </c>
      <c r="E224" s="118">
        <f>E225</f>
        <v>399582</v>
      </c>
      <c r="F224" s="119">
        <f t="shared" si="9"/>
        <v>285418</v>
      </c>
      <c r="G224" s="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x14ac:dyDescent="0.25">
      <c r="A225" s="123" t="s">
        <v>123</v>
      </c>
      <c r="B225" s="124" t="s">
        <v>110</v>
      </c>
      <c r="C225" s="145" t="s">
        <v>376</v>
      </c>
      <c r="D225" s="118">
        <v>685000</v>
      </c>
      <c r="E225" s="125">
        <v>399582</v>
      </c>
      <c r="F225" s="119">
        <f t="shared" si="9"/>
        <v>285418</v>
      </c>
      <c r="G225" s="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34.5" x14ac:dyDescent="0.25">
      <c r="A226" s="123" t="s">
        <v>377</v>
      </c>
      <c r="B226" s="124" t="s">
        <v>110</v>
      </c>
      <c r="C226" s="145" t="s">
        <v>378</v>
      </c>
      <c r="D226" s="118">
        <f>D227</f>
        <v>171200</v>
      </c>
      <c r="E226" s="118">
        <f>E227</f>
        <v>99866</v>
      </c>
      <c r="F226" s="119">
        <f t="shared" si="9"/>
        <v>71334</v>
      </c>
      <c r="G226" s="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3.5" customHeight="1" x14ac:dyDescent="0.25">
      <c r="A227" s="123" t="s">
        <v>122</v>
      </c>
      <c r="B227" s="124" t="s">
        <v>110</v>
      </c>
      <c r="C227" s="145" t="s">
        <v>379</v>
      </c>
      <c r="D227" s="118">
        <f>D228</f>
        <v>171200</v>
      </c>
      <c r="E227" s="118">
        <f>E228</f>
        <v>99866</v>
      </c>
      <c r="F227" s="119">
        <f t="shared" si="9"/>
        <v>71334</v>
      </c>
      <c r="G227" s="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 customHeight="1" x14ac:dyDescent="0.25">
      <c r="A228" s="123" t="s">
        <v>123</v>
      </c>
      <c r="B228" s="124" t="s">
        <v>110</v>
      </c>
      <c r="C228" s="145" t="s">
        <v>380</v>
      </c>
      <c r="D228" s="118">
        <v>171200</v>
      </c>
      <c r="E228" s="125">
        <v>99866</v>
      </c>
      <c r="F228" s="119">
        <f t="shared" si="9"/>
        <v>71334</v>
      </c>
      <c r="G228" s="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115" customFormat="1" ht="34.5" hidden="1" x14ac:dyDescent="0.25">
      <c r="A229" s="208" t="s">
        <v>905</v>
      </c>
      <c r="B229" s="209" t="s">
        <v>110</v>
      </c>
      <c r="C229" s="229" t="s">
        <v>1396</v>
      </c>
      <c r="D229" s="230">
        <f t="shared" ref="D229:E230" si="17">D230</f>
        <v>0</v>
      </c>
      <c r="E229" s="230">
        <f t="shared" si="17"/>
        <v>0</v>
      </c>
      <c r="F229" s="233" t="str">
        <f t="shared" si="9"/>
        <v>-</v>
      </c>
    </row>
    <row r="230" spans="1:44" s="115" customFormat="1" ht="11.25" hidden="1" customHeight="1" x14ac:dyDescent="0.25">
      <c r="A230" s="208" t="s">
        <v>122</v>
      </c>
      <c r="B230" s="209" t="s">
        <v>110</v>
      </c>
      <c r="C230" s="229" t="s">
        <v>1397</v>
      </c>
      <c r="D230" s="230">
        <f t="shared" si="17"/>
        <v>0</v>
      </c>
      <c r="E230" s="230">
        <f t="shared" si="17"/>
        <v>0</v>
      </c>
      <c r="F230" s="233" t="str">
        <f t="shared" si="9"/>
        <v>-</v>
      </c>
    </row>
    <row r="231" spans="1:44" s="115" customFormat="1" ht="11.25" hidden="1" customHeight="1" x14ac:dyDescent="0.25">
      <c r="A231" s="208" t="s">
        <v>123</v>
      </c>
      <c r="B231" s="209" t="s">
        <v>110</v>
      </c>
      <c r="C231" s="229" t="s">
        <v>1398</v>
      </c>
      <c r="D231" s="230">
        <v>0</v>
      </c>
      <c r="E231" s="231">
        <v>0</v>
      </c>
      <c r="F231" s="233" t="str">
        <f t="shared" si="9"/>
        <v>-</v>
      </c>
    </row>
    <row r="232" spans="1:44" s="182" customFormat="1" ht="17.25" hidden="1" customHeight="1" x14ac:dyDescent="0.25">
      <c r="A232" s="364" t="s">
        <v>1369</v>
      </c>
      <c r="B232" s="352" t="s">
        <v>110</v>
      </c>
      <c r="C232" s="353" t="s">
        <v>1348</v>
      </c>
      <c r="D232" s="357">
        <f t="shared" ref="D232:E233" si="18">D233</f>
        <v>0</v>
      </c>
      <c r="E232" s="357">
        <f t="shared" si="18"/>
        <v>0</v>
      </c>
      <c r="F232" s="358" t="str">
        <f t="shared" si="9"/>
        <v>-</v>
      </c>
    </row>
    <row r="233" spans="1:44" s="182" customFormat="1" ht="23.25" hidden="1" x14ac:dyDescent="0.25">
      <c r="A233" s="364" t="s">
        <v>341</v>
      </c>
      <c r="B233" s="352" t="s">
        <v>110</v>
      </c>
      <c r="C233" s="353" t="s">
        <v>1350</v>
      </c>
      <c r="D233" s="357">
        <f t="shared" si="18"/>
        <v>0</v>
      </c>
      <c r="E233" s="357">
        <f t="shared" si="18"/>
        <v>0</v>
      </c>
      <c r="F233" s="358" t="str">
        <f t="shared" si="9"/>
        <v>-</v>
      </c>
    </row>
    <row r="234" spans="1:44" s="182" customFormat="1" ht="23.25" hidden="1" x14ac:dyDescent="0.25">
      <c r="A234" s="364" t="s">
        <v>111</v>
      </c>
      <c r="B234" s="352" t="s">
        <v>110</v>
      </c>
      <c r="C234" s="353" t="s">
        <v>1349</v>
      </c>
      <c r="D234" s="357">
        <f>D235</f>
        <v>0</v>
      </c>
      <c r="E234" s="357">
        <f>E235</f>
        <v>0</v>
      </c>
      <c r="F234" s="358" t="str">
        <f t="shared" si="9"/>
        <v>-</v>
      </c>
    </row>
    <row r="235" spans="1:44" s="181" customFormat="1" hidden="1" x14ac:dyDescent="0.25">
      <c r="A235" s="361" t="s">
        <v>112</v>
      </c>
      <c r="B235" s="354" t="s">
        <v>110</v>
      </c>
      <c r="C235" s="355" t="s">
        <v>1467</v>
      </c>
      <c r="D235" s="359">
        <f>D237</f>
        <v>0</v>
      </c>
      <c r="E235" s="359">
        <f>E237</f>
        <v>0</v>
      </c>
      <c r="F235" s="360" t="str">
        <f t="shared" si="9"/>
        <v>-</v>
      </c>
    </row>
    <row r="236" spans="1:44" s="181" customFormat="1" hidden="1" x14ac:dyDescent="0.25">
      <c r="A236" s="361" t="s">
        <v>1473</v>
      </c>
      <c r="B236" s="354" t="s">
        <v>110</v>
      </c>
      <c r="C236" s="355" t="s">
        <v>1472</v>
      </c>
      <c r="D236" s="359">
        <f>D238</f>
        <v>0</v>
      </c>
      <c r="E236" s="359">
        <f>E238</f>
        <v>0</v>
      </c>
      <c r="F236" s="360" t="str">
        <f t="shared" si="9"/>
        <v>-</v>
      </c>
    </row>
    <row r="237" spans="1:44" s="181" customFormat="1" ht="18" hidden="1" customHeight="1" x14ac:dyDescent="0.25">
      <c r="A237" s="361" t="s">
        <v>120</v>
      </c>
      <c r="B237" s="354" t="s">
        <v>110</v>
      </c>
      <c r="C237" s="355" t="s">
        <v>1456</v>
      </c>
      <c r="D237" s="359">
        <f t="shared" ref="D237:E237" si="19">D238</f>
        <v>0</v>
      </c>
      <c r="E237" s="359">
        <f t="shared" si="19"/>
        <v>0</v>
      </c>
      <c r="F237" s="360" t="str">
        <f t="shared" si="9"/>
        <v>-</v>
      </c>
    </row>
    <row r="238" spans="1:44" s="181" customFormat="1" hidden="1" x14ac:dyDescent="0.25">
      <c r="A238" s="361" t="s">
        <v>1458</v>
      </c>
      <c r="B238" s="354" t="s">
        <v>110</v>
      </c>
      <c r="C238" s="355" t="s">
        <v>1457</v>
      </c>
      <c r="D238" s="359">
        <v>0</v>
      </c>
      <c r="E238" s="363">
        <v>0</v>
      </c>
      <c r="F238" s="360" t="str">
        <f t="shared" si="9"/>
        <v>-</v>
      </c>
    </row>
    <row r="239" spans="1:44" s="122" customFormat="1" x14ac:dyDescent="0.25">
      <c r="A239" s="429" t="s">
        <v>1025</v>
      </c>
      <c r="B239" s="121" t="s">
        <v>110</v>
      </c>
      <c r="C239" s="143" t="s">
        <v>921</v>
      </c>
      <c r="D239" s="116">
        <f t="shared" ref="D239:E244" si="20">D240</f>
        <v>2056800</v>
      </c>
      <c r="E239" s="116">
        <f t="shared" si="20"/>
        <v>0</v>
      </c>
      <c r="F239" s="117">
        <f t="shared" si="9"/>
        <v>2056800</v>
      </c>
    </row>
    <row r="240" spans="1:44" s="122" customFormat="1" ht="23.25" x14ac:dyDescent="0.25">
      <c r="A240" s="120" t="s">
        <v>341</v>
      </c>
      <c r="B240" s="121" t="s">
        <v>110</v>
      </c>
      <c r="C240" s="143" t="s">
        <v>922</v>
      </c>
      <c r="D240" s="116">
        <f t="shared" si="20"/>
        <v>2056800</v>
      </c>
      <c r="E240" s="116">
        <f t="shared" si="20"/>
        <v>0</v>
      </c>
      <c r="F240" s="117">
        <f t="shared" si="9"/>
        <v>2056800</v>
      </c>
    </row>
    <row r="241" spans="1:44" s="122" customFormat="1" ht="23.25" x14ac:dyDescent="0.25">
      <c r="A241" s="120" t="s">
        <v>111</v>
      </c>
      <c r="B241" s="121" t="s">
        <v>110</v>
      </c>
      <c r="C241" s="143" t="s">
        <v>923</v>
      </c>
      <c r="D241" s="116">
        <f t="shared" si="20"/>
        <v>2056800</v>
      </c>
      <c r="E241" s="116">
        <f t="shared" si="20"/>
        <v>0</v>
      </c>
      <c r="F241" s="117">
        <f t="shared" si="9"/>
        <v>2056800</v>
      </c>
    </row>
    <row r="242" spans="1:44" s="4" customFormat="1" ht="23.25" x14ac:dyDescent="0.25">
      <c r="A242" s="123" t="s">
        <v>11</v>
      </c>
      <c r="B242" s="124" t="s">
        <v>110</v>
      </c>
      <c r="C242" s="144" t="s">
        <v>924</v>
      </c>
      <c r="D242" s="118">
        <f t="shared" si="20"/>
        <v>2056800</v>
      </c>
      <c r="E242" s="118">
        <f t="shared" si="20"/>
        <v>0</v>
      </c>
      <c r="F242" s="119">
        <f t="shared" si="9"/>
        <v>2056800</v>
      </c>
    </row>
    <row r="243" spans="1:44" s="4" customFormat="1" x14ac:dyDescent="0.25">
      <c r="A243" s="126" t="s">
        <v>1026</v>
      </c>
      <c r="B243" s="124" t="s">
        <v>110</v>
      </c>
      <c r="C243" s="144" t="s">
        <v>925</v>
      </c>
      <c r="D243" s="118">
        <f t="shared" si="20"/>
        <v>2056800</v>
      </c>
      <c r="E243" s="118">
        <f t="shared" si="20"/>
        <v>0</v>
      </c>
      <c r="F243" s="119">
        <f t="shared" si="9"/>
        <v>2056800</v>
      </c>
    </row>
    <row r="244" spans="1:44" s="4" customFormat="1" x14ac:dyDescent="0.25">
      <c r="A244" s="126" t="s">
        <v>120</v>
      </c>
      <c r="B244" s="124" t="s">
        <v>110</v>
      </c>
      <c r="C244" s="144" t="s">
        <v>926</v>
      </c>
      <c r="D244" s="118">
        <f t="shared" si="20"/>
        <v>2056800</v>
      </c>
      <c r="E244" s="118">
        <f t="shared" si="20"/>
        <v>0</v>
      </c>
      <c r="F244" s="119">
        <f t="shared" si="9"/>
        <v>2056800</v>
      </c>
    </row>
    <row r="245" spans="1:44" s="4" customFormat="1" x14ac:dyDescent="0.25">
      <c r="A245" s="126" t="s">
        <v>1027</v>
      </c>
      <c r="B245" s="124" t="s">
        <v>110</v>
      </c>
      <c r="C245" s="144" t="s">
        <v>927</v>
      </c>
      <c r="D245" s="118">
        <v>2056800</v>
      </c>
      <c r="E245" s="118">
        <v>0</v>
      </c>
      <c r="F245" s="119">
        <f t="shared" si="9"/>
        <v>2056800</v>
      </c>
    </row>
    <row r="246" spans="1:44" s="122" customFormat="1" x14ac:dyDescent="0.25">
      <c r="A246" s="120" t="s">
        <v>125</v>
      </c>
      <c r="B246" s="121" t="s">
        <v>110</v>
      </c>
      <c r="C246" s="143" t="s">
        <v>381</v>
      </c>
      <c r="D246" s="116">
        <f>D247+D268</f>
        <v>6597415</v>
      </c>
      <c r="E246" s="116">
        <f>E247+E268</f>
        <v>3198289.42</v>
      </c>
      <c r="F246" s="117">
        <f t="shared" si="9"/>
        <v>3399125.58</v>
      </c>
    </row>
    <row r="247" spans="1:44" s="100" customFormat="1" ht="48" customHeight="1" x14ac:dyDescent="0.25">
      <c r="A247" s="120" t="s">
        <v>1346</v>
      </c>
      <c r="B247" s="121" t="s">
        <v>110</v>
      </c>
      <c r="C247" s="143" t="s">
        <v>382</v>
      </c>
      <c r="D247" s="116">
        <f>D248+D262</f>
        <v>1734400</v>
      </c>
      <c r="E247" s="116">
        <f>E248+E262</f>
        <v>504520</v>
      </c>
      <c r="F247" s="117">
        <f t="shared" si="9"/>
        <v>1229880</v>
      </c>
      <c r="G247" s="122"/>
    </row>
    <row r="248" spans="1:44" s="100" customFormat="1" ht="23.25" x14ac:dyDescent="0.25">
      <c r="A248" s="120" t="s">
        <v>247</v>
      </c>
      <c r="B248" s="121" t="s">
        <v>110</v>
      </c>
      <c r="C248" s="143" t="s">
        <v>383</v>
      </c>
      <c r="D248" s="116">
        <f>D249</f>
        <v>1684400</v>
      </c>
      <c r="E248" s="116">
        <f>E249</f>
        <v>504520</v>
      </c>
      <c r="F248" s="117">
        <f t="shared" si="9"/>
        <v>1179880</v>
      </c>
      <c r="G248" s="122"/>
    </row>
    <row r="249" spans="1:44" x14ac:dyDescent="0.25">
      <c r="A249" s="123" t="s">
        <v>112</v>
      </c>
      <c r="B249" s="124" t="s">
        <v>110</v>
      </c>
      <c r="C249" s="145" t="s">
        <v>384</v>
      </c>
      <c r="D249" s="118">
        <f>D250+D254+D258</f>
        <v>1684400</v>
      </c>
      <c r="E249" s="118">
        <f>E250+E254+E258</f>
        <v>504520</v>
      </c>
      <c r="F249" s="119">
        <f t="shared" si="9"/>
        <v>1179880</v>
      </c>
      <c r="G249" s="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23.25" x14ac:dyDescent="0.25">
      <c r="A250" s="123" t="s">
        <v>126</v>
      </c>
      <c r="B250" s="124" t="s">
        <v>110</v>
      </c>
      <c r="C250" s="145" t="s">
        <v>385</v>
      </c>
      <c r="D250" s="118">
        <f t="shared" ref="D250:E252" si="21">D251</f>
        <v>1300000</v>
      </c>
      <c r="E250" s="118">
        <f t="shared" si="21"/>
        <v>326350</v>
      </c>
      <c r="F250" s="119">
        <f t="shared" si="9"/>
        <v>973650</v>
      </c>
      <c r="G250" s="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23.25" x14ac:dyDescent="0.25">
      <c r="A251" s="123" t="s">
        <v>113</v>
      </c>
      <c r="B251" s="124" t="s">
        <v>110</v>
      </c>
      <c r="C251" s="145" t="s">
        <v>386</v>
      </c>
      <c r="D251" s="118">
        <f t="shared" si="21"/>
        <v>1300000</v>
      </c>
      <c r="E251" s="118">
        <f t="shared" si="21"/>
        <v>326350</v>
      </c>
      <c r="F251" s="119">
        <f t="shared" si="9"/>
        <v>973650</v>
      </c>
      <c r="G251" s="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27" customHeight="1" x14ac:dyDescent="0.25">
      <c r="A252" s="123" t="s">
        <v>1164</v>
      </c>
      <c r="B252" s="124" t="s">
        <v>110</v>
      </c>
      <c r="C252" s="145" t="s">
        <v>387</v>
      </c>
      <c r="D252" s="118">
        <f t="shared" si="21"/>
        <v>1300000</v>
      </c>
      <c r="E252" s="118">
        <f t="shared" si="21"/>
        <v>326350</v>
      </c>
      <c r="F252" s="119">
        <f t="shared" si="9"/>
        <v>973650</v>
      </c>
      <c r="G252" s="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x14ac:dyDescent="0.25">
      <c r="A253" s="123" t="s">
        <v>1285</v>
      </c>
      <c r="B253" s="124" t="s">
        <v>110</v>
      </c>
      <c r="C253" s="145" t="s">
        <v>388</v>
      </c>
      <c r="D253" s="118">
        <v>1300000</v>
      </c>
      <c r="E253" s="125">
        <v>326350</v>
      </c>
      <c r="F253" s="119">
        <f t="shared" si="9"/>
        <v>973650</v>
      </c>
      <c r="G253" s="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23.25" x14ac:dyDescent="0.25">
      <c r="A254" s="123" t="s">
        <v>128</v>
      </c>
      <c r="B254" s="124" t="s">
        <v>110</v>
      </c>
      <c r="C254" s="145" t="s">
        <v>389</v>
      </c>
      <c r="D254" s="118">
        <f t="shared" ref="D254:E256" si="22">D255</f>
        <v>100000</v>
      </c>
      <c r="E254" s="118">
        <f>E255</f>
        <v>40170</v>
      </c>
      <c r="F254" s="119">
        <f t="shared" si="9"/>
        <v>59830</v>
      </c>
      <c r="G254" s="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23.25" x14ac:dyDescent="0.25">
      <c r="A255" s="123" t="s">
        <v>113</v>
      </c>
      <c r="B255" s="124" t="s">
        <v>110</v>
      </c>
      <c r="C255" s="145" t="s">
        <v>390</v>
      </c>
      <c r="D255" s="118">
        <f t="shared" si="22"/>
        <v>100000</v>
      </c>
      <c r="E255" s="118">
        <f t="shared" si="22"/>
        <v>40170</v>
      </c>
      <c r="F255" s="119">
        <f t="shared" si="9"/>
        <v>59830</v>
      </c>
      <c r="G255" s="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26.25" customHeight="1" x14ac:dyDescent="0.25">
      <c r="A256" s="123" t="s">
        <v>1164</v>
      </c>
      <c r="B256" s="124" t="s">
        <v>110</v>
      </c>
      <c r="C256" s="145" t="s">
        <v>391</v>
      </c>
      <c r="D256" s="118">
        <f t="shared" si="22"/>
        <v>100000</v>
      </c>
      <c r="E256" s="118">
        <f t="shared" si="22"/>
        <v>40170</v>
      </c>
      <c r="F256" s="119">
        <f t="shared" si="9"/>
        <v>59830</v>
      </c>
      <c r="G256" s="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x14ac:dyDescent="0.25">
      <c r="A257" s="123" t="s">
        <v>1285</v>
      </c>
      <c r="B257" s="124" t="s">
        <v>110</v>
      </c>
      <c r="C257" s="145" t="s">
        <v>392</v>
      </c>
      <c r="D257" s="118">
        <v>100000</v>
      </c>
      <c r="E257" s="125">
        <v>40170</v>
      </c>
      <c r="F257" s="119">
        <f t="shared" si="9"/>
        <v>59830</v>
      </c>
      <c r="G257" s="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4.25" customHeight="1" x14ac:dyDescent="0.25">
      <c r="A258" s="123" t="s">
        <v>129</v>
      </c>
      <c r="B258" s="124" t="s">
        <v>110</v>
      </c>
      <c r="C258" s="145" t="s">
        <v>393</v>
      </c>
      <c r="D258" s="118">
        <f t="shared" ref="D258:E259" si="23">D259</f>
        <v>284400</v>
      </c>
      <c r="E258" s="118">
        <f t="shared" si="23"/>
        <v>138000</v>
      </c>
      <c r="F258" s="119">
        <f t="shared" si="9"/>
        <v>146400</v>
      </c>
      <c r="G258" s="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23.25" x14ac:dyDescent="0.25">
      <c r="A259" s="123" t="s">
        <v>113</v>
      </c>
      <c r="B259" s="124" t="s">
        <v>110</v>
      </c>
      <c r="C259" s="145" t="s">
        <v>394</v>
      </c>
      <c r="D259" s="118">
        <f t="shared" si="23"/>
        <v>284400</v>
      </c>
      <c r="E259" s="118">
        <f t="shared" si="23"/>
        <v>138000</v>
      </c>
      <c r="F259" s="119">
        <f t="shared" si="9"/>
        <v>146400</v>
      </c>
      <c r="G259" s="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26.25" customHeight="1" x14ac:dyDescent="0.25">
      <c r="A260" s="123" t="s">
        <v>1164</v>
      </c>
      <c r="B260" s="124" t="s">
        <v>110</v>
      </c>
      <c r="C260" s="145" t="s">
        <v>395</v>
      </c>
      <c r="D260" s="118">
        <f>D261</f>
        <v>284400</v>
      </c>
      <c r="E260" s="118">
        <f>E261</f>
        <v>138000</v>
      </c>
      <c r="F260" s="119">
        <f t="shared" si="9"/>
        <v>146400</v>
      </c>
      <c r="G260" s="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x14ac:dyDescent="0.25">
      <c r="A261" s="123" t="s">
        <v>1285</v>
      </c>
      <c r="B261" s="124" t="s">
        <v>110</v>
      </c>
      <c r="C261" s="145" t="s">
        <v>396</v>
      </c>
      <c r="D261" s="118">
        <v>284400</v>
      </c>
      <c r="E261" s="125">
        <v>138000</v>
      </c>
      <c r="F261" s="119">
        <f t="shared" si="9"/>
        <v>146400</v>
      </c>
      <c r="G261" s="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45.75" x14ac:dyDescent="0.25">
      <c r="A262" s="120" t="s">
        <v>397</v>
      </c>
      <c r="B262" s="121" t="s">
        <v>110</v>
      </c>
      <c r="C262" s="143" t="s">
        <v>398</v>
      </c>
      <c r="D262" s="116">
        <f t="shared" ref="D262:E266" si="24">D263</f>
        <v>50000</v>
      </c>
      <c r="E262" s="116">
        <f t="shared" si="24"/>
        <v>0</v>
      </c>
      <c r="F262" s="117">
        <f t="shared" si="9"/>
        <v>50000</v>
      </c>
      <c r="G262" s="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x14ac:dyDescent="0.25">
      <c r="A263" s="128" t="s">
        <v>112</v>
      </c>
      <c r="B263" s="124" t="s">
        <v>110</v>
      </c>
      <c r="C263" s="145" t="s">
        <v>399</v>
      </c>
      <c r="D263" s="118">
        <f t="shared" si="24"/>
        <v>50000</v>
      </c>
      <c r="E263" s="118">
        <f t="shared" si="24"/>
        <v>0</v>
      </c>
      <c r="F263" s="119">
        <f t="shared" si="9"/>
        <v>50000</v>
      </c>
      <c r="G263" s="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82.5" customHeight="1" x14ac:dyDescent="0.25">
      <c r="A264" s="158" t="s">
        <v>159</v>
      </c>
      <c r="B264" s="124" t="s">
        <v>110</v>
      </c>
      <c r="C264" s="145" t="s">
        <v>400</v>
      </c>
      <c r="D264" s="118">
        <f t="shared" si="24"/>
        <v>50000</v>
      </c>
      <c r="E264" s="118">
        <f t="shared" si="24"/>
        <v>0</v>
      </c>
      <c r="F264" s="119">
        <f t="shared" si="9"/>
        <v>50000</v>
      </c>
      <c r="G264" s="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23.25" x14ac:dyDescent="0.25">
      <c r="A265" s="123" t="s">
        <v>113</v>
      </c>
      <c r="B265" s="124" t="s">
        <v>110</v>
      </c>
      <c r="C265" s="145" t="s">
        <v>401</v>
      </c>
      <c r="D265" s="118">
        <f t="shared" si="24"/>
        <v>50000</v>
      </c>
      <c r="E265" s="118">
        <f t="shared" si="24"/>
        <v>0</v>
      </c>
      <c r="F265" s="119">
        <f t="shared" si="9"/>
        <v>50000</v>
      </c>
      <c r="G265" s="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30" customHeight="1" x14ac:dyDescent="0.25">
      <c r="A266" s="123" t="s">
        <v>1164</v>
      </c>
      <c r="B266" s="124" t="s">
        <v>110</v>
      </c>
      <c r="C266" s="145" t="s">
        <v>402</v>
      </c>
      <c r="D266" s="118">
        <f t="shared" si="24"/>
        <v>50000</v>
      </c>
      <c r="E266" s="118">
        <f t="shared" si="24"/>
        <v>0</v>
      </c>
      <c r="F266" s="119">
        <f t="shared" si="9"/>
        <v>50000</v>
      </c>
      <c r="G266" s="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x14ac:dyDescent="0.25">
      <c r="A267" s="123" t="s">
        <v>1285</v>
      </c>
      <c r="B267" s="124" t="s">
        <v>110</v>
      </c>
      <c r="C267" s="145" t="s">
        <v>403</v>
      </c>
      <c r="D267" s="118">
        <v>50000</v>
      </c>
      <c r="E267" s="125">
        <v>0</v>
      </c>
      <c r="F267" s="119">
        <f t="shared" ref="F267:F347" si="25">IF(OR(D267="-",E267=D267),"-",D267-IF(E267="-",0,E267))</f>
        <v>50000</v>
      </c>
      <c r="G267" s="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100" customFormat="1" ht="29.25" customHeight="1" x14ac:dyDescent="0.25">
      <c r="A268" s="120" t="s">
        <v>341</v>
      </c>
      <c r="B268" s="121" t="s">
        <v>110</v>
      </c>
      <c r="C268" s="143" t="s">
        <v>404</v>
      </c>
      <c r="D268" s="116">
        <f>D269</f>
        <v>4863015</v>
      </c>
      <c r="E268" s="116">
        <f>E269</f>
        <v>2693769.42</v>
      </c>
      <c r="F268" s="117">
        <f t="shared" si="25"/>
        <v>2169245.58</v>
      </c>
      <c r="G268" s="122"/>
    </row>
    <row r="269" spans="1:44" s="100" customFormat="1" ht="23.25" x14ac:dyDescent="0.25">
      <c r="A269" s="120" t="s">
        <v>111</v>
      </c>
      <c r="B269" s="121" t="s">
        <v>110</v>
      </c>
      <c r="C269" s="143" t="s">
        <v>405</v>
      </c>
      <c r="D269" s="116">
        <f>D270+D287+D294+D299</f>
        <v>4863015</v>
      </c>
      <c r="E269" s="116">
        <f>E270+E287+E294+E299</f>
        <v>2693769.42</v>
      </c>
      <c r="F269" s="117">
        <f t="shared" si="25"/>
        <v>2169245.58</v>
      </c>
      <c r="G269" s="122"/>
    </row>
    <row r="270" spans="1:44" s="122" customFormat="1" x14ac:dyDescent="0.25">
      <c r="A270" s="120" t="s">
        <v>112</v>
      </c>
      <c r="B270" s="121" t="s">
        <v>110</v>
      </c>
      <c r="C270" s="143" t="s">
        <v>406</v>
      </c>
      <c r="D270" s="116">
        <f>D271+D275+D279+D283</f>
        <v>330700</v>
      </c>
      <c r="E270" s="116">
        <f>E271+E275+E279+E283</f>
        <v>29079.42</v>
      </c>
      <c r="F270" s="117">
        <f t="shared" si="25"/>
        <v>301620.58</v>
      </c>
    </row>
    <row r="271" spans="1:44" s="4" customFormat="1" hidden="1" x14ac:dyDescent="0.25">
      <c r="A271" s="297" t="s">
        <v>1320</v>
      </c>
      <c r="B271" s="298" t="s">
        <v>110</v>
      </c>
      <c r="C271" s="299" t="s">
        <v>1321</v>
      </c>
      <c r="D271" s="300">
        <f t="shared" ref="D271:E273" si="26">D272</f>
        <v>0</v>
      </c>
      <c r="E271" s="300">
        <f t="shared" si="26"/>
        <v>0</v>
      </c>
      <c r="F271" s="301" t="str">
        <f t="shared" si="25"/>
        <v>-</v>
      </c>
    </row>
    <row r="272" spans="1:44" s="4" customFormat="1" ht="23.25" hidden="1" x14ac:dyDescent="0.25">
      <c r="A272" s="297" t="s">
        <v>113</v>
      </c>
      <c r="B272" s="298" t="s">
        <v>110</v>
      </c>
      <c r="C272" s="299" t="s">
        <v>1322</v>
      </c>
      <c r="D272" s="300">
        <f t="shared" si="26"/>
        <v>0</v>
      </c>
      <c r="E272" s="300">
        <f t="shared" si="26"/>
        <v>0</v>
      </c>
      <c r="F272" s="301" t="str">
        <f t="shared" si="25"/>
        <v>-</v>
      </c>
    </row>
    <row r="273" spans="1:44" s="4" customFormat="1" ht="34.5" hidden="1" x14ac:dyDescent="0.25">
      <c r="A273" s="297" t="s">
        <v>1164</v>
      </c>
      <c r="B273" s="298" t="s">
        <v>110</v>
      </c>
      <c r="C273" s="299" t="s">
        <v>1323</v>
      </c>
      <c r="D273" s="300">
        <f t="shared" si="26"/>
        <v>0</v>
      </c>
      <c r="E273" s="300">
        <f t="shared" si="26"/>
        <v>0</v>
      </c>
      <c r="F273" s="301" t="str">
        <f t="shared" si="25"/>
        <v>-</v>
      </c>
    </row>
    <row r="274" spans="1:44" s="4" customFormat="1" hidden="1" x14ac:dyDescent="0.25">
      <c r="A274" s="297" t="s">
        <v>1285</v>
      </c>
      <c r="B274" s="298" t="s">
        <v>110</v>
      </c>
      <c r="C274" s="299" t="s">
        <v>1324</v>
      </c>
      <c r="D274" s="300">
        <v>0</v>
      </c>
      <c r="E274" s="302">
        <v>0</v>
      </c>
      <c r="F274" s="301" t="str">
        <f t="shared" si="25"/>
        <v>-</v>
      </c>
    </row>
    <row r="275" spans="1:44" s="4" customFormat="1" ht="23.25" hidden="1" x14ac:dyDescent="0.25">
      <c r="A275" s="123" t="s">
        <v>407</v>
      </c>
      <c r="B275" s="124" t="s">
        <v>110</v>
      </c>
      <c r="C275" s="145" t="s">
        <v>408</v>
      </c>
      <c r="D275" s="118">
        <f t="shared" ref="D275:E277" si="27">D276</f>
        <v>0</v>
      </c>
      <c r="E275" s="118">
        <f t="shared" si="27"/>
        <v>0</v>
      </c>
      <c r="F275" s="119" t="str">
        <f t="shared" si="25"/>
        <v>-</v>
      </c>
    </row>
    <row r="276" spans="1:44" s="4" customFormat="1" ht="23.25" hidden="1" x14ac:dyDescent="0.25">
      <c r="A276" s="123" t="s">
        <v>113</v>
      </c>
      <c r="B276" s="124" t="s">
        <v>110</v>
      </c>
      <c r="C276" s="145" t="s">
        <v>409</v>
      </c>
      <c r="D276" s="118">
        <f t="shared" si="27"/>
        <v>0</v>
      </c>
      <c r="E276" s="118">
        <f t="shared" si="27"/>
        <v>0</v>
      </c>
      <c r="F276" s="119" t="str">
        <f t="shared" si="25"/>
        <v>-</v>
      </c>
    </row>
    <row r="277" spans="1:44" s="4" customFormat="1" ht="23.25" hidden="1" x14ac:dyDescent="0.25">
      <c r="A277" s="123" t="s">
        <v>358</v>
      </c>
      <c r="B277" s="124" t="s">
        <v>110</v>
      </c>
      <c r="C277" s="145" t="s">
        <v>410</v>
      </c>
      <c r="D277" s="118">
        <f t="shared" si="27"/>
        <v>0</v>
      </c>
      <c r="E277" s="118">
        <f t="shared" si="27"/>
        <v>0</v>
      </c>
      <c r="F277" s="119" t="str">
        <f t="shared" si="25"/>
        <v>-</v>
      </c>
    </row>
    <row r="278" spans="1:44" s="4" customFormat="1" ht="34.5" hidden="1" x14ac:dyDescent="0.25">
      <c r="A278" s="123" t="s">
        <v>114</v>
      </c>
      <c r="B278" s="124" t="s">
        <v>110</v>
      </c>
      <c r="C278" s="145" t="s">
        <v>411</v>
      </c>
      <c r="D278" s="118"/>
      <c r="E278" s="125"/>
      <c r="F278" s="119" t="str">
        <f t="shared" si="25"/>
        <v>-</v>
      </c>
    </row>
    <row r="279" spans="1:44" s="4" customFormat="1" ht="23.25" x14ac:dyDescent="0.25">
      <c r="A279" s="123" t="s">
        <v>160</v>
      </c>
      <c r="B279" s="124" t="s">
        <v>110</v>
      </c>
      <c r="C279" s="145" t="s">
        <v>928</v>
      </c>
      <c r="D279" s="118">
        <f t="shared" ref="D279:E285" si="28">D280</f>
        <v>330700</v>
      </c>
      <c r="E279" s="118">
        <f t="shared" si="28"/>
        <v>29079.42</v>
      </c>
      <c r="F279" s="119">
        <f t="shared" si="25"/>
        <v>301620.58</v>
      </c>
    </row>
    <row r="280" spans="1:44" ht="23.25" x14ac:dyDescent="0.25">
      <c r="A280" s="123" t="s">
        <v>113</v>
      </c>
      <c r="B280" s="124" t="s">
        <v>110</v>
      </c>
      <c r="C280" s="145" t="s">
        <v>929</v>
      </c>
      <c r="D280" s="118">
        <f t="shared" si="28"/>
        <v>330700</v>
      </c>
      <c r="E280" s="118">
        <f t="shared" si="28"/>
        <v>29079.42</v>
      </c>
      <c r="F280" s="119">
        <f t="shared" si="25"/>
        <v>301620.58</v>
      </c>
      <c r="G280" s="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27" customHeight="1" x14ac:dyDescent="0.25">
      <c r="A281" s="123" t="s">
        <v>1164</v>
      </c>
      <c r="B281" s="124" t="s">
        <v>110</v>
      </c>
      <c r="C281" s="145" t="s">
        <v>930</v>
      </c>
      <c r="D281" s="118">
        <f t="shared" si="28"/>
        <v>330700</v>
      </c>
      <c r="E281" s="118">
        <f t="shared" si="28"/>
        <v>29079.42</v>
      </c>
      <c r="F281" s="119">
        <f t="shared" si="25"/>
        <v>301620.58</v>
      </c>
      <c r="G281" s="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x14ac:dyDescent="0.25">
      <c r="A282" s="123" t="s">
        <v>1285</v>
      </c>
      <c r="B282" s="124" t="s">
        <v>110</v>
      </c>
      <c r="C282" s="145" t="s">
        <v>931</v>
      </c>
      <c r="D282" s="118">
        <f>609200-278500</f>
        <v>330700</v>
      </c>
      <c r="E282" s="125">
        <v>29079.42</v>
      </c>
      <c r="F282" s="119">
        <f t="shared" si="25"/>
        <v>301620.58</v>
      </c>
      <c r="G282" s="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188" customFormat="1" ht="22.5" hidden="1" x14ac:dyDescent="0.2">
      <c r="A283" s="303" t="s">
        <v>1250</v>
      </c>
      <c r="B283" s="304" t="s">
        <v>110</v>
      </c>
      <c r="C283" s="305" t="s">
        <v>1249</v>
      </c>
      <c r="D283" s="306">
        <f t="shared" si="28"/>
        <v>0</v>
      </c>
      <c r="E283" s="307">
        <f t="shared" si="28"/>
        <v>0</v>
      </c>
      <c r="F283" s="308" t="str">
        <f t="shared" si="25"/>
        <v>-</v>
      </c>
      <c r="G283" s="219"/>
    </row>
    <row r="284" spans="1:44" s="188" customFormat="1" ht="22.5" hidden="1" x14ac:dyDescent="0.2">
      <c r="A284" s="303" t="s">
        <v>1251</v>
      </c>
      <c r="B284" s="304" t="s">
        <v>110</v>
      </c>
      <c r="C284" s="305" t="s">
        <v>1248</v>
      </c>
      <c r="D284" s="306">
        <f t="shared" si="28"/>
        <v>0</v>
      </c>
      <c r="E284" s="307">
        <f t="shared" si="28"/>
        <v>0</v>
      </c>
      <c r="F284" s="308" t="str">
        <f t="shared" si="25"/>
        <v>-</v>
      </c>
      <c r="G284" s="219"/>
    </row>
    <row r="285" spans="1:44" s="188" customFormat="1" ht="33.75" hidden="1" x14ac:dyDescent="0.2">
      <c r="A285" s="297" t="s">
        <v>1164</v>
      </c>
      <c r="B285" s="304" t="s">
        <v>110</v>
      </c>
      <c r="C285" s="305" t="s">
        <v>1247</v>
      </c>
      <c r="D285" s="306">
        <f t="shared" si="28"/>
        <v>0</v>
      </c>
      <c r="E285" s="307">
        <f t="shared" si="28"/>
        <v>0</v>
      </c>
      <c r="F285" s="308" t="str">
        <f t="shared" si="25"/>
        <v>-</v>
      </c>
      <c r="G285" s="219"/>
    </row>
    <row r="286" spans="1:44" s="191" customFormat="1" hidden="1" x14ac:dyDescent="0.25">
      <c r="A286" s="297" t="s">
        <v>1285</v>
      </c>
      <c r="B286" s="298" t="s">
        <v>110</v>
      </c>
      <c r="C286" s="299" t="s">
        <v>1246</v>
      </c>
      <c r="D286" s="300">
        <v>0</v>
      </c>
      <c r="E286" s="302">
        <v>0</v>
      </c>
      <c r="F286" s="301" t="str">
        <f t="shared" si="25"/>
        <v>-</v>
      </c>
      <c r="G286" s="4"/>
    </row>
    <row r="287" spans="1:44" s="100" customFormat="1" ht="51" customHeight="1" x14ac:dyDescent="0.25">
      <c r="A287" s="120" t="s">
        <v>361</v>
      </c>
      <c r="B287" s="121" t="s">
        <v>110</v>
      </c>
      <c r="C287" s="143" t="s">
        <v>412</v>
      </c>
      <c r="D287" s="116">
        <f>D288+D291</f>
        <v>4482300</v>
      </c>
      <c r="E287" s="116">
        <f>E288+E291</f>
        <v>2614675</v>
      </c>
      <c r="F287" s="117">
        <f t="shared" si="25"/>
        <v>1867625</v>
      </c>
      <c r="G287" s="122"/>
    </row>
    <row r="288" spans="1:44" ht="50.25" customHeight="1" x14ac:dyDescent="0.25">
      <c r="A288" s="123" t="s">
        <v>1245</v>
      </c>
      <c r="B288" s="124" t="s">
        <v>110</v>
      </c>
      <c r="C288" s="145" t="s">
        <v>413</v>
      </c>
      <c r="D288" s="118">
        <f>D289</f>
        <v>4318300</v>
      </c>
      <c r="E288" s="118">
        <f>E289</f>
        <v>2519009</v>
      </c>
      <c r="F288" s="119">
        <f t="shared" si="25"/>
        <v>1799291</v>
      </c>
      <c r="G288" s="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x14ac:dyDescent="0.25">
      <c r="A289" s="123" t="s">
        <v>122</v>
      </c>
      <c r="B289" s="124" t="s">
        <v>110</v>
      </c>
      <c r="C289" s="145" t="s">
        <v>414</v>
      </c>
      <c r="D289" s="118">
        <f>D290</f>
        <v>4318300</v>
      </c>
      <c r="E289" s="118">
        <f>E290</f>
        <v>2519009</v>
      </c>
      <c r="F289" s="119">
        <f t="shared" si="25"/>
        <v>1799291</v>
      </c>
      <c r="G289" s="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x14ac:dyDescent="0.25">
      <c r="A290" s="123" t="s">
        <v>123</v>
      </c>
      <c r="B290" s="124" t="s">
        <v>110</v>
      </c>
      <c r="C290" s="145" t="s">
        <v>415</v>
      </c>
      <c r="D290" s="118">
        <v>4318300</v>
      </c>
      <c r="E290" s="125">
        <v>2519009</v>
      </c>
      <c r="F290" s="119">
        <f t="shared" si="25"/>
        <v>1799291</v>
      </c>
      <c r="G290" s="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45.75" x14ac:dyDescent="0.25">
      <c r="A291" s="123" t="s">
        <v>416</v>
      </c>
      <c r="B291" s="124" t="s">
        <v>110</v>
      </c>
      <c r="C291" s="145" t="s">
        <v>417</v>
      </c>
      <c r="D291" s="118">
        <f>D292</f>
        <v>164000</v>
      </c>
      <c r="E291" s="118">
        <f>E292</f>
        <v>95666</v>
      </c>
      <c r="F291" s="119">
        <f t="shared" si="25"/>
        <v>68334</v>
      </c>
      <c r="G291" s="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 customHeight="1" x14ac:dyDescent="0.25">
      <c r="A292" s="123" t="s">
        <v>122</v>
      </c>
      <c r="B292" s="124" t="s">
        <v>110</v>
      </c>
      <c r="C292" s="145" t="s">
        <v>418</v>
      </c>
      <c r="D292" s="118">
        <f>D293</f>
        <v>164000</v>
      </c>
      <c r="E292" s="118">
        <f>E293</f>
        <v>95666</v>
      </c>
      <c r="F292" s="119">
        <f t="shared" si="25"/>
        <v>68334</v>
      </c>
      <c r="G292" s="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 customHeight="1" x14ac:dyDescent="0.25">
      <c r="A293" s="123" t="s">
        <v>123</v>
      </c>
      <c r="B293" s="124" t="s">
        <v>110</v>
      </c>
      <c r="C293" s="145" t="s">
        <v>419</v>
      </c>
      <c r="D293" s="118">
        <v>164000</v>
      </c>
      <c r="E293" s="125">
        <v>95666</v>
      </c>
      <c r="F293" s="119">
        <f t="shared" si="25"/>
        <v>68334</v>
      </c>
      <c r="G293" s="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114" customFormat="1" ht="45.75" hidden="1" x14ac:dyDescent="0.25">
      <c r="A294" s="120" t="s">
        <v>169</v>
      </c>
      <c r="B294" s="121" t="s">
        <v>110</v>
      </c>
      <c r="C294" s="143" t="s">
        <v>420</v>
      </c>
      <c r="D294" s="116">
        <f t="shared" ref="D294:E297" si="29">D295</f>
        <v>0</v>
      </c>
      <c r="E294" s="116">
        <f t="shared" si="29"/>
        <v>0</v>
      </c>
      <c r="F294" s="117" t="str">
        <f t="shared" si="25"/>
        <v>-</v>
      </c>
      <c r="G294" s="122"/>
    </row>
    <row r="295" spans="1:44" s="115" customFormat="1" ht="23.25" hidden="1" x14ac:dyDescent="0.25">
      <c r="A295" s="123" t="s">
        <v>115</v>
      </c>
      <c r="B295" s="124" t="s">
        <v>110</v>
      </c>
      <c r="C295" s="145" t="s">
        <v>421</v>
      </c>
      <c r="D295" s="118">
        <f t="shared" si="29"/>
        <v>0</v>
      </c>
      <c r="E295" s="118">
        <f t="shared" si="29"/>
        <v>0</v>
      </c>
      <c r="F295" s="119" t="str">
        <f t="shared" si="25"/>
        <v>-</v>
      </c>
      <c r="G295" s="4"/>
    </row>
    <row r="296" spans="1:44" s="115" customFormat="1" ht="23.25" hidden="1" x14ac:dyDescent="0.25">
      <c r="A296" s="123" t="s">
        <v>113</v>
      </c>
      <c r="B296" s="124" t="s">
        <v>110</v>
      </c>
      <c r="C296" s="145" t="s">
        <v>422</v>
      </c>
      <c r="D296" s="118">
        <f t="shared" si="29"/>
        <v>0</v>
      </c>
      <c r="E296" s="118">
        <f t="shared" si="29"/>
        <v>0</v>
      </c>
      <c r="F296" s="119" t="str">
        <f t="shared" si="25"/>
        <v>-</v>
      </c>
      <c r="G296" s="4"/>
    </row>
    <row r="297" spans="1:44" s="115" customFormat="1" ht="23.25" hidden="1" x14ac:dyDescent="0.25">
      <c r="A297" s="123" t="s">
        <v>358</v>
      </c>
      <c r="B297" s="124" t="s">
        <v>110</v>
      </c>
      <c r="C297" s="145" t="s">
        <v>423</v>
      </c>
      <c r="D297" s="118">
        <f t="shared" si="29"/>
        <v>0</v>
      </c>
      <c r="E297" s="118">
        <f t="shared" si="29"/>
        <v>0</v>
      </c>
      <c r="F297" s="119" t="str">
        <f t="shared" si="25"/>
        <v>-</v>
      </c>
      <c r="G297" s="4"/>
    </row>
    <row r="298" spans="1:44" s="115" customFormat="1" ht="34.5" hidden="1" x14ac:dyDescent="0.25">
      <c r="A298" s="123" t="s">
        <v>114</v>
      </c>
      <c r="B298" s="124" t="s">
        <v>110</v>
      </c>
      <c r="C298" s="145" t="s">
        <v>424</v>
      </c>
      <c r="D298" s="118"/>
      <c r="E298" s="125"/>
      <c r="F298" s="119" t="str">
        <f t="shared" si="25"/>
        <v>-</v>
      </c>
      <c r="G298" s="4"/>
    </row>
    <row r="299" spans="1:44" s="100" customFormat="1" ht="23.25" x14ac:dyDescent="0.25">
      <c r="A299" s="120" t="s">
        <v>11</v>
      </c>
      <c r="B299" s="121" t="s">
        <v>110</v>
      </c>
      <c r="C299" s="143" t="s">
        <v>425</v>
      </c>
      <c r="D299" s="116">
        <f>D300+D313+D304+D307</f>
        <v>50015</v>
      </c>
      <c r="E299" s="116">
        <f>E300+E313+E304+E307</f>
        <v>50015</v>
      </c>
      <c r="F299" s="117" t="str">
        <f t="shared" si="25"/>
        <v>-</v>
      </c>
      <c r="G299" s="122"/>
    </row>
    <row r="300" spans="1:44" s="115" customFormat="1" hidden="1" x14ac:dyDescent="0.25">
      <c r="A300" s="297" t="s">
        <v>255</v>
      </c>
      <c r="B300" s="298" t="s">
        <v>110</v>
      </c>
      <c r="C300" s="299" t="s">
        <v>426</v>
      </c>
      <c r="D300" s="300">
        <f t="shared" ref="D300:E302" si="30">D301</f>
        <v>0</v>
      </c>
      <c r="E300" s="300">
        <f t="shared" si="30"/>
        <v>0</v>
      </c>
      <c r="F300" s="301" t="str">
        <f t="shared" si="25"/>
        <v>-</v>
      </c>
      <c r="G300" s="4"/>
    </row>
    <row r="301" spans="1:44" s="115" customFormat="1" hidden="1" x14ac:dyDescent="0.25">
      <c r="A301" s="297" t="s">
        <v>120</v>
      </c>
      <c r="B301" s="298" t="s">
        <v>110</v>
      </c>
      <c r="C301" s="299" t="s">
        <v>427</v>
      </c>
      <c r="D301" s="300">
        <f t="shared" si="30"/>
        <v>0</v>
      </c>
      <c r="E301" s="300">
        <f t="shared" si="30"/>
        <v>0</v>
      </c>
      <c r="F301" s="301" t="str">
        <f t="shared" si="25"/>
        <v>-</v>
      </c>
      <c r="G301" s="4"/>
    </row>
    <row r="302" spans="1:44" s="115" customFormat="1" hidden="1" x14ac:dyDescent="0.25">
      <c r="A302" s="297" t="s">
        <v>256</v>
      </c>
      <c r="B302" s="298" t="s">
        <v>110</v>
      </c>
      <c r="C302" s="299" t="s">
        <v>428</v>
      </c>
      <c r="D302" s="300">
        <f t="shared" si="30"/>
        <v>0</v>
      </c>
      <c r="E302" s="300">
        <f t="shared" si="30"/>
        <v>0</v>
      </c>
      <c r="F302" s="301" t="str">
        <f t="shared" si="25"/>
        <v>-</v>
      </c>
      <c r="G302" s="4"/>
    </row>
    <row r="303" spans="1:44" s="115" customFormat="1" ht="90.75" hidden="1" x14ac:dyDescent="0.25">
      <c r="A303" s="309" t="s">
        <v>368</v>
      </c>
      <c r="B303" s="298" t="s">
        <v>110</v>
      </c>
      <c r="C303" s="299" t="s">
        <v>429</v>
      </c>
      <c r="D303" s="300">
        <v>0</v>
      </c>
      <c r="E303" s="302">
        <v>0</v>
      </c>
      <c r="F303" s="301" t="str">
        <f t="shared" si="25"/>
        <v>-</v>
      </c>
      <c r="G303" s="4"/>
    </row>
    <row r="304" spans="1:44" s="115" customFormat="1" ht="45.75" hidden="1" x14ac:dyDescent="0.25">
      <c r="A304" s="208" t="s">
        <v>132</v>
      </c>
      <c r="B304" s="209" t="s">
        <v>110</v>
      </c>
      <c r="C304" s="229" t="s">
        <v>430</v>
      </c>
      <c r="D304" s="230">
        <f>D305</f>
        <v>0</v>
      </c>
      <c r="E304" s="230">
        <f>E305</f>
        <v>0</v>
      </c>
      <c r="F304" s="233" t="str">
        <f>IF(OR(D304="-",E304=D304),"-",D304-IF(E304="-",0,E304))</f>
        <v>-</v>
      </c>
    </row>
    <row r="305" spans="1:44" s="115" customFormat="1" hidden="1" x14ac:dyDescent="0.25">
      <c r="A305" s="208" t="s">
        <v>130</v>
      </c>
      <c r="B305" s="209" t="s">
        <v>110</v>
      </c>
      <c r="C305" s="229" t="s">
        <v>431</v>
      </c>
      <c r="D305" s="230">
        <f>D306</f>
        <v>0</v>
      </c>
      <c r="E305" s="230">
        <f>E306</f>
        <v>0</v>
      </c>
      <c r="F305" s="233" t="str">
        <f>IF(OR(D305="-",E305=D305),"-",D305-IF(E305="-",0,E305))</f>
        <v>-</v>
      </c>
    </row>
    <row r="306" spans="1:44" s="115" customFormat="1" hidden="1" x14ac:dyDescent="0.25">
      <c r="A306" s="208" t="s">
        <v>131</v>
      </c>
      <c r="B306" s="209" t="s">
        <v>110</v>
      </c>
      <c r="C306" s="229" t="s">
        <v>432</v>
      </c>
      <c r="D306" s="230">
        <v>0</v>
      </c>
      <c r="E306" s="231"/>
      <c r="F306" s="233" t="str">
        <f>IF(OR(D306="-",E306=D306),"-",D306-IF(E306="-",0,E306))</f>
        <v>-</v>
      </c>
    </row>
    <row r="307" spans="1:44" s="115" customFormat="1" ht="12" hidden="1" customHeight="1" x14ac:dyDescent="0.25">
      <c r="A307" s="342" t="s">
        <v>61</v>
      </c>
      <c r="B307" s="209" t="s">
        <v>110</v>
      </c>
      <c r="C307" s="229" t="s">
        <v>1100</v>
      </c>
      <c r="D307" s="230">
        <f t="shared" ref="D307:E307" si="31">D308</f>
        <v>0</v>
      </c>
      <c r="E307" s="230">
        <f t="shared" si="31"/>
        <v>0</v>
      </c>
      <c r="F307" s="233" t="str">
        <f t="shared" ref="F307:F311" si="32">IF(OR(D307="-",E307=D307),"-",D307-IF(E307="-",0,E307))</f>
        <v>-</v>
      </c>
    </row>
    <row r="308" spans="1:44" s="115" customFormat="1" ht="12" hidden="1" customHeight="1" x14ac:dyDescent="0.25">
      <c r="A308" s="208" t="s">
        <v>120</v>
      </c>
      <c r="B308" s="209" t="s">
        <v>110</v>
      </c>
      <c r="C308" s="229" t="s">
        <v>1099</v>
      </c>
      <c r="D308" s="230">
        <f>D309</f>
        <v>0</v>
      </c>
      <c r="E308" s="230">
        <f>E309</f>
        <v>0</v>
      </c>
      <c r="F308" s="233" t="str">
        <f t="shared" si="32"/>
        <v>-</v>
      </c>
    </row>
    <row r="309" spans="1:44" s="115" customFormat="1" ht="12" hidden="1" customHeight="1" x14ac:dyDescent="0.25">
      <c r="A309" s="208" t="s">
        <v>121</v>
      </c>
      <c r="B309" s="209" t="s">
        <v>110</v>
      </c>
      <c r="C309" s="229" t="s">
        <v>1098</v>
      </c>
      <c r="D309" s="230">
        <f>D310+D311</f>
        <v>0</v>
      </c>
      <c r="E309" s="230">
        <f>E310+E311</f>
        <v>0</v>
      </c>
      <c r="F309" s="233" t="str">
        <f t="shared" si="32"/>
        <v>-</v>
      </c>
    </row>
    <row r="310" spans="1:44" s="115" customFormat="1" ht="12" hidden="1" customHeight="1" x14ac:dyDescent="0.25">
      <c r="A310" s="158" t="s">
        <v>1083</v>
      </c>
      <c r="B310" s="124" t="s">
        <v>110</v>
      </c>
      <c r="C310" s="145" t="s">
        <v>1097</v>
      </c>
      <c r="D310" s="118">
        <v>0</v>
      </c>
      <c r="E310" s="125"/>
      <c r="F310" s="119" t="str">
        <f t="shared" si="32"/>
        <v>-</v>
      </c>
      <c r="G310" s="4"/>
    </row>
    <row r="311" spans="1:44" s="115" customFormat="1" ht="12" hidden="1" customHeight="1" x14ac:dyDescent="0.25">
      <c r="A311" s="430" t="s">
        <v>1083</v>
      </c>
      <c r="B311" s="209" t="s">
        <v>110</v>
      </c>
      <c r="C311" s="229" t="s">
        <v>1157</v>
      </c>
      <c r="D311" s="230">
        <v>0</v>
      </c>
      <c r="E311" s="231">
        <v>0</v>
      </c>
      <c r="F311" s="233" t="str">
        <f t="shared" si="32"/>
        <v>-</v>
      </c>
    </row>
    <row r="312" spans="1:44" ht="16.5" customHeight="1" x14ac:dyDescent="0.25">
      <c r="A312" s="123" t="s">
        <v>1085</v>
      </c>
      <c r="B312" s="124" t="s">
        <v>110</v>
      </c>
      <c r="C312" s="145" t="s">
        <v>1084</v>
      </c>
      <c r="D312" s="118">
        <f t="shared" ref="D312:E316" si="33">D313</f>
        <v>50015</v>
      </c>
      <c r="E312" s="118">
        <f t="shared" si="33"/>
        <v>50015</v>
      </c>
      <c r="F312" s="119" t="str">
        <f t="shared" si="25"/>
        <v>-</v>
      </c>
      <c r="G312" s="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x14ac:dyDescent="0.25">
      <c r="A313" s="123" t="s">
        <v>120</v>
      </c>
      <c r="B313" s="124" t="s">
        <v>110</v>
      </c>
      <c r="C313" s="145" t="s">
        <v>1086</v>
      </c>
      <c r="D313" s="118">
        <f>D316+D314</f>
        <v>50015</v>
      </c>
      <c r="E313" s="118">
        <f>E316+E314</f>
        <v>50015</v>
      </c>
      <c r="F313" s="119" t="str">
        <f t="shared" si="25"/>
        <v>-</v>
      </c>
      <c r="G313" s="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115" customFormat="1" ht="13.5" hidden="1" customHeight="1" x14ac:dyDescent="0.25">
      <c r="A314" s="208" t="s">
        <v>256</v>
      </c>
      <c r="B314" s="209" t="s">
        <v>110</v>
      </c>
      <c r="C314" s="229" t="s">
        <v>1433</v>
      </c>
      <c r="D314" s="230">
        <f>D315</f>
        <v>0</v>
      </c>
      <c r="E314" s="230">
        <f>E315</f>
        <v>0</v>
      </c>
      <c r="F314" s="233" t="str">
        <f t="shared" si="25"/>
        <v>-</v>
      </c>
    </row>
    <row r="315" spans="1:44" s="115" customFormat="1" ht="25.5" hidden="1" customHeight="1" x14ac:dyDescent="0.25">
      <c r="A315" s="208" t="s">
        <v>1426</v>
      </c>
      <c r="B315" s="209" t="s">
        <v>110</v>
      </c>
      <c r="C315" s="229" t="s">
        <v>1432</v>
      </c>
      <c r="D315" s="230">
        <v>0</v>
      </c>
      <c r="E315" s="230">
        <v>0</v>
      </c>
      <c r="F315" s="233" t="str">
        <f t="shared" si="25"/>
        <v>-</v>
      </c>
    </row>
    <row r="316" spans="1:44" x14ac:dyDescent="0.25">
      <c r="A316" s="123" t="s">
        <v>121</v>
      </c>
      <c r="B316" s="124" t="s">
        <v>110</v>
      </c>
      <c r="C316" s="145" t="s">
        <v>1087</v>
      </c>
      <c r="D316" s="118">
        <f t="shared" si="33"/>
        <v>50015</v>
      </c>
      <c r="E316" s="118">
        <f t="shared" si="33"/>
        <v>50015</v>
      </c>
      <c r="F316" s="119" t="str">
        <f t="shared" si="25"/>
        <v>-</v>
      </c>
      <c r="G316" s="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x14ac:dyDescent="0.25">
      <c r="A317" s="50" t="s">
        <v>158</v>
      </c>
      <c r="B317" s="124" t="s">
        <v>110</v>
      </c>
      <c r="C317" s="145" t="s">
        <v>1088</v>
      </c>
      <c r="D317" s="118">
        <v>50015</v>
      </c>
      <c r="E317" s="125">
        <v>50015</v>
      </c>
      <c r="F317" s="119" t="str">
        <f t="shared" si="25"/>
        <v>-</v>
      </c>
      <c r="G317" s="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100" customFormat="1" x14ac:dyDescent="0.25">
      <c r="A318" s="120" t="s">
        <v>433</v>
      </c>
      <c r="B318" s="121" t="s">
        <v>110</v>
      </c>
      <c r="C318" s="143" t="s">
        <v>434</v>
      </c>
      <c r="D318" s="116">
        <f t="shared" ref="D318:E322" si="34">D319</f>
        <v>801500</v>
      </c>
      <c r="E318" s="116">
        <f t="shared" si="34"/>
        <v>396666.04000000004</v>
      </c>
      <c r="F318" s="117">
        <f t="shared" si="25"/>
        <v>404833.95999999996</v>
      </c>
      <c r="G318" s="122"/>
    </row>
    <row r="319" spans="1:44" s="100" customFormat="1" ht="12.75" customHeight="1" x14ac:dyDescent="0.25">
      <c r="A319" s="120" t="s">
        <v>133</v>
      </c>
      <c r="B319" s="121" t="s">
        <v>110</v>
      </c>
      <c r="C319" s="143" t="s">
        <v>435</v>
      </c>
      <c r="D319" s="116">
        <f t="shared" si="34"/>
        <v>801500</v>
      </c>
      <c r="E319" s="116">
        <f t="shared" si="34"/>
        <v>396666.04000000004</v>
      </c>
      <c r="F319" s="117">
        <f t="shared" si="25"/>
        <v>404833.95999999996</v>
      </c>
      <c r="G319" s="122"/>
    </row>
    <row r="320" spans="1:44" s="100" customFormat="1" ht="23.25" x14ac:dyDescent="0.25">
      <c r="A320" s="120" t="s">
        <v>341</v>
      </c>
      <c r="B320" s="121" t="s">
        <v>110</v>
      </c>
      <c r="C320" s="143" t="s">
        <v>436</v>
      </c>
      <c r="D320" s="116">
        <f t="shared" si="34"/>
        <v>801500</v>
      </c>
      <c r="E320" s="116">
        <f t="shared" si="34"/>
        <v>396666.04000000004</v>
      </c>
      <c r="F320" s="117">
        <f t="shared" si="25"/>
        <v>404833.95999999996</v>
      </c>
      <c r="G320" s="122"/>
    </row>
    <row r="321" spans="1:44" s="100" customFormat="1" ht="23.25" x14ac:dyDescent="0.25">
      <c r="A321" s="120" t="s">
        <v>111</v>
      </c>
      <c r="B321" s="121" t="s">
        <v>110</v>
      </c>
      <c r="C321" s="143" t="s">
        <v>437</v>
      </c>
      <c r="D321" s="116">
        <f t="shared" si="34"/>
        <v>801500</v>
      </c>
      <c r="E321" s="116">
        <f t="shared" si="34"/>
        <v>396666.04000000004</v>
      </c>
      <c r="F321" s="117">
        <f t="shared" si="25"/>
        <v>404833.95999999996</v>
      </c>
      <c r="G321" s="122"/>
    </row>
    <row r="322" spans="1:44" ht="45" customHeight="1" x14ac:dyDescent="0.25">
      <c r="A322" s="123" t="s">
        <v>318</v>
      </c>
      <c r="B322" s="124" t="s">
        <v>110</v>
      </c>
      <c r="C322" s="145" t="s">
        <v>438</v>
      </c>
      <c r="D322" s="118">
        <f t="shared" si="34"/>
        <v>801500</v>
      </c>
      <c r="E322" s="118">
        <f t="shared" si="34"/>
        <v>396666.04000000004</v>
      </c>
      <c r="F322" s="119">
        <f t="shared" si="25"/>
        <v>404833.95999999996</v>
      </c>
      <c r="G322" s="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25.5" customHeight="1" x14ac:dyDescent="0.25">
      <c r="A323" s="123" t="s">
        <v>134</v>
      </c>
      <c r="B323" s="124" t="s">
        <v>110</v>
      </c>
      <c r="C323" s="145" t="s">
        <v>439</v>
      </c>
      <c r="D323" s="118">
        <f>D324+D331</f>
        <v>801500</v>
      </c>
      <c r="E323" s="118">
        <f>E324+E331</f>
        <v>396666.04000000004</v>
      </c>
      <c r="F323" s="119">
        <f t="shared" si="25"/>
        <v>404833.95999999996</v>
      </c>
      <c r="G323" s="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64.5" customHeight="1" x14ac:dyDescent="0.25">
      <c r="A324" s="123" t="s">
        <v>117</v>
      </c>
      <c r="B324" s="124" t="s">
        <v>110</v>
      </c>
      <c r="C324" s="145" t="s">
        <v>440</v>
      </c>
      <c r="D324" s="118">
        <f>D327+D325</f>
        <v>801500</v>
      </c>
      <c r="E324" s="118">
        <f>E327+E326</f>
        <v>396666.04000000004</v>
      </c>
      <c r="F324" s="119">
        <f t="shared" si="25"/>
        <v>404833.95999999996</v>
      </c>
      <c r="G324" s="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127" customFormat="1" ht="23.25" hidden="1" x14ac:dyDescent="0.25">
      <c r="A325" s="123" t="s">
        <v>1368</v>
      </c>
      <c r="B325" s="124" t="s">
        <v>110</v>
      </c>
      <c r="C325" s="145" t="s">
        <v>1352</v>
      </c>
      <c r="D325" s="215">
        <f>D326</f>
        <v>0</v>
      </c>
      <c r="E325" s="215">
        <f>E326</f>
        <v>0</v>
      </c>
      <c r="F325" s="217" t="str">
        <f t="shared" si="25"/>
        <v>-</v>
      </c>
      <c r="G325" s="113"/>
    </row>
    <row r="326" spans="1:44" s="127" customFormat="1" ht="23.25" hidden="1" x14ac:dyDescent="0.25">
      <c r="A326" s="123" t="s">
        <v>1370</v>
      </c>
      <c r="B326" s="124" t="s">
        <v>110</v>
      </c>
      <c r="C326" s="145" t="s">
        <v>1351</v>
      </c>
      <c r="D326" s="215">
        <v>0</v>
      </c>
      <c r="E326" s="216">
        <v>0</v>
      </c>
      <c r="F326" s="217" t="str">
        <f t="shared" si="25"/>
        <v>-</v>
      </c>
      <c r="G326" s="113"/>
    </row>
    <row r="327" spans="1:44" ht="23.25" x14ac:dyDescent="0.25">
      <c r="A327" s="123" t="s">
        <v>118</v>
      </c>
      <c r="B327" s="124" t="s">
        <v>110</v>
      </c>
      <c r="C327" s="145" t="s">
        <v>441</v>
      </c>
      <c r="D327" s="118">
        <f>D328+D329+D330</f>
        <v>801500</v>
      </c>
      <c r="E327" s="118">
        <f>E328+E329+E330</f>
        <v>396666.04000000004</v>
      </c>
      <c r="F327" s="119">
        <f t="shared" si="25"/>
        <v>404833.95999999996</v>
      </c>
      <c r="G327" s="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23.25" x14ac:dyDescent="0.25">
      <c r="A328" s="123" t="s">
        <v>1181</v>
      </c>
      <c r="B328" s="124" t="s">
        <v>110</v>
      </c>
      <c r="C328" s="145" t="s">
        <v>442</v>
      </c>
      <c r="D328" s="118">
        <v>607900</v>
      </c>
      <c r="E328" s="125">
        <v>315655.76</v>
      </c>
      <c r="F328" s="119">
        <f t="shared" si="25"/>
        <v>292244.24</v>
      </c>
      <c r="G328" s="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113" customFormat="1" ht="34.5" x14ac:dyDescent="0.25">
      <c r="A329" s="123" t="s">
        <v>354</v>
      </c>
      <c r="B329" s="124" t="s">
        <v>110</v>
      </c>
      <c r="C329" s="145" t="s">
        <v>443</v>
      </c>
      <c r="D329" s="215">
        <v>10000</v>
      </c>
      <c r="E329" s="216">
        <v>0</v>
      </c>
      <c r="F329" s="217">
        <f t="shared" si="25"/>
        <v>10000</v>
      </c>
    </row>
    <row r="330" spans="1:44" ht="44.25" customHeight="1" x14ac:dyDescent="0.25">
      <c r="A330" s="123" t="s">
        <v>248</v>
      </c>
      <c r="B330" s="124" t="s">
        <v>110</v>
      </c>
      <c r="C330" s="145" t="s">
        <v>444</v>
      </c>
      <c r="D330" s="118">
        <v>183600</v>
      </c>
      <c r="E330" s="125">
        <v>81010.28</v>
      </c>
      <c r="F330" s="119">
        <f t="shared" si="25"/>
        <v>102589.72</v>
      </c>
      <c r="G330" s="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15" customFormat="1" ht="23.25" hidden="1" x14ac:dyDescent="0.25">
      <c r="A331" s="208" t="s">
        <v>113</v>
      </c>
      <c r="B331" s="209" t="s">
        <v>110</v>
      </c>
      <c r="C331" s="229" t="s">
        <v>445</v>
      </c>
      <c r="D331" s="230">
        <f>D332</f>
        <v>0</v>
      </c>
      <c r="E331" s="230">
        <f>E332</f>
        <v>0</v>
      </c>
      <c r="F331" s="233" t="str">
        <f t="shared" si="25"/>
        <v>-</v>
      </c>
    </row>
    <row r="332" spans="1:44" s="115" customFormat="1" ht="27" hidden="1" customHeight="1" x14ac:dyDescent="0.25">
      <c r="A332" s="208" t="s">
        <v>1164</v>
      </c>
      <c r="B332" s="209" t="s">
        <v>110</v>
      </c>
      <c r="C332" s="229" t="s">
        <v>446</v>
      </c>
      <c r="D332" s="230">
        <f>D333</f>
        <v>0</v>
      </c>
      <c r="E332" s="230">
        <f>E333</f>
        <v>0</v>
      </c>
      <c r="F332" s="233" t="str">
        <f t="shared" si="25"/>
        <v>-</v>
      </c>
    </row>
    <row r="333" spans="1:44" s="115" customFormat="1" hidden="1" x14ac:dyDescent="0.25">
      <c r="A333" s="208" t="s">
        <v>1285</v>
      </c>
      <c r="B333" s="209" t="s">
        <v>110</v>
      </c>
      <c r="C333" s="229" t="s">
        <v>447</v>
      </c>
      <c r="D333" s="230">
        <v>0</v>
      </c>
      <c r="E333" s="231">
        <v>0</v>
      </c>
      <c r="F333" s="233" t="str">
        <f t="shared" si="25"/>
        <v>-</v>
      </c>
    </row>
    <row r="334" spans="1:44" s="100" customFormat="1" ht="23.25" x14ac:dyDescent="0.25">
      <c r="A334" s="120" t="s">
        <v>448</v>
      </c>
      <c r="B334" s="121" t="s">
        <v>110</v>
      </c>
      <c r="C334" s="143" t="s">
        <v>449</v>
      </c>
      <c r="D334" s="116">
        <f>D335+D354+D373</f>
        <v>6128085</v>
      </c>
      <c r="E334" s="116">
        <f>E335+E354+E373</f>
        <v>1944663.94</v>
      </c>
      <c r="F334" s="117">
        <f t="shared" si="25"/>
        <v>4183421.06</v>
      </c>
      <c r="G334" s="122"/>
    </row>
    <row r="335" spans="1:44" s="100" customFormat="1" ht="39.75" customHeight="1" x14ac:dyDescent="0.25">
      <c r="A335" s="120" t="s">
        <v>450</v>
      </c>
      <c r="B335" s="121" t="s">
        <v>110</v>
      </c>
      <c r="C335" s="143" t="s">
        <v>451</v>
      </c>
      <c r="D335" s="116">
        <f>D336+D348</f>
        <v>3802725</v>
      </c>
      <c r="E335" s="116">
        <f>E336+E348</f>
        <v>1353981.49</v>
      </c>
      <c r="F335" s="117">
        <f t="shared" si="25"/>
        <v>2448743.5099999998</v>
      </c>
      <c r="G335" s="122"/>
    </row>
    <row r="336" spans="1:44" s="100" customFormat="1" ht="45.75" x14ac:dyDescent="0.25">
      <c r="A336" s="120" t="s">
        <v>452</v>
      </c>
      <c r="B336" s="121" t="s">
        <v>110</v>
      </c>
      <c r="C336" s="143" t="s">
        <v>453</v>
      </c>
      <c r="D336" s="116">
        <f t="shared" ref="D336:E338" si="35">D337</f>
        <v>3434725</v>
      </c>
      <c r="E336" s="116">
        <f t="shared" si="35"/>
        <v>1139315.49</v>
      </c>
      <c r="F336" s="117">
        <f t="shared" si="25"/>
        <v>2295409.5099999998</v>
      </c>
      <c r="G336" s="122"/>
    </row>
    <row r="337" spans="1:44" s="100" customFormat="1" ht="81" customHeight="1" x14ac:dyDescent="0.25">
      <c r="A337" s="159" t="s">
        <v>1028</v>
      </c>
      <c r="B337" s="121" t="s">
        <v>110</v>
      </c>
      <c r="C337" s="143" t="s">
        <v>454</v>
      </c>
      <c r="D337" s="116">
        <f t="shared" si="35"/>
        <v>3434725</v>
      </c>
      <c r="E337" s="116">
        <f t="shared" si="35"/>
        <v>1139315.49</v>
      </c>
      <c r="F337" s="117">
        <f t="shared" si="25"/>
        <v>2295409.5099999998</v>
      </c>
      <c r="G337" s="122"/>
    </row>
    <row r="338" spans="1:44" ht="57" x14ac:dyDescent="0.25">
      <c r="A338" s="123" t="s">
        <v>230</v>
      </c>
      <c r="B338" s="124" t="s">
        <v>110</v>
      </c>
      <c r="C338" s="145" t="s">
        <v>455</v>
      </c>
      <c r="D338" s="118">
        <f t="shared" si="35"/>
        <v>3434725</v>
      </c>
      <c r="E338" s="118">
        <f t="shared" si="35"/>
        <v>1139315.49</v>
      </c>
      <c r="F338" s="119">
        <f t="shared" si="25"/>
        <v>2295409.5099999998</v>
      </c>
      <c r="G338" s="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x14ac:dyDescent="0.25">
      <c r="A339" s="123" t="s">
        <v>112</v>
      </c>
      <c r="B339" s="124" t="s">
        <v>110</v>
      </c>
      <c r="C339" s="145" t="s">
        <v>456</v>
      </c>
      <c r="D339" s="118">
        <f>D340+D344</f>
        <v>3434725</v>
      </c>
      <c r="E339" s="118">
        <f>E340+E344</f>
        <v>1139315.49</v>
      </c>
      <c r="F339" s="119">
        <f t="shared" si="25"/>
        <v>2295409.5099999998</v>
      </c>
      <c r="G339" s="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x14ac:dyDescent="0.25">
      <c r="A340" s="123" t="s">
        <v>135</v>
      </c>
      <c r="B340" s="124" t="s">
        <v>110</v>
      </c>
      <c r="C340" s="145" t="s">
        <v>457</v>
      </c>
      <c r="D340" s="118">
        <f t="shared" ref="D340:E342" si="36">D341</f>
        <v>698000</v>
      </c>
      <c r="E340" s="118">
        <f t="shared" si="36"/>
        <v>0</v>
      </c>
      <c r="F340" s="119">
        <f t="shared" si="25"/>
        <v>698000</v>
      </c>
      <c r="G340" s="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23.25" x14ac:dyDescent="0.25">
      <c r="A341" s="123" t="s">
        <v>113</v>
      </c>
      <c r="B341" s="124" t="s">
        <v>110</v>
      </c>
      <c r="C341" s="145" t="s">
        <v>458</v>
      </c>
      <c r="D341" s="118">
        <f t="shared" si="36"/>
        <v>698000</v>
      </c>
      <c r="E341" s="118">
        <f t="shared" si="36"/>
        <v>0</v>
      </c>
      <c r="F341" s="119">
        <f t="shared" si="25"/>
        <v>698000</v>
      </c>
      <c r="G341" s="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29.25" customHeight="1" x14ac:dyDescent="0.25">
      <c r="A342" s="123" t="s">
        <v>1164</v>
      </c>
      <c r="B342" s="124" t="s">
        <v>110</v>
      </c>
      <c r="C342" s="145" t="s">
        <v>459</v>
      </c>
      <c r="D342" s="118">
        <f t="shared" si="36"/>
        <v>698000</v>
      </c>
      <c r="E342" s="118">
        <f t="shared" si="36"/>
        <v>0</v>
      </c>
      <c r="F342" s="119">
        <f t="shared" si="25"/>
        <v>698000</v>
      </c>
      <c r="G342" s="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25.5" customHeight="1" x14ac:dyDescent="0.25">
      <c r="A343" s="123" t="s">
        <v>114</v>
      </c>
      <c r="B343" s="124" t="s">
        <v>110</v>
      </c>
      <c r="C343" s="145" t="s">
        <v>460</v>
      </c>
      <c r="D343" s="118">
        <v>698000</v>
      </c>
      <c r="E343" s="125">
        <v>0</v>
      </c>
      <c r="F343" s="119">
        <f t="shared" si="25"/>
        <v>698000</v>
      </c>
      <c r="G343" s="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34.5" x14ac:dyDescent="0.25">
      <c r="A344" s="123" t="s">
        <v>461</v>
      </c>
      <c r="B344" s="124" t="s">
        <v>110</v>
      </c>
      <c r="C344" s="145" t="s">
        <v>462</v>
      </c>
      <c r="D344" s="118">
        <f t="shared" ref="D344:E346" si="37">D345</f>
        <v>2736725</v>
      </c>
      <c r="E344" s="118">
        <f t="shared" si="37"/>
        <v>1139315.49</v>
      </c>
      <c r="F344" s="119">
        <f t="shared" si="25"/>
        <v>1597409.51</v>
      </c>
      <c r="G344" s="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23.25" x14ac:dyDescent="0.25">
      <c r="A345" s="123" t="s">
        <v>113</v>
      </c>
      <c r="B345" s="124" t="s">
        <v>110</v>
      </c>
      <c r="C345" s="145" t="s">
        <v>463</v>
      </c>
      <c r="D345" s="118">
        <f t="shared" si="37"/>
        <v>2736725</v>
      </c>
      <c r="E345" s="118">
        <f t="shared" si="37"/>
        <v>1139315.49</v>
      </c>
      <c r="F345" s="119">
        <f t="shared" si="25"/>
        <v>1597409.51</v>
      </c>
      <c r="G345" s="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23.25" x14ac:dyDescent="0.25">
      <c r="A346" s="123" t="s">
        <v>358</v>
      </c>
      <c r="B346" s="124" t="s">
        <v>110</v>
      </c>
      <c r="C346" s="145" t="s">
        <v>464</v>
      </c>
      <c r="D346" s="118">
        <f t="shared" si="37"/>
        <v>2736725</v>
      </c>
      <c r="E346" s="118">
        <f t="shared" si="37"/>
        <v>1139315.49</v>
      </c>
      <c r="F346" s="119">
        <f t="shared" si="25"/>
        <v>1597409.51</v>
      </c>
      <c r="G346" s="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x14ac:dyDescent="0.25">
      <c r="A347" s="123" t="s">
        <v>1285</v>
      </c>
      <c r="B347" s="124" t="s">
        <v>110</v>
      </c>
      <c r="C347" s="145" t="s">
        <v>465</v>
      </c>
      <c r="D347" s="118">
        <v>2736725</v>
      </c>
      <c r="E347" s="125">
        <v>1139315.49</v>
      </c>
      <c r="F347" s="119">
        <f t="shared" si="25"/>
        <v>1597409.51</v>
      </c>
      <c r="G347" s="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100" customFormat="1" ht="23.25" x14ac:dyDescent="0.25">
      <c r="A348" s="120" t="s">
        <v>341</v>
      </c>
      <c r="B348" s="121" t="s">
        <v>110</v>
      </c>
      <c r="C348" s="143" t="s">
        <v>1300</v>
      </c>
      <c r="D348" s="116">
        <f>D349</f>
        <v>368000</v>
      </c>
      <c r="E348" s="116">
        <f>E349</f>
        <v>214666</v>
      </c>
      <c r="F348" s="117">
        <f t="shared" ref="F348:F411" si="38">IF(OR(D348="-",E348=D348),"-",D348-IF(E348="-",0,E348))</f>
        <v>153334</v>
      </c>
      <c r="G348" s="122"/>
    </row>
    <row r="349" spans="1:44" s="100" customFormat="1" ht="23.25" x14ac:dyDescent="0.25">
      <c r="A349" s="120" t="s">
        <v>111</v>
      </c>
      <c r="B349" s="121" t="s">
        <v>110</v>
      </c>
      <c r="C349" s="143" t="s">
        <v>1301</v>
      </c>
      <c r="D349" s="116">
        <f>D350</f>
        <v>368000</v>
      </c>
      <c r="E349" s="116">
        <f>E350</f>
        <v>214666</v>
      </c>
      <c r="F349" s="117">
        <f t="shared" si="38"/>
        <v>153334</v>
      </c>
      <c r="G349" s="122"/>
    </row>
    <row r="350" spans="1:44" s="100" customFormat="1" ht="46.5" customHeight="1" x14ac:dyDescent="0.25">
      <c r="A350" s="120" t="s">
        <v>361</v>
      </c>
      <c r="B350" s="121" t="s">
        <v>110</v>
      </c>
      <c r="C350" s="143" t="s">
        <v>1201</v>
      </c>
      <c r="D350" s="116">
        <f t="shared" ref="D350:E352" si="39">D351</f>
        <v>368000</v>
      </c>
      <c r="E350" s="116">
        <f t="shared" si="39"/>
        <v>214666</v>
      </c>
      <c r="F350" s="117">
        <f t="shared" si="38"/>
        <v>153334</v>
      </c>
      <c r="G350" s="122"/>
    </row>
    <row r="351" spans="1:44" ht="36.75" customHeight="1" x14ac:dyDescent="0.25">
      <c r="A351" s="123" t="s">
        <v>1202</v>
      </c>
      <c r="B351" s="124" t="s">
        <v>110</v>
      </c>
      <c r="C351" s="145" t="s">
        <v>1254</v>
      </c>
      <c r="D351" s="118">
        <f t="shared" si="39"/>
        <v>368000</v>
      </c>
      <c r="E351" s="118">
        <f t="shared" si="39"/>
        <v>214666</v>
      </c>
      <c r="F351" s="119">
        <f t="shared" si="38"/>
        <v>153334</v>
      </c>
      <c r="G351" s="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35.25" customHeight="1" x14ac:dyDescent="0.25">
      <c r="A352" s="123" t="s">
        <v>1202</v>
      </c>
      <c r="B352" s="124" t="s">
        <v>110</v>
      </c>
      <c r="C352" s="145" t="s">
        <v>1253</v>
      </c>
      <c r="D352" s="118">
        <f t="shared" si="39"/>
        <v>368000</v>
      </c>
      <c r="E352" s="118">
        <f t="shared" si="39"/>
        <v>214666</v>
      </c>
      <c r="F352" s="119">
        <f t="shared" si="38"/>
        <v>153334</v>
      </c>
      <c r="G352" s="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x14ac:dyDescent="0.25">
      <c r="A353" s="123" t="s">
        <v>123</v>
      </c>
      <c r="B353" s="124" t="s">
        <v>110</v>
      </c>
      <c r="C353" s="145" t="s">
        <v>1252</v>
      </c>
      <c r="D353" s="118">
        <v>368000</v>
      </c>
      <c r="E353" s="125">
        <v>214666</v>
      </c>
      <c r="F353" s="119">
        <f t="shared" si="38"/>
        <v>153334</v>
      </c>
      <c r="G353" s="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100" customFormat="1" x14ac:dyDescent="0.25">
      <c r="A354" s="120" t="s">
        <v>136</v>
      </c>
      <c r="B354" s="121" t="s">
        <v>110</v>
      </c>
      <c r="C354" s="143" t="s">
        <v>466</v>
      </c>
      <c r="D354" s="116">
        <f t="shared" ref="D354:E356" si="40">D355</f>
        <v>1614800</v>
      </c>
      <c r="E354" s="116">
        <f t="shared" si="40"/>
        <v>292830.8</v>
      </c>
      <c r="F354" s="117">
        <f t="shared" si="38"/>
        <v>1321969.2</v>
      </c>
      <c r="G354" s="122"/>
    </row>
    <row r="355" spans="1:44" s="100" customFormat="1" ht="45.75" x14ac:dyDescent="0.25">
      <c r="A355" s="120" t="s">
        <v>452</v>
      </c>
      <c r="B355" s="121" t="s">
        <v>110</v>
      </c>
      <c r="C355" s="143" t="s">
        <v>467</v>
      </c>
      <c r="D355" s="116">
        <f t="shared" si="40"/>
        <v>1614800</v>
      </c>
      <c r="E355" s="116">
        <f t="shared" si="40"/>
        <v>292830.8</v>
      </c>
      <c r="F355" s="117">
        <f t="shared" si="38"/>
        <v>1321969.2</v>
      </c>
      <c r="G355" s="122"/>
    </row>
    <row r="356" spans="1:44" s="100" customFormat="1" ht="84.75" customHeight="1" x14ac:dyDescent="0.25">
      <c r="A356" s="159" t="s">
        <v>1028</v>
      </c>
      <c r="B356" s="121" t="s">
        <v>110</v>
      </c>
      <c r="C356" s="143" t="s">
        <v>468</v>
      </c>
      <c r="D356" s="116">
        <f t="shared" si="40"/>
        <v>1614800</v>
      </c>
      <c r="E356" s="116">
        <f t="shared" si="40"/>
        <v>292830.8</v>
      </c>
      <c r="F356" s="117">
        <f t="shared" si="38"/>
        <v>1321969.2</v>
      </c>
      <c r="G356" s="122"/>
    </row>
    <row r="357" spans="1:44" ht="46.5" customHeight="1" x14ac:dyDescent="0.25">
      <c r="A357" s="123" t="s">
        <v>230</v>
      </c>
      <c r="B357" s="124" t="s">
        <v>110</v>
      </c>
      <c r="C357" s="145" t="s">
        <v>469</v>
      </c>
      <c r="D357" s="118">
        <f>D358+D363</f>
        <v>1614800</v>
      </c>
      <c r="E357" s="118">
        <f>E358+E363</f>
        <v>292830.8</v>
      </c>
      <c r="F357" s="119">
        <f t="shared" si="38"/>
        <v>1321969.2</v>
      </c>
      <c r="G357" s="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x14ac:dyDescent="0.25">
      <c r="A358" s="123" t="s">
        <v>112</v>
      </c>
      <c r="B358" s="124" t="s">
        <v>110</v>
      </c>
      <c r="C358" s="145" t="s">
        <v>470</v>
      </c>
      <c r="D358" s="118">
        <f t="shared" ref="D358:E361" si="41">D359</f>
        <v>1614800</v>
      </c>
      <c r="E358" s="118">
        <f t="shared" si="41"/>
        <v>292830.8</v>
      </c>
      <c r="F358" s="119">
        <f t="shared" si="38"/>
        <v>1321969.2</v>
      </c>
      <c r="G358" s="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27" customHeight="1" x14ac:dyDescent="0.25">
      <c r="A359" s="123" t="s">
        <v>137</v>
      </c>
      <c r="B359" s="124" t="s">
        <v>110</v>
      </c>
      <c r="C359" s="145" t="s">
        <v>471</v>
      </c>
      <c r="D359" s="118">
        <f t="shared" si="41"/>
        <v>1614800</v>
      </c>
      <c r="E359" s="118">
        <f t="shared" si="41"/>
        <v>292830.8</v>
      </c>
      <c r="F359" s="119">
        <f t="shared" si="38"/>
        <v>1321969.2</v>
      </c>
      <c r="G359" s="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23.25" x14ac:dyDescent="0.25">
      <c r="A360" s="123" t="s">
        <v>113</v>
      </c>
      <c r="B360" s="124" t="s">
        <v>110</v>
      </c>
      <c r="C360" s="145" t="s">
        <v>472</v>
      </c>
      <c r="D360" s="118">
        <f t="shared" si="41"/>
        <v>1614800</v>
      </c>
      <c r="E360" s="118">
        <f t="shared" si="41"/>
        <v>292830.8</v>
      </c>
      <c r="F360" s="119">
        <f t="shared" si="38"/>
        <v>1321969.2</v>
      </c>
      <c r="G360" s="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30" customHeight="1" x14ac:dyDescent="0.25">
      <c r="A361" s="123" t="s">
        <v>1164</v>
      </c>
      <c r="B361" s="124" t="s">
        <v>110</v>
      </c>
      <c r="C361" s="145" t="s">
        <v>473</v>
      </c>
      <c r="D361" s="118">
        <f t="shared" si="41"/>
        <v>1614800</v>
      </c>
      <c r="E361" s="118">
        <f t="shared" si="41"/>
        <v>292830.8</v>
      </c>
      <c r="F361" s="119">
        <f t="shared" si="38"/>
        <v>1321969.2</v>
      </c>
      <c r="G361" s="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x14ac:dyDescent="0.25">
      <c r="A362" s="123" t="s">
        <v>1285</v>
      </c>
      <c r="B362" s="124" t="s">
        <v>110</v>
      </c>
      <c r="C362" s="145" t="s">
        <v>474</v>
      </c>
      <c r="D362" s="118">
        <v>1614800</v>
      </c>
      <c r="E362" s="125">
        <v>292830.8</v>
      </c>
      <c r="F362" s="119">
        <f t="shared" si="38"/>
        <v>1321969.2</v>
      </c>
      <c r="G362" s="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115" customFormat="1" ht="34.5" hidden="1" x14ac:dyDescent="0.25">
      <c r="A363" s="123" t="s">
        <v>169</v>
      </c>
      <c r="B363" s="124" t="s">
        <v>110</v>
      </c>
      <c r="C363" s="145" t="s">
        <v>475</v>
      </c>
      <c r="D363" s="118">
        <f t="shared" ref="D363:E366" si="42">D364</f>
        <v>0</v>
      </c>
      <c r="E363" s="118">
        <f t="shared" si="42"/>
        <v>0</v>
      </c>
      <c r="F363" s="119" t="str">
        <f t="shared" si="38"/>
        <v>-</v>
      </c>
      <c r="G363" s="4"/>
    </row>
    <row r="364" spans="1:44" s="115" customFormat="1" ht="57" hidden="1" x14ac:dyDescent="0.25">
      <c r="A364" s="123" t="s">
        <v>476</v>
      </c>
      <c r="B364" s="124" t="s">
        <v>110</v>
      </c>
      <c r="C364" s="145" t="s">
        <v>477</v>
      </c>
      <c r="D364" s="118">
        <f t="shared" si="42"/>
        <v>0</v>
      </c>
      <c r="E364" s="118">
        <f t="shared" si="42"/>
        <v>0</v>
      </c>
      <c r="F364" s="119" t="str">
        <f t="shared" si="38"/>
        <v>-</v>
      </c>
      <c r="G364" s="4"/>
    </row>
    <row r="365" spans="1:44" s="115" customFormat="1" ht="23.25" hidden="1" x14ac:dyDescent="0.25">
      <c r="A365" s="123" t="s">
        <v>113</v>
      </c>
      <c r="B365" s="124" t="s">
        <v>110</v>
      </c>
      <c r="C365" s="145" t="s">
        <v>478</v>
      </c>
      <c r="D365" s="118">
        <f t="shared" si="42"/>
        <v>0</v>
      </c>
      <c r="E365" s="118">
        <f t="shared" si="42"/>
        <v>0</v>
      </c>
      <c r="F365" s="119" t="str">
        <f t="shared" si="38"/>
        <v>-</v>
      </c>
      <c r="G365" s="4"/>
    </row>
    <row r="366" spans="1:44" s="115" customFormat="1" ht="23.25" hidden="1" x14ac:dyDescent="0.25">
      <c r="A366" s="123" t="s">
        <v>358</v>
      </c>
      <c r="B366" s="124" t="s">
        <v>110</v>
      </c>
      <c r="C366" s="145" t="s">
        <v>479</v>
      </c>
      <c r="D366" s="118">
        <f t="shared" si="42"/>
        <v>0</v>
      </c>
      <c r="E366" s="118">
        <f t="shared" si="42"/>
        <v>0</v>
      </c>
      <c r="F366" s="119" t="str">
        <f t="shared" si="38"/>
        <v>-</v>
      </c>
      <c r="G366" s="4"/>
    </row>
    <row r="367" spans="1:44" s="115" customFormat="1" ht="34.5" hidden="1" x14ac:dyDescent="0.25">
      <c r="A367" s="123" t="s">
        <v>114</v>
      </c>
      <c r="B367" s="124" t="s">
        <v>110</v>
      </c>
      <c r="C367" s="145" t="s">
        <v>480</v>
      </c>
      <c r="D367" s="118"/>
      <c r="E367" s="125"/>
      <c r="F367" s="119" t="str">
        <f t="shared" si="38"/>
        <v>-</v>
      </c>
      <c r="G367" s="4"/>
    </row>
    <row r="368" spans="1:44" s="115" customFormat="1" ht="45.75" hidden="1" x14ac:dyDescent="0.25">
      <c r="A368" s="123" t="s">
        <v>254</v>
      </c>
      <c r="B368" s="124" t="s">
        <v>110</v>
      </c>
      <c r="C368" s="145" t="s">
        <v>481</v>
      </c>
      <c r="D368" s="118">
        <f t="shared" ref="D368:E371" si="43">D369</f>
        <v>0</v>
      </c>
      <c r="E368" s="118">
        <f t="shared" si="43"/>
        <v>0</v>
      </c>
      <c r="F368" s="119" t="str">
        <f t="shared" si="38"/>
        <v>-</v>
      </c>
      <c r="G368" s="4"/>
    </row>
    <row r="369" spans="1:44" s="115" customFormat="1" ht="57" hidden="1" x14ac:dyDescent="0.25">
      <c r="A369" s="123" t="s">
        <v>482</v>
      </c>
      <c r="B369" s="124" t="s">
        <v>110</v>
      </c>
      <c r="C369" s="145" t="s">
        <v>483</v>
      </c>
      <c r="D369" s="118">
        <f t="shared" si="43"/>
        <v>0</v>
      </c>
      <c r="E369" s="118">
        <f t="shared" si="43"/>
        <v>0</v>
      </c>
      <c r="F369" s="119" t="str">
        <f t="shared" si="38"/>
        <v>-</v>
      </c>
      <c r="G369" s="4"/>
    </row>
    <row r="370" spans="1:44" s="115" customFormat="1" ht="23.25" hidden="1" x14ac:dyDescent="0.25">
      <c r="A370" s="123" t="s">
        <v>113</v>
      </c>
      <c r="B370" s="124" t="s">
        <v>110</v>
      </c>
      <c r="C370" s="145" t="s">
        <v>484</v>
      </c>
      <c r="D370" s="118">
        <f t="shared" si="43"/>
        <v>0</v>
      </c>
      <c r="E370" s="118">
        <f t="shared" si="43"/>
        <v>0</v>
      </c>
      <c r="F370" s="119" t="str">
        <f t="shared" si="38"/>
        <v>-</v>
      </c>
      <c r="G370" s="4"/>
    </row>
    <row r="371" spans="1:44" s="115" customFormat="1" ht="23.25" hidden="1" x14ac:dyDescent="0.25">
      <c r="A371" s="123" t="s">
        <v>358</v>
      </c>
      <c r="B371" s="124" t="s">
        <v>110</v>
      </c>
      <c r="C371" s="145" t="s">
        <v>485</v>
      </c>
      <c r="D371" s="118">
        <f t="shared" si="43"/>
        <v>0</v>
      </c>
      <c r="E371" s="118">
        <f t="shared" si="43"/>
        <v>0</v>
      </c>
      <c r="F371" s="119" t="str">
        <f t="shared" si="38"/>
        <v>-</v>
      </c>
      <c r="G371" s="4"/>
    </row>
    <row r="372" spans="1:44" s="115" customFormat="1" ht="34.5" hidden="1" x14ac:dyDescent="0.25">
      <c r="A372" s="123" t="s">
        <v>114</v>
      </c>
      <c r="B372" s="124" t="s">
        <v>110</v>
      </c>
      <c r="C372" s="145" t="s">
        <v>486</v>
      </c>
      <c r="D372" s="118"/>
      <c r="E372" s="125"/>
      <c r="F372" s="119" t="str">
        <f t="shared" si="38"/>
        <v>-</v>
      </c>
      <c r="G372" s="4"/>
    </row>
    <row r="373" spans="1:44" s="100" customFormat="1" ht="27" customHeight="1" x14ac:dyDescent="0.25">
      <c r="A373" s="120" t="s">
        <v>138</v>
      </c>
      <c r="B373" s="121" t="s">
        <v>110</v>
      </c>
      <c r="C373" s="143" t="s">
        <v>487</v>
      </c>
      <c r="D373" s="116">
        <f>D374+D392</f>
        <v>710560</v>
      </c>
      <c r="E373" s="116">
        <f>E374+E392</f>
        <v>297851.65000000002</v>
      </c>
      <c r="F373" s="117">
        <f t="shared" si="38"/>
        <v>412708.35</v>
      </c>
      <c r="G373" s="122"/>
    </row>
    <row r="374" spans="1:44" s="100" customFormat="1" ht="45.75" x14ac:dyDescent="0.25">
      <c r="A374" s="120" t="s">
        <v>452</v>
      </c>
      <c r="B374" s="121" t="s">
        <v>110</v>
      </c>
      <c r="C374" s="143" t="s">
        <v>488</v>
      </c>
      <c r="D374" s="116">
        <f>D375</f>
        <v>700000</v>
      </c>
      <c r="E374" s="116">
        <f>E375</f>
        <v>287291.65000000002</v>
      </c>
      <c r="F374" s="117">
        <f t="shared" si="38"/>
        <v>412708.35</v>
      </c>
      <c r="G374" s="122"/>
    </row>
    <row r="375" spans="1:44" s="100" customFormat="1" ht="34.5" x14ac:dyDescent="0.25">
      <c r="A375" s="120" t="s">
        <v>1029</v>
      </c>
      <c r="B375" s="121" t="s">
        <v>110</v>
      </c>
      <c r="C375" s="143" t="s">
        <v>489</v>
      </c>
      <c r="D375" s="116">
        <f>D376</f>
        <v>700000</v>
      </c>
      <c r="E375" s="116">
        <f>E376</f>
        <v>287291.65000000002</v>
      </c>
      <c r="F375" s="117">
        <f t="shared" si="38"/>
        <v>412708.35</v>
      </c>
      <c r="G375" s="122"/>
    </row>
    <row r="376" spans="1:44" s="100" customFormat="1" ht="34.5" x14ac:dyDescent="0.25">
      <c r="A376" s="120" t="s">
        <v>231</v>
      </c>
      <c r="B376" s="121" t="s">
        <v>110</v>
      </c>
      <c r="C376" s="143" t="s">
        <v>490</v>
      </c>
      <c r="D376" s="116">
        <f>D377+D382+D387</f>
        <v>700000</v>
      </c>
      <c r="E376" s="116">
        <f>E377+E382+E387</f>
        <v>287291.65000000002</v>
      </c>
      <c r="F376" s="117">
        <f t="shared" si="38"/>
        <v>412708.35</v>
      </c>
      <c r="G376" s="122"/>
    </row>
    <row r="377" spans="1:44" x14ac:dyDescent="0.25">
      <c r="A377" s="123" t="s">
        <v>112</v>
      </c>
      <c r="B377" s="124" t="s">
        <v>110</v>
      </c>
      <c r="C377" s="145" t="s">
        <v>491</v>
      </c>
      <c r="D377" s="118">
        <f t="shared" ref="D377:E380" si="44">D378</f>
        <v>700000</v>
      </c>
      <c r="E377" s="118">
        <f t="shared" si="44"/>
        <v>287291.65000000002</v>
      </c>
      <c r="F377" s="119">
        <f t="shared" si="38"/>
        <v>412708.35</v>
      </c>
      <c r="G377" s="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30" customHeight="1" x14ac:dyDescent="0.25">
      <c r="A378" s="123" t="s">
        <v>139</v>
      </c>
      <c r="B378" s="124" t="s">
        <v>110</v>
      </c>
      <c r="C378" s="145" t="s">
        <v>492</v>
      </c>
      <c r="D378" s="118">
        <f t="shared" si="44"/>
        <v>700000</v>
      </c>
      <c r="E378" s="118">
        <f t="shared" si="44"/>
        <v>287291.65000000002</v>
      </c>
      <c r="F378" s="119">
        <f t="shared" si="38"/>
        <v>412708.35</v>
      </c>
      <c r="G378" s="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23.25" x14ac:dyDescent="0.25">
      <c r="A379" s="123" t="s">
        <v>113</v>
      </c>
      <c r="B379" s="124" t="s">
        <v>110</v>
      </c>
      <c r="C379" s="145" t="s">
        <v>493</v>
      </c>
      <c r="D379" s="118">
        <f t="shared" si="44"/>
        <v>700000</v>
      </c>
      <c r="E379" s="118">
        <f t="shared" si="44"/>
        <v>287291.65000000002</v>
      </c>
      <c r="F379" s="119">
        <f t="shared" si="38"/>
        <v>412708.35</v>
      </c>
      <c r="G379" s="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28.5" customHeight="1" x14ac:dyDescent="0.25">
      <c r="A380" s="123" t="s">
        <v>1164</v>
      </c>
      <c r="B380" s="124" t="s">
        <v>110</v>
      </c>
      <c r="C380" s="145" t="s">
        <v>494</v>
      </c>
      <c r="D380" s="118">
        <f t="shared" si="44"/>
        <v>700000</v>
      </c>
      <c r="E380" s="118">
        <f t="shared" si="44"/>
        <v>287291.65000000002</v>
      </c>
      <c r="F380" s="119">
        <f t="shared" si="38"/>
        <v>412708.35</v>
      </c>
      <c r="G380" s="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x14ac:dyDescent="0.25">
      <c r="A381" s="123" t="s">
        <v>1285</v>
      </c>
      <c r="B381" s="124" t="s">
        <v>110</v>
      </c>
      <c r="C381" s="145" t="s">
        <v>495</v>
      </c>
      <c r="D381" s="118">
        <v>700000</v>
      </c>
      <c r="E381" s="125">
        <v>287291.65000000002</v>
      </c>
      <c r="F381" s="119">
        <f t="shared" si="38"/>
        <v>412708.35</v>
      </c>
      <c r="G381" s="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271" customFormat="1" ht="45.75" hidden="1" x14ac:dyDescent="0.25">
      <c r="A382" s="266" t="s">
        <v>169</v>
      </c>
      <c r="B382" s="267" t="s">
        <v>110</v>
      </c>
      <c r="C382" s="268" t="s">
        <v>935</v>
      </c>
      <c r="D382" s="269">
        <f t="shared" ref="D382:E385" si="45">D383</f>
        <v>0</v>
      </c>
      <c r="E382" s="269">
        <f t="shared" si="45"/>
        <v>0</v>
      </c>
      <c r="F382" s="270" t="str">
        <f t="shared" si="38"/>
        <v>-</v>
      </c>
    </row>
    <row r="383" spans="1:44" s="271" customFormat="1" ht="57" hidden="1" x14ac:dyDescent="0.25">
      <c r="A383" s="272" t="s">
        <v>1122</v>
      </c>
      <c r="B383" s="273" t="s">
        <v>110</v>
      </c>
      <c r="C383" s="274" t="s">
        <v>936</v>
      </c>
      <c r="D383" s="275">
        <f t="shared" si="45"/>
        <v>0</v>
      </c>
      <c r="E383" s="275">
        <f t="shared" si="45"/>
        <v>0</v>
      </c>
      <c r="F383" s="276" t="str">
        <f t="shared" si="38"/>
        <v>-</v>
      </c>
    </row>
    <row r="384" spans="1:44" s="271" customFormat="1" ht="23.25" hidden="1" x14ac:dyDescent="0.25">
      <c r="A384" s="272" t="s">
        <v>113</v>
      </c>
      <c r="B384" s="273" t="s">
        <v>110</v>
      </c>
      <c r="C384" s="274" t="s">
        <v>933</v>
      </c>
      <c r="D384" s="275">
        <f t="shared" si="45"/>
        <v>0</v>
      </c>
      <c r="E384" s="275">
        <f t="shared" si="45"/>
        <v>0</v>
      </c>
      <c r="F384" s="276" t="str">
        <f t="shared" si="38"/>
        <v>-</v>
      </c>
    </row>
    <row r="385" spans="1:7" s="271" customFormat="1" ht="34.5" hidden="1" x14ac:dyDescent="0.25">
      <c r="A385" s="272" t="s">
        <v>1164</v>
      </c>
      <c r="B385" s="273" t="s">
        <v>110</v>
      </c>
      <c r="C385" s="274" t="s">
        <v>934</v>
      </c>
      <c r="D385" s="275">
        <f t="shared" si="45"/>
        <v>0</v>
      </c>
      <c r="E385" s="275">
        <f t="shared" si="45"/>
        <v>0</v>
      </c>
      <c r="F385" s="276" t="str">
        <f t="shared" si="38"/>
        <v>-</v>
      </c>
    </row>
    <row r="386" spans="1:7" s="271" customFormat="1" ht="34.5" hidden="1" x14ac:dyDescent="0.25">
      <c r="A386" s="272" t="s">
        <v>114</v>
      </c>
      <c r="B386" s="273" t="s">
        <v>110</v>
      </c>
      <c r="C386" s="274" t="s">
        <v>932</v>
      </c>
      <c r="D386" s="275"/>
      <c r="E386" s="277"/>
      <c r="F386" s="276" t="str">
        <f t="shared" si="38"/>
        <v>-</v>
      </c>
    </row>
    <row r="387" spans="1:7" s="4" customFormat="1" ht="65.25" hidden="1" customHeight="1" x14ac:dyDescent="0.25">
      <c r="A387" s="343" t="s">
        <v>254</v>
      </c>
      <c r="B387" s="311" t="s">
        <v>110</v>
      </c>
      <c r="C387" s="312" t="s">
        <v>937</v>
      </c>
      <c r="D387" s="313">
        <f t="shared" ref="D387:E390" si="46">D388</f>
        <v>0</v>
      </c>
      <c r="E387" s="313">
        <f t="shared" si="46"/>
        <v>0</v>
      </c>
      <c r="F387" s="314" t="str">
        <f t="shared" si="38"/>
        <v>-</v>
      </c>
    </row>
    <row r="388" spans="1:7" s="4" customFormat="1" ht="56.25" hidden="1" x14ac:dyDescent="0.25">
      <c r="A388" s="315" t="s">
        <v>1030</v>
      </c>
      <c r="B388" s="298" t="s">
        <v>110</v>
      </c>
      <c r="C388" s="299" t="s">
        <v>941</v>
      </c>
      <c r="D388" s="300">
        <f t="shared" si="46"/>
        <v>0</v>
      </c>
      <c r="E388" s="300">
        <f t="shared" si="46"/>
        <v>0</v>
      </c>
      <c r="F388" s="301" t="str">
        <f t="shared" si="38"/>
        <v>-</v>
      </c>
    </row>
    <row r="389" spans="1:7" s="4" customFormat="1" ht="23.25" hidden="1" x14ac:dyDescent="0.25">
      <c r="A389" s="297" t="s">
        <v>113</v>
      </c>
      <c r="B389" s="298" t="s">
        <v>110</v>
      </c>
      <c r="C389" s="299" t="s">
        <v>940</v>
      </c>
      <c r="D389" s="300">
        <f t="shared" si="46"/>
        <v>0</v>
      </c>
      <c r="E389" s="300">
        <f t="shared" si="46"/>
        <v>0</v>
      </c>
      <c r="F389" s="301" t="str">
        <f t="shared" si="38"/>
        <v>-</v>
      </c>
    </row>
    <row r="390" spans="1:7" s="4" customFormat="1" ht="34.5" hidden="1" x14ac:dyDescent="0.25">
      <c r="A390" s="297" t="s">
        <v>1164</v>
      </c>
      <c r="B390" s="298" t="s">
        <v>110</v>
      </c>
      <c r="C390" s="299" t="s">
        <v>939</v>
      </c>
      <c r="D390" s="300">
        <f t="shared" si="46"/>
        <v>0</v>
      </c>
      <c r="E390" s="300">
        <f t="shared" si="46"/>
        <v>0</v>
      </c>
      <c r="F390" s="301" t="str">
        <f t="shared" si="38"/>
        <v>-</v>
      </c>
    </row>
    <row r="391" spans="1:7" s="4" customFormat="1" ht="34.5" hidden="1" x14ac:dyDescent="0.25">
      <c r="A391" s="297" t="s">
        <v>114</v>
      </c>
      <c r="B391" s="298" t="s">
        <v>110</v>
      </c>
      <c r="C391" s="299" t="s">
        <v>938</v>
      </c>
      <c r="D391" s="300">
        <v>0</v>
      </c>
      <c r="E391" s="302">
        <v>0</v>
      </c>
      <c r="F391" s="301" t="str">
        <f t="shared" si="38"/>
        <v>-</v>
      </c>
    </row>
    <row r="392" spans="1:7" s="122" customFormat="1" ht="23.25" x14ac:dyDescent="0.25">
      <c r="A392" s="120" t="s">
        <v>341</v>
      </c>
      <c r="B392" s="121" t="s">
        <v>110</v>
      </c>
      <c r="C392" s="143" t="s">
        <v>947</v>
      </c>
      <c r="D392" s="116">
        <f t="shared" ref="D392:E397" si="47">D393</f>
        <v>10560</v>
      </c>
      <c r="E392" s="116">
        <f t="shared" si="47"/>
        <v>10560</v>
      </c>
      <c r="F392" s="117" t="str">
        <f>IF(OR(D392="-",E392=D392),"-",D392-IF(E392="-",0,E392))</f>
        <v>-</v>
      </c>
    </row>
    <row r="393" spans="1:7" s="122" customFormat="1" ht="23.25" x14ac:dyDescent="0.25">
      <c r="A393" s="120" t="s">
        <v>111</v>
      </c>
      <c r="B393" s="121" t="s">
        <v>110</v>
      </c>
      <c r="C393" s="143" t="s">
        <v>948</v>
      </c>
      <c r="D393" s="116">
        <f t="shared" si="47"/>
        <v>10560</v>
      </c>
      <c r="E393" s="116">
        <f t="shared" si="47"/>
        <v>10560</v>
      </c>
      <c r="F393" s="117" t="str">
        <f>IF(OR(D393="-",E393=D393),"-",D393-IF(E393="-",0,E393))</f>
        <v>-</v>
      </c>
    </row>
    <row r="394" spans="1:7" s="122" customFormat="1" ht="36.75" customHeight="1" x14ac:dyDescent="0.25">
      <c r="A394" s="120" t="s">
        <v>1385</v>
      </c>
      <c r="B394" s="121" t="s">
        <v>110</v>
      </c>
      <c r="C394" s="143" t="s">
        <v>946</v>
      </c>
      <c r="D394" s="116">
        <f t="shared" si="47"/>
        <v>10560</v>
      </c>
      <c r="E394" s="116">
        <f t="shared" si="47"/>
        <v>10560</v>
      </c>
      <c r="F394" s="117" t="str">
        <f t="shared" si="38"/>
        <v>-</v>
      </c>
    </row>
    <row r="395" spans="1:7" s="4" customFormat="1" ht="12" customHeight="1" x14ac:dyDescent="0.25">
      <c r="A395" s="123" t="s">
        <v>115</v>
      </c>
      <c r="B395" s="124" t="s">
        <v>110</v>
      </c>
      <c r="C395" s="145" t="s">
        <v>945</v>
      </c>
      <c r="D395" s="118">
        <f t="shared" si="47"/>
        <v>10560</v>
      </c>
      <c r="E395" s="118">
        <f t="shared" si="47"/>
        <v>10560</v>
      </c>
      <c r="F395" s="119" t="str">
        <f t="shared" si="38"/>
        <v>-</v>
      </c>
    </row>
    <row r="396" spans="1:7" s="4" customFormat="1" ht="23.25" x14ac:dyDescent="0.25">
      <c r="A396" s="123" t="s">
        <v>113</v>
      </c>
      <c r="B396" s="124" t="s">
        <v>110</v>
      </c>
      <c r="C396" s="145" t="s">
        <v>944</v>
      </c>
      <c r="D396" s="118">
        <f t="shared" si="47"/>
        <v>10560</v>
      </c>
      <c r="E396" s="118">
        <f t="shared" si="47"/>
        <v>10560</v>
      </c>
      <c r="F396" s="119" t="str">
        <f t="shared" si="38"/>
        <v>-</v>
      </c>
    </row>
    <row r="397" spans="1:7" s="4" customFormat="1" ht="30" customHeight="1" x14ac:dyDescent="0.25">
      <c r="A397" s="123" t="s">
        <v>1164</v>
      </c>
      <c r="B397" s="124" t="s">
        <v>110</v>
      </c>
      <c r="C397" s="145" t="s">
        <v>943</v>
      </c>
      <c r="D397" s="118">
        <f t="shared" si="47"/>
        <v>10560</v>
      </c>
      <c r="E397" s="118">
        <f t="shared" si="47"/>
        <v>10560</v>
      </c>
      <c r="F397" s="119" t="str">
        <f t="shared" si="38"/>
        <v>-</v>
      </c>
    </row>
    <row r="398" spans="1:7" s="4" customFormat="1" x14ac:dyDescent="0.25">
      <c r="A398" s="123" t="s">
        <v>1285</v>
      </c>
      <c r="B398" s="124" t="s">
        <v>110</v>
      </c>
      <c r="C398" s="145" t="s">
        <v>942</v>
      </c>
      <c r="D398" s="118">
        <v>10560</v>
      </c>
      <c r="E398" s="125">
        <v>10560</v>
      </c>
      <c r="F398" s="119" t="str">
        <f t="shared" si="38"/>
        <v>-</v>
      </c>
    </row>
    <row r="399" spans="1:7" s="100" customFormat="1" x14ac:dyDescent="0.25">
      <c r="A399" s="120" t="s">
        <v>496</v>
      </c>
      <c r="B399" s="121" t="s">
        <v>110</v>
      </c>
      <c r="C399" s="143" t="s">
        <v>497</v>
      </c>
      <c r="D399" s="116">
        <f>D400+D470</f>
        <v>34339930</v>
      </c>
      <c r="E399" s="116">
        <f>E400+E470</f>
        <v>16444373.16</v>
      </c>
      <c r="F399" s="117">
        <f t="shared" si="38"/>
        <v>17895556.84</v>
      </c>
      <c r="G399" s="122"/>
    </row>
    <row r="400" spans="1:7" s="100" customFormat="1" x14ac:dyDescent="0.25">
      <c r="A400" s="120" t="s">
        <v>140</v>
      </c>
      <c r="B400" s="121" t="s">
        <v>110</v>
      </c>
      <c r="C400" s="143" t="s">
        <v>498</v>
      </c>
      <c r="D400" s="116">
        <f>D401+D413</f>
        <v>33693430</v>
      </c>
      <c r="E400" s="116">
        <f>E401+E413</f>
        <v>16247873.16</v>
      </c>
      <c r="F400" s="117">
        <f t="shared" si="38"/>
        <v>17445556.84</v>
      </c>
      <c r="G400" s="122"/>
    </row>
    <row r="401" spans="1:44" s="100" customFormat="1" ht="45.75" x14ac:dyDescent="0.25">
      <c r="A401" s="120" t="s">
        <v>452</v>
      </c>
      <c r="B401" s="121" t="s">
        <v>110</v>
      </c>
      <c r="C401" s="143" t="s">
        <v>499</v>
      </c>
      <c r="D401" s="116">
        <f>D402</f>
        <v>2345400</v>
      </c>
      <c r="E401" s="116">
        <f>E402</f>
        <v>1466676.42</v>
      </c>
      <c r="F401" s="117">
        <f t="shared" si="38"/>
        <v>878723.58000000007</v>
      </c>
      <c r="G401" s="122"/>
    </row>
    <row r="402" spans="1:44" s="100" customFormat="1" ht="37.5" customHeight="1" x14ac:dyDescent="0.25">
      <c r="A402" s="120" t="s">
        <v>1189</v>
      </c>
      <c r="B402" s="121" t="s">
        <v>110</v>
      </c>
      <c r="C402" s="143" t="s">
        <v>500</v>
      </c>
      <c r="D402" s="116">
        <f t="shared" ref="D402:E407" si="48">D403</f>
        <v>2345400</v>
      </c>
      <c r="E402" s="116">
        <f t="shared" si="48"/>
        <v>1466676.42</v>
      </c>
      <c r="F402" s="117">
        <f t="shared" si="38"/>
        <v>878723.58000000007</v>
      </c>
      <c r="G402" s="122"/>
    </row>
    <row r="403" spans="1:44" ht="23.25" x14ac:dyDescent="0.25">
      <c r="A403" s="123" t="s">
        <v>232</v>
      </c>
      <c r="B403" s="124" t="s">
        <v>110</v>
      </c>
      <c r="C403" s="145" t="s">
        <v>501</v>
      </c>
      <c r="D403" s="118">
        <f t="shared" si="48"/>
        <v>2345400</v>
      </c>
      <c r="E403" s="118">
        <f t="shared" si="48"/>
        <v>1466676.42</v>
      </c>
      <c r="F403" s="119">
        <f t="shared" si="38"/>
        <v>878723.58000000007</v>
      </c>
      <c r="G403" s="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x14ac:dyDescent="0.25">
      <c r="A404" s="123" t="s">
        <v>112</v>
      </c>
      <c r="B404" s="124" t="s">
        <v>110</v>
      </c>
      <c r="C404" s="145" t="s">
        <v>502</v>
      </c>
      <c r="D404" s="118">
        <f>D405+D409</f>
        <v>2345400</v>
      </c>
      <c r="E404" s="118">
        <f>E405+E409</f>
        <v>1466676.42</v>
      </c>
      <c r="F404" s="119">
        <f t="shared" si="38"/>
        <v>878723.58000000007</v>
      </c>
      <c r="G404" s="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4" customFormat="1" x14ac:dyDescent="0.25">
      <c r="A405" s="123" t="s">
        <v>1123</v>
      </c>
      <c r="B405" s="124" t="s">
        <v>110</v>
      </c>
      <c r="C405" s="145" t="s">
        <v>503</v>
      </c>
      <c r="D405" s="118">
        <f t="shared" si="48"/>
        <v>95400</v>
      </c>
      <c r="E405" s="118">
        <f t="shared" si="48"/>
        <v>0</v>
      </c>
      <c r="F405" s="119">
        <f t="shared" si="38"/>
        <v>95400</v>
      </c>
    </row>
    <row r="406" spans="1:44" s="4" customFormat="1" ht="23.25" x14ac:dyDescent="0.25">
      <c r="A406" s="123" t="s">
        <v>113</v>
      </c>
      <c r="B406" s="124" t="s">
        <v>110</v>
      </c>
      <c r="C406" s="145" t="s">
        <v>504</v>
      </c>
      <c r="D406" s="118">
        <f t="shared" si="48"/>
        <v>95400</v>
      </c>
      <c r="E406" s="118">
        <f t="shared" si="48"/>
        <v>0</v>
      </c>
      <c r="F406" s="119">
        <f t="shared" si="38"/>
        <v>95400</v>
      </c>
    </row>
    <row r="407" spans="1:44" s="4" customFormat="1" ht="34.5" x14ac:dyDescent="0.25">
      <c r="A407" s="123" t="s">
        <v>1164</v>
      </c>
      <c r="B407" s="124" t="s">
        <v>110</v>
      </c>
      <c r="C407" s="145" t="s">
        <v>505</v>
      </c>
      <c r="D407" s="118">
        <f t="shared" si="48"/>
        <v>95400</v>
      </c>
      <c r="E407" s="118">
        <f t="shared" si="48"/>
        <v>0</v>
      </c>
      <c r="F407" s="119">
        <f t="shared" si="38"/>
        <v>95400</v>
      </c>
    </row>
    <row r="408" spans="1:44" s="4" customFormat="1" x14ac:dyDescent="0.25">
      <c r="A408" s="123" t="s">
        <v>1285</v>
      </c>
      <c r="B408" s="124" t="s">
        <v>110</v>
      </c>
      <c r="C408" s="145" t="s">
        <v>506</v>
      </c>
      <c r="D408" s="118">
        <v>95400</v>
      </c>
      <c r="E408" s="118">
        <v>0</v>
      </c>
      <c r="F408" s="119">
        <f t="shared" si="38"/>
        <v>95400</v>
      </c>
    </row>
    <row r="409" spans="1:44" s="317" customFormat="1" x14ac:dyDescent="0.25">
      <c r="A409" s="128" t="s">
        <v>1032</v>
      </c>
      <c r="B409" s="124" t="s">
        <v>110</v>
      </c>
      <c r="C409" s="145" t="s">
        <v>1356</v>
      </c>
      <c r="D409" s="118">
        <f t="shared" ref="D409:E411" si="49">D410</f>
        <v>2250000</v>
      </c>
      <c r="E409" s="118">
        <f t="shared" si="49"/>
        <v>1466676.42</v>
      </c>
      <c r="F409" s="119">
        <f t="shared" si="38"/>
        <v>783323.58000000007</v>
      </c>
    </row>
    <row r="410" spans="1:44" s="317" customFormat="1" ht="23.25" x14ac:dyDescent="0.25">
      <c r="A410" s="123" t="s">
        <v>113</v>
      </c>
      <c r="B410" s="124" t="s">
        <v>110</v>
      </c>
      <c r="C410" s="145" t="s">
        <v>1355</v>
      </c>
      <c r="D410" s="118">
        <f t="shared" si="49"/>
        <v>2250000</v>
      </c>
      <c r="E410" s="118">
        <f t="shared" si="49"/>
        <v>1466676.42</v>
      </c>
      <c r="F410" s="119">
        <f t="shared" si="38"/>
        <v>783323.58000000007</v>
      </c>
    </row>
    <row r="411" spans="1:44" s="317" customFormat="1" ht="23.25" customHeight="1" x14ac:dyDescent="0.25">
      <c r="A411" s="123" t="s">
        <v>1164</v>
      </c>
      <c r="B411" s="124" t="s">
        <v>110</v>
      </c>
      <c r="C411" s="145" t="s">
        <v>1354</v>
      </c>
      <c r="D411" s="118">
        <f t="shared" si="49"/>
        <v>2250000</v>
      </c>
      <c r="E411" s="118">
        <f t="shared" si="49"/>
        <v>1466676.42</v>
      </c>
      <c r="F411" s="119">
        <f t="shared" si="38"/>
        <v>783323.58000000007</v>
      </c>
    </row>
    <row r="412" spans="1:44" s="317" customFormat="1" x14ac:dyDescent="0.25">
      <c r="A412" s="123" t="s">
        <v>1285</v>
      </c>
      <c r="B412" s="124" t="s">
        <v>110</v>
      </c>
      <c r="C412" s="145" t="s">
        <v>1353</v>
      </c>
      <c r="D412" s="118">
        <v>2250000</v>
      </c>
      <c r="E412" s="125">
        <v>1466676.42</v>
      </c>
      <c r="F412" s="119">
        <f t="shared" ref="F412:F502" si="50">IF(OR(D412="-",E412=D412),"-",D412-IF(E412="-",0,E412))</f>
        <v>783323.58000000007</v>
      </c>
    </row>
    <row r="413" spans="1:44" s="100" customFormat="1" ht="57" x14ac:dyDescent="0.25">
      <c r="A413" s="120" t="s">
        <v>1031</v>
      </c>
      <c r="B413" s="121" t="s">
        <v>110</v>
      </c>
      <c r="C413" s="143" t="s">
        <v>507</v>
      </c>
      <c r="D413" s="116">
        <f>D414+D464</f>
        <v>31348030</v>
      </c>
      <c r="E413" s="116">
        <f>E414+E464</f>
        <v>14781196.74</v>
      </c>
      <c r="F413" s="117">
        <f t="shared" si="50"/>
        <v>16566833.26</v>
      </c>
      <c r="G413" s="218"/>
    </row>
    <row r="414" spans="1:44" s="100" customFormat="1" ht="23.25" x14ac:dyDescent="0.25">
      <c r="A414" s="120" t="s">
        <v>233</v>
      </c>
      <c r="B414" s="121" t="s">
        <v>110</v>
      </c>
      <c r="C414" s="143" t="s">
        <v>508</v>
      </c>
      <c r="D414" s="116">
        <f>D415+D443</f>
        <v>31348030</v>
      </c>
      <c r="E414" s="116">
        <f>E415+E443</f>
        <v>14781196.74</v>
      </c>
      <c r="F414" s="117">
        <f t="shared" si="50"/>
        <v>16566833.26</v>
      </c>
      <c r="G414" s="122"/>
    </row>
    <row r="415" spans="1:44" x14ac:dyDescent="0.25">
      <c r="A415" s="123" t="s">
        <v>112</v>
      </c>
      <c r="B415" s="124" t="s">
        <v>110</v>
      </c>
      <c r="C415" s="145" t="s">
        <v>509</v>
      </c>
      <c r="D415" s="118">
        <f>D416+D420+D424</f>
        <v>15711322.939999999</v>
      </c>
      <c r="E415" s="118">
        <f>E416+E420+E424</f>
        <v>9728840.6500000004</v>
      </c>
      <c r="F415" s="119">
        <f t="shared" si="50"/>
        <v>5982482.2899999991</v>
      </c>
      <c r="G415" s="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4" customFormat="1" x14ac:dyDescent="0.25">
      <c r="A416" s="123" t="s">
        <v>1384</v>
      </c>
      <c r="B416" s="124" t="s">
        <v>110</v>
      </c>
      <c r="C416" s="145" t="s">
        <v>510</v>
      </c>
      <c r="D416" s="118">
        <f t="shared" ref="D416:E418" si="51">D417</f>
        <v>540000</v>
      </c>
      <c r="E416" s="118">
        <f t="shared" si="51"/>
        <v>46000</v>
      </c>
      <c r="F416" s="119">
        <f t="shared" si="50"/>
        <v>494000</v>
      </c>
    </row>
    <row r="417" spans="1:44" s="4" customFormat="1" ht="23.25" x14ac:dyDescent="0.25">
      <c r="A417" s="123" t="s">
        <v>113</v>
      </c>
      <c r="B417" s="124" t="s">
        <v>110</v>
      </c>
      <c r="C417" s="145" t="s">
        <v>511</v>
      </c>
      <c r="D417" s="118">
        <f t="shared" si="51"/>
        <v>540000</v>
      </c>
      <c r="E417" s="118">
        <f t="shared" si="51"/>
        <v>46000</v>
      </c>
      <c r="F417" s="119">
        <f t="shared" si="50"/>
        <v>494000</v>
      </c>
    </row>
    <row r="418" spans="1:44" s="4" customFormat="1" ht="34.5" x14ac:dyDescent="0.25">
      <c r="A418" s="123" t="s">
        <v>1164</v>
      </c>
      <c r="B418" s="124" t="s">
        <v>110</v>
      </c>
      <c r="C418" s="145" t="s">
        <v>512</v>
      </c>
      <c r="D418" s="118">
        <f t="shared" si="51"/>
        <v>540000</v>
      </c>
      <c r="E418" s="118">
        <f t="shared" si="51"/>
        <v>46000</v>
      </c>
      <c r="F418" s="119">
        <f t="shared" si="50"/>
        <v>494000</v>
      </c>
    </row>
    <row r="419" spans="1:44" s="4" customFormat="1" x14ac:dyDescent="0.25">
      <c r="A419" s="123" t="s">
        <v>1285</v>
      </c>
      <c r="B419" s="124" t="s">
        <v>110</v>
      </c>
      <c r="C419" s="145" t="s">
        <v>513</v>
      </c>
      <c r="D419" s="118">
        <f>454500+85500</f>
        <v>540000</v>
      </c>
      <c r="E419" s="125">
        <v>46000</v>
      </c>
      <c r="F419" s="119">
        <f t="shared" si="50"/>
        <v>494000</v>
      </c>
    </row>
    <row r="420" spans="1:44" ht="34.5" x14ac:dyDescent="0.25">
      <c r="A420" s="123" t="s">
        <v>514</v>
      </c>
      <c r="B420" s="124" t="s">
        <v>110</v>
      </c>
      <c r="C420" s="145" t="s">
        <v>515</v>
      </c>
      <c r="D420" s="118">
        <f t="shared" ref="D420:E422" si="52">D421</f>
        <v>282185</v>
      </c>
      <c r="E420" s="118">
        <f t="shared" si="52"/>
        <v>0</v>
      </c>
      <c r="F420" s="119">
        <f t="shared" si="50"/>
        <v>282185</v>
      </c>
      <c r="G420" s="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23.25" x14ac:dyDescent="0.25">
      <c r="A421" s="123" t="s">
        <v>113</v>
      </c>
      <c r="B421" s="124" t="s">
        <v>110</v>
      </c>
      <c r="C421" s="145" t="s">
        <v>516</v>
      </c>
      <c r="D421" s="118">
        <f t="shared" si="52"/>
        <v>282185</v>
      </c>
      <c r="E421" s="118">
        <f t="shared" si="52"/>
        <v>0</v>
      </c>
      <c r="F421" s="119">
        <f t="shared" si="50"/>
        <v>282185</v>
      </c>
      <c r="G421" s="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25.5" customHeight="1" x14ac:dyDescent="0.25">
      <c r="A422" s="123" t="s">
        <v>1164</v>
      </c>
      <c r="B422" s="124" t="s">
        <v>110</v>
      </c>
      <c r="C422" s="145" t="s">
        <v>517</v>
      </c>
      <c r="D422" s="118">
        <f t="shared" si="52"/>
        <v>282185</v>
      </c>
      <c r="E422" s="118">
        <f t="shared" si="52"/>
        <v>0</v>
      </c>
      <c r="F422" s="119">
        <f t="shared" si="50"/>
        <v>282185</v>
      </c>
      <c r="G422" s="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x14ac:dyDescent="0.25">
      <c r="A423" s="123" t="s">
        <v>1285</v>
      </c>
      <c r="B423" s="124" t="s">
        <v>110</v>
      </c>
      <c r="C423" s="145" t="s">
        <v>518</v>
      </c>
      <c r="D423" s="118">
        <f>218300+63885</f>
        <v>282185</v>
      </c>
      <c r="E423" s="125">
        <v>0</v>
      </c>
      <c r="F423" s="119">
        <f t="shared" si="50"/>
        <v>282185</v>
      </c>
      <c r="G423" s="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x14ac:dyDescent="0.25">
      <c r="A424" s="128" t="s">
        <v>1032</v>
      </c>
      <c r="B424" s="124" t="s">
        <v>110</v>
      </c>
      <c r="C424" s="145" t="s">
        <v>949</v>
      </c>
      <c r="D424" s="118">
        <f>D425+D428</f>
        <v>14889137.939999999</v>
      </c>
      <c r="E424" s="118">
        <f>E425+E428</f>
        <v>9682840.6500000004</v>
      </c>
      <c r="F424" s="119">
        <f t="shared" si="50"/>
        <v>5206297.2899999991</v>
      </c>
      <c r="G424" s="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23.25" x14ac:dyDescent="0.25">
      <c r="A425" s="123" t="s">
        <v>113</v>
      </c>
      <c r="B425" s="124" t="s">
        <v>110</v>
      </c>
      <c r="C425" s="145" t="s">
        <v>950</v>
      </c>
      <c r="D425" s="118">
        <f t="shared" ref="D425:E426" si="53">D426</f>
        <v>14789137.939999999</v>
      </c>
      <c r="E425" s="118">
        <f t="shared" si="53"/>
        <v>9673928.3300000001</v>
      </c>
      <c r="F425" s="119">
        <f t="shared" si="50"/>
        <v>5115209.6099999994</v>
      </c>
      <c r="G425" s="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34.5" x14ac:dyDescent="0.25">
      <c r="A426" s="123" t="s">
        <v>1164</v>
      </c>
      <c r="B426" s="124" t="s">
        <v>110</v>
      </c>
      <c r="C426" s="145" t="s">
        <v>951</v>
      </c>
      <c r="D426" s="118">
        <f t="shared" si="53"/>
        <v>14789137.939999999</v>
      </c>
      <c r="E426" s="118">
        <f t="shared" si="53"/>
        <v>9673928.3300000001</v>
      </c>
      <c r="F426" s="119">
        <f t="shared" si="50"/>
        <v>5115209.6099999994</v>
      </c>
      <c r="G426" s="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x14ac:dyDescent="0.25">
      <c r="A427" s="123" t="s">
        <v>1285</v>
      </c>
      <c r="B427" s="124" t="s">
        <v>110</v>
      </c>
      <c r="C427" s="145" t="s">
        <v>952</v>
      </c>
      <c r="D427" s="118">
        <f>14046600+742537.94</f>
        <v>14789137.939999999</v>
      </c>
      <c r="E427" s="125">
        <v>9673928.3300000001</v>
      </c>
      <c r="F427" s="119">
        <f t="shared" si="50"/>
        <v>5115209.6099999994</v>
      </c>
      <c r="G427" s="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3.5" customHeight="1" x14ac:dyDescent="0.25">
      <c r="A428" s="123" t="s">
        <v>120</v>
      </c>
      <c r="B428" s="124" t="s">
        <v>110</v>
      </c>
      <c r="C428" s="145" t="s">
        <v>1558</v>
      </c>
      <c r="D428" s="118">
        <f t="shared" ref="D428:E428" si="54">D429</f>
        <v>100000</v>
      </c>
      <c r="E428" s="118">
        <f t="shared" si="54"/>
        <v>8912.32</v>
      </c>
      <c r="F428" s="119">
        <f t="shared" si="50"/>
        <v>91087.679999999993</v>
      </c>
      <c r="G428" s="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 customHeight="1" x14ac:dyDescent="0.25">
      <c r="A429" s="123" t="s">
        <v>121</v>
      </c>
      <c r="B429" s="124" t="s">
        <v>110</v>
      </c>
      <c r="C429" s="145" t="s">
        <v>1556</v>
      </c>
      <c r="D429" s="118">
        <f>D431+D432+D430</f>
        <v>100000</v>
      </c>
      <c r="E429" s="118">
        <f>E431+E432+E430</f>
        <v>8912.32</v>
      </c>
      <c r="F429" s="119">
        <f t="shared" si="50"/>
        <v>91087.679999999993</v>
      </c>
      <c r="G429" s="18">
        <f>SUM(D429:E429)</f>
        <v>108912.32000000001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27" customHeight="1" x14ac:dyDescent="0.25">
      <c r="A430" s="449" t="s">
        <v>1531</v>
      </c>
      <c r="B430" s="124" t="s">
        <v>110</v>
      </c>
      <c r="C430" s="145" t="s">
        <v>1557</v>
      </c>
      <c r="D430" s="118">
        <v>100000</v>
      </c>
      <c r="E430" s="125">
        <v>8912.32</v>
      </c>
      <c r="F430" s="119">
        <f t="shared" si="50"/>
        <v>91087.679999999993</v>
      </c>
      <c r="G430" s="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114" customFormat="1" ht="57" hidden="1" x14ac:dyDescent="0.25">
      <c r="A431" s="431" t="s">
        <v>476</v>
      </c>
      <c r="B431" s="432" t="s">
        <v>110</v>
      </c>
      <c r="C431" s="433" t="s">
        <v>956</v>
      </c>
      <c r="D431" s="434">
        <f t="shared" ref="D431:E433" si="55">D432</f>
        <v>0</v>
      </c>
      <c r="E431" s="434">
        <f t="shared" si="55"/>
        <v>0</v>
      </c>
      <c r="F431" s="435" t="str">
        <f t="shared" si="50"/>
        <v>-</v>
      </c>
    </row>
    <row r="432" spans="1:44" s="115" customFormat="1" ht="23.25" hidden="1" x14ac:dyDescent="0.25">
      <c r="A432" s="436" t="s">
        <v>113</v>
      </c>
      <c r="B432" s="437" t="s">
        <v>110</v>
      </c>
      <c r="C432" s="438" t="s">
        <v>955</v>
      </c>
      <c r="D432" s="439">
        <f t="shared" si="55"/>
        <v>0</v>
      </c>
      <c r="E432" s="439">
        <f t="shared" si="55"/>
        <v>0</v>
      </c>
      <c r="F432" s="440" t="str">
        <f t="shared" si="50"/>
        <v>-</v>
      </c>
    </row>
    <row r="433" spans="1:7" s="115" customFormat="1" ht="23.25" hidden="1" x14ac:dyDescent="0.25">
      <c r="A433" s="436" t="s">
        <v>358</v>
      </c>
      <c r="B433" s="437" t="s">
        <v>110</v>
      </c>
      <c r="C433" s="438" t="s">
        <v>954</v>
      </c>
      <c r="D433" s="439">
        <f t="shared" si="55"/>
        <v>0</v>
      </c>
      <c r="E433" s="439">
        <f t="shared" si="55"/>
        <v>0</v>
      </c>
      <c r="F433" s="440" t="str">
        <f t="shared" si="50"/>
        <v>-</v>
      </c>
    </row>
    <row r="434" spans="1:7" s="115" customFormat="1" ht="34.5" hidden="1" x14ac:dyDescent="0.25">
      <c r="A434" s="436" t="s">
        <v>114</v>
      </c>
      <c r="B434" s="437" t="s">
        <v>110</v>
      </c>
      <c r="C434" s="438" t="s">
        <v>953</v>
      </c>
      <c r="D434" s="439">
        <v>0</v>
      </c>
      <c r="E434" s="441">
        <v>0</v>
      </c>
      <c r="F434" s="440" t="str">
        <f t="shared" si="50"/>
        <v>-</v>
      </c>
    </row>
    <row r="435" spans="1:7" s="114" customFormat="1" ht="45.75" hidden="1" x14ac:dyDescent="0.25">
      <c r="A435" s="225" t="s">
        <v>1124</v>
      </c>
      <c r="B435" s="226" t="s">
        <v>110</v>
      </c>
      <c r="C435" s="227" t="s">
        <v>519</v>
      </c>
      <c r="D435" s="228">
        <f t="shared" ref="D435:E437" si="56">D436</f>
        <v>0</v>
      </c>
      <c r="E435" s="228">
        <f t="shared" si="56"/>
        <v>0</v>
      </c>
      <c r="F435" s="232" t="str">
        <f t="shared" si="50"/>
        <v>-</v>
      </c>
    </row>
    <row r="436" spans="1:7" s="115" customFormat="1" ht="23.25" hidden="1" x14ac:dyDescent="0.25">
      <c r="A436" s="208" t="s">
        <v>113</v>
      </c>
      <c r="B436" s="209" t="s">
        <v>110</v>
      </c>
      <c r="C436" s="229" t="s">
        <v>520</v>
      </c>
      <c r="D436" s="230">
        <f t="shared" si="56"/>
        <v>0</v>
      </c>
      <c r="E436" s="230">
        <f t="shared" si="56"/>
        <v>0</v>
      </c>
      <c r="F436" s="233" t="str">
        <f t="shared" si="50"/>
        <v>-</v>
      </c>
    </row>
    <row r="437" spans="1:7" s="115" customFormat="1" ht="23.25" hidden="1" x14ac:dyDescent="0.25">
      <c r="A437" s="208" t="s">
        <v>358</v>
      </c>
      <c r="B437" s="209" t="s">
        <v>110</v>
      </c>
      <c r="C437" s="229" t="s">
        <v>521</v>
      </c>
      <c r="D437" s="230">
        <f t="shared" si="56"/>
        <v>0</v>
      </c>
      <c r="E437" s="230">
        <f t="shared" si="56"/>
        <v>0</v>
      </c>
      <c r="F437" s="233" t="str">
        <f t="shared" si="50"/>
        <v>-</v>
      </c>
    </row>
    <row r="438" spans="1:7" s="115" customFormat="1" ht="34.5" hidden="1" x14ac:dyDescent="0.25">
      <c r="A438" s="208" t="s">
        <v>114</v>
      </c>
      <c r="B438" s="209" t="s">
        <v>110</v>
      </c>
      <c r="C438" s="229" t="s">
        <v>522</v>
      </c>
      <c r="D438" s="230">
        <v>0</v>
      </c>
      <c r="E438" s="231">
        <v>0</v>
      </c>
      <c r="F438" s="233" t="str">
        <f t="shared" si="50"/>
        <v>-</v>
      </c>
    </row>
    <row r="439" spans="1:7" s="115" customFormat="1" ht="68.25" hidden="1" x14ac:dyDescent="0.25">
      <c r="A439" s="208" t="s">
        <v>1125</v>
      </c>
      <c r="B439" s="209" t="s">
        <v>110</v>
      </c>
      <c r="C439" s="229" t="s">
        <v>523</v>
      </c>
      <c r="D439" s="230">
        <f t="shared" ref="D439:E441" si="57">D440</f>
        <v>0</v>
      </c>
      <c r="E439" s="230">
        <f t="shared" si="57"/>
        <v>0</v>
      </c>
      <c r="F439" s="233" t="str">
        <f t="shared" si="50"/>
        <v>-</v>
      </c>
    </row>
    <row r="440" spans="1:7" s="115" customFormat="1" ht="23.25" hidden="1" x14ac:dyDescent="0.25">
      <c r="A440" s="208" t="s">
        <v>113</v>
      </c>
      <c r="B440" s="209" t="s">
        <v>110</v>
      </c>
      <c r="C440" s="229" t="s">
        <v>524</v>
      </c>
      <c r="D440" s="230">
        <f t="shared" si="57"/>
        <v>0</v>
      </c>
      <c r="E440" s="230">
        <f t="shared" si="57"/>
        <v>0</v>
      </c>
      <c r="F440" s="233" t="str">
        <f t="shared" si="50"/>
        <v>-</v>
      </c>
    </row>
    <row r="441" spans="1:7" s="115" customFormat="1" ht="23.25" hidden="1" x14ac:dyDescent="0.25">
      <c r="A441" s="208" t="s">
        <v>358</v>
      </c>
      <c r="B441" s="209" t="s">
        <v>110</v>
      </c>
      <c r="C441" s="229" t="s">
        <v>525</v>
      </c>
      <c r="D441" s="230">
        <f t="shared" si="57"/>
        <v>0</v>
      </c>
      <c r="E441" s="230">
        <f t="shared" si="57"/>
        <v>0</v>
      </c>
      <c r="F441" s="233" t="str">
        <f t="shared" si="50"/>
        <v>-</v>
      </c>
    </row>
    <row r="442" spans="1:7" s="115" customFormat="1" ht="34.5" hidden="1" x14ac:dyDescent="0.25">
      <c r="A442" s="208" t="s">
        <v>114</v>
      </c>
      <c r="B442" s="209" t="s">
        <v>110</v>
      </c>
      <c r="C442" s="229" t="s">
        <v>526</v>
      </c>
      <c r="D442" s="230">
        <v>0</v>
      </c>
      <c r="E442" s="231">
        <v>0</v>
      </c>
      <c r="F442" s="233" t="str">
        <f t="shared" si="50"/>
        <v>-</v>
      </c>
    </row>
    <row r="443" spans="1:7" s="122" customFormat="1" ht="45.75" x14ac:dyDescent="0.25">
      <c r="A443" s="120" t="s">
        <v>1386</v>
      </c>
      <c r="B443" s="121" t="s">
        <v>110</v>
      </c>
      <c r="C443" s="143" t="s">
        <v>527</v>
      </c>
      <c r="D443" s="116">
        <f>D444+D452+D456+D448+D460</f>
        <v>15636707.060000001</v>
      </c>
      <c r="E443" s="116">
        <f>E444+E452+E456+E448+E460</f>
        <v>5052356.09</v>
      </c>
      <c r="F443" s="117">
        <f t="shared" si="50"/>
        <v>10584350.970000001</v>
      </c>
    </row>
    <row r="444" spans="1:7" s="4" customFormat="1" ht="34.5" x14ac:dyDescent="0.25">
      <c r="A444" s="123" t="s">
        <v>181</v>
      </c>
      <c r="B444" s="124" t="s">
        <v>110</v>
      </c>
      <c r="C444" s="145" t="s">
        <v>528</v>
      </c>
      <c r="D444" s="118">
        <f t="shared" ref="D444:E450" si="58">D445</f>
        <v>13262562.060000001</v>
      </c>
      <c r="E444" s="118">
        <f t="shared" si="58"/>
        <v>2921372.76</v>
      </c>
      <c r="F444" s="119">
        <f t="shared" si="50"/>
        <v>10341189.300000001</v>
      </c>
    </row>
    <row r="445" spans="1:7" s="4" customFormat="1" ht="23.25" x14ac:dyDescent="0.25">
      <c r="A445" s="123" t="s">
        <v>113</v>
      </c>
      <c r="B445" s="124" t="s">
        <v>110</v>
      </c>
      <c r="C445" s="145" t="s">
        <v>529</v>
      </c>
      <c r="D445" s="118">
        <f t="shared" si="58"/>
        <v>13262562.060000001</v>
      </c>
      <c r="E445" s="118">
        <f t="shared" si="58"/>
        <v>2921372.76</v>
      </c>
      <c r="F445" s="119">
        <f t="shared" si="50"/>
        <v>10341189.300000001</v>
      </c>
    </row>
    <row r="446" spans="1:7" s="4" customFormat="1" ht="34.5" x14ac:dyDescent="0.25">
      <c r="A446" s="123" t="s">
        <v>1164</v>
      </c>
      <c r="B446" s="124" t="s">
        <v>110</v>
      </c>
      <c r="C446" s="145" t="s">
        <v>530</v>
      </c>
      <c r="D446" s="118">
        <f t="shared" si="58"/>
        <v>13262562.060000001</v>
      </c>
      <c r="E446" s="118">
        <f t="shared" si="58"/>
        <v>2921372.76</v>
      </c>
      <c r="F446" s="119">
        <f t="shared" si="50"/>
        <v>10341189.300000001</v>
      </c>
    </row>
    <row r="447" spans="1:7" s="4" customFormat="1" x14ac:dyDescent="0.25">
      <c r="A447" s="123" t="s">
        <v>1285</v>
      </c>
      <c r="B447" s="124" t="s">
        <v>110</v>
      </c>
      <c r="C447" s="145" t="s">
        <v>531</v>
      </c>
      <c r="D447" s="118">
        <v>13262562.060000001</v>
      </c>
      <c r="E447" s="125">
        <v>2921372.76</v>
      </c>
      <c r="F447" s="119">
        <f t="shared" si="50"/>
        <v>10341189.300000001</v>
      </c>
    </row>
    <row r="448" spans="1:7" s="184" customFormat="1" ht="63.75" hidden="1" customHeight="1" x14ac:dyDescent="0.25">
      <c r="A448" s="187" t="s">
        <v>1042</v>
      </c>
      <c r="B448" s="196" t="s">
        <v>110</v>
      </c>
      <c r="C448" s="220" t="s">
        <v>1065</v>
      </c>
      <c r="D448" s="221">
        <f t="shared" si="58"/>
        <v>0</v>
      </c>
      <c r="E448" s="221">
        <f t="shared" si="58"/>
        <v>0</v>
      </c>
      <c r="F448" s="222" t="str">
        <f t="shared" si="50"/>
        <v>-</v>
      </c>
      <c r="G448" s="4"/>
    </row>
    <row r="449" spans="1:7" s="184" customFormat="1" ht="23.25" hidden="1" x14ac:dyDescent="0.25">
      <c r="A449" s="187" t="s">
        <v>113</v>
      </c>
      <c r="B449" s="196" t="s">
        <v>110</v>
      </c>
      <c r="C449" s="220" t="s">
        <v>1064</v>
      </c>
      <c r="D449" s="221">
        <f t="shared" si="58"/>
        <v>0</v>
      </c>
      <c r="E449" s="221">
        <f t="shared" si="58"/>
        <v>0</v>
      </c>
      <c r="F449" s="222" t="str">
        <f t="shared" si="50"/>
        <v>-</v>
      </c>
      <c r="G449" s="4"/>
    </row>
    <row r="450" spans="1:7" s="184" customFormat="1" ht="23.25" hidden="1" x14ac:dyDescent="0.25">
      <c r="A450" s="187" t="s">
        <v>358</v>
      </c>
      <c r="B450" s="196" t="s">
        <v>110</v>
      </c>
      <c r="C450" s="220" t="s">
        <v>1063</v>
      </c>
      <c r="D450" s="221">
        <f t="shared" si="58"/>
        <v>0</v>
      </c>
      <c r="E450" s="221">
        <f t="shared" si="58"/>
        <v>0</v>
      </c>
      <c r="F450" s="222" t="str">
        <f t="shared" si="50"/>
        <v>-</v>
      </c>
      <c r="G450" s="4"/>
    </row>
    <row r="451" spans="1:7" s="184" customFormat="1" ht="34.5" hidden="1" x14ac:dyDescent="0.25">
      <c r="A451" s="187" t="s">
        <v>114</v>
      </c>
      <c r="B451" s="196" t="s">
        <v>110</v>
      </c>
      <c r="C451" s="220" t="s">
        <v>1062</v>
      </c>
      <c r="D451" s="221">
        <v>0</v>
      </c>
      <c r="E451" s="223">
        <v>0</v>
      </c>
      <c r="F451" s="222" t="str">
        <f t="shared" si="50"/>
        <v>-</v>
      </c>
      <c r="G451" s="4"/>
    </row>
    <row r="452" spans="1:7" s="115" customFormat="1" ht="45.75" hidden="1" x14ac:dyDescent="0.25">
      <c r="A452" s="208" t="s">
        <v>1394</v>
      </c>
      <c r="B452" s="209" t="s">
        <v>110</v>
      </c>
      <c r="C452" s="229" t="s">
        <v>532</v>
      </c>
      <c r="D452" s="230">
        <f t="shared" ref="D452:E454" si="59">D453</f>
        <v>0</v>
      </c>
      <c r="E452" s="230">
        <f t="shared" si="59"/>
        <v>0</v>
      </c>
      <c r="F452" s="233" t="str">
        <f t="shared" si="50"/>
        <v>-</v>
      </c>
    </row>
    <row r="453" spans="1:7" s="115" customFormat="1" ht="23.25" hidden="1" x14ac:dyDescent="0.25">
      <c r="A453" s="208" t="s">
        <v>113</v>
      </c>
      <c r="B453" s="209" t="s">
        <v>110</v>
      </c>
      <c r="C453" s="229" t="s">
        <v>533</v>
      </c>
      <c r="D453" s="230">
        <f t="shared" si="59"/>
        <v>0</v>
      </c>
      <c r="E453" s="230">
        <f t="shared" si="59"/>
        <v>0</v>
      </c>
      <c r="F453" s="233" t="str">
        <f t="shared" si="50"/>
        <v>-</v>
      </c>
    </row>
    <row r="454" spans="1:7" s="115" customFormat="1" ht="23.25" hidden="1" x14ac:dyDescent="0.25">
      <c r="A454" s="208" t="s">
        <v>358</v>
      </c>
      <c r="B454" s="209" t="s">
        <v>110</v>
      </c>
      <c r="C454" s="229" t="s">
        <v>534</v>
      </c>
      <c r="D454" s="230">
        <f t="shared" si="59"/>
        <v>0</v>
      </c>
      <c r="E454" s="230">
        <f t="shared" si="59"/>
        <v>0</v>
      </c>
      <c r="F454" s="233" t="str">
        <f t="shared" si="50"/>
        <v>-</v>
      </c>
    </row>
    <row r="455" spans="1:7" s="115" customFormat="1" ht="19.5" hidden="1" customHeight="1" x14ac:dyDescent="0.25">
      <c r="A455" s="208" t="s">
        <v>114</v>
      </c>
      <c r="B455" s="209" t="s">
        <v>110</v>
      </c>
      <c r="C455" s="229" t="s">
        <v>535</v>
      </c>
      <c r="D455" s="230">
        <v>0</v>
      </c>
      <c r="E455" s="231">
        <v>0</v>
      </c>
      <c r="F455" s="233" t="str">
        <f t="shared" si="50"/>
        <v>-</v>
      </c>
    </row>
    <row r="456" spans="1:7" s="184" customFormat="1" ht="68.25" hidden="1" x14ac:dyDescent="0.25">
      <c r="A456" s="309" t="s">
        <v>536</v>
      </c>
      <c r="B456" s="298" t="s">
        <v>110</v>
      </c>
      <c r="C456" s="299" t="s">
        <v>537</v>
      </c>
      <c r="D456" s="300">
        <f t="shared" ref="D456:E458" si="60">D457</f>
        <v>0</v>
      </c>
      <c r="E456" s="300">
        <f t="shared" si="60"/>
        <v>0</v>
      </c>
      <c r="F456" s="301" t="str">
        <f t="shared" si="50"/>
        <v>-</v>
      </c>
      <c r="G456" s="4"/>
    </row>
    <row r="457" spans="1:7" s="184" customFormat="1" ht="23.25" hidden="1" x14ac:dyDescent="0.25">
      <c r="A457" s="297" t="s">
        <v>113</v>
      </c>
      <c r="B457" s="298" t="s">
        <v>110</v>
      </c>
      <c r="C457" s="299" t="s">
        <v>538</v>
      </c>
      <c r="D457" s="300">
        <f t="shared" si="60"/>
        <v>0</v>
      </c>
      <c r="E457" s="300">
        <f t="shared" si="60"/>
        <v>0</v>
      </c>
      <c r="F457" s="301" t="str">
        <f t="shared" si="50"/>
        <v>-</v>
      </c>
      <c r="G457" s="4"/>
    </row>
    <row r="458" spans="1:7" s="184" customFormat="1" ht="23.25" hidden="1" x14ac:dyDescent="0.25">
      <c r="A458" s="297" t="s">
        <v>358</v>
      </c>
      <c r="B458" s="298" t="s">
        <v>110</v>
      </c>
      <c r="C458" s="299" t="s">
        <v>539</v>
      </c>
      <c r="D458" s="300">
        <f t="shared" si="60"/>
        <v>0</v>
      </c>
      <c r="E458" s="300">
        <f t="shared" si="60"/>
        <v>0</v>
      </c>
      <c r="F458" s="301" t="str">
        <f t="shared" si="50"/>
        <v>-</v>
      </c>
      <c r="G458" s="4"/>
    </row>
    <row r="459" spans="1:7" s="184" customFormat="1" ht="34.5" hidden="1" x14ac:dyDescent="0.25">
      <c r="A459" s="297" t="s">
        <v>114</v>
      </c>
      <c r="B459" s="298" t="s">
        <v>110</v>
      </c>
      <c r="C459" s="299" t="s">
        <v>540</v>
      </c>
      <c r="D459" s="300">
        <v>0</v>
      </c>
      <c r="E459" s="302">
        <v>0</v>
      </c>
      <c r="F459" s="301" t="str">
        <f t="shared" si="50"/>
        <v>-</v>
      </c>
      <c r="G459" s="4"/>
    </row>
    <row r="460" spans="1:7" s="4" customFormat="1" ht="34.5" x14ac:dyDescent="0.25">
      <c r="A460" s="123" t="s">
        <v>181</v>
      </c>
      <c r="B460" s="124" t="s">
        <v>110</v>
      </c>
      <c r="C460" s="145" t="s">
        <v>1509</v>
      </c>
      <c r="D460" s="118">
        <f t="shared" ref="D460:E462" si="61">D461</f>
        <v>2374145</v>
      </c>
      <c r="E460" s="118">
        <f t="shared" si="61"/>
        <v>2130983.33</v>
      </c>
      <c r="F460" s="119">
        <f t="shared" si="50"/>
        <v>243161.66999999993</v>
      </c>
    </row>
    <row r="461" spans="1:7" s="4" customFormat="1" ht="23.25" x14ac:dyDescent="0.25">
      <c r="A461" s="123" t="s">
        <v>113</v>
      </c>
      <c r="B461" s="124" t="s">
        <v>110</v>
      </c>
      <c r="C461" s="145" t="s">
        <v>1508</v>
      </c>
      <c r="D461" s="118">
        <f t="shared" si="61"/>
        <v>2374145</v>
      </c>
      <c r="E461" s="118">
        <f t="shared" si="61"/>
        <v>2130983.33</v>
      </c>
      <c r="F461" s="119">
        <f t="shared" si="50"/>
        <v>243161.66999999993</v>
      </c>
    </row>
    <row r="462" spans="1:7" s="4" customFormat="1" ht="34.5" x14ac:dyDescent="0.25">
      <c r="A462" s="123" t="s">
        <v>1164</v>
      </c>
      <c r="B462" s="124" t="s">
        <v>110</v>
      </c>
      <c r="C462" s="145" t="s">
        <v>1510</v>
      </c>
      <c r="D462" s="118">
        <f t="shared" si="61"/>
        <v>2374145</v>
      </c>
      <c r="E462" s="118">
        <f t="shared" si="61"/>
        <v>2130983.33</v>
      </c>
      <c r="F462" s="119">
        <f t="shared" si="50"/>
        <v>243161.66999999993</v>
      </c>
    </row>
    <row r="463" spans="1:7" s="4" customFormat="1" x14ac:dyDescent="0.25">
      <c r="A463" s="123" t="s">
        <v>1285</v>
      </c>
      <c r="B463" s="124" t="s">
        <v>110</v>
      </c>
      <c r="C463" s="145" t="s">
        <v>1511</v>
      </c>
      <c r="D463" s="118">
        <v>2374145</v>
      </c>
      <c r="E463" s="125">
        <v>2130983.33</v>
      </c>
      <c r="F463" s="119">
        <f t="shared" si="50"/>
        <v>243161.66999999993</v>
      </c>
    </row>
    <row r="464" spans="1:7" s="185" customFormat="1" ht="22.5" hidden="1" x14ac:dyDescent="0.25">
      <c r="A464" s="316" t="s">
        <v>1072</v>
      </c>
      <c r="B464" s="311" t="s">
        <v>110</v>
      </c>
      <c r="C464" s="312" t="s">
        <v>1066</v>
      </c>
      <c r="D464" s="313">
        <f t="shared" ref="D464:E468" si="62">D465</f>
        <v>0</v>
      </c>
      <c r="E464" s="313">
        <f t="shared" si="62"/>
        <v>0</v>
      </c>
      <c r="F464" s="314" t="str">
        <f t="shared" si="50"/>
        <v>-</v>
      </c>
      <c r="G464" s="122"/>
    </row>
    <row r="465" spans="1:44" s="184" customFormat="1" ht="33.75" hidden="1" x14ac:dyDescent="0.25">
      <c r="A465" s="318" t="s">
        <v>141</v>
      </c>
      <c r="B465" s="298" t="s">
        <v>110</v>
      </c>
      <c r="C465" s="299" t="s">
        <v>1067</v>
      </c>
      <c r="D465" s="300">
        <f t="shared" si="62"/>
        <v>0</v>
      </c>
      <c r="E465" s="300">
        <f t="shared" si="62"/>
        <v>0</v>
      </c>
      <c r="F465" s="301" t="str">
        <f t="shared" si="50"/>
        <v>-</v>
      </c>
      <c r="G465" s="4"/>
    </row>
    <row r="466" spans="1:44" s="184" customFormat="1" ht="22.5" hidden="1" x14ac:dyDescent="0.25">
      <c r="A466" s="318" t="s">
        <v>1073</v>
      </c>
      <c r="B466" s="298" t="s">
        <v>110</v>
      </c>
      <c r="C466" s="299" t="s">
        <v>1068</v>
      </c>
      <c r="D466" s="300">
        <f t="shared" si="62"/>
        <v>0</v>
      </c>
      <c r="E466" s="300">
        <f t="shared" si="62"/>
        <v>0</v>
      </c>
      <c r="F466" s="301" t="str">
        <f t="shared" si="50"/>
        <v>-</v>
      </c>
      <c r="G466" s="4"/>
    </row>
    <row r="467" spans="1:44" s="184" customFormat="1" ht="34.5" hidden="1" x14ac:dyDescent="0.25">
      <c r="A467" s="297" t="s">
        <v>142</v>
      </c>
      <c r="B467" s="298" t="s">
        <v>110</v>
      </c>
      <c r="C467" s="299" t="s">
        <v>1069</v>
      </c>
      <c r="D467" s="300">
        <f t="shared" si="62"/>
        <v>0</v>
      </c>
      <c r="E467" s="300">
        <f t="shared" si="62"/>
        <v>0</v>
      </c>
      <c r="F467" s="301" t="str">
        <f t="shared" si="50"/>
        <v>-</v>
      </c>
      <c r="G467" s="4"/>
    </row>
    <row r="468" spans="1:44" s="184" customFormat="1" hidden="1" x14ac:dyDescent="0.25">
      <c r="A468" s="297" t="s">
        <v>143</v>
      </c>
      <c r="B468" s="298" t="s">
        <v>110</v>
      </c>
      <c r="C468" s="299" t="s">
        <v>1070</v>
      </c>
      <c r="D468" s="300">
        <f t="shared" si="62"/>
        <v>0</v>
      </c>
      <c r="E468" s="300">
        <f t="shared" si="62"/>
        <v>0</v>
      </c>
      <c r="F468" s="301" t="str">
        <f t="shared" si="50"/>
        <v>-</v>
      </c>
      <c r="G468" s="4"/>
    </row>
    <row r="469" spans="1:44" s="184" customFormat="1" ht="34.5" hidden="1" x14ac:dyDescent="0.25">
      <c r="A469" s="297" t="s">
        <v>144</v>
      </c>
      <c r="B469" s="298" t="s">
        <v>110</v>
      </c>
      <c r="C469" s="299" t="s">
        <v>1071</v>
      </c>
      <c r="D469" s="300">
        <v>0</v>
      </c>
      <c r="E469" s="302">
        <v>0</v>
      </c>
      <c r="F469" s="301" t="str">
        <f t="shared" si="50"/>
        <v>-</v>
      </c>
      <c r="G469" s="4"/>
    </row>
    <row r="470" spans="1:44" s="100" customFormat="1" ht="36.75" customHeight="1" x14ac:dyDescent="0.25">
      <c r="A470" s="120" t="s">
        <v>145</v>
      </c>
      <c r="B470" s="121" t="s">
        <v>110</v>
      </c>
      <c r="C470" s="143" t="s">
        <v>541</v>
      </c>
      <c r="D470" s="116">
        <f>D471+D486</f>
        <v>646500</v>
      </c>
      <c r="E470" s="116">
        <f>E471+E486</f>
        <v>196500</v>
      </c>
      <c r="F470" s="117">
        <f t="shared" si="50"/>
        <v>450000</v>
      </c>
      <c r="G470" s="122"/>
    </row>
    <row r="471" spans="1:44" s="100" customFormat="1" ht="47.25" customHeight="1" x14ac:dyDescent="0.25">
      <c r="A471" s="120" t="s">
        <v>542</v>
      </c>
      <c r="B471" s="121" t="s">
        <v>110</v>
      </c>
      <c r="C471" s="143" t="s">
        <v>543</v>
      </c>
      <c r="D471" s="116">
        <f>D472+D479</f>
        <v>446500</v>
      </c>
      <c r="E471" s="116">
        <f>E472+E479</f>
        <v>196500</v>
      </c>
      <c r="F471" s="117">
        <f t="shared" si="50"/>
        <v>250000</v>
      </c>
      <c r="G471" s="122"/>
    </row>
    <row r="472" spans="1:44" s="486" customFormat="1" ht="39.75" hidden="1" customHeight="1" x14ac:dyDescent="0.25">
      <c r="A472" s="480" t="s">
        <v>1190</v>
      </c>
      <c r="B472" s="481" t="s">
        <v>110</v>
      </c>
      <c r="C472" s="482" t="s">
        <v>544</v>
      </c>
      <c r="D472" s="483">
        <f>D473</f>
        <v>0</v>
      </c>
      <c r="E472" s="483">
        <f>E473</f>
        <v>0</v>
      </c>
      <c r="F472" s="484" t="str">
        <f t="shared" si="50"/>
        <v>-</v>
      </c>
      <c r="G472" s="485"/>
    </row>
    <row r="473" spans="1:44" s="486" customFormat="1" ht="36.75" hidden="1" customHeight="1" x14ac:dyDescent="0.25">
      <c r="A473" s="480" t="s">
        <v>234</v>
      </c>
      <c r="B473" s="481" t="s">
        <v>110</v>
      </c>
      <c r="C473" s="482" t="s">
        <v>545</v>
      </c>
      <c r="D473" s="483">
        <f t="shared" ref="D473:E477" si="63">D474</f>
        <v>0</v>
      </c>
      <c r="E473" s="483">
        <f t="shared" si="63"/>
        <v>0</v>
      </c>
      <c r="F473" s="484" t="str">
        <f t="shared" si="50"/>
        <v>-</v>
      </c>
      <c r="G473" s="485"/>
    </row>
    <row r="474" spans="1:44" s="127" customFormat="1" hidden="1" x14ac:dyDescent="0.25">
      <c r="A474" s="187" t="s">
        <v>112</v>
      </c>
      <c r="B474" s="196" t="s">
        <v>110</v>
      </c>
      <c r="C474" s="220" t="s">
        <v>546</v>
      </c>
      <c r="D474" s="221">
        <f t="shared" si="63"/>
        <v>0</v>
      </c>
      <c r="E474" s="221">
        <f t="shared" si="63"/>
        <v>0</v>
      </c>
      <c r="F474" s="222" t="str">
        <f t="shared" si="50"/>
        <v>-</v>
      </c>
      <c r="G474" s="113"/>
    </row>
    <row r="475" spans="1:44" s="127" customFormat="1" ht="23.25" hidden="1" x14ac:dyDescent="0.25">
      <c r="A475" s="187" t="s">
        <v>146</v>
      </c>
      <c r="B475" s="196" t="s">
        <v>110</v>
      </c>
      <c r="C475" s="220" t="s">
        <v>547</v>
      </c>
      <c r="D475" s="221">
        <f t="shared" si="63"/>
        <v>0</v>
      </c>
      <c r="E475" s="221">
        <f t="shared" si="63"/>
        <v>0</v>
      </c>
      <c r="F475" s="222" t="str">
        <f t="shared" si="50"/>
        <v>-</v>
      </c>
      <c r="G475" s="113"/>
    </row>
    <row r="476" spans="1:44" s="127" customFormat="1" ht="23.25" hidden="1" x14ac:dyDescent="0.25">
      <c r="A476" s="187" t="s">
        <v>113</v>
      </c>
      <c r="B476" s="196" t="s">
        <v>110</v>
      </c>
      <c r="C476" s="220" t="s">
        <v>548</v>
      </c>
      <c r="D476" s="221">
        <f t="shared" si="63"/>
        <v>0</v>
      </c>
      <c r="E476" s="221">
        <f t="shared" si="63"/>
        <v>0</v>
      </c>
      <c r="F476" s="222" t="str">
        <f t="shared" si="50"/>
        <v>-</v>
      </c>
      <c r="G476" s="113"/>
    </row>
    <row r="477" spans="1:44" s="127" customFormat="1" ht="29.25" hidden="1" customHeight="1" x14ac:dyDescent="0.25">
      <c r="A477" s="187" t="s">
        <v>1164</v>
      </c>
      <c r="B477" s="196" t="s">
        <v>110</v>
      </c>
      <c r="C477" s="220" t="s">
        <v>549</v>
      </c>
      <c r="D477" s="221">
        <f t="shared" si="63"/>
        <v>0</v>
      </c>
      <c r="E477" s="221">
        <f t="shared" si="63"/>
        <v>0</v>
      </c>
      <c r="F477" s="222" t="str">
        <f t="shared" si="50"/>
        <v>-</v>
      </c>
      <c r="G477" s="113"/>
    </row>
    <row r="478" spans="1:44" s="127" customFormat="1" hidden="1" x14ac:dyDescent="0.25">
      <c r="A478" s="187" t="s">
        <v>1285</v>
      </c>
      <c r="B478" s="196" t="s">
        <v>110</v>
      </c>
      <c r="C478" s="220" t="s">
        <v>550</v>
      </c>
      <c r="D478" s="221">
        <v>0</v>
      </c>
      <c r="E478" s="223">
        <v>0</v>
      </c>
      <c r="F478" s="222" t="str">
        <f t="shared" si="50"/>
        <v>-</v>
      </c>
      <c r="G478" s="113"/>
    </row>
    <row r="479" spans="1:44" s="100" customFormat="1" ht="29.25" customHeight="1" x14ac:dyDescent="0.25">
      <c r="A479" s="120" t="s">
        <v>1387</v>
      </c>
      <c r="B479" s="121" t="s">
        <v>110</v>
      </c>
      <c r="C479" s="143" t="s">
        <v>551</v>
      </c>
      <c r="D479" s="116">
        <f t="shared" ref="D479:E484" si="64">D480</f>
        <v>446500</v>
      </c>
      <c r="E479" s="116">
        <f t="shared" si="64"/>
        <v>196500</v>
      </c>
      <c r="F479" s="117">
        <f t="shared" si="50"/>
        <v>250000</v>
      </c>
      <c r="G479" s="122"/>
    </row>
    <row r="480" spans="1:44" ht="23.25" x14ac:dyDescent="0.25">
      <c r="A480" s="123" t="s">
        <v>235</v>
      </c>
      <c r="B480" s="124" t="s">
        <v>110</v>
      </c>
      <c r="C480" s="145" t="s">
        <v>552</v>
      </c>
      <c r="D480" s="118">
        <f t="shared" si="64"/>
        <v>446500</v>
      </c>
      <c r="E480" s="118">
        <f t="shared" si="64"/>
        <v>196500</v>
      </c>
      <c r="F480" s="119">
        <f t="shared" si="50"/>
        <v>250000</v>
      </c>
      <c r="G480" s="4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x14ac:dyDescent="0.25">
      <c r="A481" s="123" t="s">
        <v>112</v>
      </c>
      <c r="B481" s="124" t="s">
        <v>110</v>
      </c>
      <c r="C481" s="145" t="s">
        <v>553</v>
      </c>
      <c r="D481" s="118">
        <f t="shared" si="64"/>
        <v>446500</v>
      </c>
      <c r="E481" s="118">
        <f t="shared" si="64"/>
        <v>196500</v>
      </c>
      <c r="F481" s="119">
        <f t="shared" si="50"/>
        <v>250000</v>
      </c>
      <c r="G481" s="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x14ac:dyDescent="0.25">
      <c r="A482" s="123" t="s">
        <v>170</v>
      </c>
      <c r="B482" s="124" t="s">
        <v>110</v>
      </c>
      <c r="C482" s="145" t="s">
        <v>554</v>
      </c>
      <c r="D482" s="118">
        <f t="shared" si="64"/>
        <v>446500</v>
      </c>
      <c r="E482" s="118">
        <f t="shared" si="64"/>
        <v>196500</v>
      </c>
      <c r="F482" s="119">
        <f t="shared" si="50"/>
        <v>250000</v>
      </c>
      <c r="G482" s="4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23.25" x14ac:dyDescent="0.25">
      <c r="A483" s="123" t="s">
        <v>113</v>
      </c>
      <c r="B483" s="124" t="s">
        <v>110</v>
      </c>
      <c r="C483" s="145" t="s">
        <v>555</v>
      </c>
      <c r="D483" s="118">
        <f t="shared" si="64"/>
        <v>446500</v>
      </c>
      <c r="E483" s="118">
        <f t="shared" si="64"/>
        <v>196500</v>
      </c>
      <c r="F483" s="119">
        <f t="shared" si="50"/>
        <v>250000</v>
      </c>
      <c r="G483" s="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29.25" customHeight="1" x14ac:dyDescent="0.25">
      <c r="A484" s="123" t="s">
        <v>1164</v>
      </c>
      <c r="B484" s="124" t="s">
        <v>110</v>
      </c>
      <c r="C484" s="145" t="s">
        <v>556</v>
      </c>
      <c r="D484" s="118">
        <f t="shared" si="64"/>
        <v>446500</v>
      </c>
      <c r="E484" s="118">
        <f t="shared" si="64"/>
        <v>196500</v>
      </c>
      <c r="F484" s="119">
        <f t="shared" si="50"/>
        <v>250000</v>
      </c>
      <c r="G484" s="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x14ac:dyDescent="0.25">
      <c r="A485" s="123" t="s">
        <v>1285</v>
      </c>
      <c r="B485" s="124" t="s">
        <v>110</v>
      </c>
      <c r="C485" s="145" t="s">
        <v>557</v>
      </c>
      <c r="D485" s="118">
        <f>250000+196500</f>
        <v>446500</v>
      </c>
      <c r="E485" s="125">
        <v>196500</v>
      </c>
      <c r="F485" s="119">
        <f t="shared" si="50"/>
        <v>250000</v>
      </c>
      <c r="G485" s="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4" customFormat="1" ht="56.25" x14ac:dyDescent="0.25">
      <c r="A486" s="128" t="s">
        <v>236</v>
      </c>
      <c r="B486" s="121" t="s">
        <v>110</v>
      </c>
      <c r="C486" s="143" t="s">
        <v>963</v>
      </c>
      <c r="D486" s="116">
        <f t="shared" ref="D486:E492" si="65">D487</f>
        <v>200000</v>
      </c>
      <c r="E486" s="116">
        <f t="shared" si="65"/>
        <v>0</v>
      </c>
      <c r="F486" s="117">
        <f t="shared" si="50"/>
        <v>200000</v>
      </c>
    </row>
    <row r="487" spans="1:44" s="122" customFormat="1" ht="43.5" customHeight="1" x14ac:dyDescent="0.25">
      <c r="A487" s="442" t="s">
        <v>1034</v>
      </c>
      <c r="B487" s="121" t="s">
        <v>110</v>
      </c>
      <c r="C487" s="143" t="s">
        <v>962</v>
      </c>
      <c r="D487" s="116">
        <f t="shared" si="65"/>
        <v>200000</v>
      </c>
      <c r="E487" s="116">
        <f t="shared" si="65"/>
        <v>0</v>
      </c>
      <c r="F487" s="117">
        <f t="shared" si="50"/>
        <v>200000</v>
      </c>
    </row>
    <row r="488" spans="1:44" s="4" customFormat="1" ht="49.5" customHeight="1" x14ac:dyDescent="0.25">
      <c r="A488" s="443" t="s">
        <v>1055</v>
      </c>
      <c r="B488" s="124" t="s">
        <v>110</v>
      </c>
      <c r="C488" s="145" t="s">
        <v>961</v>
      </c>
      <c r="D488" s="118">
        <f>D489</f>
        <v>200000</v>
      </c>
      <c r="E488" s="118">
        <f>E490</f>
        <v>0</v>
      </c>
      <c r="F488" s="119">
        <f t="shared" si="50"/>
        <v>200000</v>
      </c>
    </row>
    <row r="489" spans="1:44" s="4" customFormat="1" ht="33.75" x14ac:dyDescent="0.25">
      <c r="A489" s="50" t="s">
        <v>141</v>
      </c>
      <c r="B489" s="124" t="s">
        <v>110</v>
      </c>
      <c r="C489" s="145" t="s">
        <v>1033</v>
      </c>
      <c r="D489" s="118">
        <f>D490</f>
        <v>200000</v>
      </c>
      <c r="E489" s="118">
        <f t="shared" si="65"/>
        <v>0</v>
      </c>
      <c r="F489" s="119">
        <f t="shared" si="50"/>
        <v>200000</v>
      </c>
    </row>
    <row r="490" spans="1:44" s="4" customFormat="1" ht="56.25" x14ac:dyDescent="0.25">
      <c r="A490" s="126" t="s">
        <v>1315</v>
      </c>
      <c r="B490" s="124" t="s">
        <v>110</v>
      </c>
      <c r="C490" s="145" t="s">
        <v>960</v>
      </c>
      <c r="D490" s="118">
        <f t="shared" si="65"/>
        <v>200000</v>
      </c>
      <c r="E490" s="118">
        <f t="shared" si="65"/>
        <v>0</v>
      </c>
      <c r="F490" s="119">
        <f t="shared" si="50"/>
        <v>200000</v>
      </c>
    </row>
    <row r="491" spans="1:44" s="4" customFormat="1" ht="33.75" x14ac:dyDescent="0.25">
      <c r="A491" s="50" t="s">
        <v>142</v>
      </c>
      <c r="B491" s="124" t="s">
        <v>110</v>
      </c>
      <c r="C491" s="145" t="s">
        <v>959</v>
      </c>
      <c r="D491" s="118">
        <f t="shared" si="65"/>
        <v>200000</v>
      </c>
      <c r="E491" s="118">
        <f t="shared" si="65"/>
        <v>0</v>
      </c>
      <c r="F491" s="119">
        <f t="shared" si="50"/>
        <v>200000</v>
      </c>
    </row>
    <row r="492" spans="1:44" s="4" customFormat="1" x14ac:dyDescent="0.25">
      <c r="A492" s="50" t="s">
        <v>143</v>
      </c>
      <c r="B492" s="124" t="s">
        <v>110</v>
      </c>
      <c r="C492" s="145" t="s">
        <v>958</v>
      </c>
      <c r="D492" s="118">
        <f t="shared" si="65"/>
        <v>200000</v>
      </c>
      <c r="E492" s="118">
        <f t="shared" si="65"/>
        <v>0</v>
      </c>
      <c r="F492" s="119">
        <f t="shared" si="50"/>
        <v>200000</v>
      </c>
    </row>
    <row r="493" spans="1:44" s="4" customFormat="1" ht="41.25" customHeight="1" x14ac:dyDescent="0.25">
      <c r="A493" s="123" t="s">
        <v>144</v>
      </c>
      <c r="B493" s="124" t="s">
        <v>110</v>
      </c>
      <c r="C493" s="145" t="s">
        <v>957</v>
      </c>
      <c r="D493" s="118">
        <v>200000</v>
      </c>
      <c r="E493" s="125">
        <v>0</v>
      </c>
      <c r="F493" s="119">
        <f t="shared" si="50"/>
        <v>200000</v>
      </c>
    </row>
    <row r="494" spans="1:44" s="100" customFormat="1" x14ac:dyDescent="0.25">
      <c r="A494" s="120" t="s">
        <v>558</v>
      </c>
      <c r="B494" s="121" t="s">
        <v>110</v>
      </c>
      <c r="C494" s="143" t="s">
        <v>559</v>
      </c>
      <c r="D494" s="116">
        <f>D495+D585+D730</f>
        <v>69965991.649999991</v>
      </c>
      <c r="E494" s="116">
        <f>E495+E585+E730</f>
        <v>13491517.329999998</v>
      </c>
      <c r="F494" s="117">
        <f t="shared" si="50"/>
        <v>56474474.319999993</v>
      </c>
      <c r="G494" s="122"/>
    </row>
    <row r="495" spans="1:44" s="100" customFormat="1" x14ac:dyDescent="0.25">
      <c r="A495" s="120" t="s">
        <v>147</v>
      </c>
      <c r="B495" s="121" t="s">
        <v>110</v>
      </c>
      <c r="C495" s="143" t="s">
        <v>560</v>
      </c>
      <c r="D495" s="116">
        <f>D496+D572</f>
        <v>3075500</v>
      </c>
      <c r="E495" s="116">
        <f>E496+E572</f>
        <v>1320049.1599999999</v>
      </c>
      <c r="F495" s="117">
        <f t="shared" si="50"/>
        <v>1755450.84</v>
      </c>
      <c r="G495" s="122"/>
    </row>
    <row r="496" spans="1:44" s="100" customFormat="1" ht="57" x14ac:dyDescent="0.25">
      <c r="A496" s="120" t="s">
        <v>236</v>
      </c>
      <c r="B496" s="121" t="s">
        <v>110</v>
      </c>
      <c r="C496" s="143" t="s">
        <v>561</v>
      </c>
      <c r="D496" s="116">
        <f>D497+D530+D537+D549+D564</f>
        <v>3075500</v>
      </c>
      <c r="E496" s="116">
        <f>E497+E530+E537+E549+E564</f>
        <v>1320049.1599999999</v>
      </c>
      <c r="F496" s="117">
        <f t="shared" si="50"/>
        <v>1755450.84</v>
      </c>
      <c r="G496" s="122"/>
    </row>
    <row r="497" spans="1:44" s="100" customFormat="1" ht="34.5" x14ac:dyDescent="0.25">
      <c r="A497" s="120" t="s">
        <v>1191</v>
      </c>
      <c r="B497" s="121" t="s">
        <v>110</v>
      </c>
      <c r="C497" s="143" t="s">
        <v>562</v>
      </c>
      <c r="D497" s="116">
        <f>D498</f>
        <v>107764</v>
      </c>
      <c r="E497" s="116">
        <f>E498</f>
        <v>177.69</v>
      </c>
      <c r="F497" s="117">
        <f t="shared" si="50"/>
        <v>107586.31</v>
      </c>
      <c r="G497" s="122"/>
    </row>
    <row r="498" spans="1:44" s="100" customFormat="1" ht="37.5" customHeight="1" x14ac:dyDescent="0.25">
      <c r="A498" s="120" t="s">
        <v>237</v>
      </c>
      <c r="B498" s="121" t="s">
        <v>110</v>
      </c>
      <c r="C498" s="143" t="s">
        <v>563</v>
      </c>
      <c r="D498" s="116">
        <f>D499+D514+D519+D525</f>
        <v>107764</v>
      </c>
      <c r="E498" s="116">
        <f>E499+E514+E519+E525</f>
        <v>177.69</v>
      </c>
      <c r="F498" s="117">
        <f t="shared" si="50"/>
        <v>107586.31</v>
      </c>
      <c r="G498" s="122"/>
    </row>
    <row r="499" spans="1:44" x14ac:dyDescent="0.25">
      <c r="A499" s="123" t="s">
        <v>112</v>
      </c>
      <c r="B499" s="124" t="s">
        <v>110</v>
      </c>
      <c r="C499" s="145" t="s">
        <v>564</v>
      </c>
      <c r="D499" s="118">
        <f>D500+D504</f>
        <v>107764</v>
      </c>
      <c r="E499" s="118">
        <f>E500+E504</f>
        <v>177.69</v>
      </c>
      <c r="F499" s="119">
        <f t="shared" si="50"/>
        <v>107586.31</v>
      </c>
      <c r="G499" s="4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115" customFormat="1" ht="23.25" hidden="1" x14ac:dyDescent="0.25">
      <c r="A500" s="208" t="s">
        <v>160</v>
      </c>
      <c r="B500" s="209" t="s">
        <v>110</v>
      </c>
      <c r="C500" s="145" t="s">
        <v>565</v>
      </c>
      <c r="D500" s="118">
        <f t="shared" ref="D500:E506" si="66">D501</f>
        <v>0</v>
      </c>
      <c r="E500" s="118">
        <f t="shared" si="66"/>
        <v>0</v>
      </c>
      <c r="F500" s="119" t="str">
        <f t="shared" si="50"/>
        <v>-</v>
      </c>
      <c r="G500" s="4"/>
    </row>
    <row r="501" spans="1:44" s="115" customFormat="1" ht="23.25" hidden="1" x14ac:dyDescent="0.25">
      <c r="A501" s="208" t="s">
        <v>113</v>
      </c>
      <c r="B501" s="209" t="s">
        <v>110</v>
      </c>
      <c r="C501" s="145" t="s">
        <v>566</v>
      </c>
      <c r="D501" s="118">
        <f t="shared" si="66"/>
        <v>0</v>
      </c>
      <c r="E501" s="118">
        <f t="shared" si="66"/>
        <v>0</v>
      </c>
      <c r="F501" s="119" t="str">
        <f t="shared" si="50"/>
        <v>-</v>
      </c>
      <c r="G501" s="4"/>
    </row>
    <row r="502" spans="1:44" s="115" customFormat="1" ht="34.5" hidden="1" x14ac:dyDescent="0.25">
      <c r="A502" s="208" t="s">
        <v>1164</v>
      </c>
      <c r="B502" s="209" t="s">
        <v>110</v>
      </c>
      <c r="C502" s="145" t="s">
        <v>567</v>
      </c>
      <c r="D502" s="118">
        <f t="shared" si="66"/>
        <v>0</v>
      </c>
      <c r="E502" s="118">
        <f t="shared" si="66"/>
        <v>0</v>
      </c>
      <c r="F502" s="119" t="str">
        <f t="shared" si="50"/>
        <v>-</v>
      </c>
      <c r="G502" s="4"/>
    </row>
    <row r="503" spans="1:44" s="115" customFormat="1" ht="34.5" hidden="1" x14ac:dyDescent="0.25">
      <c r="A503" s="208" t="s">
        <v>114</v>
      </c>
      <c r="B503" s="209" t="s">
        <v>110</v>
      </c>
      <c r="C503" s="145" t="s">
        <v>568</v>
      </c>
      <c r="D503" s="118">
        <v>0</v>
      </c>
      <c r="E503" s="125">
        <v>0</v>
      </c>
      <c r="F503" s="119" t="str">
        <f t="shared" ref="F503:F599" si="67">IF(OR(D503="-",E503=D503),"-",D503-IF(E503="-",0,E503))</f>
        <v>-</v>
      </c>
      <c r="G503" s="4"/>
    </row>
    <row r="504" spans="1:44" ht="15" customHeight="1" x14ac:dyDescent="0.25">
      <c r="A504" s="123" t="s">
        <v>1037</v>
      </c>
      <c r="B504" s="124" t="s">
        <v>110</v>
      </c>
      <c r="C504" s="145" t="s">
        <v>1258</v>
      </c>
      <c r="D504" s="118">
        <f>D505+D508</f>
        <v>107764</v>
      </c>
      <c r="E504" s="118">
        <f>E505+E508</f>
        <v>177.69</v>
      </c>
      <c r="F504" s="119">
        <f t="shared" si="67"/>
        <v>107586.31</v>
      </c>
      <c r="G504" s="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23.25" x14ac:dyDescent="0.25">
      <c r="A505" s="123" t="s">
        <v>113</v>
      </c>
      <c r="B505" s="124" t="s">
        <v>110</v>
      </c>
      <c r="C505" s="145" t="s">
        <v>1257</v>
      </c>
      <c r="D505" s="118">
        <f t="shared" si="66"/>
        <v>104764</v>
      </c>
      <c r="E505" s="118">
        <f t="shared" si="66"/>
        <v>0</v>
      </c>
      <c r="F505" s="119">
        <f t="shared" si="67"/>
        <v>104764</v>
      </c>
      <c r="G505" s="4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25.5" customHeight="1" x14ac:dyDescent="0.25">
      <c r="A506" s="123" t="s">
        <v>1164</v>
      </c>
      <c r="B506" s="124" t="s">
        <v>110</v>
      </c>
      <c r="C506" s="145" t="s">
        <v>1256</v>
      </c>
      <c r="D506" s="118">
        <f t="shared" si="66"/>
        <v>104764</v>
      </c>
      <c r="E506" s="118">
        <f t="shared" si="66"/>
        <v>0</v>
      </c>
      <c r="F506" s="119">
        <f t="shared" si="67"/>
        <v>104764</v>
      </c>
      <c r="G506" s="4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x14ac:dyDescent="0.25">
      <c r="A507" s="123" t="s">
        <v>1285</v>
      </c>
      <c r="B507" s="124" t="s">
        <v>110</v>
      </c>
      <c r="C507" s="145" t="s">
        <v>1255</v>
      </c>
      <c r="D507" s="118">
        <v>104764</v>
      </c>
      <c r="E507" s="125">
        <v>0</v>
      </c>
      <c r="F507" s="119">
        <f t="shared" si="67"/>
        <v>104764</v>
      </c>
      <c r="G507" s="4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x14ac:dyDescent="0.25">
      <c r="A508" s="123" t="s">
        <v>120</v>
      </c>
      <c r="B508" s="124" t="s">
        <v>110</v>
      </c>
      <c r="C508" s="145" t="s">
        <v>1512</v>
      </c>
      <c r="D508" s="118">
        <f>D509+D511</f>
        <v>3000</v>
      </c>
      <c r="E508" s="118">
        <f>E509+E511</f>
        <v>177.69</v>
      </c>
      <c r="F508" s="119">
        <f t="shared" si="67"/>
        <v>2822.31</v>
      </c>
      <c r="G508" s="4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115" customFormat="1" ht="13.5" hidden="1" customHeight="1" x14ac:dyDescent="0.25">
      <c r="A509" s="208" t="s">
        <v>256</v>
      </c>
      <c r="B509" s="209" t="s">
        <v>110</v>
      </c>
      <c r="C509" s="145" t="s">
        <v>1513</v>
      </c>
      <c r="D509" s="230">
        <f>D510</f>
        <v>0</v>
      </c>
      <c r="E509" s="230">
        <f>E510</f>
        <v>0</v>
      </c>
      <c r="F509" s="233" t="str">
        <f t="shared" si="67"/>
        <v>-</v>
      </c>
    </row>
    <row r="510" spans="1:44" s="115" customFormat="1" ht="25.5" hidden="1" customHeight="1" x14ac:dyDescent="0.25">
      <c r="A510" s="208" t="s">
        <v>1426</v>
      </c>
      <c r="B510" s="209" t="s">
        <v>110</v>
      </c>
      <c r="C510" s="145" t="s">
        <v>1514</v>
      </c>
      <c r="D510" s="230">
        <v>0</v>
      </c>
      <c r="E510" s="230">
        <v>0</v>
      </c>
      <c r="F510" s="233" t="str">
        <f t="shared" si="67"/>
        <v>-</v>
      </c>
    </row>
    <row r="511" spans="1:44" x14ac:dyDescent="0.25">
      <c r="A511" s="123" t="s">
        <v>121</v>
      </c>
      <c r="B511" s="124" t="s">
        <v>110</v>
      </c>
      <c r="C511" s="145" t="s">
        <v>1515</v>
      </c>
      <c r="D511" s="118">
        <f>D513+D512</f>
        <v>3000</v>
      </c>
      <c r="E511" s="118">
        <f>E513+E512</f>
        <v>177.69</v>
      </c>
      <c r="F511" s="119">
        <f t="shared" si="67"/>
        <v>2822.31</v>
      </c>
      <c r="G511" s="4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22.5" x14ac:dyDescent="0.25">
      <c r="A512" s="50" t="s">
        <v>1531</v>
      </c>
      <c r="B512" s="124" t="s">
        <v>110</v>
      </c>
      <c r="C512" s="145" t="s">
        <v>1516</v>
      </c>
      <c r="D512" s="118">
        <v>3000</v>
      </c>
      <c r="E512" s="125">
        <v>177.69</v>
      </c>
      <c r="F512" s="119">
        <f t="shared" si="67"/>
        <v>2822.31</v>
      </c>
      <c r="G512" s="4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idden="1" x14ac:dyDescent="0.25">
      <c r="A513" s="50" t="s">
        <v>158</v>
      </c>
      <c r="B513" s="124" t="s">
        <v>110</v>
      </c>
      <c r="C513" s="145" t="s">
        <v>1517</v>
      </c>
      <c r="D513" s="118">
        <v>0</v>
      </c>
      <c r="E513" s="125">
        <v>0</v>
      </c>
      <c r="F513" s="119" t="str">
        <f t="shared" si="67"/>
        <v>-</v>
      </c>
      <c r="G513" s="4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34.5" hidden="1" x14ac:dyDescent="0.25">
      <c r="A514" s="297" t="s">
        <v>169</v>
      </c>
      <c r="B514" s="298" t="s">
        <v>110</v>
      </c>
      <c r="C514" s="299" t="s">
        <v>569</v>
      </c>
      <c r="D514" s="300">
        <f t="shared" ref="D514:E517" si="68">D515</f>
        <v>0</v>
      </c>
      <c r="E514" s="300">
        <f t="shared" si="68"/>
        <v>0</v>
      </c>
      <c r="F514" s="301" t="str">
        <f t="shared" si="67"/>
        <v>-</v>
      </c>
      <c r="G514" s="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23.25" hidden="1" x14ac:dyDescent="0.25">
      <c r="A515" s="297" t="s">
        <v>238</v>
      </c>
      <c r="B515" s="298" t="s">
        <v>110</v>
      </c>
      <c r="C515" s="299" t="s">
        <v>570</v>
      </c>
      <c r="D515" s="300">
        <f t="shared" si="68"/>
        <v>0</v>
      </c>
      <c r="E515" s="300">
        <f t="shared" si="68"/>
        <v>0</v>
      </c>
      <c r="F515" s="301" t="str">
        <f t="shared" si="67"/>
        <v>-</v>
      </c>
      <c r="G515" s="4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34.5" hidden="1" x14ac:dyDescent="0.25">
      <c r="A516" s="297" t="s">
        <v>142</v>
      </c>
      <c r="B516" s="298" t="s">
        <v>110</v>
      </c>
      <c r="C516" s="299" t="s">
        <v>571</v>
      </c>
      <c r="D516" s="300">
        <f t="shared" si="68"/>
        <v>0</v>
      </c>
      <c r="E516" s="300">
        <f t="shared" si="68"/>
        <v>0</v>
      </c>
      <c r="F516" s="301" t="str">
        <f t="shared" si="67"/>
        <v>-</v>
      </c>
      <c r="G516" s="4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idden="1" x14ac:dyDescent="0.25">
      <c r="A517" s="297" t="s">
        <v>143</v>
      </c>
      <c r="B517" s="298" t="s">
        <v>110</v>
      </c>
      <c r="C517" s="299" t="s">
        <v>572</v>
      </c>
      <c r="D517" s="300">
        <f t="shared" si="68"/>
        <v>0</v>
      </c>
      <c r="E517" s="300">
        <f t="shared" si="68"/>
        <v>0</v>
      </c>
      <c r="F517" s="301" t="str">
        <f t="shared" si="67"/>
        <v>-</v>
      </c>
      <c r="G517" s="4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34.5" hidden="1" x14ac:dyDescent="0.25">
      <c r="A518" s="297" t="s">
        <v>56</v>
      </c>
      <c r="B518" s="298" t="s">
        <v>110</v>
      </c>
      <c r="C518" s="299" t="s">
        <v>573</v>
      </c>
      <c r="D518" s="300"/>
      <c r="E518" s="302"/>
      <c r="F518" s="301" t="str">
        <f t="shared" si="67"/>
        <v>-</v>
      </c>
      <c r="G518" s="4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115" customFormat="1" ht="34.5" hidden="1" x14ac:dyDescent="0.25">
      <c r="A519" s="208" t="s">
        <v>141</v>
      </c>
      <c r="B519" s="209" t="s">
        <v>110</v>
      </c>
      <c r="C519" s="229" t="s">
        <v>574</v>
      </c>
      <c r="D519" s="230">
        <f t="shared" ref="D519:E521" si="69">D520</f>
        <v>0</v>
      </c>
      <c r="E519" s="230">
        <f t="shared" si="69"/>
        <v>0</v>
      </c>
      <c r="F519" s="233" t="str">
        <f t="shared" si="67"/>
        <v>-</v>
      </c>
    </row>
    <row r="520" spans="1:44" s="115" customFormat="1" ht="24.75" hidden="1" customHeight="1" x14ac:dyDescent="0.25">
      <c r="A520" s="208" t="s">
        <v>148</v>
      </c>
      <c r="B520" s="209" t="s">
        <v>110</v>
      </c>
      <c r="C520" s="229" t="s">
        <v>575</v>
      </c>
      <c r="D520" s="230">
        <f t="shared" si="69"/>
        <v>0</v>
      </c>
      <c r="E520" s="230">
        <f t="shared" si="69"/>
        <v>0</v>
      </c>
      <c r="F520" s="233" t="str">
        <f t="shared" si="67"/>
        <v>-</v>
      </c>
    </row>
    <row r="521" spans="1:44" s="115" customFormat="1" ht="34.5" hidden="1" x14ac:dyDescent="0.25">
      <c r="A521" s="208" t="s">
        <v>142</v>
      </c>
      <c r="B521" s="209" t="s">
        <v>110</v>
      </c>
      <c r="C521" s="229" t="s">
        <v>576</v>
      </c>
      <c r="D521" s="230">
        <f t="shared" si="69"/>
        <v>0</v>
      </c>
      <c r="E521" s="230">
        <f t="shared" si="69"/>
        <v>0</v>
      </c>
      <c r="F521" s="233" t="str">
        <f t="shared" si="67"/>
        <v>-</v>
      </c>
    </row>
    <row r="522" spans="1:44" s="115" customFormat="1" hidden="1" x14ac:dyDescent="0.25">
      <c r="A522" s="208" t="s">
        <v>143</v>
      </c>
      <c r="B522" s="209" t="s">
        <v>110</v>
      </c>
      <c r="C522" s="229" t="s">
        <v>577</v>
      </c>
      <c r="D522" s="230">
        <f>D523+D524</f>
        <v>0</v>
      </c>
      <c r="E522" s="230">
        <f>E523+E524</f>
        <v>0</v>
      </c>
      <c r="F522" s="233" t="str">
        <f t="shared" si="67"/>
        <v>-</v>
      </c>
    </row>
    <row r="523" spans="1:44" s="115" customFormat="1" ht="34.5" hidden="1" x14ac:dyDescent="0.25">
      <c r="A523" s="208" t="s">
        <v>56</v>
      </c>
      <c r="B523" s="209" t="s">
        <v>110</v>
      </c>
      <c r="C523" s="229" t="s">
        <v>578</v>
      </c>
      <c r="D523" s="230">
        <v>0</v>
      </c>
      <c r="E523" s="231"/>
      <c r="F523" s="233" t="str">
        <f t="shared" si="67"/>
        <v>-</v>
      </c>
      <c r="H523" s="208"/>
    </row>
    <row r="524" spans="1:44" ht="34.5" hidden="1" x14ac:dyDescent="0.25">
      <c r="A524" s="319" t="s">
        <v>144</v>
      </c>
      <c r="B524" s="298" t="s">
        <v>110</v>
      </c>
      <c r="C524" s="299" t="s">
        <v>1204</v>
      </c>
      <c r="D524" s="300">
        <v>0</v>
      </c>
      <c r="E524" s="302"/>
      <c r="F524" s="301" t="str">
        <f t="shared" si="67"/>
        <v>-</v>
      </c>
      <c r="G524" s="4" t="s">
        <v>1203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184" customFormat="1" ht="45.75" hidden="1" x14ac:dyDescent="0.25">
      <c r="A525" s="297" t="s">
        <v>254</v>
      </c>
      <c r="B525" s="298" t="s">
        <v>110</v>
      </c>
      <c r="C525" s="299" t="s">
        <v>579</v>
      </c>
      <c r="D525" s="300">
        <f t="shared" ref="D525:E528" si="70">D526</f>
        <v>0</v>
      </c>
      <c r="E525" s="300">
        <f t="shared" si="70"/>
        <v>0</v>
      </c>
      <c r="F525" s="301" t="str">
        <f t="shared" si="67"/>
        <v>-</v>
      </c>
      <c r="G525" s="4"/>
    </row>
    <row r="526" spans="1:44" s="184" customFormat="1" ht="23.25" hidden="1" x14ac:dyDescent="0.25">
      <c r="A526" s="297" t="s">
        <v>320</v>
      </c>
      <c r="B526" s="298" t="s">
        <v>110</v>
      </c>
      <c r="C526" s="299" t="s">
        <v>580</v>
      </c>
      <c r="D526" s="300">
        <f t="shared" si="70"/>
        <v>0</v>
      </c>
      <c r="E526" s="300">
        <f t="shared" si="70"/>
        <v>0</v>
      </c>
      <c r="F526" s="301" t="str">
        <f t="shared" si="67"/>
        <v>-</v>
      </c>
      <c r="G526" s="4"/>
    </row>
    <row r="527" spans="1:44" s="184" customFormat="1" ht="34.5" hidden="1" x14ac:dyDescent="0.25">
      <c r="A527" s="297" t="s">
        <v>142</v>
      </c>
      <c r="B527" s="298" t="s">
        <v>110</v>
      </c>
      <c r="C527" s="299" t="s">
        <v>581</v>
      </c>
      <c r="D527" s="300">
        <f t="shared" si="70"/>
        <v>0</v>
      </c>
      <c r="E527" s="300">
        <f t="shared" si="70"/>
        <v>0</v>
      </c>
      <c r="F527" s="301" t="str">
        <f t="shared" si="67"/>
        <v>-</v>
      </c>
      <c r="G527" s="4"/>
    </row>
    <row r="528" spans="1:44" s="184" customFormat="1" hidden="1" x14ac:dyDescent="0.25">
      <c r="A528" s="297" t="s">
        <v>143</v>
      </c>
      <c r="B528" s="298" t="s">
        <v>110</v>
      </c>
      <c r="C528" s="299" t="s">
        <v>582</v>
      </c>
      <c r="D528" s="300">
        <f t="shared" si="70"/>
        <v>0</v>
      </c>
      <c r="E528" s="300">
        <f t="shared" si="70"/>
        <v>0</v>
      </c>
      <c r="F528" s="301" t="str">
        <f t="shared" si="67"/>
        <v>-</v>
      </c>
      <c r="G528" s="4"/>
    </row>
    <row r="529" spans="1:7" s="184" customFormat="1" ht="34.5" hidden="1" x14ac:dyDescent="0.25">
      <c r="A529" s="297" t="s">
        <v>56</v>
      </c>
      <c r="B529" s="298" t="s">
        <v>110</v>
      </c>
      <c r="C529" s="299" t="s">
        <v>583</v>
      </c>
      <c r="D529" s="300"/>
      <c r="E529" s="302"/>
      <c r="F529" s="301" t="str">
        <f t="shared" si="67"/>
        <v>-</v>
      </c>
      <c r="G529" s="4"/>
    </row>
    <row r="530" spans="1:7" s="185" customFormat="1" ht="34.5" hidden="1" x14ac:dyDescent="0.25">
      <c r="A530" s="310" t="s">
        <v>584</v>
      </c>
      <c r="B530" s="311" t="s">
        <v>110</v>
      </c>
      <c r="C530" s="312" t="s">
        <v>585</v>
      </c>
      <c r="D530" s="313">
        <f t="shared" ref="D530:E535" si="71">D531</f>
        <v>0</v>
      </c>
      <c r="E530" s="313">
        <f t="shared" si="71"/>
        <v>0</v>
      </c>
      <c r="F530" s="314" t="str">
        <f t="shared" si="67"/>
        <v>-</v>
      </c>
      <c r="G530" s="122"/>
    </row>
    <row r="531" spans="1:7" s="184" customFormat="1" ht="34.5" hidden="1" x14ac:dyDescent="0.25">
      <c r="A531" s="297" t="s">
        <v>239</v>
      </c>
      <c r="B531" s="298" t="s">
        <v>110</v>
      </c>
      <c r="C531" s="299" t="s">
        <v>586</v>
      </c>
      <c r="D531" s="300">
        <f t="shared" si="71"/>
        <v>0</v>
      </c>
      <c r="E531" s="300">
        <f t="shared" si="71"/>
        <v>0</v>
      </c>
      <c r="F531" s="301" t="str">
        <f t="shared" si="67"/>
        <v>-</v>
      </c>
      <c r="G531" s="4"/>
    </row>
    <row r="532" spans="1:7" s="184" customFormat="1" hidden="1" x14ac:dyDescent="0.25">
      <c r="A532" s="297" t="s">
        <v>112</v>
      </c>
      <c r="B532" s="298" t="s">
        <v>110</v>
      </c>
      <c r="C532" s="299" t="s">
        <v>587</v>
      </c>
      <c r="D532" s="300">
        <f t="shared" si="71"/>
        <v>0</v>
      </c>
      <c r="E532" s="300">
        <f t="shared" si="71"/>
        <v>0</v>
      </c>
      <c r="F532" s="301" t="str">
        <f t="shared" si="67"/>
        <v>-</v>
      </c>
      <c r="G532" s="4"/>
    </row>
    <row r="533" spans="1:7" s="184" customFormat="1" ht="45.75" hidden="1" x14ac:dyDescent="0.25">
      <c r="A533" s="297" t="s">
        <v>127</v>
      </c>
      <c r="B533" s="298" t="s">
        <v>110</v>
      </c>
      <c r="C533" s="299" t="s">
        <v>588</v>
      </c>
      <c r="D533" s="300">
        <f t="shared" si="71"/>
        <v>0</v>
      </c>
      <c r="E533" s="300">
        <f t="shared" si="71"/>
        <v>0</v>
      </c>
      <c r="F533" s="301" t="str">
        <f t="shared" si="67"/>
        <v>-</v>
      </c>
      <c r="G533" s="4"/>
    </row>
    <row r="534" spans="1:7" s="184" customFormat="1" ht="23.25" hidden="1" x14ac:dyDescent="0.25">
      <c r="A534" s="297" t="s">
        <v>113</v>
      </c>
      <c r="B534" s="298" t="s">
        <v>110</v>
      </c>
      <c r="C534" s="299" t="s">
        <v>589</v>
      </c>
      <c r="D534" s="300">
        <f t="shared" si="71"/>
        <v>0</v>
      </c>
      <c r="E534" s="300">
        <f t="shared" si="71"/>
        <v>0</v>
      </c>
      <c r="F534" s="301" t="str">
        <f t="shared" si="67"/>
        <v>-</v>
      </c>
      <c r="G534" s="4"/>
    </row>
    <row r="535" spans="1:7" s="184" customFormat="1" ht="23.25" hidden="1" x14ac:dyDescent="0.25">
      <c r="A535" s="297" t="s">
        <v>358</v>
      </c>
      <c r="B535" s="298" t="s">
        <v>110</v>
      </c>
      <c r="C535" s="299" t="s">
        <v>590</v>
      </c>
      <c r="D535" s="300">
        <f t="shared" si="71"/>
        <v>0</v>
      </c>
      <c r="E535" s="300">
        <f t="shared" si="71"/>
        <v>0</v>
      </c>
      <c r="F535" s="301" t="str">
        <f t="shared" si="67"/>
        <v>-</v>
      </c>
      <c r="G535" s="4"/>
    </row>
    <row r="536" spans="1:7" s="184" customFormat="1" ht="34.5" hidden="1" x14ac:dyDescent="0.25">
      <c r="A536" s="297" t="s">
        <v>114</v>
      </c>
      <c r="B536" s="298" t="s">
        <v>110</v>
      </c>
      <c r="C536" s="299" t="s">
        <v>591</v>
      </c>
      <c r="D536" s="300"/>
      <c r="E536" s="302"/>
      <c r="F536" s="301" t="str">
        <f t="shared" si="67"/>
        <v>-</v>
      </c>
      <c r="G536" s="4"/>
    </row>
    <row r="537" spans="1:7" s="122" customFormat="1" ht="45.75" x14ac:dyDescent="0.25">
      <c r="A537" s="120" t="s">
        <v>1035</v>
      </c>
      <c r="B537" s="121" t="s">
        <v>110</v>
      </c>
      <c r="C537" s="143" t="s">
        <v>592</v>
      </c>
      <c r="D537" s="116">
        <f t="shared" ref="D537:E542" si="72">D538</f>
        <v>63500</v>
      </c>
      <c r="E537" s="116">
        <f t="shared" si="72"/>
        <v>0</v>
      </c>
      <c r="F537" s="117">
        <f t="shared" si="67"/>
        <v>63500</v>
      </c>
    </row>
    <row r="538" spans="1:7" s="4" customFormat="1" ht="23.25" x14ac:dyDescent="0.25">
      <c r="A538" s="120" t="s">
        <v>321</v>
      </c>
      <c r="B538" s="121" t="s">
        <v>110</v>
      </c>
      <c r="C538" s="143" t="s">
        <v>593</v>
      </c>
      <c r="D538" s="116">
        <f>D539+D544</f>
        <v>63500</v>
      </c>
      <c r="E538" s="116">
        <f>E539+E544</f>
        <v>0</v>
      </c>
      <c r="F538" s="117">
        <f t="shared" si="67"/>
        <v>63500</v>
      </c>
    </row>
    <row r="539" spans="1:7" s="396" customFormat="1" ht="45.75" hidden="1" x14ac:dyDescent="0.25">
      <c r="A539" s="403" t="s">
        <v>169</v>
      </c>
      <c r="B539" s="392" t="s">
        <v>110</v>
      </c>
      <c r="C539" s="393" t="s">
        <v>594</v>
      </c>
      <c r="D539" s="394">
        <f t="shared" si="72"/>
        <v>0</v>
      </c>
      <c r="E539" s="394">
        <f t="shared" si="72"/>
        <v>0</v>
      </c>
      <c r="F539" s="395" t="str">
        <f t="shared" si="67"/>
        <v>-</v>
      </c>
    </row>
    <row r="540" spans="1:7" s="396" customFormat="1" ht="34.5" hidden="1" x14ac:dyDescent="0.25">
      <c r="A540" s="401" t="s">
        <v>595</v>
      </c>
      <c r="B540" s="397" t="s">
        <v>110</v>
      </c>
      <c r="C540" s="398" t="s">
        <v>596</v>
      </c>
      <c r="D540" s="399">
        <f t="shared" si="72"/>
        <v>0</v>
      </c>
      <c r="E540" s="399">
        <f t="shared" si="72"/>
        <v>0</v>
      </c>
      <c r="F540" s="400" t="str">
        <f t="shared" si="67"/>
        <v>-</v>
      </c>
    </row>
    <row r="541" spans="1:7" s="396" customFormat="1" ht="34.5" hidden="1" x14ac:dyDescent="0.25">
      <c r="A541" s="401" t="s">
        <v>142</v>
      </c>
      <c r="B541" s="397" t="s">
        <v>110</v>
      </c>
      <c r="C541" s="398" t="s">
        <v>597</v>
      </c>
      <c r="D541" s="399">
        <f t="shared" si="72"/>
        <v>0</v>
      </c>
      <c r="E541" s="399">
        <f t="shared" si="72"/>
        <v>0</v>
      </c>
      <c r="F541" s="400" t="str">
        <f t="shared" si="67"/>
        <v>-</v>
      </c>
    </row>
    <row r="542" spans="1:7" s="396" customFormat="1" hidden="1" x14ac:dyDescent="0.25">
      <c r="A542" s="401" t="s">
        <v>143</v>
      </c>
      <c r="B542" s="397" t="s">
        <v>110</v>
      </c>
      <c r="C542" s="398" t="s">
        <v>598</v>
      </c>
      <c r="D542" s="399">
        <f t="shared" si="72"/>
        <v>0</v>
      </c>
      <c r="E542" s="399">
        <f t="shared" si="72"/>
        <v>0</v>
      </c>
      <c r="F542" s="400" t="str">
        <f t="shared" si="67"/>
        <v>-</v>
      </c>
    </row>
    <row r="543" spans="1:7" s="396" customFormat="1" ht="34.5" hidden="1" x14ac:dyDescent="0.25">
      <c r="A543" s="401" t="s">
        <v>56</v>
      </c>
      <c r="B543" s="397" t="s">
        <v>110</v>
      </c>
      <c r="C543" s="398" t="s">
        <v>599</v>
      </c>
      <c r="D543" s="399">
        <v>0</v>
      </c>
      <c r="E543" s="402">
        <v>0</v>
      </c>
      <c r="F543" s="400" t="str">
        <f t="shared" si="67"/>
        <v>-</v>
      </c>
    </row>
    <row r="544" spans="1:7" s="4" customFormat="1" ht="45.75" x14ac:dyDescent="0.25">
      <c r="A544" s="120" t="s">
        <v>1386</v>
      </c>
      <c r="B544" s="121" t="s">
        <v>110</v>
      </c>
      <c r="C544" s="143" t="s">
        <v>600</v>
      </c>
      <c r="D544" s="116">
        <f t="shared" ref="D544:E546" si="73">D545</f>
        <v>63500</v>
      </c>
      <c r="E544" s="116">
        <f t="shared" si="73"/>
        <v>0</v>
      </c>
      <c r="F544" s="117">
        <f t="shared" si="67"/>
        <v>63500</v>
      </c>
    </row>
    <row r="545" spans="1:44" s="4" customFormat="1" ht="33.75" customHeight="1" x14ac:dyDescent="0.25">
      <c r="A545" s="123" t="s">
        <v>595</v>
      </c>
      <c r="B545" s="124" t="s">
        <v>110</v>
      </c>
      <c r="C545" s="145" t="s">
        <v>601</v>
      </c>
      <c r="D545" s="118">
        <f t="shared" si="73"/>
        <v>63500</v>
      </c>
      <c r="E545" s="118">
        <f t="shared" si="73"/>
        <v>0</v>
      </c>
      <c r="F545" s="119">
        <f t="shared" si="67"/>
        <v>63500</v>
      </c>
    </row>
    <row r="546" spans="1:44" s="4" customFormat="1" ht="36.75" customHeight="1" x14ac:dyDescent="0.25">
      <c r="A546" s="123" t="s">
        <v>142</v>
      </c>
      <c r="B546" s="124" t="s">
        <v>110</v>
      </c>
      <c r="C546" s="145" t="s">
        <v>602</v>
      </c>
      <c r="D546" s="118">
        <f t="shared" si="73"/>
        <v>63500</v>
      </c>
      <c r="E546" s="118">
        <f t="shared" si="73"/>
        <v>0</v>
      </c>
      <c r="F546" s="119">
        <f t="shared" si="67"/>
        <v>63500</v>
      </c>
    </row>
    <row r="547" spans="1:44" s="4" customFormat="1" ht="20.25" customHeight="1" x14ac:dyDescent="0.25">
      <c r="A547" s="123" t="s">
        <v>143</v>
      </c>
      <c r="B547" s="124" t="s">
        <v>110</v>
      </c>
      <c r="C547" s="145" t="s">
        <v>603</v>
      </c>
      <c r="D547" s="118">
        <f>D548</f>
        <v>63500</v>
      </c>
      <c r="E547" s="118">
        <f>E548</f>
        <v>0</v>
      </c>
      <c r="F547" s="119">
        <f t="shared" si="67"/>
        <v>63500</v>
      </c>
    </row>
    <row r="548" spans="1:44" s="4" customFormat="1" ht="39" customHeight="1" x14ac:dyDescent="0.25">
      <c r="A548" s="123" t="s">
        <v>144</v>
      </c>
      <c r="B548" s="124" t="s">
        <v>110</v>
      </c>
      <c r="C548" s="145" t="s">
        <v>1259</v>
      </c>
      <c r="D548" s="118">
        <v>63500</v>
      </c>
      <c r="E548" s="125">
        <v>0</v>
      </c>
      <c r="F548" s="119">
        <f t="shared" si="67"/>
        <v>63500</v>
      </c>
      <c r="G548" s="4" t="s">
        <v>1203</v>
      </c>
    </row>
    <row r="549" spans="1:44" s="122" customFormat="1" ht="28.5" customHeight="1" x14ac:dyDescent="0.25">
      <c r="A549" s="120" t="s">
        <v>1036</v>
      </c>
      <c r="B549" s="121" t="s">
        <v>110</v>
      </c>
      <c r="C549" s="143" t="s">
        <v>604</v>
      </c>
      <c r="D549" s="116">
        <f>D550</f>
        <v>2904236</v>
      </c>
      <c r="E549" s="116">
        <f>E550</f>
        <v>1319871.47</v>
      </c>
      <c r="F549" s="117">
        <f t="shared" si="67"/>
        <v>1584364.53</v>
      </c>
    </row>
    <row r="550" spans="1:44" s="100" customFormat="1" ht="23.25" x14ac:dyDescent="0.25">
      <c r="A550" s="120" t="s">
        <v>240</v>
      </c>
      <c r="B550" s="121" t="s">
        <v>110</v>
      </c>
      <c r="C550" s="143" t="s">
        <v>605</v>
      </c>
      <c r="D550" s="116">
        <f>D551</f>
        <v>2904236</v>
      </c>
      <c r="E550" s="116">
        <f>E551</f>
        <v>1319871.47</v>
      </c>
      <c r="F550" s="117">
        <f t="shared" si="67"/>
        <v>1584364.53</v>
      </c>
      <c r="G550" s="122"/>
    </row>
    <row r="551" spans="1:44" s="100" customFormat="1" x14ac:dyDescent="0.25">
      <c r="A551" s="120" t="s">
        <v>112</v>
      </c>
      <c r="B551" s="121" t="s">
        <v>110</v>
      </c>
      <c r="C551" s="143" t="s">
        <v>606</v>
      </c>
      <c r="D551" s="116">
        <f>D552+D556+D560</f>
        <v>2904236</v>
      </c>
      <c r="E551" s="116">
        <f>E552+E556+E560</f>
        <v>1319871.47</v>
      </c>
      <c r="F551" s="117">
        <f t="shared" si="67"/>
        <v>1584364.53</v>
      </c>
      <c r="G551" s="122"/>
    </row>
    <row r="552" spans="1:44" ht="23.25" hidden="1" x14ac:dyDescent="0.25">
      <c r="A552" s="325" t="s">
        <v>160</v>
      </c>
      <c r="B552" s="326" t="s">
        <v>110</v>
      </c>
      <c r="C552" s="327" t="s">
        <v>607</v>
      </c>
      <c r="D552" s="328">
        <f t="shared" ref="D552:E554" si="74">D553</f>
        <v>0</v>
      </c>
      <c r="E552" s="328">
        <f t="shared" si="74"/>
        <v>0</v>
      </c>
      <c r="F552" s="329" t="str">
        <f t="shared" si="67"/>
        <v>-</v>
      </c>
      <c r="G552" s="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23.25" hidden="1" x14ac:dyDescent="0.25">
      <c r="A553" s="325" t="s">
        <v>113</v>
      </c>
      <c r="B553" s="326" t="s">
        <v>110</v>
      </c>
      <c r="C553" s="327" t="s">
        <v>608</v>
      </c>
      <c r="D553" s="328">
        <f t="shared" si="74"/>
        <v>0</v>
      </c>
      <c r="E553" s="328">
        <f t="shared" si="74"/>
        <v>0</v>
      </c>
      <c r="F553" s="329" t="str">
        <f t="shared" si="67"/>
        <v>-</v>
      </c>
      <c r="G553" s="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34.5" hidden="1" x14ac:dyDescent="0.25">
      <c r="A554" s="325" t="s">
        <v>1164</v>
      </c>
      <c r="B554" s="326" t="s">
        <v>110</v>
      </c>
      <c r="C554" s="327" t="s">
        <v>609</v>
      </c>
      <c r="D554" s="328">
        <f t="shared" si="74"/>
        <v>0</v>
      </c>
      <c r="E554" s="328">
        <f t="shared" si="74"/>
        <v>0</v>
      </c>
      <c r="F554" s="329" t="str">
        <f t="shared" si="67"/>
        <v>-</v>
      </c>
      <c r="G554" s="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34.5" hidden="1" x14ac:dyDescent="0.25">
      <c r="A555" s="325" t="s">
        <v>114</v>
      </c>
      <c r="B555" s="326" t="s">
        <v>110</v>
      </c>
      <c r="C555" s="327" t="s">
        <v>610</v>
      </c>
      <c r="D555" s="328">
        <v>0</v>
      </c>
      <c r="E555" s="330">
        <v>0</v>
      </c>
      <c r="F555" s="329" t="str">
        <f t="shared" si="67"/>
        <v>-</v>
      </c>
      <c r="G555" s="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x14ac:dyDescent="0.25">
      <c r="A556" s="123" t="s">
        <v>1388</v>
      </c>
      <c r="B556" s="124" t="s">
        <v>110</v>
      </c>
      <c r="C556" s="145" t="s">
        <v>611</v>
      </c>
      <c r="D556" s="118">
        <f t="shared" ref="D556:E558" si="75">D557</f>
        <v>2670000</v>
      </c>
      <c r="E556" s="118">
        <f t="shared" si="75"/>
        <v>1319871.47</v>
      </c>
      <c r="F556" s="119">
        <f t="shared" si="67"/>
        <v>1350128.53</v>
      </c>
      <c r="G556" s="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23.25" x14ac:dyDescent="0.25">
      <c r="A557" s="123" t="s">
        <v>113</v>
      </c>
      <c r="B557" s="124" t="s">
        <v>110</v>
      </c>
      <c r="C557" s="145" t="s">
        <v>612</v>
      </c>
      <c r="D557" s="118">
        <f t="shared" si="75"/>
        <v>2670000</v>
      </c>
      <c r="E557" s="118">
        <f t="shared" si="75"/>
        <v>1319871.47</v>
      </c>
      <c r="F557" s="119">
        <f t="shared" si="67"/>
        <v>1350128.53</v>
      </c>
      <c r="G557" s="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27.75" customHeight="1" x14ac:dyDescent="0.25">
      <c r="A558" s="123" t="s">
        <v>1164</v>
      </c>
      <c r="B558" s="124" t="s">
        <v>110</v>
      </c>
      <c r="C558" s="145" t="s">
        <v>613</v>
      </c>
      <c r="D558" s="118">
        <f t="shared" si="75"/>
        <v>2670000</v>
      </c>
      <c r="E558" s="118">
        <f t="shared" si="75"/>
        <v>1319871.47</v>
      </c>
      <c r="F558" s="119">
        <f t="shared" si="67"/>
        <v>1350128.53</v>
      </c>
      <c r="G558" s="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27.75" customHeight="1" x14ac:dyDescent="0.25">
      <c r="A559" s="123" t="s">
        <v>114</v>
      </c>
      <c r="B559" s="124" t="s">
        <v>110</v>
      </c>
      <c r="C559" s="145" t="s">
        <v>614</v>
      </c>
      <c r="D559" s="118">
        <v>2670000</v>
      </c>
      <c r="E559" s="125">
        <v>1319871.47</v>
      </c>
      <c r="F559" s="119">
        <f t="shared" si="67"/>
        <v>1350128.53</v>
      </c>
      <c r="G559" s="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x14ac:dyDescent="0.25">
      <c r="A560" s="126" t="s">
        <v>1037</v>
      </c>
      <c r="B560" s="124" t="s">
        <v>110</v>
      </c>
      <c r="C560" s="145" t="s">
        <v>967</v>
      </c>
      <c r="D560" s="118">
        <f t="shared" ref="D560:E562" si="76">D561</f>
        <v>234236</v>
      </c>
      <c r="E560" s="118">
        <f t="shared" si="76"/>
        <v>0</v>
      </c>
      <c r="F560" s="119">
        <f t="shared" si="67"/>
        <v>234236</v>
      </c>
      <c r="G560" s="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23.25" x14ac:dyDescent="0.25">
      <c r="A561" s="123" t="s">
        <v>113</v>
      </c>
      <c r="B561" s="124" t="s">
        <v>110</v>
      </c>
      <c r="C561" s="145" t="s">
        <v>968</v>
      </c>
      <c r="D561" s="118">
        <f t="shared" si="76"/>
        <v>234236</v>
      </c>
      <c r="E561" s="118">
        <f t="shared" si="76"/>
        <v>0</v>
      </c>
      <c r="F561" s="119">
        <f t="shared" si="67"/>
        <v>234236</v>
      </c>
      <c r="G561" s="4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27" customHeight="1" x14ac:dyDescent="0.25">
      <c r="A562" s="123" t="s">
        <v>1164</v>
      </c>
      <c r="B562" s="124" t="s">
        <v>110</v>
      </c>
      <c r="C562" s="145" t="s">
        <v>969</v>
      </c>
      <c r="D562" s="118">
        <f t="shared" si="76"/>
        <v>234236</v>
      </c>
      <c r="E562" s="118">
        <f t="shared" si="76"/>
        <v>0</v>
      </c>
      <c r="F562" s="119">
        <f t="shared" si="67"/>
        <v>234236</v>
      </c>
      <c r="G562" s="4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x14ac:dyDescent="0.25">
      <c r="A563" s="123" t="s">
        <v>1285</v>
      </c>
      <c r="B563" s="124" t="s">
        <v>110</v>
      </c>
      <c r="C563" s="145" t="s">
        <v>970</v>
      </c>
      <c r="D563" s="118">
        <v>234236</v>
      </c>
      <c r="E563" s="125">
        <v>0</v>
      </c>
      <c r="F563" s="119">
        <f t="shared" si="67"/>
        <v>234236</v>
      </c>
      <c r="G563" s="4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s="182" customFormat="1" ht="45.75" hidden="1" customHeight="1" x14ac:dyDescent="0.25">
      <c r="A564" s="225" t="s">
        <v>1205</v>
      </c>
      <c r="B564" s="226" t="s">
        <v>110</v>
      </c>
      <c r="C564" s="227" t="s">
        <v>1206</v>
      </c>
      <c r="D564" s="228">
        <f t="shared" ref="D564:E569" si="77">D565</f>
        <v>0</v>
      </c>
      <c r="E564" s="228">
        <f t="shared" si="77"/>
        <v>0</v>
      </c>
      <c r="F564" s="232" t="str">
        <f t="shared" si="67"/>
        <v>-</v>
      </c>
      <c r="G564" s="122"/>
    </row>
    <row r="565" spans="1:44" s="182" customFormat="1" ht="26.25" hidden="1" customHeight="1" x14ac:dyDescent="0.25">
      <c r="A565" s="375" t="s">
        <v>1208</v>
      </c>
      <c r="B565" s="226" t="s">
        <v>110</v>
      </c>
      <c r="C565" s="227" t="s">
        <v>1207</v>
      </c>
      <c r="D565" s="228">
        <f t="shared" si="77"/>
        <v>0</v>
      </c>
      <c r="E565" s="228">
        <f t="shared" si="77"/>
        <v>0</v>
      </c>
      <c r="F565" s="232" t="str">
        <f t="shared" si="67"/>
        <v>-</v>
      </c>
      <c r="G565" s="122"/>
    </row>
    <row r="566" spans="1:44" s="182" customFormat="1" hidden="1" x14ac:dyDescent="0.25">
      <c r="A566" s="376" t="s">
        <v>112</v>
      </c>
      <c r="B566" s="226" t="s">
        <v>110</v>
      </c>
      <c r="C566" s="227" t="s">
        <v>1209</v>
      </c>
      <c r="D566" s="228">
        <f t="shared" si="77"/>
        <v>0</v>
      </c>
      <c r="E566" s="228">
        <f t="shared" si="77"/>
        <v>0</v>
      </c>
      <c r="F566" s="232" t="str">
        <f t="shared" si="67"/>
        <v>-</v>
      </c>
      <c r="G566" s="122"/>
    </row>
    <row r="567" spans="1:44" s="181" customFormat="1" ht="22.5" hidden="1" x14ac:dyDescent="0.25">
      <c r="A567" s="377" t="s">
        <v>1211</v>
      </c>
      <c r="B567" s="209" t="s">
        <v>110</v>
      </c>
      <c r="C567" s="227" t="s">
        <v>1210</v>
      </c>
      <c r="D567" s="230">
        <f t="shared" si="77"/>
        <v>0</v>
      </c>
      <c r="E567" s="230">
        <f t="shared" si="77"/>
        <v>0</v>
      </c>
      <c r="F567" s="233" t="str">
        <f t="shared" si="67"/>
        <v>-</v>
      </c>
      <c r="G567" s="4"/>
    </row>
    <row r="568" spans="1:44" s="181" customFormat="1" ht="16.5" hidden="1" customHeight="1" x14ac:dyDescent="0.25">
      <c r="A568" s="208" t="s">
        <v>130</v>
      </c>
      <c r="B568" s="209" t="s">
        <v>110</v>
      </c>
      <c r="C568" s="378" t="s">
        <v>1212</v>
      </c>
      <c r="D568" s="230">
        <f t="shared" si="77"/>
        <v>0</v>
      </c>
      <c r="E568" s="230">
        <f t="shared" si="77"/>
        <v>0</v>
      </c>
      <c r="F568" s="233" t="str">
        <f t="shared" si="67"/>
        <v>-</v>
      </c>
      <c r="G568" s="4"/>
    </row>
    <row r="569" spans="1:44" s="181" customFormat="1" ht="23.25" hidden="1" x14ac:dyDescent="0.25">
      <c r="A569" s="208" t="s">
        <v>7</v>
      </c>
      <c r="B569" s="209" t="s">
        <v>110</v>
      </c>
      <c r="C569" s="378" t="s">
        <v>1213</v>
      </c>
      <c r="D569" s="230">
        <f>D570+D571</f>
        <v>0</v>
      </c>
      <c r="E569" s="230">
        <f t="shared" si="77"/>
        <v>0</v>
      </c>
      <c r="F569" s="233" t="str">
        <f t="shared" si="67"/>
        <v>-</v>
      </c>
      <c r="G569" s="4"/>
    </row>
    <row r="570" spans="1:44" s="181" customFormat="1" ht="26.25" hidden="1" customHeight="1" x14ac:dyDescent="0.25">
      <c r="A570" s="208" t="s">
        <v>114</v>
      </c>
      <c r="B570" s="209" t="s">
        <v>110</v>
      </c>
      <c r="C570" s="378" t="s">
        <v>1399</v>
      </c>
      <c r="D570" s="230">
        <v>0</v>
      </c>
      <c r="E570" s="231">
        <v>0</v>
      </c>
      <c r="F570" s="233" t="str">
        <f t="shared" si="67"/>
        <v>-</v>
      </c>
      <c r="G570" s="4"/>
    </row>
    <row r="571" spans="1:44" s="115" customFormat="1" hidden="1" x14ac:dyDescent="0.25">
      <c r="A571" s="325" t="s">
        <v>1215</v>
      </c>
      <c r="B571" s="326" t="s">
        <v>110</v>
      </c>
      <c r="C571" s="331" t="s">
        <v>1214</v>
      </c>
      <c r="D571" s="328">
        <v>0</v>
      </c>
      <c r="E571" s="328">
        <v>0</v>
      </c>
      <c r="F571" s="329" t="str">
        <f t="shared" si="67"/>
        <v>-</v>
      </c>
      <c r="G571" s="4"/>
    </row>
    <row r="572" spans="1:44" s="181" customFormat="1" ht="84.75" hidden="1" customHeight="1" x14ac:dyDescent="0.25">
      <c r="A572" s="332" t="s">
        <v>1165</v>
      </c>
      <c r="B572" s="321" t="s">
        <v>110</v>
      </c>
      <c r="C572" s="322" t="s">
        <v>615</v>
      </c>
      <c r="D572" s="323">
        <f t="shared" ref="D572:E583" si="78">D573</f>
        <v>0</v>
      </c>
      <c r="E572" s="323">
        <f t="shared" si="78"/>
        <v>0</v>
      </c>
      <c r="F572" s="324" t="str">
        <f t="shared" si="67"/>
        <v>-</v>
      </c>
      <c r="G572" s="4"/>
    </row>
    <row r="573" spans="1:44" s="181" customFormat="1" ht="22.5" hidden="1" x14ac:dyDescent="0.25">
      <c r="A573" s="332" t="s">
        <v>1163</v>
      </c>
      <c r="B573" s="321" t="s">
        <v>110</v>
      </c>
      <c r="C573" s="322" t="s">
        <v>616</v>
      </c>
      <c r="D573" s="323">
        <f t="shared" si="78"/>
        <v>0</v>
      </c>
      <c r="E573" s="323">
        <f t="shared" si="78"/>
        <v>0</v>
      </c>
      <c r="F573" s="324" t="str">
        <f t="shared" si="67"/>
        <v>-</v>
      </c>
      <c r="G573" s="4"/>
    </row>
    <row r="574" spans="1:44" s="181" customFormat="1" ht="22.5" hidden="1" x14ac:dyDescent="0.25">
      <c r="A574" s="332" t="s">
        <v>242</v>
      </c>
      <c r="B574" s="321" t="s">
        <v>110</v>
      </c>
      <c r="C574" s="322" t="s">
        <v>617</v>
      </c>
      <c r="D574" s="323">
        <f>D580+D575</f>
        <v>0</v>
      </c>
      <c r="E574" s="323">
        <f>E580+E575</f>
        <v>0</v>
      </c>
      <c r="F574" s="324" t="str">
        <f t="shared" si="67"/>
        <v>-</v>
      </c>
      <c r="G574" s="4"/>
    </row>
    <row r="575" spans="1:44" s="182" customFormat="1" hidden="1" x14ac:dyDescent="0.25">
      <c r="A575" s="333" t="s">
        <v>112</v>
      </c>
      <c r="B575" s="321" t="s">
        <v>110</v>
      </c>
      <c r="C575" s="322" t="s">
        <v>1158</v>
      </c>
      <c r="D575" s="323">
        <f>D576</f>
        <v>0</v>
      </c>
      <c r="E575" s="323">
        <f>E576</f>
        <v>0</v>
      </c>
      <c r="F575" s="324" t="str">
        <f t="shared" si="67"/>
        <v>-</v>
      </c>
      <c r="G575" s="122"/>
    </row>
    <row r="576" spans="1:44" s="181" customFormat="1" hidden="1" x14ac:dyDescent="0.25">
      <c r="A576" s="334" t="s">
        <v>1037</v>
      </c>
      <c r="B576" s="326" t="s">
        <v>110</v>
      </c>
      <c r="C576" s="331" t="s">
        <v>1159</v>
      </c>
      <c r="D576" s="328">
        <f t="shared" ref="D576:E578" si="79">D577</f>
        <v>0</v>
      </c>
      <c r="E576" s="328">
        <f t="shared" si="79"/>
        <v>0</v>
      </c>
      <c r="F576" s="329" t="str">
        <f t="shared" si="67"/>
        <v>-</v>
      </c>
      <c r="G576" s="4"/>
    </row>
    <row r="577" spans="1:44" s="181" customFormat="1" ht="22.5" hidden="1" x14ac:dyDescent="0.25">
      <c r="A577" s="334" t="s">
        <v>113</v>
      </c>
      <c r="B577" s="326" t="s">
        <v>110</v>
      </c>
      <c r="C577" s="331" t="s">
        <v>1160</v>
      </c>
      <c r="D577" s="328">
        <f t="shared" si="79"/>
        <v>0</v>
      </c>
      <c r="E577" s="328">
        <f t="shared" si="79"/>
        <v>0</v>
      </c>
      <c r="F577" s="329" t="str">
        <f t="shared" si="67"/>
        <v>-</v>
      </c>
      <c r="G577" s="4"/>
    </row>
    <row r="578" spans="1:44" s="181" customFormat="1" ht="33.75" hidden="1" x14ac:dyDescent="0.25">
      <c r="A578" s="334" t="s">
        <v>1164</v>
      </c>
      <c r="B578" s="326" t="s">
        <v>110</v>
      </c>
      <c r="C578" s="331" t="s">
        <v>1161</v>
      </c>
      <c r="D578" s="328">
        <f t="shared" si="79"/>
        <v>0</v>
      </c>
      <c r="E578" s="328">
        <f t="shared" si="79"/>
        <v>0</v>
      </c>
      <c r="F578" s="329" t="str">
        <f t="shared" si="67"/>
        <v>-</v>
      </c>
      <c r="G578" s="4"/>
    </row>
    <row r="579" spans="1:44" s="181" customFormat="1" ht="34.5" hidden="1" x14ac:dyDescent="0.25">
      <c r="A579" s="325" t="s">
        <v>114</v>
      </c>
      <c r="B579" s="326" t="s">
        <v>110</v>
      </c>
      <c r="C579" s="331" t="s">
        <v>1162</v>
      </c>
      <c r="D579" s="328">
        <v>0</v>
      </c>
      <c r="E579" s="330">
        <v>0</v>
      </c>
      <c r="F579" s="329" t="str">
        <f t="shared" si="67"/>
        <v>-</v>
      </c>
      <c r="G579" s="4"/>
    </row>
    <row r="580" spans="1:44" ht="23.25" hidden="1" x14ac:dyDescent="0.25">
      <c r="A580" s="325" t="s">
        <v>618</v>
      </c>
      <c r="B580" s="326" t="s">
        <v>110</v>
      </c>
      <c r="C580" s="327" t="s">
        <v>619</v>
      </c>
      <c r="D580" s="328">
        <f t="shared" si="78"/>
        <v>0</v>
      </c>
      <c r="E580" s="328">
        <f t="shared" si="78"/>
        <v>0</v>
      </c>
      <c r="F580" s="329" t="str">
        <f t="shared" si="67"/>
        <v>-</v>
      </c>
      <c r="G580" s="4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idden="1" x14ac:dyDescent="0.25">
      <c r="A581" s="325" t="s">
        <v>327</v>
      </c>
      <c r="B581" s="326" t="s">
        <v>110</v>
      </c>
      <c r="C581" s="327" t="s">
        <v>620</v>
      </c>
      <c r="D581" s="328">
        <f t="shared" si="78"/>
        <v>0</v>
      </c>
      <c r="E581" s="328">
        <f t="shared" si="78"/>
        <v>0</v>
      </c>
      <c r="F581" s="329" t="str">
        <f t="shared" si="67"/>
        <v>-</v>
      </c>
      <c r="G581" s="4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34.5" hidden="1" x14ac:dyDescent="0.25">
      <c r="A582" s="325" t="s">
        <v>142</v>
      </c>
      <c r="B582" s="326" t="s">
        <v>110</v>
      </c>
      <c r="C582" s="327" t="s">
        <v>621</v>
      </c>
      <c r="D582" s="328">
        <f t="shared" si="78"/>
        <v>0</v>
      </c>
      <c r="E582" s="328">
        <f t="shared" si="78"/>
        <v>0</v>
      </c>
      <c r="F582" s="329" t="str">
        <f t="shared" si="67"/>
        <v>-</v>
      </c>
      <c r="G582" s="4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idden="1" x14ac:dyDescent="0.25">
      <c r="A583" s="325" t="s">
        <v>143</v>
      </c>
      <c r="B583" s="326" t="s">
        <v>110</v>
      </c>
      <c r="C583" s="327" t="s">
        <v>622</v>
      </c>
      <c r="D583" s="328">
        <f t="shared" si="78"/>
        <v>0</v>
      </c>
      <c r="E583" s="328">
        <f t="shared" si="78"/>
        <v>0</v>
      </c>
      <c r="F583" s="329" t="str">
        <f t="shared" si="67"/>
        <v>-</v>
      </c>
      <c r="G583" s="4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34.5" hidden="1" x14ac:dyDescent="0.25">
      <c r="A584" s="325" t="s">
        <v>144</v>
      </c>
      <c r="B584" s="326" t="s">
        <v>110</v>
      </c>
      <c r="C584" s="327" t="s">
        <v>623</v>
      </c>
      <c r="D584" s="328"/>
      <c r="E584" s="330"/>
      <c r="F584" s="329" t="str">
        <f t="shared" si="67"/>
        <v>-</v>
      </c>
      <c r="G584" s="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s="122" customFormat="1" x14ac:dyDescent="0.25">
      <c r="A585" s="120" t="s">
        <v>149</v>
      </c>
      <c r="B585" s="121" t="s">
        <v>110</v>
      </c>
      <c r="C585" s="143" t="s">
        <v>624</v>
      </c>
      <c r="D585" s="116">
        <f>D586+D719</f>
        <v>30512637.050000001</v>
      </c>
      <c r="E585" s="116">
        <f>E586+E719</f>
        <v>2766050.98</v>
      </c>
      <c r="F585" s="117">
        <f t="shared" si="67"/>
        <v>27746586.07</v>
      </c>
    </row>
    <row r="586" spans="1:44" s="100" customFormat="1" ht="86.25" customHeight="1" x14ac:dyDescent="0.25">
      <c r="A586" s="160" t="s">
        <v>964</v>
      </c>
      <c r="B586" s="121" t="s">
        <v>110</v>
      </c>
      <c r="C586" s="143" t="s">
        <v>625</v>
      </c>
      <c r="D586" s="116">
        <f>D587+D629+D688</f>
        <v>29692737.050000001</v>
      </c>
      <c r="E586" s="116">
        <f>E587+E629+E688</f>
        <v>2287713.48</v>
      </c>
      <c r="F586" s="117">
        <f t="shared" si="67"/>
        <v>27405023.57</v>
      </c>
      <c r="G586" s="122"/>
    </row>
    <row r="587" spans="1:44" s="100" customFormat="1" ht="23.25" x14ac:dyDescent="0.25">
      <c r="A587" s="120" t="s">
        <v>966</v>
      </c>
      <c r="B587" s="121" t="s">
        <v>110</v>
      </c>
      <c r="C587" s="143" t="s">
        <v>626</v>
      </c>
      <c r="D587" s="116">
        <f>D588</f>
        <v>28710837.050000001</v>
      </c>
      <c r="E587" s="116">
        <f>E588</f>
        <v>1599953.4</v>
      </c>
      <c r="F587" s="117">
        <f t="shared" si="67"/>
        <v>27110883.650000002</v>
      </c>
      <c r="G587" s="122"/>
    </row>
    <row r="588" spans="1:44" ht="34.5" x14ac:dyDescent="0.25">
      <c r="A588" s="123" t="s">
        <v>297</v>
      </c>
      <c r="B588" s="124" t="s">
        <v>110</v>
      </c>
      <c r="C588" s="145" t="s">
        <v>627</v>
      </c>
      <c r="D588" s="118">
        <f>D589+D602+D611+D616+D625</f>
        <v>28710837.050000001</v>
      </c>
      <c r="E588" s="118">
        <f>E589+E602+E611+E616+E625</f>
        <v>1599953.4</v>
      </c>
      <c r="F588" s="119">
        <f t="shared" si="67"/>
        <v>27110883.650000002</v>
      </c>
      <c r="G588" s="4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x14ac:dyDescent="0.25">
      <c r="A589" s="123" t="s">
        <v>112</v>
      </c>
      <c r="B589" s="124" t="s">
        <v>110</v>
      </c>
      <c r="C589" s="145" t="s">
        <v>628</v>
      </c>
      <c r="D589" s="118">
        <f>D590+D598+D594</f>
        <v>4496497.05</v>
      </c>
      <c r="E589" s="118">
        <f>E590+E598+E594</f>
        <v>1599953.4</v>
      </c>
      <c r="F589" s="119">
        <f t="shared" si="67"/>
        <v>2896543.65</v>
      </c>
      <c r="G589" s="4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s="115" customFormat="1" ht="23.25" hidden="1" x14ac:dyDescent="0.25">
      <c r="A590" s="208" t="s">
        <v>160</v>
      </c>
      <c r="B590" s="209" t="s">
        <v>110</v>
      </c>
      <c r="C590" s="229" t="s">
        <v>629</v>
      </c>
      <c r="D590" s="230">
        <f t="shared" ref="D590:E592" si="80">D591</f>
        <v>0</v>
      </c>
      <c r="E590" s="230">
        <f t="shared" si="80"/>
        <v>0</v>
      </c>
      <c r="F590" s="233" t="str">
        <f t="shared" si="67"/>
        <v>-</v>
      </c>
    </row>
    <row r="591" spans="1:44" s="115" customFormat="1" ht="23.25" hidden="1" x14ac:dyDescent="0.25">
      <c r="A591" s="208" t="s">
        <v>113</v>
      </c>
      <c r="B591" s="209" t="s">
        <v>110</v>
      </c>
      <c r="C591" s="229" t="s">
        <v>630</v>
      </c>
      <c r="D591" s="230">
        <f t="shared" si="80"/>
        <v>0</v>
      </c>
      <c r="E591" s="230">
        <f t="shared" si="80"/>
        <v>0</v>
      </c>
      <c r="F591" s="233" t="str">
        <f t="shared" si="67"/>
        <v>-</v>
      </c>
    </row>
    <row r="592" spans="1:44" s="115" customFormat="1" ht="34.5" hidden="1" x14ac:dyDescent="0.25">
      <c r="A592" s="208" t="s">
        <v>1164</v>
      </c>
      <c r="B592" s="209" t="s">
        <v>110</v>
      </c>
      <c r="C592" s="229" t="s">
        <v>631</v>
      </c>
      <c r="D592" s="230">
        <f t="shared" si="80"/>
        <v>0</v>
      </c>
      <c r="E592" s="230">
        <f t="shared" si="80"/>
        <v>0</v>
      </c>
      <c r="F592" s="233" t="str">
        <f t="shared" si="67"/>
        <v>-</v>
      </c>
    </row>
    <row r="593" spans="1:6" s="115" customFormat="1" hidden="1" x14ac:dyDescent="0.25">
      <c r="A593" s="208" t="s">
        <v>1285</v>
      </c>
      <c r="B593" s="209" t="s">
        <v>110</v>
      </c>
      <c r="C593" s="229" t="s">
        <v>632</v>
      </c>
      <c r="D593" s="230">
        <v>0</v>
      </c>
      <c r="E593" s="231">
        <v>0</v>
      </c>
      <c r="F593" s="233" t="str">
        <f t="shared" si="67"/>
        <v>-</v>
      </c>
    </row>
    <row r="594" spans="1:6" s="4" customFormat="1" ht="17.25" customHeight="1" x14ac:dyDescent="0.25">
      <c r="A594" s="128" t="s">
        <v>1038</v>
      </c>
      <c r="B594" s="124" t="s">
        <v>110</v>
      </c>
      <c r="C594" s="145" t="s">
        <v>971</v>
      </c>
      <c r="D594" s="118">
        <f t="shared" ref="D594:E596" si="81">D595</f>
        <v>4196697.05</v>
      </c>
      <c r="E594" s="118">
        <f t="shared" si="81"/>
        <v>1599953.4</v>
      </c>
      <c r="F594" s="119">
        <f t="shared" si="67"/>
        <v>2596743.65</v>
      </c>
    </row>
    <row r="595" spans="1:6" s="4" customFormat="1" ht="23.25" x14ac:dyDescent="0.25">
      <c r="A595" s="123" t="s">
        <v>113</v>
      </c>
      <c r="B595" s="124" t="s">
        <v>110</v>
      </c>
      <c r="C595" s="145" t="s">
        <v>972</v>
      </c>
      <c r="D595" s="118">
        <f t="shared" si="81"/>
        <v>4196697.05</v>
      </c>
      <c r="E595" s="118">
        <f t="shared" si="81"/>
        <v>1599953.4</v>
      </c>
      <c r="F595" s="119">
        <f t="shared" si="67"/>
        <v>2596743.65</v>
      </c>
    </row>
    <row r="596" spans="1:6" s="4" customFormat="1" ht="34.5" x14ac:dyDescent="0.25">
      <c r="A596" s="123" t="s">
        <v>1164</v>
      </c>
      <c r="B596" s="124" t="s">
        <v>110</v>
      </c>
      <c r="C596" s="145" t="s">
        <v>973</v>
      </c>
      <c r="D596" s="118">
        <f t="shared" si="81"/>
        <v>4196697.05</v>
      </c>
      <c r="E596" s="118">
        <f t="shared" si="81"/>
        <v>1599953.4</v>
      </c>
      <c r="F596" s="119">
        <f t="shared" si="67"/>
        <v>2596743.65</v>
      </c>
    </row>
    <row r="597" spans="1:6" s="4" customFormat="1" ht="34.5" x14ac:dyDescent="0.25">
      <c r="A597" s="123" t="s">
        <v>114</v>
      </c>
      <c r="B597" s="124" t="s">
        <v>110</v>
      </c>
      <c r="C597" s="145" t="s">
        <v>974</v>
      </c>
      <c r="D597" s="118">
        <v>4196697.05</v>
      </c>
      <c r="E597" s="125">
        <v>1599953.4</v>
      </c>
      <c r="F597" s="119">
        <f t="shared" si="67"/>
        <v>2596743.65</v>
      </c>
    </row>
    <row r="598" spans="1:6" s="4" customFormat="1" ht="20.25" customHeight="1" x14ac:dyDescent="0.25">
      <c r="A598" s="123" t="s">
        <v>171</v>
      </c>
      <c r="B598" s="124" t="s">
        <v>110</v>
      </c>
      <c r="C598" s="145" t="s">
        <v>633</v>
      </c>
      <c r="D598" s="118">
        <f t="shared" ref="D598:E600" si="82">D599</f>
        <v>299800</v>
      </c>
      <c r="E598" s="118">
        <f t="shared" si="82"/>
        <v>0</v>
      </c>
      <c r="F598" s="119">
        <f t="shared" si="67"/>
        <v>299800</v>
      </c>
    </row>
    <row r="599" spans="1:6" s="4" customFormat="1" ht="23.25" x14ac:dyDescent="0.25">
      <c r="A599" s="123" t="s">
        <v>113</v>
      </c>
      <c r="B599" s="124" t="s">
        <v>110</v>
      </c>
      <c r="C599" s="145" t="s">
        <v>634</v>
      </c>
      <c r="D599" s="118">
        <f t="shared" si="82"/>
        <v>299800</v>
      </c>
      <c r="E599" s="118">
        <f t="shared" si="82"/>
        <v>0</v>
      </c>
      <c r="F599" s="119">
        <f t="shared" si="67"/>
        <v>299800</v>
      </c>
    </row>
    <row r="600" spans="1:6" s="4" customFormat="1" ht="34.5" x14ac:dyDescent="0.25">
      <c r="A600" s="123" t="s">
        <v>1164</v>
      </c>
      <c r="B600" s="124" t="s">
        <v>110</v>
      </c>
      <c r="C600" s="145" t="s">
        <v>635</v>
      </c>
      <c r="D600" s="118">
        <f t="shared" si="82"/>
        <v>299800</v>
      </c>
      <c r="E600" s="118">
        <f t="shared" si="82"/>
        <v>0</v>
      </c>
      <c r="F600" s="119">
        <f t="shared" ref="F600:F701" si="83">IF(OR(D600="-",E600=D600),"-",D600-IF(E600="-",0,E600))</f>
        <v>299800</v>
      </c>
    </row>
    <row r="601" spans="1:6" s="4" customFormat="1" x14ac:dyDescent="0.25">
      <c r="A601" s="123" t="s">
        <v>1285</v>
      </c>
      <c r="B601" s="124" t="s">
        <v>110</v>
      </c>
      <c r="C601" s="145" t="s">
        <v>636</v>
      </c>
      <c r="D601" s="118">
        <v>299800</v>
      </c>
      <c r="E601" s="125">
        <v>0</v>
      </c>
      <c r="F601" s="119">
        <f t="shared" si="83"/>
        <v>299800</v>
      </c>
    </row>
    <row r="602" spans="1:6" s="271" customFormat="1" ht="34.5" hidden="1" x14ac:dyDescent="0.25">
      <c r="A602" s="272" t="s">
        <v>169</v>
      </c>
      <c r="B602" s="273" t="s">
        <v>110</v>
      </c>
      <c r="C602" s="274" t="s">
        <v>637</v>
      </c>
      <c r="D602" s="275">
        <f>D607+D603</f>
        <v>0</v>
      </c>
      <c r="E602" s="275">
        <f>E607+E603</f>
        <v>0</v>
      </c>
      <c r="F602" s="276" t="str">
        <f t="shared" si="83"/>
        <v>-</v>
      </c>
    </row>
    <row r="603" spans="1:6" s="271" customFormat="1" ht="34.5" hidden="1" x14ac:dyDescent="0.25">
      <c r="A603" s="272" t="s">
        <v>1101</v>
      </c>
      <c r="B603" s="273" t="s">
        <v>110</v>
      </c>
      <c r="C603" s="274" t="s">
        <v>1102</v>
      </c>
      <c r="D603" s="275">
        <f t="shared" ref="D603:E605" si="84">D604</f>
        <v>0</v>
      </c>
      <c r="E603" s="275">
        <f t="shared" si="84"/>
        <v>0</v>
      </c>
      <c r="F603" s="276" t="str">
        <f t="shared" si="83"/>
        <v>-</v>
      </c>
    </row>
    <row r="604" spans="1:6" s="271" customFormat="1" ht="23.25" hidden="1" x14ac:dyDescent="0.25">
      <c r="A604" s="272" t="s">
        <v>113</v>
      </c>
      <c r="B604" s="273" t="s">
        <v>110</v>
      </c>
      <c r="C604" s="274" t="s">
        <v>1103</v>
      </c>
      <c r="D604" s="275">
        <f t="shared" si="84"/>
        <v>0</v>
      </c>
      <c r="E604" s="275">
        <f t="shared" si="84"/>
        <v>0</v>
      </c>
      <c r="F604" s="276" t="str">
        <f t="shared" si="83"/>
        <v>-</v>
      </c>
    </row>
    <row r="605" spans="1:6" s="271" customFormat="1" ht="34.5" hidden="1" x14ac:dyDescent="0.25">
      <c r="A605" s="272" t="s">
        <v>1164</v>
      </c>
      <c r="B605" s="273" t="s">
        <v>110</v>
      </c>
      <c r="C605" s="274" t="s">
        <v>1104</v>
      </c>
      <c r="D605" s="275">
        <f t="shared" si="84"/>
        <v>0</v>
      </c>
      <c r="E605" s="275">
        <f t="shared" si="84"/>
        <v>0</v>
      </c>
      <c r="F605" s="276" t="str">
        <f t="shared" si="83"/>
        <v>-</v>
      </c>
    </row>
    <row r="606" spans="1:6" s="271" customFormat="1" ht="34.5" hidden="1" x14ac:dyDescent="0.25">
      <c r="A606" s="272" t="s">
        <v>670</v>
      </c>
      <c r="B606" s="273" t="s">
        <v>110</v>
      </c>
      <c r="C606" s="274" t="s">
        <v>1105</v>
      </c>
      <c r="D606" s="275">
        <v>0</v>
      </c>
      <c r="E606" s="275">
        <v>0</v>
      </c>
      <c r="F606" s="276" t="str">
        <f t="shared" si="83"/>
        <v>-</v>
      </c>
    </row>
    <row r="607" spans="1:6" s="181" customFormat="1" ht="34.5" hidden="1" x14ac:dyDescent="0.25">
      <c r="A607" s="361" t="s">
        <v>638</v>
      </c>
      <c r="B607" s="354" t="s">
        <v>110</v>
      </c>
      <c r="C607" s="355" t="s">
        <v>639</v>
      </c>
      <c r="D607" s="359">
        <f t="shared" ref="D607:E609" si="85">D608</f>
        <v>0</v>
      </c>
      <c r="E607" s="359">
        <f t="shared" si="85"/>
        <v>0</v>
      </c>
      <c r="F607" s="360" t="str">
        <f t="shared" si="83"/>
        <v>-</v>
      </c>
    </row>
    <row r="608" spans="1:6" s="181" customFormat="1" ht="23.25" hidden="1" x14ac:dyDescent="0.25">
      <c r="A608" s="361" t="s">
        <v>113</v>
      </c>
      <c r="B608" s="354" t="s">
        <v>110</v>
      </c>
      <c r="C608" s="355" t="s">
        <v>640</v>
      </c>
      <c r="D608" s="359">
        <f t="shared" si="85"/>
        <v>0</v>
      </c>
      <c r="E608" s="359">
        <f t="shared" si="85"/>
        <v>0</v>
      </c>
      <c r="F608" s="360" t="str">
        <f t="shared" si="83"/>
        <v>-</v>
      </c>
    </row>
    <row r="609" spans="1:6" s="181" customFormat="1" ht="23.25" hidden="1" x14ac:dyDescent="0.25">
      <c r="A609" s="361" t="s">
        <v>358</v>
      </c>
      <c r="B609" s="354" t="s">
        <v>110</v>
      </c>
      <c r="C609" s="355" t="s">
        <v>641</v>
      </c>
      <c r="D609" s="359">
        <f t="shared" si="85"/>
        <v>0</v>
      </c>
      <c r="E609" s="359">
        <f t="shared" si="85"/>
        <v>0</v>
      </c>
      <c r="F609" s="360" t="str">
        <f t="shared" si="83"/>
        <v>-</v>
      </c>
    </row>
    <row r="610" spans="1:6" s="181" customFormat="1" ht="34.5" hidden="1" x14ac:dyDescent="0.25">
      <c r="A610" s="361" t="s">
        <v>114</v>
      </c>
      <c r="B610" s="354" t="s">
        <v>110</v>
      </c>
      <c r="C610" s="355" t="s">
        <v>642</v>
      </c>
      <c r="D610" s="359"/>
      <c r="E610" s="359"/>
      <c r="F610" s="360" t="str">
        <f t="shared" si="83"/>
        <v>-</v>
      </c>
    </row>
    <row r="611" spans="1:6" s="181" customFormat="1" ht="23.25" hidden="1" x14ac:dyDescent="0.25">
      <c r="A611" s="361" t="s">
        <v>618</v>
      </c>
      <c r="B611" s="354" t="s">
        <v>110</v>
      </c>
      <c r="C611" s="355" t="s">
        <v>643</v>
      </c>
      <c r="D611" s="359">
        <f t="shared" ref="D611:E614" si="86">D612</f>
        <v>0</v>
      </c>
      <c r="E611" s="359">
        <f t="shared" si="86"/>
        <v>0</v>
      </c>
      <c r="F611" s="360" t="str">
        <f t="shared" si="83"/>
        <v>-</v>
      </c>
    </row>
    <row r="612" spans="1:6" s="181" customFormat="1" hidden="1" x14ac:dyDescent="0.25">
      <c r="A612" s="361" t="s">
        <v>322</v>
      </c>
      <c r="B612" s="354" t="s">
        <v>110</v>
      </c>
      <c r="C612" s="355" t="s">
        <v>644</v>
      </c>
      <c r="D612" s="359">
        <f t="shared" si="86"/>
        <v>0</v>
      </c>
      <c r="E612" s="359">
        <f t="shared" si="86"/>
        <v>0</v>
      </c>
      <c r="F612" s="360" t="str">
        <f t="shared" si="83"/>
        <v>-</v>
      </c>
    </row>
    <row r="613" spans="1:6" s="181" customFormat="1" ht="34.5" hidden="1" x14ac:dyDescent="0.25">
      <c r="A613" s="361" t="s">
        <v>142</v>
      </c>
      <c r="B613" s="354" t="s">
        <v>110</v>
      </c>
      <c r="C613" s="355" t="s">
        <v>645</v>
      </c>
      <c r="D613" s="359">
        <f t="shared" si="86"/>
        <v>0</v>
      </c>
      <c r="E613" s="359">
        <f t="shared" si="86"/>
        <v>0</v>
      </c>
      <c r="F613" s="360" t="str">
        <f t="shared" si="83"/>
        <v>-</v>
      </c>
    </row>
    <row r="614" spans="1:6" s="181" customFormat="1" hidden="1" x14ac:dyDescent="0.25">
      <c r="A614" s="361" t="s">
        <v>143</v>
      </c>
      <c r="B614" s="354" t="s">
        <v>110</v>
      </c>
      <c r="C614" s="355" t="s">
        <v>646</v>
      </c>
      <c r="D614" s="359">
        <f t="shared" si="86"/>
        <v>0</v>
      </c>
      <c r="E614" s="359">
        <f t="shared" si="86"/>
        <v>0</v>
      </c>
      <c r="F614" s="360" t="str">
        <f t="shared" si="83"/>
        <v>-</v>
      </c>
    </row>
    <row r="615" spans="1:6" s="181" customFormat="1" ht="34.5" hidden="1" x14ac:dyDescent="0.25">
      <c r="A615" s="361" t="s">
        <v>144</v>
      </c>
      <c r="B615" s="354" t="s">
        <v>110</v>
      </c>
      <c r="C615" s="355" t="s">
        <v>647</v>
      </c>
      <c r="D615" s="359"/>
      <c r="E615" s="363"/>
      <c r="F615" s="360" t="str">
        <f t="shared" si="83"/>
        <v>-</v>
      </c>
    </row>
    <row r="616" spans="1:6" s="4" customFormat="1" ht="45.75" x14ac:dyDescent="0.25">
      <c r="A616" s="123" t="s">
        <v>1386</v>
      </c>
      <c r="B616" s="124" t="s">
        <v>110</v>
      </c>
      <c r="C616" s="145" t="s">
        <v>648</v>
      </c>
      <c r="D616" s="118">
        <f>D621+D617</f>
        <v>18214340</v>
      </c>
      <c r="E616" s="118">
        <f>E621+E617</f>
        <v>0</v>
      </c>
      <c r="F616" s="119">
        <f t="shared" si="83"/>
        <v>18214340</v>
      </c>
    </row>
    <row r="617" spans="1:6" s="4" customFormat="1" ht="34.5" x14ac:dyDescent="0.25">
      <c r="A617" s="123" t="s">
        <v>649</v>
      </c>
      <c r="B617" s="124" t="s">
        <v>110</v>
      </c>
      <c r="C617" s="145" t="s">
        <v>1109</v>
      </c>
      <c r="D617" s="118">
        <f t="shared" ref="D617:E619" si="87">D618</f>
        <v>18214340</v>
      </c>
      <c r="E617" s="118">
        <f t="shared" si="87"/>
        <v>0</v>
      </c>
      <c r="F617" s="119">
        <f t="shared" si="83"/>
        <v>18214340</v>
      </c>
    </row>
    <row r="618" spans="1:6" s="4" customFormat="1" ht="23.25" x14ac:dyDescent="0.25">
      <c r="A618" s="123" t="s">
        <v>113</v>
      </c>
      <c r="B618" s="124" t="s">
        <v>110</v>
      </c>
      <c r="C618" s="145" t="s">
        <v>1108</v>
      </c>
      <c r="D618" s="118">
        <f t="shared" si="87"/>
        <v>18214340</v>
      </c>
      <c r="E618" s="118">
        <f t="shared" si="87"/>
        <v>0</v>
      </c>
      <c r="F618" s="119">
        <f t="shared" si="83"/>
        <v>18214340</v>
      </c>
    </row>
    <row r="619" spans="1:6" s="4" customFormat="1" ht="34.5" x14ac:dyDescent="0.25">
      <c r="A619" s="123" t="s">
        <v>1164</v>
      </c>
      <c r="B619" s="124" t="s">
        <v>110</v>
      </c>
      <c r="C619" s="145" t="s">
        <v>1107</v>
      </c>
      <c r="D619" s="118">
        <f t="shared" si="87"/>
        <v>18214340</v>
      </c>
      <c r="E619" s="118">
        <f t="shared" si="87"/>
        <v>0</v>
      </c>
      <c r="F619" s="119">
        <f t="shared" si="83"/>
        <v>18214340</v>
      </c>
    </row>
    <row r="620" spans="1:6" s="4" customFormat="1" ht="34.5" x14ac:dyDescent="0.25">
      <c r="A620" s="123" t="s">
        <v>670</v>
      </c>
      <c r="B620" s="124" t="s">
        <v>110</v>
      </c>
      <c r="C620" s="145" t="s">
        <v>1106</v>
      </c>
      <c r="D620" s="118">
        <v>18214340</v>
      </c>
      <c r="E620" s="125">
        <v>0</v>
      </c>
      <c r="F620" s="119">
        <f t="shared" si="83"/>
        <v>18214340</v>
      </c>
    </row>
    <row r="621" spans="1:6" s="181" customFormat="1" ht="34.5" hidden="1" x14ac:dyDescent="0.25">
      <c r="A621" s="361" t="s">
        <v>649</v>
      </c>
      <c r="B621" s="354" t="s">
        <v>110</v>
      </c>
      <c r="C621" s="355" t="s">
        <v>650</v>
      </c>
      <c r="D621" s="359">
        <f t="shared" ref="D621:E627" si="88">D622</f>
        <v>0</v>
      </c>
      <c r="E621" s="359">
        <f t="shared" si="88"/>
        <v>0</v>
      </c>
      <c r="F621" s="360" t="str">
        <f t="shared" si="83"/>
        <v>-</v>
      </c>
    </row>
    <row r="622" spans="1:6" s="181" customFormat="1" ht="23.25" hidden="1" x14ac:dyDescent="0.25">
      <c r="A622" s="361" t="s">
        <v>113</v>
      </c>
      <c r="B622" s="354" t="s">
        <v>110</v>
      </c>
      <c r="C622" s="355" t="s">
        <v>651</v>
      </c>
      <c r="D622" s="359">
        <f t="shared" si="88"/>
        <v>0</v>
      </c>
      <c r="E622" s="359">
        <f t="shared" si="88"/>
        <v>0</v>
      </c>
      <c r="F622" s="360" t="str">
        <f t="shared" si="83"/>
        <v>-</v>
      </c>
    </row>
    <row r="623" spans="1:6" s="181" customFormat="1" ht="23.25" hidden="1" x14ac:dyDescent="0.25">
      <c r="A623" s="361" t="s">
        <v>358</v>
      </c>
      <c r="B623" s="354" t="s">
        <v>110</v>
      </c>
      <c r="C623" s="355" t="s">
        <v>652</v>
      </c>
      <c r="D623" s="359">
        <f t="shared" si="88"/>
        <v>0</v>
      </c>
      <c r="E623" s="359">
        <f t="shared" si="88"/>
        <v>0</v>
      </c>
      <c r="F623" s="360" t="str">
        <f t="shared" si="83"/>
        <v>-</v>
      </c>
    </row>
    <row r="624" spans="1:6" s="181" customFormat="1" ht="34.5" hidden="1" x14ac:dyDescent="0.25">
      <c r="A624" s="361" t="s">
        <v>114</v>
      </c>
      <c r="B624" s="354" t="s">
        <v>110</v>
      </c>
      <c r="C624" s="355" t="s">
        <v>653</v>
      </c>
      <c r="D624" s="359"/>
      <c r="E624" s="363"/>
      <c r="F624" s="360" t="str">
        <f t="shared" si="83"/>
        <v>-</v>
      </c>
    </row>
    <row r="625" spans="1:6" s="181" customFormat="1" ht="45.75" x14ac:dyDescent="0.25">
      <c r="A625" s="123" t="s">
        <v>1582</v>
      </c>
      <c r="B625" s="124" t="s">
        <v>110</v>
      </c>
      <c r="C625" s="145" t="s">
        <v>1577</v>
      </c>
      <c r="D625" s="118">
        <f t="shared" si="88"/>
        <v>6000000</v>
      </c>
      <c r="E625" s="118">
        <f t="shared" si="88"/>
        <v>0</v>
      </c>
      <c r="F625" s="119">
        <f t="shared" si="83"/>
        <v>6000000</v>
      </c>
    </row>
    <row r="626" spans="1:6" s="4" customFormat="1" ht="34.5" x14ac:dyDescent="0.25">
      <c r="A626" s="123" t="s">
        <v>142</v>
      </c>
      <c r="B626" s="124" t="s">
        <v>110</v>
      </c>
      <c r="C626" s="145" t="s">
        <v>1576</v>
      </c>
      <c r="D626" s="118">
        <f t="shared" si="88"/>
        <v>6000000</v>
      </c>
      <c r="E626" s="118">
        <f t="shared" si="88"/>
        <v>0</v>
      </c>
      <c r="F626" s="119">
        <f t="shared" si="83"/>
        <v>6000000</v>
      </c>
    </row>
    <row r="627" spans="1:6" s="4" customFormat="1" x14ac:dyDescent="0.25">
      <c r="A627" s="123" t="s">
        <v>143</v>
      </c>
      <c r="B627" s="124" t="s">
        <v>110</v>
      </c>
      <c r="C627" s="145" t="s">
        <v>1575</v>
      </c>
      <c r="D627" s="118">
        <f t="shared" si="88"/>
        <v>6000000</v>
      </c>
      <c r="E627" s="118">
        <f t="shared" si="88"/>
        <v>0</v>
      </c>
      <c r="F627" s="119">
        <f t="shared" si="83"/>
        <v>6000000</v>
      </c>
    </row>
    <row r="628" spans="1:6" s="4" customFormat="1" ht="34.5" x14ac:dyDescent="0.25">
      <c r="A628" s="123" t="s">
        <v>144</v>
      </c>
      <c r="B628" s="124" t="s">
        <v>110</v>
      </c>
      <c r="C628" s="145" t="s">
        <v>1574</v>
      </c>
      <c r="D628" s="118">
        <v>6000000</v>
      </c>
      <c r="E628" s="125"/>
      <c r="F628" s="119">
        <f t="shared" si="83"/>
        <v>6000000</v>
      </c>
    </row>
    <row r="629" spans="1:6" s="122" customFormat="1" ht="34.5" x14ac:dyDescent="0.25">
      <c r="A629" s="120" t="s">
        <v>1039</v>
      </c>
      <c r="B629" s="121" t="s">
        <v>110</v>
      </c>
      <c r="C629" s="143" t="s">
        <v>654</v>
      </c>
      <c r="D629" s="116">
        <f>D630</f>
        <v>100000</v>
      </c>
      <c r="E629" s="116">
        <f>E630</f>
        <v>0</v>
      </c>
      <c r="F629" s="117">
        <f t="shared" si="83"/>
        <v>100000</v>
      </c>
    </row>
    <row r="630" spans="1:6" s="122" customFormat="1" ht="45.75" x14ac:dyDescent="0.25">
      <c r="A630" s="120" t="s">
        <v>241</v>
      </c>
      <c r="B630" s="121" t="s">
        <v>110</v>
      </c>
      <c r="C630" s="143" t="s">
        <v>655</v>
      </c>
      <c r="D630" s="116">
        <f>D631+D645+D659+D676</f>
        <v>100000</v>
      </c>
      <c r="E630" s="116">
        <f>E631+E645+E659+E676</f>
        <v>0</v>
      </c>
      <c r="F630" s="117">
        <f t="shared" si="83"/>
        <v>100000</v>
      </c>
    </row>
    <row r="631" spans="1:6" s="122" customFormat="1" x14ac:dyDescent="0.25">
      <c r="A631" s="120" t="s">
        <v>112</v>
      </c>
      <c r="B631" s="121" t="s">
        <v>110</v>
      </c>
      <c r="C631" s="143" t="s">
        <v>656</v>
      </c>
      <c r="D631" s="116">
        <f>D632+D641+D636</f>
        <v>100000</v>
      </c>
      <c r="E631" s="116">
        <f>E632+E641+E636</f>
        <v>0</v>
      </c>
      <c r="F631" s="117">
        <f t="shared" si="83"/>
        <v>100000</v>
      </c>
    </row>
    <row r="632" spans="1:6" s="4" customFormat="1" ht="23.25" hidden="1" x14ac:dyDescent="0.25">
      <c r="A632" s="123" t="s">
        <v>160</v>
      </c>
      <c r="B632" s="124" t="s">
        <v>110</v>
      </c>
      <c r="C632" s="145" t="s">
        <v>657</v>
      </c>
      <c r="D632" s="118">
        <f t="shared" ref="D632:E634" si="89">D633</f>
        <v>0</v>
      </c>
      <c r="E632" s="118">
        <f t="shared" si="89"/>
        <v>0</v>
      </c>
      <c r="F632" s="119" t="str">
        <f t="shared" si="83"/>
        <v>-</v>
      </c>
    </row>
    <row r="633" spans="1:6" s="4" customFormat="1" ht="23.25" hidden="1" x14ac:dyDescent="0.25">
      <c r="A633" s="123" t="s">
        <v>113</v>
      </c>
      <c r="B633" s="124" t="s">
        <v>110</v>
      </c>
      <c r="C633" s="145" t="s">
        <v>658</v>
      </c>
      <c r="D633" s="118">
        <f t="shared" si="89"/>
        <v>0</v>
      </c>
      <c r="E633" s="118">
        <f t="shared" si="89"/>
        <v>0</v>
      </c>
      <c r="F633" s="119" t="str">
        <f t="shared" si="83"/>
        <v>-</v>
      </c>
    </row>
    <row r="634" spans="1:6" s="4" customFormat="1" ht="34.5" hidden="1" x14ac:dyDescent="0.25">
      <c r="A634" s="123" t="s">
        <v>1164</v>
      </c>
      <c r="B634" s="124" t="s">
        <v>110</v>
      </c>
      <c r="C634" s="145" t="s">
        <v>659</v>
      </c>
      <c r="D634" s="118">
        <f t="shared" si="89"/>
        <v>0</v>
      </c>
      <c r="E634" s="118">
        <f t="shared" si="89"/>
        <v>0</v>
      </c>
      <c r="F634" s="119" t="str">
        <f t="shared" si="83"/>
        <v>-</v>
      </c>
    </row>
    <row r="635" spans="1:6" s="4" customFormat="1" hidden="1" x14ac:dyDescent="0.25">
      <c r="A635" s="123" t="s">
        <v>1285</v>
      </c>
      <c r="B635" s="124" t="s">
        <v>110</v>
      </c>
      <c r="C635" s="145" t="s">
        <v>660</v>
      </c>
      <c r="D635" s="118">
        <v>0</v>
      </c>
      <c r="E635" s="125">
        <v>0</v>
      </c>
      <c r="F635" s="119" t="str">
        <f t="shared" si="83"/>
        <v>-</v>
      </c>
    </row>
    <row r="636" spans="1:6" s="4" customFormat="1" hidden="1" x14ac:dyDescent="0.25">
      <c r="A636" s="128" t="s">
        <v>1038</v>
      </c>
      <c r="B636" s="124" t="s">
        <v>110</v>
      </c>
      <c r="C636" s="145" t="s">
        <v>975</v>
      </c>
      <c r="D636" s="118">
        <f t="shared" ref="D636:E637" si="90">D637</f>
        <v>0</v>
      </c>
      <c r="E636" s="118">
        <f t="shared" si="90"/>
        <v>0</v>
      </c>
      <c r="F636" s="119" t="str">
        <f t="shared" si="83"/>
        <v>-</v>
      </c>
    </row>
    <row r="637" spans="1:6" s="4" customFormat="1" ht="23.25" hidden="1" x14ac:dyDescent="0.25">
      <c r="A637" s="123" t="s">
        <v>113</v>
      </c>
      <c r="B637" s="124" t="s">
        <v>110</v>
      </c>
      <c r="C637" s="145" t="s">
        <v>976</v>
      </c>
      <c r="D637" s="118">
        <f t="shared" si="90"/>
        <v>0</v>
      </c>
      <c r="E637" s="118">
        <f t="shared" si="90"/>
        <v>0</v>
      </c>
      <c r="F637" s="119" t="str">
        <f t="shared" si="83"/>
        <v>-</v>
      </c>
    </row>
    <row r="638" spans="1:6" s="4" customFormat="1" ht="34.5" hidden="1" x14ac:dyDescent="0.25">
      <c r="A638" s="123" t="s">
        <v>1164</v>
      </c>
      <c r="B638" s="124" t="s">
        <v>110</v>
      </c>
      <c r="C638" s="145" t="s">
        <v>977</v>
      </c>
      <c r="D638" s="118">
        <f>D639+D640</f>
        <v>0</v>
      </c>
      <c r="E638" s="118">
        <f>E639+E640</f>
        <v>0</v>
      </c>
      <c r="F638" s="119" t="str">
        <f t="shared" si="83"/>
        <v>-</v>
      </c>
    </row>
    <row r="639" spans="1:6" s="4" customFormat="1" ht="34.5" hidden="1" x14ac:dyDescent="0.25">
      <c r="A639" s="123" t="s">
        <v>670</v>
      </c>
      <c r="B639" s="124" t="s">
        <v>110</v>
      </c>
      <c r="C639" s="145" t="s">
        <v>1056</v>
      </c>
      <c r="D639" s="118">
        <v>0</v>
      </c>
      <c r="E639" s="125"/>
      <c r="F639" s="119" t="str">
        <f t="shared" si="83"/>
        <v>-</v>
      </c>
    </row>
    <row r="640" spans="1:6" s="4" customFormat="1" ht="34.5" hidden="1" x14ac:dyDescent="0.25">
      <c r="A640" s="123" t="s">
        <v>114</v>
      </c>
      <c r="B640" s="124" t="s">
        <v>110</v>
      </c>
      <c r="C640" s="145" t="s">
        <v>978</v>
      </c>
      <c r="D640" s="118">
        <v>0</v>
      </c>
      <c r="E640" s="125">
        <v>0</v>
      </c>
      <c r="F640" s="119" t="str">
        <f t="shared" si="83"/>
        <v>-</v>
      </c>
    </row>
    <row r="641" spans="1:7" s="4" customFormat="1" ht="20.25" customHeight="1" x14ac:dyDescent="0.25">
      <c r="A641" s="123" t="s">
        <v>171</v>
      </c>
      <c r="B641" s="124" t="s">
        <v>110</v>
      </c>
      <c r="C641" s="145" t="s">
        <v>661</v>
      </c>
      <c r="D641" s="118">
        <f t="shared" ref="D641:E643" si="91">D642</f>
        <v>100000</v>
      </c>
      <c r="E641" s="118">
        <f t="shared" si="91"/>
        <v>0</v>
      </c>
      <c r="F641" s="119">
        <f t="shared" si="83"/>
        <v>100000</v>
      </c>
    </row>
    <row r="642" spans="1:7" s="4" customFormat="1" ht="23.25" x14ac:dyDescent="0.25">
      <c r="A642" s="123" t="s">
        <v>113</v>
      </c>
      <c r="B642" s="124" t="s">
        <v>110</v>
      </c>
      <c r="C642" s="145" t="s">
        <v>662</v>
      </c>
      <c r="D642" s="118">
        <f t="shared" si="91"/>
        <v>100000</v>
      </c>
      <c r="E642" s="118">
        <f t="shared" si="91"/>
        <v>0</v>
      </c>
      <c r="F642" s="119">
        <f t="shared" si="83"/>
        <v>100000</v>
      </c>
    </row>
    <row r="643" spans="1:7" s="4" customFormat="1" ht="34.5" x14ac:dyDescent="0.25">
      <c r="A643" s="123" t="s">
        <v>1164</v>
      </c>
      <c r="B643" s="124" t="s">
        <v>110</v>
      </c>
      <c r="C643" s="145" t="s">
        <v>663</v>
      </c>
      <c r="D643" s="118">
        <f t="shared" si="91"/>
        <v>100000</v>
      </c>
      <c r="E643" s="118">
        <f t="shared" si="91"/>
        <v>0</v>
      </c>
      <c r="F643" s="119">
        <f t="shared" si="83"/>
        <v>100000</v>
      </c>
    </row>
    <row r="644" spans="1:7" s="4" customFormat="1" x14ac:dyDescent="0.25">
      <c r="A644" s="123" t="s">
        <v>1285</v>
      </c>
      <c r="B644" s="124" t="s">
        <v>110</v>
      </c>
      <c r="C644" s="145" t="s">
        <v>664</v>
      </c>
      <c r="D644" s="118">
        <v>100000</v>
      </c>
      <c r="E644" s="125">
        <v>0</v>
      </c>
      <c r="F644" s="119">
        <f t="shared" si="83"/>
        <v>100000</v>
      </c>
    </row>
    <row r="645" spans="1:7" s="122" customFormat="1" ht="45.75" hidden="1" x14ac:dyDescent="0.25">
      <c r="A645" s="320" t="s">
        <v>169</v>
      </c>
      <c r="B645" s="321" t="s">
        <v>110</v>
      </c>
      <c r="C645" s="322" t="s">
        <v>665</v>
      </c>
      <c r="D645" s="323">
        <f>D650+D646+D655</f>
        <v>0</v>
      </c>
      <c r="E645" s="323">
        <f>E650+E646+E655</f>
        <v>0</v>
      </c>
      <c r="F645" s="324" t="str">
        <f t="shared" si="83"/>
        <v>-</v>
      </c>
    </row>
    <row r="646" spans="1:7" s="278" customFormat="1" ht="45" hidden="1" x14ac:dyDescent="0.25">
      <c r="A646" s="335" t="s">
        <v>1151</v>
      </c>
      <c r="B646" s="321" t="s">
        <v>110</v>
      </c>
      <c r="C646" s="322" t="s">
        <v>1149</v>
      </c>
      <c r="D646" s="323">
        <f t="shared" ref="D646:E647" si="92">D647</f>
        <v>0</v>
      </c>
      <c r="E646" s="323">
        <f t="shared" si="92"/>
        <v>0</v>
      </c>
      <c r="F646" s="324" t="str">
        <f>IF(OR(D646="-",E646=D646),"-",D646-IF(E646="-",0,E646))</f>
        <v>-</v>
      </c>
    </row>
    <row r="647" spans="1:7" s="280" customFormat="1" ht="34.5" hidden="1" x14ac:dyDescent="0.25">
      <c r="A647" s="325" t="s">
        <v>142</v>
      </c>
      <c r="B647" s="326" t="s">
        <v>110</v>
      </c>
      <c r="C647" s="327" t="s">
        <v>1150</v>
      </c>
      <c r="D647" s="328">
        <f t="shared" si="92"/>
        <v>0</v>
      </c>
      <c r="E647" s="328">
        <f t="shared" si="92"/>
        <v>0</v>
      </c>
      <c r="F647" s="329" t="str">
        <f>IF(OR(D647="-",E647=D647),"-",D647-IF(E647="-",0,E647))</f>
        <v>-</v>
      </c>
    </row>
    <row r="648" spans="1:7" s="271" customFormat="1" hidden="1" x14ac:dyDescent="0.25">
      <c r="A648" s="325" t="s">
        <v>143</v>
      </c>
      <c r="B648" s="326" t="s">
        <v>110</v>
      </c>
      <c r="C648" s="331" t="s">
        <v>1152</v>
      </c>
      <c r="D648" s="328">
        <f>D649</f>
        <v>0</v>
      </c>
      <c r="E648" s="328">
        <f>E649</f>
        <v>0</v>
      </c>
      <c r="F648" s="329" t="str">
        <f>IF(OR(D648="-",E648=D648),"-",D648-IF(E648="-",0,E648))</f>
        <v>-</v>
      </c>
    </row>
    <row r="649" spans="1:7" s="271" customFormat="1" ht="34.5" hidden="1" x14ac:dyDescent="0.25">
      <c r="A649" s="325" t="s">
        <v>144</v>
      </c>
      <c r="B649" s="326" t="s">
        <v>110</v>
      </c>
      <c r="C649" s="331" t="s">
        <v>1153</v>
      </c>
      <c r="D649" s="328">
        <v>0</v>
      </c>
      <c r="E649" s="328">
        <v>0</v>
      </c>
      <c r="F649" s="329" t="str">
        <f>IF(OR(D649="-",E649=D649),"-",D649-IF(E649="-",0,E649))</f>
        <v>-</v>
      </c>
    </row>
    <row r="650" spans="1:7" s="271" customFormat="1" ht="23.25" hidden="1" x14ac:dyDescent="0.25">
      <c r="A650" s="325" t="s">
        <v>666</v>
      </c>
      <c r="B650" s="326" t="s">
        <v>110</v>
      </c>
      <c r="C650" s="327" t="s">
        <v>667</v>
      </c>
      <c r="D650" s="328">
        <f t="shared" ref="D650:E652" si="93">D651</f>
        <v>0</v>
      </c>
      <c r="E650" s="328">
        <f t="shared" si="93"/>
        <v>0</v>
      </c>
      <c r="F650" s="329" t="str">
        <f t="shared" si="83"/>
        <v>-</v>
      </c>
    </row>
    <row r="651" spans="1:7" s="271" customFormat="1" ht="23.25" hidden="1" x14ac:dyDescent="0.25">
      <c r="A651" s="325" t="s">
        <v>113</v>
      </c>
      <c r="B651" s="326" t="s">
        <v>110</v>
      </c>
      <c r="C651" s="327" t="s">
        <v>668</v>
      </c>
      <c r="D651" s="328">
        <f t="shared" si="93"/>
        <v>0</v>
      </c>
      <c r="E651" s="328">
        <f t="shared" si="93"/>
        <v>0</v>
      </c>
      <c r="F651" s="329" t="str">
        <f t="shared" si="83"/>
        <v>-</v>
      </c>
    </row>
    <row r="652" spans="1:7" s="271" customFormat="1" ht="34.5" hidden="1" x14ac:dyDescent="0.25">
      <c r="A652" s="325" t="s">
        <v>1164</v>
      </c>
      <c r="B652" s="326" t="s">
        <v>110</v>
      </c>
      <c r="C652" s="327" t="s">
        <v>669</v>
      </c>
      <c r="D652" s="328">
        <f t="shared" si="93"/>
        <v>0</v>
      </c>
      <c r="E652" s="328">
        <f t="shared" si="93"/>
        <v>0</v>
      </c>
      <c r="F652" s="329" t="str">
        <f t="shared" si="83"/>
        <v>-</v>
      </c>
    </row>
    <row r="653" spans="1:7" s="271" customFormat="1" ht="34.5" hidden="1" x14ac:dyDescent="0.25">
      <c r="A653" s="325" t="s">
        <v>670</v>
      </c>
      <c r="B653" s="326" t="s">
        <v>110</v>
      </c>
      <c r="C653" s="327" t="s">
        <v>671</v>
      </c>
      <c r="D653" s="328">
        <v>0</v>
      </c>
      <c r="E653" s="330">
        <v>0</v>
      </c>
      <c r="F653" s="329" t="str">
        <f t="shared" si="83"/>
        <v>-</v>
      </c>
    </row>
    <row r="654" spans="1:7" s="193" customFormat="1" hidden="1" x14ac:dyDescent="0.25">
      <c r="A654" s="335"/>
      <c r="B654" s="321" t="s">
        <v>110</v>
      </c>
      <c r="C654" s="322" t="s">
        <v>1291</v>
      </c>
      <c r="D654" s="323">
        <v>0</v>
      </c>
      <c r="E654" s="323">
        <f>E655</f>
        <v>0</v>
      </c>
      <c r="F654" s="324" t="str">
        <f>IF(OR(D654="-",E654=D654),"-",D654-IF(E654="-",0,E654))</f>
        <v>-</v>
      </c>
      <c r="G654" s="122"/>
    </row>
    <row r="655" spans="1:7" s="4" customFormat="1" ht="34.5" hidden="1" x14ac:dyDescent="0.25">
      <c r="A655" s="320" t="s">
        <v>1307</v>
      </c>
      <c r="B655" s="321" t="s">
        <v>110</v>
      </c>
      <c r="C655" s="322" t="s">
        <v>1292</v>
      </c>
      <c r="D655" s="323">
        <f t="shared" ref="D655:E657" si="94">D656</f>
        <v>0</v>
      </c>
      <c r="E655" s="323">
        <f t="shared" si="94"/>
        <v>0</v>
      </c>
      <c r="F655" s="324" t="str">
        <f t="shared" ref="F655:F658" si="95">IF(OR(D655="-",E655=D655),"-",D655-IF(E655="-",0,E655))</f>
        <v>-</v>
      </c>
    </row>
    <row r="656" spans="1:7" s="4" customFormat="1" ht="23.25" hidden="1" x14ac:dyDescent="0.25">
      <c r="A656" s="325" t="s">
        <v>113</v>
      </c>
      <c r="B656" s="326" t="s">
        <v>110</v>
      </c>
      <c r="C656" s="327" t="s">
        <v>1293</v>
      </c>
      <c r="D656" s="328">
        <f t="shared" si="94"/>
        <v>0</v>
      </c>
      <c r="E656" s="328">
        <f t="shared" si="94"/>
        <v>0</v>
      </c>
      <c r="F656" s="329" t="str">
        <f t="shared" si="95"/>
        <v>-</v>
      </c>
    </row>
    <row r="657" spans="1:7" s="4" customFormat="1" ht="34.5" hidden="1" x14ac:dyDescent="0.25">
      <c r="A657" s="325" t="s">
        <v>1164</v>
      </c>
      <c r="B657" s="326" t="s">
        <v>110</v>
      </c>
      <c r="C657" s="327" t="s">
        <v>1294</v>
      </c>
      <c r="D657" s="328">
        <f t="shared" si="94"/>
        <v>0</v>
      </c>
      <c r="E657" s="328">
        <f t="shared" si="94"/>
        <v>0</v>
      </c>
      <c r="F657" s="329" t="str">
        <f t="shared" si="95"/>
        <v>-</v>
      </c>
    </row>
    <row r="658" spans="1:7" s="4" customFormat="1" ht="34.5" hidden="1" x14ac:dyDescent="0.25">
      <c r="A658" s="325" t="s">
        <v>670</v>
      </c>
      <c r="B658" s="326" t="s">
        <v>110</v>
      </c>
      <c r="C658" s="327" t="s">
        <v>1295</v>
      </c>
      <c r="D658" s="328">
        <v>0</v>
      </c>
      <c r="E658" s="330">
        <v>0</v>
      </c>
      <c r="F658" s="329" t="str">
        <f t="shared" si="95"/>
        <v>-</v>
      </c>
    </row>
    <row r="659" spans="1:7" s="4" customFormat="1" ht="34.5" hidden="1" x14ac:dyDescent="0.25">
      <c r="A659" s="320" t="s">
        <v>618</v>
      </c>
      <c r="B659" s="321" t="s">
        <v>110</v>
      </c>
      <c r="C659" s="322" t="s">
        <v>672</v>
      </c>
      <c r="D659" s="323">
        <f>D668+D660+D672+D664</f>
        <v>0</v>
      </c>
      <c r="E659" s="323">
        <f>E668+E660+E672+E664</f>
        <v>0</v>
      </c>
      <c r="F659" s="324" t="str">
        <f t="shared" si="83"/>
        <v>-</v>
      </c>
    </row>
    <row r="660" spans="1:7" s="186" customFormat="1" hidden="1" x14ac:dyDescent="0.25">
      <c r="A660" s="336" t="s">
        <v>1040</v>
      </c>
      <c r="B660" s="326" t="s">
        <v>110</v>
      </c>
      <c r="C660" s="327" t="s">
        <v>979</v>
      </c>
      <c r="D660" s="328">
        <f t="shared" ref="D660:E662" si="96">D661</f>
        <v>0</v>
      </c>
      <c r="E660" s="328">
        <f t="shared" si="96"/>
        <v>0</v>
      </c>
      <c r="F660" s="329" t="str">
        <f t="shared" si="83"/>
        <v>-</v>
      </c>
      <c r="G660" s="4"/>
    </row>
    <row r="661" spans="1:7" s="186" customFormat="1" ht="37.5" hidden="1" customHeight="1" x14ac:dyDescent="0.25">
      <c r="A661" s="325" t="s">
        <v>142</v>
      </c>
      <c r="B661" s="326" t="s">
        <v>110</v>
      </c>
      <c r="C661" s="327" t="s">
        <v>980</v>
      </c>
      <c r="D661" s="328">
        <f t="shared" si="96"/>
        <v>0</v>
      </c>
      <c r="E661" s="328">
        <f t="shared" si="96"/>
        <v>0</v>
      </c>
      <c r="F661" s="329" t="str">
        <f t="shared" si="83"/>
        <v>-</v>
      </c>
      <c r="G661" s="4"/>
    </row>
    <row r="662" spans="1:7" s="186" customFormat="1" hidden="1" x14ac:dyDescent="0.25">
      <c r="A662" s="325" t="s">
        <v>143</v>
      </c>
      <c r="B662" s="326" t="s">
        <v>110</v>
      </c>
      <c r="C662" s="327" t="s">
        <v>981</v>
      </c>
      <c r="D662" s="328">
        <f t="shared" si="96"/>
        <v>0</v>
      </c>
      <c r="E662" s="328">
        <f t="shared" si="96"/>
        <v>0</v>
      </c>
      <c r="F662" s="329" t="str">
        <f t="shared" si="83"/>
        <v>-</v>
      </c>
      <c r="G662" s="4"/>
    </row>
    <row r="663" spans="1:7" s="186" customFormat="1" ht="38.25" hidden="1" customHeight="1" x14ac:dyDescent="0.25">
      <c r="A663" s="325" t="s">
        <v>144</v>
      </c>
      <c r="B663" s="326" t="s">
        <v>110</v>
      </c>
      <c r="C663" s="327" t="s">
        <v>982</v>
      </c>
      <c r="D663" s="328">
        <v>0</v>
      </c>
      <c r="E663" s="330"/>
      <c r="F663" s="329" t="str">
        <f t="shared" si="83"/>
        <v>-</v>
      </c>
      <c r="G663" s="4"/>
    </row>
    <row r="664" spans="1:7" s="4" customFormat="1" ht="23.25" hidden="1" x14ac:dyDescent="0.25">
      <c r="A664" s="325" t="s">
        <v>1114</v>
      </c>
      <c r="B664" s="326" t="s">
        <v>110</v>
      </c>
      <c r="C664" s="327" t="s">
        <v>1113</v>
      </c>
      <c r="D664" s="328">
        <f t="shared" ref="D664:E665" si="97">D665</f>
        <v>0</v>
      </c>
      <c r="E664" s="328">
        <f t="shared" si="97"/>
        <v>0</v>
      </c>
      <c r="F664" s="329" t="str">
        <f t="shared" si="83"/>
        <v>-</v>
      </c>
    </row>
    <row r="665" spans="1:7" s="4" customFormat="1" ht="34.5" hidden="1" x14ac:dyDescent="0.25">
      <c r="A665" s="325" t="s">
        <v>142</v>
      </c>
      <c r="B665" s="326" t="s">
        <v>110</v>
      </c>
      <c r="C665" s="327" t="s">
        <v>1112</v>
      </c>
      <c r="D665" s="328">
        <f t="shared" si="97"/>
        <v>0</v>
      </c>
      <c r="E665" s="328">
        <f t="shared" si="97"/>
        <v>0</v>
      </c>
      <c r="F665" s="329" t="str">
        <f t="shared" si="83"/>
        <v>-</v>
      </c>
    </row>
    <row r="666" spans="1:7" s="4" customFormat="1" hidden="1" x14ac:dyDescent="0.25">
      <c r="A666" s="325" t="s">
        <v>143</v>
      </c>
      <c r="B666" s="326" t="s">
        <v>110</v>
      </c>
      <c r="C666" s="327" t="s">
        <v>1111</v>
      </c>
      <c r="D666" s="328">
        <f>D667</f>
        <v>0</v>
      </c>
      <c r="E666" s="328">
        <f>E667</f>
        <v>0</v>
      </c>
      <c r="F666" s="329" t="str">
        <f t="shared" si="83"/>
        <v>-</v>
      </c>
    </row>
    <row r="667" spans="1:7" s="4" customFormat="1" ht="34.5" hidden="1" x14ac:dyDescent="0.25">
      <c r="A667" s="325" t="s">
        <v>144</v>
      </c>
      <c r="B667" s="326" t="s">
        <v>110</v>
      </c>
      <c r="C667" s="327" t="s">
        <v>1110</v>
      </c>
      <c r="D667" s="328">
        <v>0</v>
      </c>
      <c r="E667" s="330">
        <v>0</v>
      </c>
      <c r="F667" s="329" t="str">
        <f t="shared" si="83"/>
        <v>-</v>
      </c>
    </row>
    <row r="668" spans="1:7" s="115" customFormat="1" hidden="1" x14ac:dyDescent="0.25">
      <c r="A668" s="325" t="s">
        <v>57</v>
      </c>
      <c r="B668" s="326" t="s">
        <v>110</v>
      </c>
      <c r="C668" s="327" t="s">
        <v>983</v>
      </c>
      <c r="D668" s="328">
        <f t="shared" ref="D668:E670" si="98">D669</f>
        <v>0</v>
      </c>
      <c r="E668" s="328">
        <f t="shared" si="98"/>
        <v>0</v>
      </c>
      <c r="F668" s="329" t="str">
        <f t="shared" si="83"/>
        <v>-</v>
      </c>
      <c r="G668" s="4"/>
    </row>
    <row r="669" spans="1:7" s="115" customFormat="1" ht="39.75" hidden="1" customHeight="1" x14ac:dyDescent="0.25">
      <c r="A669" s="325" t="s">
        <v>142</v>
      </c>
      <c r="B669" s="326" t="s">
        <v>110</v>
      </c>
      <c r="C669" s="327" t="s">
        <v>673</v>
      </c>
      <c r="D669" s="328">
        <f t="shared" si="98"/>
        <v>0</v>
      </c>
      <c r="E669" s="328">
        <f t="shared" si="98"/>
        <v>0</v>
      </c>
      <c r="F669" s="329" t="str">
        <f t="shared" si="83"/>
        <v>-</v>
      </c>
      <c r="G669" s="4"/>
    </row>
    <row r="670" spans="1:7" s="115" customFormat="1" hidden="1" x14ac:dyDescent="0.25">
      <c r="A670" s="325" t="s">
        <v>143</v>
      </c>
      <c r="B670" s="326" t="s">
        <v>110</v>
      </c>
      <c r="C670" s="327" t="s">
        <v>674</v>
      </c>
      <c r="D670" s="328">
        <f t="shared" si="98"/>
        <v>0</v>
      </c>
      <c r="E670" s="328">
        <f t="shared" si="98"/>
        <v>0</v>
      </c>
      <c r="F670" s="329" t="str">
        <f t="shared" si="83"/>
        <v>-</v>
      </c>
      <c r="G670" s="4"/>
    </row>
    <row r="671" spans="1:7" s="115" customFormat="1" ht="38.25" hidden="1" customHeight="1" x14ac:dyDescent="0.25">
      <c r="A671" s="325" t="s">
        <v>144</v>
      </c>
      <c r="B671" s="326" t="s">
        <v>110</v>
      </c>
      <c r="C671" s="327" t="s">
        <v>675</v>
      </c>
      <c r="D671" s="328"/>
      <c r="E671" s="330"/>
      <c r="F671" s="329" t="str">
        <f t="shared" si="83"/>
        <v>-</v>
      </c>
      <c r="G671" s="4"/>
    </row>
    <row r="672" spans="1:7" s="115" customFormat="1" hidden="1" x14ac:dyDescent="0.25">
      <c r="A672" s="325" t="s">
        <v>58</v>
      </c>
      <c r="B672" s="326" t="s">
        <v>110</v>
      </c>
      <c r="C672" s="327" t="s">
        <v>676</v>
      </c>
      <c r="D672" s="328">
        <f t="shared" ref="D672:E674" si="99">D673</f>
        <v>0</v>
      </c>
      <c r="E672" s="328">
        <f t="shared" si="99"/>
        <v>0</v>
      </c>
      <c r="F672" s="329" t="str">
        <f t="shared" si="83"/>
        <v>-</v>
      </c>
      <c r="G672" s="4"/>
    </row>
    <row r="673" spans="1:7" s="115" customFormat="1" ht="34.5" hidden="1" x14ac:dyDescent="0.25">
      <c r="A673" s="325" t="s">
        <v>142</v>
      </c>
      <c r="B673" s="326" t="s">
        <v>110</v>
      </c>
      <c r="C673" s="327" t="s">
        <v>677</v>
      </c>
      <c r="D673" s="328">
        <f t="shared" si="99"/>
        <v>0</v>
      </c>
      <c r="E673" s="328">
        <f t="shared" si="99"/>
        <v>0</v>
      </c>
      <c r="F673" s="329" t="str">
        <f t="shared" si="83"/>
        <v>-</v>
      </c>
      <c r="G673" s="4"/>
    </row>
    <row r="674" spans="1:7" s="115" customFormat="1" hidden="1" x14ac:dyDescent="0.25">
      <c r="A674" s="325" t="s">
        <v>143</v>
      </c>
      <c r="B674" s="326" t="s">
        <v>110</v>
      </c>
      <c r="C674" s="327" t="s">
        <v>678</v>
      </c>
      <c r="D674" s="328">
        <f t="shared" si="99"/>
        <v>0</v>
      </c>
      <c r="E674" s="328">
        <f t="shared" si="99"/>
        <v>0</v>
      </c>
      <c r="F674" s="329" t="str">
        <f t="shared" si="83"/>
        <v>-</v>
      </c>
      <c r="G674" s="4"/>
    </row>
    <row r="675" spans="1:7" s="115" customFormat="1" ht="34.5" hidden="1" x14ac:dyDescent="0.25">
      <c r="A675" s="325" t="s">
        <v>144</v>
      </c>
      <c r="B675" s="326" t="s">
        <v>110</v>
      </c>
      <c r="C675" s="327" t="s">
        <v>679</v>
      </c>
      <c r="D675" s="328"/>
      <c r="E675" s="330"/>
      <c r="F675" s="329" t="str">
        <f t="shared" si="83"/>
        <v>-</v>
      </c>
      <c r="G675" s="4"/>
    </row>
    <row r="676" spans="1:7" s="4" customFormat="1" ht="45.75" hidden="1" x14ac:dyDescent="0.25">
      <c r="A676" s="320" t="s">
        <v>254</v>
      </c>
      <c r="B676" s="321" t="s">
        <v>110</v>
      </c>
      <c r="C676" s="322" t="s">
        <v>680</v>
      </c>
      <c r="D676" s="323">
        <f>D681+D677</f>
        <v>0</v>
      </c>
      <c r="E676" s="323">
        <f>E681+E677</f>
        <v>0</v>
      </c>
      <c r="F676" s="324" t="str">
        <f t="shared" si="83"/>
        <v>-</v>
      </c>
    </row>
    <row r="677" spans="1:7" s="4" customFormat="1" ht="33.75" hidden="1" x14ac:dyDescent="0.25">
      <c r="A677" s="334" t="s">
        <v>1170</v>
      </c>
      <c r="B677" s="326" t="s">
        <v>110</v>
      </c>
      <c r="C677" s="327" t="s">
        <v>1166</v>
      </c>
      <c r="D677" s="328">
        <f t="shared" ref="D677:E679" si="100">D678</f>
        <v>0</v>
      </c>
      <c r="E677" s="328">
        <f t="shared" si="100"/>
        <v>0</v>
      </c>
      <c r="F677" s="329" t="str">
        <f t="shared" si="83"/>
        <v>-</v>
      </c>
    </row>
    <row r="678" spans="1:7" s="4" customFormat="1" ht="33.75" hidden="1" x14ac:dyDescent="0.25">
      <c r="A678" s="336" t="s">
        <v>142</v>
      </c>
      <c r="B678" s="326" t="s">
        <v>110</v>
      </c>
      <c r="C678" s="327" t="s">
        <v>1167</v>
      </c>
      <c r="D678" s="328">
        <f t="shared" si="100"/>
        <v>0</v>
      </c>
      <c r="E678" s="328">
        <f t="shared" si="100"/>
        <v>0</v>
      </c>
      <c r="F678" s="329" t="str">
        <f t="shared" si="83"/>
        <v>-</v>
      </c>
    </row>
    <row r="679" spans="1:7" s="4" customFormat="1" hidden="1" x14ac:dyDescent="0.25">
      <c r="A679" s="336" t="s">
        <v>143</v>
      </c>
      <c r="B679" s="326" t="s">
        <v>110</v>
      </c>
      <c r="C679" s="327" t="s">
        <v>1168</v>
      </c>
      <c r="D679" s="328">
        <f>D680</f>
        <v>0</v>
      </c>
      <c r="E679" s="328">
        <f t="shared" si="100"/>
        <v>0</v>
      </c>
      <c r="F679" s="329" t="str">
        <f t="shared" si="83"/>
        <v>-</v>
      </c>
    </row>
    <row r="680" spans="1:7" s="4" customFormat="1" ht="34.5" hidden="1" x14ac:dyDescent="0.25">
      <c r="A680" s="325" t="s">
        <v>144</v>
      </c>
      <c r="B680" s="326" t="s">
        <v>110</v>
      </c>
      <c r="C680" s="327" t="s">
        <v>1169</v>
      </c>
      <c r="D680" s="328">
        <v>0</v>
      </c>
      <c r="E680" s="330">
        <v>0</v>
      </c>
      <c r="F680" s="329" t="str">
        <f t="shared" si="83"/>
        <v>-</v>
      </c>
    </row>
    <row r="681" spans="1:7" s="4" customFormat="1" ht="34.5" hidden="1" x14ac:dyDescent="0.25">
      <c r="A681" s="325" t="s">
        <v>681</v>
      </c>
      <c r="B681" s="326" t="s">
        <v>110</v>
      </c>
      <c r="C681" s="327" t="s">
        <v>682</v>
      </c>
      <c r="D681" s="328">
        <f>D682+D685</f>
        <v>0</v>
      </c>
      <c r="E681" s="328">
        <f>E685</f>
        <v>0</v>
      </c>
      <c r="F681" s="329" t="str">
        <f t="shared" si="83"/>
        <v>-</v>
      </c>
    </row>
    <row r="682" spans="1:7" s="181" customFormat="1" ht="33.75" hidden="1" x14ac:dyDescent="0.25">
      <c r="A682" s="336" t="s">
        <v>142</v>
      </c>
      <c r="B682" s="326" t="s">
        <v>110</v>
      </c>
      <c r="C682" s="327" t="s">
        <v>1237</v>
      </c>
      <c r="D682" s="328">
        <f t="shared" ref="D682:E683" si="101">D683</f>
        <v>0</v>
      </c>
      <c r="E682" s="328">
        <f t="shared" si="101"/>
        <v>0</v>
      </c>
      <c r="F682" s="329" t="str">
        <f t="shared" si="83"/>
        <v>-</v>
      </c>
      <c r="G682" s="4"/>
    </row>
    <row r="683" spans="1:7" s="181" customFormat="1" hidden="1" x14ac:dyDescent="0.25">
      <c r="A683" s="336" t="s">
        <v>143</v>
      </c>
      <c r="B683" s="326" t="s">
        <v>110</v>
      </c>
      <c r="C683" s="327" t="s">
        <v>1238</v>
      </c>
      <c r="D683" s="328">
        <f t="shared" si="101"/>
        <v>0</v>
      </c>
      <c r="E683" s="328">
        <f t="shared" si="101"/>
        <v>0</v>
      </c>
      <c r="F683" s="329" t="str">
        <f t="shared" si="83"/>
        <v>-</v>
      </c>
      <c r="G683" s="4"/>
    </row>
    <row r="684" spans="1:7" s="181" customFormat="1" ht="34.5" hidden="1" x14ac:dyDescent="0.25">
      <c r="A684" s="325" t="s">
        <v>144</v>
      </c>
      <c r="B684" s="326" t="s">
        <v>110</v>
      </c>
      <c r="C684" s="327" t="s">
        <v>1260</v>
      </c>
      <c r="D684" s="328">
        <v>0</v>
      </c>
      <c r="E684" s="330"/>
      <c r="F684" s="329" t="str">
        <f t="shared" si="83"/>
        <v>-</v>
      </c>
      <c r="G684" s="4"/>
    </row>
    <row r="685" spans="1:7" s="4" customFormat="1" ht="23.25" hidden="1" x14ac:dyDescent="0.25">
      <c r="A685" s="325" t="s">
        <v>113</v>
      </c>
      <c r="B685" s="326" t="s">
        <v>110</v>
      </c>
      <c r="C685" s="327" t="s">
        <v>683</v>
      </c>
      <c r="D685" s="328">
        <f t="shared" ref="D685:E686" si="102">D686</f>
        <v>0</v>
      </c>
      <c r="E685" s="328">
        <f t="shared" si="102"/>
        <v>0</v>
      </c>
      <c r="F685" s="329" t="str">
        <f t="shared" si="83"/>
        <v>-</v>
      </c>
    </row>
    <row r="686" spans="1:7" s="4" customFormat="1" ht="34.5" hidden="1" x14ac:dyDescent="0.25">
      <c r="A686" s="325" t="s">
        <v>1164</v>
      </c>
      <c r="B686" s="326" t="s">
        <v>110</v>
      </c>
      <c r="C686" s="327" t="s">
        <v>684</v>
      </c>
      <c r="D686" s="328">
        <f t="shared" si="102"/>
        <v>0</v>
      </c>
      <c r="E686" s="328">
        <f t="shared" si="102"/>
        <v>0</v>
      </c>
      <c r="F686" s="329" t="str">
        <f t="shared" si="83"/>
        <v>-</v>
      </c>
    </row>
    <row r="687" spans="1:7" s="4" customFormat="1" ht="34.5" hidden="1" x14ac:dyDescent="0.25">
      <c r="A687" s="325" t="s">
        <v>670</v>
      </c>
      <c r="B687" s="326" t="s">
        <v>110</v>
      </c>
      <c r="C687" s="327" t="s">
        <v>685</v>
      </c>
      <c r="D687" s="328">
        <v>0</v>
      </c>
      <c r="E687" s="330">
        <v>0</v>
      </c>
      <c r="F687" s="329" t="str">
        <f t="shared" si="83"/>
        <v>-</v>
      </c>
    </row>
    <row r="688" spans="1:7" s="122" customFormat="1" ht="23.25" x14ac:dyDescent="0.25">
      <c r="A688" s="120" t="s">
        <v>965</v>
      </c>
      <c r="B688" s="121" t="s">
        <v>110</v>
      </c>
      <c r="C688" s="143" t="s">
        <v>686</v>
      </c>
      <c r="D688" s="116">
        <f>D689</f>
        <v>881900</v>
      </c>
      <c r="E688" s="116">
        <f>E689</f>
        <v>687760.08</v>
      </c>
      <c r="F688" s="117">
        <f t="shared" si="83"/>
        <v>194139.92000000004</v>
      </c>
    </row>
    <row r="689" spans="1:44" s="122" customFormat="1" ht="23.25" x14ac:dyDescent="0.25">
      <c r="A689" s="120" t="s">
        <v>242</v>
      </c>
      <c r="B689" s="121" t="s">
        <v>110</v>
      </c>
      <c r="C689" s="143" t="s">
        <v>687</v>
      </c>
      <c r="D689" s="116">
        <f>D690+D709+D704+D714</f>
        <v>881900</v>
      </c>
      <c r="E689" s="116">
        <f>E690+E709+E704+E714</f>
        <v>687760.08</v>
      </c>
      <c r="F689" s="117">
        <f t="shared" si="83"/>
        <v>194139.92000000004</v>
      </c>
    </row>
    <row r="690" spans="1:44" s="122" customFormat="1" x14ac:dyDescent="0.25">
      <c r="A690" s="120" t="s">
        <v>112</v>
      </c>
      <c r="B690" s="121" t="s">
        <v>110</v>
      </c>
      <c r="C690" s="143" t="s">
        <v>688</v>
      </c>
      <c r="D690" s="116">
        <f>D695+D691</f>
        <v>253000</v>
      </c>
      <c r="E690" s="116">
        <f>E695+E691</f>
        <v>83923.38</v>
      </c>
      <c r="F690" s="117">
        <f>IF(OR(D690="-",E690=D690),"-",D690-IF(E690="-",0,E690))</f>
        <v>169076.62</v>
      </c>
    </row>
    <row r="691" spans="1:44" s="115" customFormat="1" ht="16.5" hidden="1" customHeight="1" x14ac:dyDescent="0.25">
      <c r="A691" s="208" t="s">
        <v>689</v>
      </c>
      <c r="B691" s="209" t="s">
        <v>110</v>
      </c>
      <c r="C691" s="229" t="s">
        <v>1475</v>
      </c>
      <c r="D691" s="230">
        <f t="shared" ref="D691:E693" si="103">D692</f>
        <v>0</v>
      </c>
      <c r="E691" s="230">
        <f t="shared" si="103"/>
        <v>0</v>
      </c>
      <c r="F691" s="233" t="str">
        <f t="shared" ref="F691:F694" si="104">IF(OR(D691="-",E691=D691),"-",D691-IF(E691="-",0,E691))</f>
        <v>-</v>
      </c>
    </row>
    <row r="692" spans="1:44" s="115" customFormat="1" ht="23.25" hidden="1" x14ac:dyDescent="0.25">
      <c r="A692" s="208" t="s">
        <v>113</v>
      </c>
      <c r="B692" s="209" t="s">
        <v>110</v>
      </c>
      <c r="C692" s="229" t="s">
        <v>1476</v>
      </c>
      <c r="D692" s="230">
        <f t="shared" si="103"/>
        <v>0</v>
      </c>
      <c r="E692" s="230">
        <f t="shared" si="103"/>
        <v>0</v>
      </c>
      <c r="F692" s="233" t="str">
        <f t="shared" si="104"/>
        <v>-</v>
      </c>
    </row>
    <row r="693" spans="1:44" s="115" customFormat="1" ht="27.75" hidden="1" customHeight="1" x14ac:dyDescent="0.25">
      <c r="A693" s="208" t="s">
        <v>1164</v>
      </c>
      <c r="B693" s="209" t="s">
        <v>110</v>
      </c>
      <c r="C693" s="229" t="s">
        <v>1477</v>
      </c>
      <c r="D693" s="230">
        <f t="shared" si="103"/>
        <v>0</v>
      </c>
      <c r="E693" s="230">
        <f t="shared" si="103"/>
        <v>0</v>
      </c>
      <c r="F693" s="233" t="str">
        <f t="shared" si="104"/>
        <v>-</v>
      </c>
    </row>
    <row r="694" spans="1:44" s="115" customFormat="1" hidden="1" x14ac:dyDescent="0.25">
      <c r="A694" s="208" t="s">
        <v>1285</v>
      </c>
      <c r="B694" s="209" t="s">
        <v>110</v>
      </c>
      <c r="C694" s="229" t="s">
        <v>1478</v>
      </c>
      <c r="D694" s="230">
        <v>0</v>
      </c>
      <c r="E694" s="231">
        <v>0</v>
      </c>
      <c r="F694" s="233" t="str">
        <f t="shared" si="104"/>
        <v>-</v>
      </c>
    </row>
    <row r="695" spans="1:44" s="4" customFormat="1" ht="16.5" customHeight="1" x14ac:dyDescent="0.25">
      <c r="A695" s="123" t="s">
        <v>689</v>
      </c>
      <c r="B695" s="124" t="s">
        <v>110</v>
      </c>
      <c r="C695" s="145" t="s">
        <v>690</v>
      </c>
      <c r="D695" s="118">
        <f>D696+D699</f>
        <v>253000</v>
      </c>
      <c r="E695" s="118">
        <f>E696+E699</f>
        <v>83923.38</v>
      </c>
      <c r="F695" s="119">
        <f t="shared" si="83"/>
        <v>169076.62</v>
      </c>
    </row>
    <row r="696" spans="1:44" s="4" customFormat="1" ht="23.25" x14ac:dyDescent="0.25">
      <c r="A696" s="123" t="s">
        <v>113</v>
      </c>
      <c r="B696" s="124" t="s">
        <v>110</v>
      </c>
      <c r="C696" s="145" t="s">
        <v>691</v>
      </c>
      <c r="D696" s="118">
        <f t="shared" ref="D696:E697" si="105">D697</f>
        <v>223000</v>
      </c>
      <c r="E696" s="118">
        <f t="shared" si="105"/>
        <v>82181</v>
      </c>
      <c r="F696" s="119">
        <f t="shared" si="83"/>
        <v>140819</v>
      </c>
    </row>
    <row r="697" spans="1:44" s="4" customFormat="1" ht="27.75" customHeight="1" x14ac:dyDescent="0.25">
      <c r="A697" s="123" t="s">
        <v>1164</v>
      </c>
      <c r="B697" s="124" t="s">
        <v>110</v>
      </c>
      <c r="C697" s="145" t="s">
        <v>692</v>
      </c>
      <c r="D697" s="118">
        <f t="shared" si="105"/>
        <v>223000</v>
      </c>
      <c r="E697" s="118">
        <f t="shared" si="105"/>
        <v>82181</v>
      </c>
      <c r="F697" s="119">
        <f t="shared" si="83"/>
        <v>140819</v>
      </c>
    </row>
    <row r="698" spans="1:44" s="4" customFormat="1" x14ac:dyDescent="0.25">
      <c r="A698" s="123" t="s">
        <v>1285</v>
      </c>
      <c r="B698" s="124" t="s">
        <v>110</v>
      </c>
      <c r="C698" s="145" t="s">
        <v>693</v>
      </c>
      <c r="D698" s="118">
        <v>223000</v>
      </c>
      <c r="E698" s="125">
        <v>82181</v>
      </c>
      <c r="F698" s="119">
        <f t="shared" si="83"/>
        <v>140819</v>
      </c>
    </row>
    <row r="699" spans="1:44" x14ac:dyDescent="0.25">
      <c r="A699" s="123" t="s">
        <v>120</v>
      </c>
      <c r="B699" s="124" t="s">
        <v>110</v>
      </c>
      <c r="C699" s="145" t="s">
        <v>1518</v>
      </c>
      <c r="D699" s="118">
        <f>D700+D702</f>
        <v>30000</v>
      </c>
      <c r="E699" s="118">
        <f>E700+E702</f>
        <v>1742.38</v>
      </c>
      <c r="F699" s="119">
        <f t="shared" si="83"/>
        <v>28257.62</v>
      </c>
      <c r="G699" s="4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s="115" customFormat="1" ht="13.5" hidden="1" customHeight="1" x14ac:dyDescent="0.25">
      <c r="A700" s="208" t="s">
        <v>256</v>
      </c>
      <c r="B700" s="209" t="s">
        <v>110</v>
      </c>
      <c r="C700" s="145" t="s">
        <v>1513</v>
      </c>
      <c r="D700" s="230">
        <f>D701</f>
        <v>0</v>
      </c>
      <c r="E700" s="230">
        <f>E701</f>
        <v>0</v>
      </c>
      <c r="F700" s="233" t="str">
        <f t="shared" si="83"/>
        <v>-</v>
      </c>
    </row>
    <row r="701" spans="1:44" s="115" customFormat="1" ht="25.5" hidden="1" customHeight="1" x14ac:dyDescent="0.25">
      <c r="A701" s="208" t="s">
        <v>1426</v>
      </c>
      <c r="B701" s="209" t="s">
        <v>110</v>
      </c>
      <c r="C701" s="145" t="s">
        <v>1514</v>
      </c>
      <c r="D701" s="230">
        <v>0</v>
      </c>
      <c r="E701" s="230">
        <v>0</v>
      </c>
      <c r="F701" s="233" t="str">
        <f t="shared" si="83"/>
        <v>-</v>
      </c>
    </row>
    <row r="702" spans="1:44" x14ac:dyDescent="0.25">
      <c r="A702" s="123" t="s">
        <v>121</v>
      </c>
      <c r="B702" s="124" t="s">
        <v>110</v>
      </c>
      <c r="C702" s="145" t="s">
        <v>1519</v>
      </c>
      <c r="D702" s="118">
        <f>D704+D703</f>
        <v>30000</v>
      </c>
      <c r="E702" s="118">
        <f>E704+E703</f>
        <v>1742.38</v>
      </c>
      <c r="F702" s="119">
        <f t="shared" ref="F702:F816" si="106">IF(OR(D702="-",E702=D702),"-",D702-IF(E702="-",0,E702))</f>
        <v>28257.62</v>
      </c>
      <c r="G702" s="4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22.5" x14ac:dyDescent="0.25">
      <c r="A703" s="50" t="s">
        <v>1531</v>
      </c>
      <c r="B703" s="124" t="s">
        <v>110</v>
      </c>
      <c r="C703" s="145" t="s">
        <v>1520</v>
      </c>
      <c r="D703" s="118">
        <v>30000</v>
      </c>
      <c r="E703" s="125">
        <v>1742.38</v>
      </c>
      <c r="F703" s="119">
        <f t="shared" si="106"/>
        <v>28257.62</v>
      </c>
      <c r="G703" s="4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s="278" customFormat="1" ht="45.75" hidden="1" x14ac:dyDescent="0.25">
      <c r="A704" s="266" t="s">
        <v>169</v>
      </c>
      <c r="B704" s="267" t="s">
        <v>110</v>
      </c>
      <c r="C704" s="268" t="s">
        <v>1332</v>
      </c>
      <c r="D704" s="269">
        <f>D705</f>
        <v>0</v>
      </c>
      <c r="E704" s="269">
        <f>E705</f>
        <v>0</v>
      </c>
      <c r="F704" s="270" t="str">
        <f t="shared" si="106"/>
        <v>-</v>
      </c>
    </row>
    <row r="705" spans="1:44" s="278" customFormat="1" ht="54.75" hidden="1" customHeight="1" x14ac:dyDescent="0.25">
      <c r="A705" s="279" t="s">
        <v>1327</v>
      </c>
      <c r="B705" s="267" t="s">
        <v>110</v>
      </c>
      <c r="C705" s="268" t="s">
        <v>1333</v>
      </c>
      <c r="D705" s="269">
        <f t="shared" ref="D705:E706" si="107">D706</f>
        <v>0</v>
      </c>
      <c r="E705" s="269">
        <f t="shared" si="107"/>
        <v>0</v>
      </c>
      <c r="F705" s="270" t="str">
        <f>IF(OR(D705="-",E705=D705),"-",D705-IF(E705="-",0,E705))</f>
        <v>-</v>
      </c>
    </row>
    <row r="706" spans="1:44" s="280" customFormat="1" ht="34.5" hidden="1" x14ac:dyDescent="0.25">
      <c r="A706" s="272" t="s">
        <v>142</v>
      </c>
      <c r="B706" s="273" t="s">
        <v>110</v>
      </c>
      <c r="C706" s="274" t="s">
        <v>1334</v>
      </c>
      <c r="D706" s="275">
        <f t="shared" si="107"/>
        <v>0</v>
      </c>
      <c r="E706" s="275">
        <f t="shared" si="107"/>
        <v>0</v>
      </c>
      <c r="F706" s="276" t="str">
        <f>IF(OR(D706="-",E706=D706),"-",D706-IF(E706="-",0,E706))</f>
        <v>-</v>
      </c>
    </row>
    <row r="707" spans="1:44" s="271" customFormat="1" hidden="1" x14ac:dyDescent="0.25">
      <c r="A707" s="272" t="s">
        <v>143</v>
      </c>
      <c r="B707" s="273" t="s">
        <v>110</v>
      </c>
      <c r="C707" s="281" t="s">
        <v>1326</v>
      </c>
      <c r="D707" s="275">
        <f>D708</f>
        <v>0</v>
      </c>
      <c r="E707" s="275">
        <f>E708</f>
        <v>0</v>
      </c>
      <c r="F707" s="276" t="str">
        <f>IF(OR(D707="-",E707=D707),"-",D707-IF(E707="-",0,E707))</f>
        <v>-</v>
      </c>
    </row>
    <row r="708" spans="1:44" s="271" customFormat="1" ht="34.5" hidden="1" x14ac:dyDescent="0.25">
      <c r="A708" s="272" t="s">
        <v>144</v>
      </c>
      <c r="B708" s="273" t="s">
        <v>110</v>
      </c>
      <c r="C708" s="281" t="s">
        <v>1325</v>
      </c>
      <c r="D708" s="275">
        <v>0</v>
      </c>
      <c r="E708" s="275">
        <v>0</v>
      </c>
      <c r="F708" s="276" t="str">
        <f>IF(OR(D708="-",E708=D708),"-",D708-IF(E708="-",0,E708))</f>
        <v>-</v>
      </c>
    </row>
    <row r="709" spans="1:44" s="100" customFormat="1" ht="28.5" customHeight="1" x14ac:dyDescent="0.25">
      <c r="A709" s="120" t="s">
        <v>618</v>
      </c>
      <c r="B709" s="121" t="s">
        <v>110</v>
      </c>
      <c r="C709" s="143" t="s">
        <v>694</v>
      </c>
      <c r="D709" s="116">
        <f t="shared" ref="D709:E712" si="108">D710</f>
        <v>628900</v>
      </c>
      <c r="E709" s="116">
        <f t="shared" si="108"/>
        <v>603836.69999999995</v>
      </c>
      <c r="F709" s="117">
        <f t="shared" si="106"/>
        <v>25063.300000000047</v>
      </c>
      <c r="G709" s="122"/>
    </row>
    <row r="710" spans="1:44" x14ac:dyDescent="0.25">
      <c r="A710" s="123" t="s">
        <v>150</v>
      </c>
      <c r="B710" s="124" t="s">
        <v>110</v>
      </c>
      <c r="C710" s="145" t="s">
        <v>695</v>
      </c>
      <c r="D710" s="118">
        <f t="shared" si="108"/>
        <v>628900</v>
      </c>
      <c r="E710" s="118">
        <f t="shared" si="108"/>
        <v>603836.69999999995</v>
      </c>
      <c r="F710" s="119">
        <f t="shared" si="106"/>
        <v>25063.300000000047</v>
      </c>
      <c r="G710" s="4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38.25" customHeight="1" x14ac:dyDescent="0.25">
      <c r="A711" s="123" t="s">
        <v>142</v>
      </c>
      <c r="B711" s="124" t="s">
        <v>110</v>
      </c>
      <c r="C711" s="145" t="s">
        <v>696</v>
      </c>
      <c r="D711" s="118">
        <f t="shared" si="108"/>
        <v>628900</v>
      </c>
      <c r="E711" s="118">
        <f t="shared" si="108"/>
        <v>603836.69999999995</v>
      </c>
      <c r="F711" s="119">
        <f t="shared" si="106"/>
        <v>25063.300000000047</v>
      </c>
      <c r="G711" s="4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x14ac:dyDescent="0.25">
      <c r="A712" s="123" t="s">
        <v>143</v>
      </c>
      <c r="B712" s="124" t="s">
        <v>110</v>
      </c>
      <c r="C712" s="145" t="s">
        <v>697</v>
      </c>
      <c r="D712" s="118">
        <f t="shared" si="108"/>
        <v>628900</v>
      </c>
      <c r="E712" s="118">
        <f t="shared" si="108"/>
        <v>603836.69999999995</v>
      </c>
      <c r="F712" s="119">
        <f t="shared" si="106"/>
        <v>25063.300000000047</v>
      </c>
      <c r="G712" s="4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38.25" customHeight="1" x14ac:dyDescent="0.25">
      <c r="A713" s="123" t="s">
        <v>144</v>
      </c>
      <c r="B713" s="124" t="s">
        <v>110</v>
      </c>
      <c r="C713" s="145" t="s">
        <v>698</v>
      </c>
      <c r="D713" s="118">
        <v>628900</v>
      </c>
      <c r="E713" s="125">
        <v>603836.69999999995</v>
      </c>
      <c r="F713" s="119">
        <f t="shared" si="106"/>
        <v>25063.300000000047</v>
      </c>
      <c r="G713" s="4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s="114" customFormat="1" ht="45.75" hidden="1" x14ac:dyDescent="0.25">
      <c r="A714" s="225" t="s">
        <v>1386</v>
      </c>
      <c r="B714" s="226" t="s">
        <v>110</v>
      </c>
      <c r="C714" s="227" t="s">
        <v>1331</v>
      </c>
      <c r="D714" s="228">
        <f>D715</f>
        <v>0</v>
      </c>
      <c r="E714" s="228">
        <f>E715</f>
        <v>0</v>
      </c>
      <c r="F714" s="232" t="str">
        <f t="shared" si="106"/>
        <v>-</v>
      </c>
    </row>
    <row r="715" spans="1:44" s="114" customFormat="1" ht="54.75" hidden="1" customHeight="1" x14ac:dyDescent="0.25">
      <c r="A715" s="444" t="s">
        <v>1327</v>
      </c>
      <c r="B715" s="226" t="s">
        <v>110</v>
      </c>
      <c r="C715" s="227" t="s">
        <v>1330</v>
      </c>
      <c r="D715" s="228">
        <f t="shared" ref="D715:E716" si="109">D716</f>
        <v>0</v>
      </c>
      <c r="E715" s="228">
        <f t="shared" si="109"/>
        <v>0</v>
      </c>
      <c r="F715" s="232" t="str">
        <f>IF(OR(D715="-",E715=D715),"-",D715-IF(E715="-",0,E715))</f>
        <v>-</v>
      </c>
    </row>
    <row r="716" spans="1:44" s="445" customFormat="1" ht="34.5" hidden="1" x14ac:dyDescent="0.25">
      <c r="A716" s="208" t="s">
        <v>142</v>
      </c>
      <c r="B716" s="209" t="s">
        <v>110</v>
      </c>
      <c r="C716" s="229" t="s">
        <v>1329</v>
      </c>
      <c r="D716" s="230">
        <f t="shared" si="109"/>
        <v>0</v>
      </c>
      <c r="E716" s="230">
        <f t="shared" si="109"/>
        <v>0</v>
      </c>
      <c r="F716" s="233" t="str">
        <f>IF(OR(D716="-",E716=D716),"-",D716-IF(E716="-",0,E716))</f>
        <v>-</v>
      </c>
    </row>
    <row r="717" spans="1:44" s="115" customFormat="1" hidden="1" x14ac:dyDescent="0.25">
      <c r="A717" s="208" t="s">
        <v>143</v>
      </c>
      <c r="B717" s="209" t="s">
        <v>110</v>
      </c>
      <c r="C717" s="378" t="s">
        <v>1328</v>
      </c>
      <c r="D717" s="230">
        <f>D718</f>
        <v>0</v>
      </c>
      <c r="E717" s="230">
        <f>E718</f>
        <v>0</v>
      </c>
      <c r="F717" s="233" t="str">
        <f>IF(OR(D717="-",E717=D717),"-",D717-IF(E717="-",0,E717))</f>
        <v>-</v>
      </c>
    </row>
    <row r="718" spans="1:44" s="115" customFormat="1" ht="34.5" hidden="1" x14ac:dyDescent="0.25">
      <c r="A718" s="208" t="s">
        <v>144</v>
      </c>
      <c r="B718" s="209" t="s">
        <v>110</v>
      </c>
      <c r="C718" s="378" t="s">
        <v>1357</v>
      </c>
      <c r="D718" s="230">
        <v>0</v>
      </c>
      <c r="E718" s="230">
        <v>0</v>
      </c>
      <c r="F718" s="233" t="str">
        <f>IF(OR(D718="-",E718=D718),"-",D718-IF(E718="-",0,E718))</f>
        <v>-</v>
      </c>
    </row>
    <row r="719" spans="1:44" s="100" customFormat="1" ht="29.25" customHeight="1" x14ac:dyDescent="0.25">
      <c r="A719" s="120" t="s">
        <v>341</v>
      </c>
      <c r="B719" s="121" t="s">
        <v>110</v>
      </c>
      <c r="C719" s="143" t="s">
        <v>699</v>
      </c>
      <c r="D719" s="116">
        <f t="shared" ref="D719:E727" si="110">D720</f>
        <v>819900</v>
      </c>
      <c r="E719" s="116">
        <f t="shared" si="110"/>
        <v>478337.5</v>
      </c>
      <c r="F719" s="117">
        <f t="shared" si="106"/>
        <v>341562.5</v>
      </c>
      <c r="G719" s="122"/>
    </row>
    <row r="720" spans="1:44" s="100" customFormat="1" ht="23.25" x14ac:dyDescent="0.25">
      <c r="A720" s="120" t="s">
        <v>111</v>
      </c>
      <c r="B720" s="121" t="s">
        <v>110</v>
      </c>
      <c r="C720" s="143" t="s">
        <v>700</v>
      </c>
      <c r="D720" s="116">
        <f>D721+D725</f>
        <v>819900</v>
      </c>
      <c r="E720" s="116">
        <f>E721+E725</f>
        <v>478337.5</v>
      </c>
      <c r="F720" s="117">
        <f t="shared" si="106"/>
        <v>341562.5</v>
      </c>
      <c r="G720" s="122"/>
    </row>
    <row r="721" spans="1:44" s="101" customFormat="1" ht="51.75" customHeight="1" x14ac:dyDescent="0.25">
      <c r="A721" s="123" t="s">
        <v>361</v>
      </c>
      <c r="B721" s="124" t="s">
        <v>110</v>
      </c>
      <c r="C721" s="145" t="s">
        <v>701</v>
      </c>
      <c r="D721" s="118">
        <f t="shared" si="110"/>
        <v>819900</v>
      </c>
      <c r="E721" s="118">
        <f t="shared" si="110"/>
        <v>478337.5</v>
      </c>
      <c r="F721" s="119">
        <f t="shared" si="106"/>
        <v>341562.5</v>
      </c>
      <c r="G721" s="171"/>
    </row>
    <row r="722" spans="1:44" ht="24.75" customHeight="1" x14ac:dyDescent="0.25">
      <c r="A722" s="123" t="s">
        <v>702</v>
      </c>
      <c r="B722" s="124" t="s">
        <v>110</v>
      </c>
      <c r="C722" s="145" t="s">
        <v>703</v>
      </c>
      <c r="D722" s="118">
        <f t="shared" si="110"/>
        <v>819900</v>
      </c>
      <c r="E722" s="118">
        <f t="shared" si="110"/>
        <v>478337.5</v>
      </c>
      <c r="F722" s="119">
        <f t="shared" si="106"/>
        <v>341562.5</v>
      </c>
      <c r="G722" s="4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x14ac:dyDescent="0.25">
      <c r="A723" s="123" t="s">
        <v>122</v>
      </c>
      <c r="B723" s="124" t="s">
        <v>110</v>
      </c>
      <c r="C723" s="145" t="s">
        <v>704</v>
      </c>
      <c r="D723" s="118">
        <f t="shared" si="110"/>
        <v>819900</v>
      </c>
      <c r="E723" s="118">
        <f t="shared" si="110"/>
        <v>478337.5</v>
      </c>
      <c r="F723" s="119">
        <f t="shared" si="106"/>
        <v>341562.5</v>
      </c>
      <c r="G723" s="4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x14ac:dyDescent="0.25">
      <c r="A724" s="123" t="s">
        <v>123</v>
      </c>
      <c r="B724" s="124" t="s">
        <v>110</v>
      </c>
      <c r="C724" s="145" t="s">
        <v>705</v>
      </c>
      <c r="D724" s="118">
        <v>819900</v>
      </c>
      <c r="E724" s="125">
        <v>478337.5</v>
      </c>
      <c r="F724" s="119">
        <f t="shared" si="106"/>
        <v>341562.5</v>
      </c>
      <c r="G724" s="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s="171" customFormat="1" ht="29.25" hidden="1" customHeight="1" x14ac:dyDescent="0.25">
      <c r="A725" s="225" t="s">
        <v>11</v>
      </c>
      <c r="B725" s="209" t="s">
        <v>110</v>
      </c>
      <c r="C725" s="229" t="s">
        <v>1338</v>
      </c>
      <c r="D725" s="230">
        <f t="shared" si="110"/>
        <v>0</v>
      </c>
      <c r="E725" s="230">
        <f t="shared" si="110"/>
        <v>0</v>
      </c>
      <c r="F725" s="233" t="str">
        <f t="shared" si="106"/>
        <v>-</v>
      </c>
    </row>
    <row r="726" spans="1:44" s="4" customFormat="1" ht="20.25" hidden="1" customHeight="1" x14ac:dyDescent="0.25">
      <c r="A726" s="342" t="s">
        <v>61</v>
      </c>
      <c r="B726" s="209" t="s">
        <v>110</v>
      </c>
      <c r="C726" s="229" t="s">
        <v>1339</v>
      </c>
      <c r="D726" s="230">
        <f t="shared" si="110"/>
        <v>0</v>
      </c>
      <c r="E726" s="230">
        <f t="shared" si="110"/>
        <v>0</v>
      </c>
      <c r="F726" s="233" t="str">
        <f t="shared" si="106"/>
        <v>-</v>
      </c>
    </row>
    <row r="727" spans="1:44" s="4" customFormat="1" hidden="1" x14ac:dyDescent="0.25">
      <c r="A727" s="208" t="s">
        <v>120</v>
      </c>
      <c r="B727" s="209" t="s">
        <v>110</v>
      </c>
      <c r="C727" s="229" t="s">
        <v>1337</v>
      </c>
      <c r="D727" s="230">
        <f t="shared" si="110"/>
        <v>0</v>
      </c>
      <c r="E727" s="230">
        <f t="shared" si="110"/>
        <v>0</v>
      </c>
      <c r="F727" s="233" t="str">
        <f t="shared" si="106"/>
        <v>-</v>
      </c>
    </row>
    <row r="728" spans="1:44" s="4" customFormat="1" hidden="1" x14ac:dyDescent="0.25">
      <c r="A728" s="208" t="s">
        <v>121</v>
      </c>
      <c r="B728" s="209" t="s">
        <v>110</v>
      </c>
      <c r="C728" s="229" t="s">
        <v>1336</v>
      </c>
      <c r="D728" s="230">
        <f>D729</f>
        <v>0</v>
      </c>
      <c r="E728" s="230">
        <f>E729</f>
        <v>0</v>
      </c>
      <c r="F728" s="233" t="str">
        <f t="shared" si="106"/>
        <v>-</v>
      </c>
    </row>
    <row r="729" spans="1:44" s="4" customFormat="1" hidden="1" x14ac:dyDescent="0.25">
      <c r="A729" s="208" t="s">
        <v>158</v>
      </c>
      <c r="B729" s="209" t="s">
        <v>110</v>
      </c>
      <c r="C729" s="229" t="s">
        <v>1335</v>
      </c>
      <c r="D729" s="230">
        <v>0</v>
      </c>
      <c r="E729" s="231">
        <v>0</v>
      </c>
      <c r="F729" s="233" t="str">
        <f t="shared" si="106"/>
        <v>-</v>
      </c>
    </row>
    <row r="730" spans="1:44" s="122" customFormat="1" x14ac:dyDescent="0.25">
      <c r="A730" s="120" t="s">
        <v>151</v>
      </c>
      <c r="B730" s="121" t="s">
        <v>110</v>
      </c>
      <c r="C730" s="143" t="s">
        <v>706</v>
      </c>
      <c r="D730" s="116">
        <f>D731</f>
        <v>36377854.599999994</v>
      </c>
      <c r="E730" s="116">
        <f>E731</f>
        <v>9405417.1899999995</v>
      </c>
      <c r="F730" s="117">
        <f t="shared" si="106"/>
        <v>26972437.409999996</v>
      </c>
    </row>
    <row r="731" spans="1:44" s="100" customFormat="1" ht="45.75" x14ac:dyDescent="0.25">
      <c r="A731" s="120" t="s">
        <v>1041</v>
      </c>
      <c r="B731" s="121" t="s">
        <v>110</v>
      </c>
      <c r="C731" s="143" t="s">
        <v>707</v>
      </c>
      <c r="D731" s="116">
        <f>D732+D793+D809+D804</f>
        <v>36377854.599999994</v>
      </c>
      <c r="E731" s="116">
        <f>E732+E793+E809+E804</f>
        <v>9405417.1899999995</v>
      </c>
      <c r="F731" s="117">
        <f t="shared" si="106"/>
        <v>26972437.409999996</v>
      </c>
      <c r="G731" s="122"/>
    </row>
    <row r="732" spans="1:44" s="100" customFormat="1" ht="19.5" customHeight="1" x14ac:dyDescent="0.25">
      <c r="A732" s="120" t="s">
        <v>243</v>
      </c>
      <c r="B732" s="121" t="s">
        <v>110</v>
      </c>
      <c r="C732" s="143" t="s">
        <v>708</v>
      </c>
      <c r="D732" s="116">
        <f>D733+D772+D764</f>
        <v>25134154.599999998</v>
      </c>
      <c r="E732" s="116">
        <f>E733+E772+E764</f>
        <v>9405417.1899999995</v>
      </c>
      <c r="F732" s="117">
        <f t="shared" si="106"/>
        <v>15728737.409999998</v>
      </c>
      <c r="G732" s="122"/>
    </row>
    <row r="733" spans="1:44" s="100" customFormat="1" x14ac:dyDescent="0.25">
      <c r="A733" s="120" t="s">
        <v>112</v>
      </c>
      <c r="B733" s="121" t="s">
        <v>110</v>
      </c>
      <c r="C733" s="143" t="s">
        <v>709</v>
      </c>
      <c r="D733" s="116">
        <f>D734+D738+D745+D749+D753+D757</f>
        <v>23413473.099999998</v>
      </c>
      <c r="E733" s="116">
        <f>E734+E738+E745+E749+E753+E757</f>
        <v>9405417.1899999995</v>
      </c>
      <c r="F733" s="117">
        <f t="shared" si="106"/>
        <v>14008055.909999998</v>
      </c>
      <c r="G733" s="122"/>
    </row>
    <row r="734" spans="1:44" s="115" customFormat="1" ht="29.25" hidden="1" customHeight="1" x14ac:dyDescent="0.25">
      <c r="A734" s="208" t="s">
        <v>160</v>
      </c>
      <c r="B734" s="209" t="s">
        <v>110</v>
      </c>
      <c r="C734" s="229" t="s">
        <v>710</v>
      </c>
      <c r="D734" s="230">
        <f t="shared" ref="D734:E736" si="111">D735</f>
        <v>0</v>
      </c>
      <c r="E734" s="230">
        <f t="shared" si="111"/>
        <v>0</v>
      </c>
      <c r="F734" s="233" t="str">
        <f t="shared" si="106"/>
        <v>-</v>
      </c>
    </row>
    <row r="735" spans="1:44" s="115" customFormat="1" ht="23.25" hidden="1" x14ac:dyDescent="0.25">
      <c r="A735" s="208" t="s">
        <v>113</v>
      </c>
      <c r="B735" s="209" t="s">
        <v>110</v>
      </c>
      <c r="C735" s="229" t="s">
        <v>711</v>
      </c>
      <c r="D735" s="230">
        <f t="shared" si="111"/>
        <v>0</v>
      </c>
      <c r="E735" s="230">
        <f t="shared" si="111"/>
        <v>0</v>
      </c>
      <c r="F735" s="233" t="str">
        <f t="shared" si="106"/>
        <v>-</v>
      </c>
    </row>
    <row r="736" spans="1:44" s="115" customFormat="1" ht="23.25" hidden="1" x14ac:dyDescent="0.25">
      <c r="A736" s="208" t="s">
        <v>358</v>
      </c>
      <c r="B736" s="209" t="s">
        <v>110</v>
      </c>
      <c r="C736" s="229" t="s">
        <v>712</v>
      </c>
      <c r="D736" s="230">
        <f t="shared" si="111"/>
        <v>0</v>
      </c>
      <c r="E736" s="230">
        <f t="shared" si="111"/>
        <v>0</v>
      </c>
      <c r="F736" s="233" t="str">
        <f t="shared" si="106"/>
        <v>-</v>
      </c>
    </row>
    <row r="737" spans="1:44" s="115" customFormat="1" ht="34.5" hidden="1" x14ac:dyDescent="0.25">
      <c r="A737" s="208" t="s">
        <v>114</v>
      </c>
      <c r="B737" s="209" t="s">
        <v>110</v>
      </c>
      <c r="C737" s="229" t="s">
        <v>713</v>
      </c>
      <c r="D737" s="230">
        <v>0</v>
      </c>
      <c r="E737" s="231">
        <v>0</v>
      </c>
      <c r="F737" s="233" t="str">
        <f t="shared" si="106"/>
        <v>-</v>
      </c>
    </row>
    <row r="738" spans="1:44" x14ac:dyDescent="0.25">
      <c r="A738" s="123" t="s">
        <v>152</v>
      </c>
      <c r="B738" s="124" t="s">
        <v>110</v>
      </c>
      <c r="C738" s="145" t="s">
        <v>714</v>
      </c>
      <c r="D738" s="118">
        <f>D739+D742</f>
        <v>12235000</v>
      </c>
      <c r="E738" s="118">
        <f>E739+E742</f>
        <v>4954013.29</v>
      </c>
      <c r="F738" s="119">
        <f t="shared" si="106"/>
        <v>7280986.71</v>
      </c>
      <c r="G738" s="4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23.25" x14ac:dyDescent="0.25">
      <c r="A739" s="123" t="s">
        <v>113</v>
      </c>
      <c r="B739" s="124" t="s">
        <v>110</v>
      </c>
      <c r="C739" s="145" t="s">
        <v>715</v>
      </c>
      <c r="D739" s="118">
        <f t="shared" ref="D739:E740" si="112">D740</f>
        <v>12205000</v>
      </c>
      <c r="E739" s="118">
        <f t="shared" si="112"/>
        <v>4954013.29</v>
      </c>
      <c r="F739" s="119">
        <f t="shared" si="106"/>
        <v>7250986.71</v>
      </c>
      <c r="G739" s="4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23.25" x14ac:dyDescent="0.25">
      <c r="A740" s="123" t="s">
        <v>358</v>
      </c>
      <c r="B740" s="124" t="s">
        <v>110</v>
      </c>
      <c r="C740" s="145" t="s">
        <v>716</v>
      </c>
      <c r="D740" s="118">
        <f t="shared" si="112"/>
        <v>12205000</v>
      </c>
      <c r="E740" s="118">
        <f t="shared" si="112"/>
        <v>4954013.29</v>
      </c>
      <c r="F740" s="119">
        <f t="shared" si="106"/>
        <v>7250986.71</v>
      </c>
      <c r="G740" s="4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x14ac:dyDescent="0.25">
      <c r="A741" s="123" t="s">
        <v>1285</v>
      </c>
      <c r="B741" s="124" t="s">
        <v>110</v>
      </c>
      <c r="C741" s="145" t="s">
        <v>717</v>
      </c>
      <c r="D741" s="118">
        <f>9207292.02+2997707.98</f>
        <v>12205000</v>
      </c>
      <c r="E741" s="125">
        <v>4954013.29</v>
      </c>
      <c r="F741" s="119">
        <f t="shared" si="106"/>
        <v>7250986.71</v>
      </c>
      <c r="G741" s="4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x14ac:dyDescent="0.25">
      <c r="A742" s="123" t="s">
        <v>120</v>
      </c>
      <c r="B742" s="124" t="s">
        <v>110</v>
      </c>
      <c r="C742" s="145" t="s">
        <v>1521</v>
      </c>
      <c r="D742" s="118">
        <f>D743</f>
        <v>30000</v>
      </c>
      <c r="E742" s="118">
        <f>E743</f>
        <v>0</v>
      </c>
      <c r="F742" s="119">
        <f t="shared" si="106"/>
        <v>30000</v>
      </c>
      <c r="G742" s="4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x14ac:dyDescent="0.25">
      <c r="A743" s="123" t="s">
        <v>121</v>
      </c>
      <c r="B743" s="124" t="s">
        <v>110</v>
      </c>
      <c r="C743" s="145" t="s">
        <v>1522</v>
      </c>
      <c r="D743" s="118">
        <f>D744</f>
        <v>30000</v>
      </c>
      <c r="E743" s="118">
        <f>E744</f>
        <v>0</v>
      </c>
      <c r="F743" s="119">
        <f t="shared" si="106"/>
        <v>30000</v>
      </c>
      <c r="G743" s="4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22.5" x14ac:dyDescent="0.25">
      <c r="A744" s="50" t="s">
        <v>1531</v>
      </c>
      <c r="B744" s="124" t="s">
        <v>110</v>
      </c>
      <c r="C744" s="145" t="s">
        <v>1523</v>
      </c>
      <c r="D744" s="118">
        <v>30000</v>
      </c>
      <c r="E744" s="125">
        <v>0</v>
      </c>
      <c r="F744" s="119">
        <f t="shared" si="106"/>
        <v>30000</v>
      </c>
      <c r="G744" s="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28.5" customHeight="1" x14ac:dyDescent="0.25">
      <c r="A745" s="123" t="s">
        <v>153</v>
      </c>
      <c r="B745" s="124" t="s">
        <v>110</v>
      </c>
      <c r="C745" s="145" t="s">
        <v>718</v>
      </c>
      <c r="D745" s="118">
        <v>1187400</v>
      </c>
      <c r="E745" s="118">
        <f t="shared" ref="D745:E747" si="113">E746</f>
        <v>854729.8</v>
      </c>
      <c r="F745" s="119">
        <f t="shared" si="106"/>
        <v>332670.19999999995</v>
      </c>
      <c r="G745" s="4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23.25" x14ac:dyDescent="0.25">
      <c r="A746" s="123" t="s">
        <v>113</v>
      </c>
      <c r="B746" s="124" t="s">
        <v>110</v>
      </c>
      <c r="C746" s="145" t="s">
        <v>719</v>
      </c>
      <c r="D746" s="118">
        <f t="shared" si="113"/>
        <v>1187400</v>
      </c>
      <c r="E746" s="118">
        <f t="shared" si="113"/>
        <v>854729.8</v>
      </c>
      <c r="F746" s="119">
        <f t="shared" si="106"/>
        <v>332670.19999999995</v>
      </c>
      <c r="G746" s="4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22.5" customHeight="1" x14ac:dyDescent="0.25">
      <c r="A747" s="123" t="s">
        <v>1164</v>
      </c>
      <c r="B747" s="124" t="s">
        <v>110</v>
      </c>
      <c r="C747" s="145" t="s">
        <v>720</v>
      </c>
      <c r="D747" s="118">
        <f t="shared" si="113"/>
        <v>1187400</v>
      </c>
      <c r="E747" s="118">
        <f t="shared" si="113"/>
        <v>854729.8</v>
      </c>
      <c r="F747" s="119">
        <f t="shared" si="106"/>
        <v>332670.19999999995</v>
      </c>
      <c r="G747" s="4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x14ac:dyDescent="0.25">
      <c r="A748" s="123" t="s">
        <v>1285</v>
      </c>
      <c r="B748" s="124" t="s">
        <v>110</v>
      </c>
      <c r="C748" s="145" t="s">
        <v>721</v>
      </c>
      <c r="D748" s="118">
        <v>1187400</v>
      </c>
      <c r="E748" s="125">
        <v>854729.8</v>
      </c>
      <c r="F748" s="119">
        <f t="shared" si="106"/>
        <v>332670.19999999995</v>
      </c>
      <c r="G748" s="4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x14ac:dyDescent="0.25">
      <c r="A749" s="123" t="s">
        <v>154</v>
      </c>
      <c r="B749" s="124" t="s">
        <v>110</v>
      </c>
      <c r="C749" s="145" t="s">
        <v>722</v>
      </c>
      <c r="D749" s="118">
        <f>D750</f>
        <v>1227400</v>
      </c>
      <c r="E749" s="118">
        <f t="shared" ref="D749:E751" si="114">E750</f>
        <v>806584</v>
      </c>
      <c r="F749" s="119">
        <f t="shared" si="106"/>
        <v>420816</v>
      </c>
      <c r="G749" s="4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23.25" x14ac:dyDescent="0.25">
      <c r="A750" s="123" t="s">
        <v>113</v>
      </c>
      <c r="B750" s="124" t="s">
        <v>110</v>
      </c>
      <c r="C750" s="145" t="s">
        <v>723</v>
      </c>
      <c r="D750" s="118">
        <f t="shared" si="114"/>
        <v>1227400</v>
      </c>
      <c r="E750" s="118">
        <f t="shared" si="114"/>
        <v>806584</v>
      </c>
      <c r="F750" s="119">
        <f t="shared" si="106"/>
        <v>420816</v>
      </c>
      <c r="G750" s="4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34.5" x14ac:dyDescent="0.25">
      <c r="A751" s="123" t="s">
        <v>1164</v>
      </c>
      <c r="B751" s="124" t="s">
        <v>110</v>
      </c>
      <c r="C751" s="145" t="s">
        <v>724</v>
      </c>
      <c r="D751" s="118">
        <f t="shared" si="114"/>
        <v>1227400</v>
      </c>
      <c r="E751" s="118">
        <f t="shared" si="114"/>
        <v>806584</v>
      </c>
      <c r="F751" s="119">
        <f t="shared" si="106"/>
        <v>420816</v>
      </c>
      <c r="G751" s="4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34.5" x14ac:dyDescent="0.25">
      <c r="A752" s="123" t="s">
        <v>114</v>
      </c>
      <c r="B752" s="124" t="s">
        <v>110</v>
      </c>
      <c r="C752" s="145" t="s">
        <v>725</v>
      </c>
      <c r="D752" s="118">
        <v>1227400</v>
      </c>
      <c r="E752" s="125">
        <v>806584</v>
      </c>
      <c r="F752" s="119">
        <f t="shared" si="106"/>
        <v>420816</v>
      </c>
      <c r="G752" s="4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x14ac:dyDescent="0.25">
      <c r="A753" s="123" t="s">
        <v>155</v>
      </c>
      <c r="B753" s="124" t="s">
        <v>110</v>
      </c>
      <c r="C753" s="145" t="s">
        <v>726</v>
      </c>
      <c r="D753" s="118">
        <f t="shared" ref="D753:E755" si="115">D754</f>
        <v>1094521.6299999999</v>
      </c>
      <c r="E753" s="118">
        <f t="shared" si="115"/>
        <v>569569.88</v>
      </c>
      <c r="F753" s="119">
        <f t="shared" si="106"/>
        <v>524951.74999999988</v>
      </c>
      <c r="G753" s="4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23.25" x14ac:dyDescent="0.25">
      <c r="A754" s="123" t="s">
        <v>113</v>
      </c>
      <c r="B754" s="124" t="s">
        <v>110</v>
      </c>
      <c r="C754" s="145" t="s">
        <v>727</v>
      </c>
      <c r="D754" s="118">
        <f t="shared" si="115"/>
        <v>1094521.6299999999</v>
      </c>
      <c r="E754" s="118">
        <f t="shared" si="115"/>
        <v>569569.88</v>
      </c>
      <c r="F754" s="119">
        <f t="shared" si="106"/>
        <v>524951.74999999988</v>
      </c>
      <c r="G754" s="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27" customHeight="1" x14ac:dyDescent="0.25">
      <c r="A755" s="123" t="s">
        <v>1164</v>
      </c>
      <c r="B755" s="124" t="s">
        <v>110</v>
      </c>
      <c r="C755" s="145" t="s">
        <v>728</v>
      </c>
      <c r="D755" s="118">
        <f t="shared" si="115"/>
        <v>1094521.6299999999</v>
      </c>
      <c r="E755" s="118">
        <f t="shared" si="115"/>
        <v>569569.88</v>
      </c>
      <c r="F755" s="119">
        <f t="shared" si="106"/>
        <v>524951.74999999988</v>
      </c>
      <c r="G755" s="4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x14ac:dyDescent="0.25">
      <c r="A756" s="123" t="s">
        <v>1285</v>
      </c>
      <c r="B756" s="124" t="s">
        <v>110</v>
      </c>
      <c r="C756" s="145" t="s">
        <v>729</v>
      </c>
      <c r="D756" s="118">
        <v>1094521.6299999999</v>
      </c>
      <c r="E756" s="125">
        <v>569569.88</v>
      </c>
      <c r="F756" s="119">
        <f t="shared" si="106"/>
        <v>524951.74999999988</v>
      </c>
      <c r="G756" s="4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x14ac:dyDescent="0.25">
      <c r="A757" s="123" t="s">
        <v>156</v>
      </c>
      <c r="B757" s="124" t="s">
        <v>110</v>
      </c>
      <c r="C757" s="145" t="s">
        <v>730</v>
      </c>
      <c r="D757" s="118">
        <f>D758+D761</f>
        <v>7669151.4699999997</v>
      </c>
      <c r="E757" s="118">
        <f>E758+E761</f>
        <v>2220520.2200000002</v>
      </c>
      <c r="F757" s="119">
        <f t="shared" si="106"/>
        <v>5448631.25</v>
      </c>
      <c r="G757" s="4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26.25" customHeight="1" x14ac:dyDescent="0.25">
      <c r="A758" s="123" t="s">
        <v>113</v>
      </c>
      <c r="B758" s="124" t="s">
        <v>110</v>
      </c>
      <c r="C758" s="145" t="s">
        <v>731</v>
      </c>
      <c r="D758" s="118">
        <f t="shared" ref="D758:E759" si="116">D759</f>
        <v>7599151.4699999997</v>
      </c>
      <c r="E758" s="118">
        <f t="shared" si="116"/>
        <v>2215208.2400000002</v>
      </c>
      <c r="F758" s="119">
        <f t="shared" si="106"/>
        <v>5383943.2299999995</v>
      </c>
      <c r="G758" s="4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27.75" customHeight="1" x14ac:dyDescent="0.25">
      <c r="A759" s="123" t="s">
        <v>1164</v>
      </c>
      <c r="B759" s="124" t="s">
        <v>110</v>
      </c>
      <c r="C759" s="145" t="s">
        <v>732</v>
      </c>
      <c r="D759" s="118">
        <f t="shared" si="116"/>
        <v>7599151.4699999997</v>
      </c>
      <c r="E759" s="118">
        <f t="shared" si="116"/>
        <v>2215208.2400000002</v>
      </c>
      <c r="F759" s="119">
        <f t="shared" si="106"/>
        <v>5383943.2299999995</v>
      </c>
      <c r="G759" s="4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7.25" customHeight="1" x14ac:dyDescent="0.25">
      <c r="A760" s="123" t="s">
        <v>1285</v>
      </c>
      <c r="B760" s="124" t="s">
        <v>110</v>
      </c>
      <c r="C760" s="145" t="s">
        <v>733</v>
      </c>
      <c r="D760" s="118">
        <v>7599151.4699999997</v>
      </c>
      <c r="E760" s="125">
        <v>2215208.2400000002</v>
      </c>
      <c r="F760" s="119">
        <f t="shared" si="106"/>
        <v>5383943.2299999995</v>
      </c>
      <c r="G760" s="4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x14ac:dyDescent="0.25">
      <c r="A761" s="123" t="s">
        <v>120</v>
      </c>
      <c r="B761" s="124" t="s">
        <v>110</v>
      </c>
      <c r="C761" s="145" t="s">
        <v>1524</v>
      </c>
      <c r="D761" s="118">
        <f>D762</f>
        <v>70000</v>
      </c>
      <c r="E761" s="118">
        <f>E762</f>
        <v>5311.98</v>
      </c>
      <c r="F761" s="119">
        <f t="shared" si="106"/>
        <v>64688.020000000004</v>
      </c>
      <c r="G761" s="4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x14ac:dyDescent="0.25">
      <c r="A762" s="123" t="s">
        <v>121</v>
      </c>
      <c r="B762" s="124" t="s">
        <v>110</v>
      </c>
      <c r="C762" s="145" t="s">
        <v>1525</v>
      </c>
      <c r="D762" s="118">
        <f>D763</f>
        <v>70000</v>
      </c>
      <c r="E762" s="118">
        <f>E763</f>
        <v>5311.98</v>
      </c>
      <c r="F762" s="119">
        <f t="shared" si="106"/>
        <v>64688.020000000004</v>
      </c>
      <c r="G762" s="4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22.5" x14ac:dyDescent="0.25">
      <c r="A763" s="50" t="s">
        <v>1531</v>
      </c>
      <c r="B763" s="124" t="s">
        <v>110</v>
      </c>
      <c r="C763" s="145" t="s">
        <v>1526</v>
      </c>
      <c r="D763" s="118">
        <v>70000</v>
      </c>
      <c r="E763" s="125">
        <v>5311.98</v>
      </c>
      <c r="F763" s="119">
        <f t="shared" si="106"/>
        <v>64688.020000000004</v>
      </c>
      <c r="G763" s="4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s="4" customFormat="1" ht="24.75" customHeight="1" x14ac:dyDescent="0.25">
      <c r="A764" s="123" t="s">
        <v>618</v>
      </c>
      <c r="B764" s="124" t="s">
        <v>110</v>
      </c>
      <c r="C764" s="145" t="s">
        <v>734</v>
      </c>
      <c r="D764" s="118">
        <f t="shared" ref="D764:E770" si="117">D765</f>
        <v>426600</v>
      </c>
      <c r="E764" s="118">
        <f t="shared" si="117"/>
        <v>0</v>
      </c>
      <c r="F764" s="119">
        <f t="shared" si="106"/>
        <v>426600</v>
      </c>
    </row>
    <row r="765" spans="1:44" s="4" customFormat="1" x14ac:dyDescent="0.25">
      <c r="A765" s="123" t="s">
        <v>157</v>
      </c>
      <c r="B765" s="124" t="s">
        <v>110</v>
      </c>
      <c r="C765" s="145" t="s">
        <v>735</v>
      </c>
      <c r="D765" s="118">
        <f>D769+D766</f>
        <v>426600</v>
      </c>
      <c r="E765" s="118">
        <f>E769</f>
        <v>0</v>
      </c>
      <c r="F765" s="119">
        <f t="shared" si="106"/>
        <v>426600</v>
      </c>
    </row>
    <row r="766" spans="1:44" s="115" customFormat="1" ht="23.25" hidden="1" x14ac:dyDescent="0.25">
      <c r="A766" s="208" t="s">
        <v>113</v>
      </c>
      <c r="B766" s="209" t="s">
        <v>110</v>
      </c>
      <c r="C766" s="229" t="s">
        <v>1216</v>
      </c>
      <c r="D766" s="230">
        <f t="shared" ref="D766:E767" si="118">D767</f>
        <v>0</v>
      </c>
      <c r="E766" s="230">
        <f t="shared" si="118"/>
        <v>0</v>
      </c>
      <c r="F766" s="233" t="str">
        <f t="shared" si="106"/>
        <v>-</v>
      </c>
    </row>
    <row r="767" spans="1:44" s="115" customFormat="1" ht="23.25" hidden="1" x14ac:dyDescent="0.25">
      <c r="A767" s="208" t="s">
        <v>358</v>
      </c>
      <c r="B767" s="209" t="s">
        <v>110</v>
      </c>
      <c r="C767" s="229" t="s">
        <v>1216</v>
      </c>
      <c r="D767" s="230">
        <f t="shared" si="118"/>
        <v>0</v>
      </c>
      <c r="E767" s="230">
        <f t="shared" si="118"/>
        <v>0</v>
      </c>
      <c r="F767" s="233" t="str">
        <f t="shared" si="106"/>
        <v>-</v>
      </c>
    </row>
    <row r="768" spans="1:44" s="115" customFormat="1" ht="34.5" hidden="1" x14ac:dyDescent="0.25">
      <c r="A768" s="208" t="s">
        <v>114</v>
      </c>
      <c r="B768" s="209" t="s">
        <v>110</v>
      </c>
      <c r="C768" s="229" t="s">
        <v>1217</v>
      </c>
      <c r="D768" s="230">
        <v>0</v>
      </c>
      <c r="E768" s="231">
        <v>0</v>
      </c>
      <c r="F768" s="233" t="str">
        <f t="shared" si="106"/>
        <v>-</v>
      </c>
    </row>
    <row r="769" spans="1:44" s="4" customFormat="1" ht="34.5" x14ac:dyDescent="0.25">
      <c r="A769" s="123" t="s">
        <v>142</v>
      </c>
      <c r="B769" s="124" t="s">
        <v>110</v>
      </c>
      <c r="C769" s="145" t="s">
        <v>736</v>
      </c>
      <c r="D769" s="118">
        <f t="shared" si="117"/>
        <v>426600</v>
      </c>
      <c r="E769" s="118">
        <f t="shared" si="117"/>
        <v>0</v>
      </c>
      <c r="F769" s="119">
        <f t="shared" si="106"/>
        <v>426600</v>
      </c>
    </row>
    <row r="770" spans="1:44" s="4" customFormat="1" x14ac:dyDescent="0.25">
      <c r="A770" s="123" t="s">
        <v>143</v>
      </c>
      <c r="B770" s="124" t="s">
        <v>110</v>
      </c>
      <c r="C770" s="145" t="s">
        <v>737</v>
      </c>
      <c r="D770" s="118">
        <f t="shared" si="117"/>
        <v>426600</v>
      </c>
      <c r="E770" s="118">
        <f t="shared" si="117"/>
        <v>0</v>
      </c>
      <c r="F770" s="119">
        <f t="shared" si="106"/>
        <v>426600</v>
      </c>
    </row>
    <row r="771" spans="1:44" s="4" customFormat="1" ht="34.5" x14ac:dyDescent="0.25">
      <c r="A771" s="123" t="s">
        <v>144</v>
      </c>
      <c r="B771" s="124" t="s">
        <v>110</v>
      </c>
      <c r="C771" s="145" t="s">
        <v>738</v>
      </c>
      <c r="D771" s="118">
        <v>426600</v>
      </c>
      <c r="E771" s="125">
        <v>0</v>
      </c>
      <c r="F771" s="119">
        <f t="shared" si="106"/>
        <v>426600</v>
      </c>
    </row>
    <row r="772" spans="1:44" s="122" customFormat="1" ht="45.75" x14ac:dyDescent="0.25">
      <c r="A772" s="120" t="s">
        <v>1386</v>
      </c>
      <c r="B772" s="121" t="s">
        <v>110</v>
      </c>
      <c r="C772" s="143" t="s">
        <v>984</v>
      </c>
      <c r="D772" s="116">
        <f>D777+D773+D781+D785+D789</f>
        <v>1294081.5</v>
      </c>
      <c r="E772" s="116">
        <f>E777+E773+E781+E785+E789</f>
        <v>0</v>
      </c>
      <c r="F772" s="117">
        <f t="shared" si="106"/>
        <v>1294081.5</v>
      </c>
    </row>
    <row r="773" spans="1:44" ht="73.5" hidden="1" customHeight="1" x14ac:dyDescent="0.25">
      <c r="A773" s="333" t="s">
        <v>1042</v>
      </c>
      <c r="B773" s="326" t="s">
        <v>110</v>
      </c>
      <c r="C773" s="327" t="s">
        <v>1057</v>
      </c>
      <c r="D773" s="328">
        <f t="shared" ref="D773:E775" si="119">D774</f>
        <v>0</v>
      </c>
      <c r="E773" s="328">
        <f t="shared" si="119"/>
        <v>0</v>
      </c>
      <c r="F773" s="329" t="str">
        <f t="shared" si="106"/>
        <v>-</v>
      </c>
      <c r="G773" s="4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23.25" hidden="1" x14ac:dyDescent="0.25">
      <c r="A774" s="325" t="s">
        <v>113</v>
      </c>
      <c r="B774" s="326" t="s">
        <v>110</v>
      </c>
      <c r="C774" s="327" t="s">
        <v>1263</v>
      </c>
      <c r="D774" s="328">
        <f t="shared" si="119"/>
        <v>0</v>
      </c>
      <c r="E774" s="328">
        <f t="shared" si="119"/>
        <v>0</v>
      </c>
      <c r="F774" s="329" t="str">
        <f t="shared" si="106"/>
        <v>-</v>
      </c>
      <c r="G774" s="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34.5" hidden="1" x14ac:dyDescent="0.25">
      <c r="A775" s="325" t="s">
        <v>1164</v>
      </c>
      <c r="B775" s="326" t="s">
        <v>110</v>
      </c>
      <c r="C775" s="327" t="s">
        <v>1262</v>
      </c>
      <c r="D775" s="328">
        <f t="shared" si="119"/>
        <v>0</v>
      </c>
      <c r="E775" s="328">
        <f t="shared" si="119"/>
        <v>0</v>
      </c>
      <c r="F775" s="329" t="str">
        <f t="shared" si="106"/>
        <v>-</v>
      </c>
      <c r="G775" s="4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idden="1" x14ac:dyDescent="0.25">
      <c r="A776" s="325" t="s">
        <v>1285</v>
      </c>
      <c r="B776" s="326" t="s">
        <v>110</v>
      </c>
      <c r="C776" s="327" t="s">
        <v>1261</v>
      </c>
      <c r="D776" s="328">
        <v>0</v>
      </c>
      <c r="E776" s="330">
        <v>0</v>
      </c>
      <c r="F776" s="329" t="str">
        <f t="shared" si="106"/>
        <v>-</v>
      </c>
      <c r="G776" s="4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7.25" customHeight="1" x14ac:dyDescent="0.25">
      <c r="A777" s="126" t="s">
        <v>1389</v>
      </c>
      <c r="B777" s="124" t="s">
        <v>110</v>
      </c>
      <c r="C777" s="145" t="s">
        <v>1058</v>
      </c>
      <c r="D777" s="118">
        <f t="shared" ref="D777:E779" si="120">D778</f>
        <v>121479.6</v>
      </c>
      <c r="E777" s="118">
        <f t="shared" si="120"/>
        <v>0</v>
      </c>
      <c r="F777" s="119">
        <f t="shared" si="106"/>
        <v>121479.6</v>
      </c>
      <c r="G777" s="4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23.25" x14ac:dyDescent="0.25">
      <c r="A778" s="123" t="s">
        <v>113</v>
      </c>
      <c r="B778" s="124" t="s">
        <v>110</v>
      </c>
      <c r="C778" s="145" t="s">
        <v>1059</v>
      </c>
      <c r="D778" s="118">
        <f t="shared" si="120"/>
        <v>121479.6</v>
      </c>
      <c r="E778" s="118">
        <f t="shared" si="120"/>
        <v>0</v>
      </c>
      <c r="F778" s="119">
        <f t="shared" si="106"/>
        <v>121479.6</v>
      </c>
      <c r="G778" s="4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22.5" customHeight="1" x14ac:dyDescent="0.25">
      <c r="A779" s="123" t="s">
        <v>358</v>
      </c>
      <c r="B779" s="124" t="s">
        <v>110</v>
      </c>
      <c r="C779" s="145" t="s">
        <v>1060</v>
      </c>
      <c r="D779" s="118">
        <f t="shared" si="120"/>
        <v>121479.6</v>
      </c>
      <c r="E779" s="118">
        <f t="shared" si="120"/>
        <v>0</v>
      </c>
      <c r="F779" s="119">
        <f t="shared" si="106"/>
        <v>121479.6</v>
      </c>
      <c r="G779" s="4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:44" x14ac:dyDescent="0.25">
      <c r="A780" s="123" t="s">
        <v>1285</v>
      </c>
      <c r="B780" s="124" t="s">
        <v>110</v>
      </c>
      <c r="C780" s="145" t="s">
        <v>985</v>
      </c>
      <c r="D780" s="118">
        <v>121479.6</v>
      </c>
      <c r="E780" s="125">
        <v>0</v>
      </c>
      <c r="F780" s="119">
        <f t="shared" si="106"/>
        <v>121479.6</v>
      </c>
      <c r="G780" s="4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s="115" customFormat="1" ht="61.5" hidden="1" customHeight="1" x14ac:dyDescent="0.25">
      <c r="A781" s="447" t="s">
        <v>1395</v>
      </c>
      <c r="B781" s="209" t="s">
        <v>110</v>
      </c>
      <c r="C781" s="229" t="s">
        <v>1312</v>
      </c>
      <c r="D781" s="230">
        <f t="shared" ref="D781:E791" si="121">D782</f>
        <v>0</v>
      </c>
      <c r="E781" s="230">
        <f t="shared" si="121"/>
        <v>0</v>
      </c>
      <c r="F781" s="233" t="str">
        <f t="shared" si="106"/>
        <v>-</v>
      </c>
    </row>
    <row r="782" spans="1:44" s="115" customFormat="1" ht="23.25" hidden="1" x14ac:dyDescent="0.25">
      <c r="A782" s="208" t="s">
        <v>113</v>
      </c>
      <c r="B782" s="209" t="s">
        <v>110</v>
      </c>
      <c r="C782" s="229" t="s">
        <v>1311</v>
      </c>
      <c r="D782" s="230">
        <f t="shared" si="121"/>
        <v>0</v>
      </c>
      <c r="E782" s="230">
        <f t="shared" si="121"/>
        <v>0</v>
      </c>
      <c r="F782" s="233" t="str">
        <f t="shared" si="106"/>
        <v>-</v>
      </c>
    </row>
    <row r="783" spans="1:44" s="115" customFormat="1" ht="25.5" hidden="1" customHeight="1" x14ac:dyDescent="0.25">
      <c r="A783" s="208" t="s">
        <v>1164</v>
      </c>
      <c r="B783" s="209" t="s">
        <v>110</v>
      </c>
      <c r="C783" s="229" t="s">
        <v>1310</v>
      </c>
      <c r="D783" s="230">
        <f t="shared" si="121"/>
        <v>0</v>
      </c>
      <c r="E783" s="230">
        <f t="shared" si="121"/>
        <v>0</v>
      </c>
      <c r="F783" s="233" t="str">
        <f t="shared" si="106"/>
        <v>-</v>
      </c>
    </row>
    <row r="784" spans="1:44" s="115" customFormat="1" hidden="1" x14ac:dyDescent="0.25">
      <c r="A784" s="208" t="s">
        <v>1285</v>
      </c>
      <c r="B784" s="209" t="s">
        <v>110</v>
      </c>
      <c r="C784" s="229" t="s">
        <v>1309</v>
      </c>
      <c r="D784" s="230">
        <v>0</v>
      </c>
      <c r="E784" s="231">
        <v>0</v>
      </c>
      <c r="F784" s="233" t="str">
        <f t="shared" si="106"/>
        <v>-</v>
      </c>
    </row>
    <row r="785" spans="1:6" s="4" customFormat="1" ht="76.5" customHeight="1" x14ac:dyDescent="0.25">
      <c r="A785" s="161" t="s">
        <v>1463</v>
      </c>
      <c r="B785" s="124" t="s">
        <v>110</v>
      </c>
      <c r="C785" s="145" t="s">
        <v>1459</v>
      </c>
      <c r="D785" s="118">
        <f t="shared" si="121"/>
        <v>909444</v>
      </c>
      <c r="E785" s="118">
        <f t="shared" si="121"/>
        <v>0</v>
      </c>
      <c r="F785" s="119">
        <f t="shared" si="106"/>
        <v>909444</v>
      </c>
    </row>
    <row r="786" spans="1:6" s="4" customFormat="1" ht="23.25" x14ac:dyDescent="0.25">
      <c r="A786" s="123" t="s">
        <v>113</v>
      </c>
      <c r="B786" s="124" t="s">
        <v>110</v>
      </c>
      <c r="C786" s="145" t="s">
        <v>1460</v>
      </c>
      <c r="D786" s="118">
        <f t="shared" si="121"/>
        <v>909444</v>
      </c>
      <c r="E786" s="118">
        <f t="shared" si="121"/>
        <v>0</v>
      </c>
      <c r="F786" s="119">
        <f t="shared" si="106"/>
        <v>909444</v>
      </c>
    </row>
    <row r="787" spans="1:6" s="4" customFormat="1" ht="25.5" customHeight="1" x14ac:dyDescent="0.25">
      <c r="A787" s="123" t="s">
        <v>1164</v>
      </c>
      <c r="B787" s="124" t="s">
        <v>110</v>
      </c>
      <c r="C787" s="145" t="s">
        <v>1461</v>
      </c>
      <c r="D787" s="118">
        <f t="shared" si="121"/>
        <v>909444</v>
      </c>
      <c r="E787" s="118">
        <f t="shared" si="121"/>
        <v>0</v>
      </c>
      <c r="F787" s="119">
        <f t="shared" si="106"/>
        <v>909444</v>
      </c>
    </row>
    <row r="788" spans="1:6" s="4" customFormat="1" x14ac:dyDescent="0.25">
      <c r="A788" s="123" t="s">
        <v>1285</v>
      </c>
      <c r="B788" s="124" t="s">
        <v>110</v>
      </c>
      <c r="C788" s="145" t="s">
        <v>1462</v>
      </c>
      <c r="D788" s="118">
        <v>909444</v>
      </c>
      <c r="E788" s="125">
        <v>0</v>
      </c>
      <c r="F788" s="119">
        <f t="shared" si="106"/>
        <v>909444</v>
      </c>
    </row>
    <row r="789" spans="1:6" s="4" customFormat="1" ht="76.5" customHeight="1" x14ac:dyDescent="0.25">
      <c r="A789" s="161" t="s">
        <v>1463</v>
      </c>
      <c r="B789" s="124" t="s">
        <v>110</v>
      </c>
      <c r="C789" s="145" t="s">
        <v>1530</v>
      </c>
      <c r="D789" s="118">
        <f t="shared" si="121"/>
        <v>263157.90000000002</v>
      </c>
      <c r="E789" s="118">
        <f t="shared" si="121"/>
        <v>0</v>
      </c>
      <c r="F789" s="119">
        <f t="shared" si="106"/>
        <v>263157.90000000002</v>
      </c>
    </row>
    <row r="790" spans="1:6" s="4" customFormat="1" ht="23.25" x14ac:dyDescent="0.25">
      <c r="A790" s="123" t="s">
        <v>113</v>
      </c>
      <c r="B790" s="124" t="s">
        <v>110</v>
      </c>
      <c r="C790" s="145" t="s">
        <v>1529</v>
      </c>
      <c r="D790" s="118">
        <f t="shared" si="121"/>
        <v>263157.90000000002</v>
      </c>
      <c r="E790" s="118">
        <f t="shared" si="121"/>
        <v>0</v>
      </c>
      <c r="F790" s="119">
        <f t="shared" si="106"/>
        <v>263157.90000000002</v>
      </c>
    </row>
    <row r="791" spans="1:6" s="4" customFormat="1" ht="25.5" customHeight="1" x14ac:dyDescent="0.25">
      <c r="A791" s="123" t="s">
        <v>1164</v>
      </c>
      <c r="B791" s="124" t="s">
        <v>110</v>
      </c>
      <c r="C791" s="145" t="s">
        <v>1528</v>
      </c>
      <c r="D791" s="118">
        <f t="shared" si="121"/>
        <v>263157.90000000002</v>
      </c>
      <c r="E791" s="118">
        <f t="shared" si="121"/>
        <v>0</v>
      </c>
      <c r="F791" s="119">
        <f t="shared" si="106"/>
        <v>263157.90000000002</v>
      </c>
    </row>
    <row r="792" spans="1:6" s="4" customFormat="1" x14ac:dyDescent="0.25">
      <c r="A792" s="123" t="s">
        <v>1285</v>
      </c>
      <c r="B792" s="124" t="s">
        <v>110</v>
      </c>
      <c r="C792" s="145" t="s">
        <v>1527</v>
      </c>
      <c r="D792" s="118">
        <v>263157.90000000002</v>
      </c>
      <c r="E792" s="125">
        <v>0</v>
      </c>
      <c r="F792" s="119">
        <f t="shared" si="106"/>
        <v>263157.90000000002</v>
      </c>
    </row>
    <row r="793" spans="1:6" s="122" customFormat="1" ht="26.25" customHeight="1" x14ac:dyDescent="0.25">
      <c r="A793" s="120" t="s">
        <v>1289</v>
      </c>
      <c r="B793" s="121" t="s">
        <v>110</v>
      </c>
      <c r="C793" s="143" t="s">
        <v>1115</v>
      </c>
      <c r="D793" s="116">
        <f>D794+D799</f>
        <v>11243700</v>
      </c>
      <c r="E793" s="116">
        <f>E794+E799</f>
        <v>0</v>
      </c>
      <c r="F793" s="117">
        <f t="shared" si="106"/>
        <v>11243700</v>
      </c>
    </row>
    <row r="794" spans="1:6" s="193" customFormat="1" x14ac:dyDescent="0.25">
      <c r="A794" s="120" t="s">
        <v>112</v>
      </c>
      <c r="B794" s="121" t="s">
        <v>110</v>
      </c>
      <c r="C794" s="143" t="s">
        <v>1171</v>
      </c>
      <c r="D794" s="116">
        <f>D795</f>
        <v>220519</v>
      </c>
      <c r="E794" s="116">
        <f>E795</f>
        <v>0</v>
      </c>
      <c r="F794" s="117">
        <f t="shared" si="106"/>
        <v>220519</v>
      </c>
    </row>
    <row r="795" spans="1:6" s="194" customFormat="1" x14ac:dyDescent="0.25">
      <c r="A795" s="123" t="s">
        <v>156</v>
      </c>
      <c r="B795" s="124" t="s">
        <v>110</v>
      </c>
      <c r="C795" s="145" t="s">
        <v>1172</v>
      </c>
      <c r="D795" s="118">
        <f t="shared" ref="D795:E797" si="122">D796</f>
        <v>220519</v>
      </c>
      <c r="E795" s="118">
        <f t="shared" si="122"/>
        <v>0</v>
      </c>
      <c r="F795" s="119">
        <f t="shared" si="106"/>
        <v>220519</v>
      </c>
    </row>
    <row r="796" spans="1:6" s="194" customFormat="1" ht="26.25" customHeight="1" x14ac:dyDescent="0.25">
      <c r="A796" s="123" t="s">
        <v>113</v>
      </c>
      <c r="B796" s="124" t="s">
        <v>110</v>
      </c>
      <c r="C796" s="145" t="s">
        <v>1173</v>
      </c>
      <c r="D796" s="118">
        <f t="shared" si="122"/>
        <v>220519</v>
      </c>
      <c r="E796" s="118">
        <f t="shared" si="122"/>
        <v>0</v>
      </c>
      <c r="F796" s="119">
        <f t="shared" si="106"/>
        <v>220519</v>
      </c>
    </row>
    <row r="797" spans="1:6" s="194" customFormat="1" ht="39.75" customHeight="1" x14ac:dyDescent="0.25">
      <c r="A797" s="123" t="s">
        <v>1164</v>
      </c>
      <c r="B797" s="124" t="s">
        <v>110</v>
      </c>
      <c r="C797" s="145" t="s">
        <v>1174</v>
      </c>
      <c r="D797" s="118">
        <f t="shared" si="122"/>
        <v>220519</v>
      </c>
      <c r="E797" s="118">
        <f t="shared" si="122"/>
        <v>0</v>
      </c>
      <c r="F797" s="119">
        <f t="shared" si="106"/>
        <v>220519</v>
      </c>
    </row>
    <row r="798" spans="1:6" s="194" customFormat="1" ht="15" customHeight="1" x14ac:dyDescent="0.25">
      <c r="A798" s="123" t="s">
        <v>1285</v>
      </c>
      <c r="B798" s="124" t="s">
        <v>110</v>
      </c>
      <c r="C798" s="145" t="s">
        <v>1175</v>
      </c>
      <c r="D798" s="118">
        <v>220519</v>
      </c>
      <c r="E798" s="125">
        <v>0</v>
      </c>
      <c r="F798" s="119">
        <f t="shared" si="106"/>
        <v>220519</v>
      </c>
    </row>
    <row r="799" spans="1:6" s="122" customFormat="1" ht="45.75" x14ac:dyDescent="0.25">
      <c r="A799" s="120" t="s">
        <v>1386</v>
      </c>
      <c r="B799" s="121" t="s">
        <v>110</v>
      </c>
      <c r="C799" s="143" t="s">
        <v>1559</v>
      </c>
      <c r="D799" s="116">
        <f>D800</f>
        <v>11023181</v>
      </c>
      <c r="E799" s="116">
        <f>E800</f>
        <v>0</v>
      </c>
      <c r="F799" s="117">
        <f t="shared" si="106"/>
        <v>11023181</v>
      </c>
    </row>
    <row r="800" spans="1:6" s="4" customFormat="1" ht="33" customHeight="1" x14ac:dyDescent="0.25">
      <c r="A800" s="126" t="s">
        <v>1564</v>
      </c>
      <c r="B800" s="124" t="s">
        <v>110</v>
      </c>
      <c r="C800" s="145" t="s">
        <v>1560</v>
      </c>
      <c r="D800" s="118">
        <f t="shared" ref="D800:E802" si="123">D801</f>
        <v>11023181</v>
      </c>
      <c r="E800" s="118">
        <f t="shared" si="123"/>
        <v>0</v>
      </c>
      <c r="F800" s="119">
        <f t="shared" si="106"/>
        <v>11023181</v>
      </c>
    </row>
    <row r="801" spans="1:7" s="4" customFormat="1" ht="23.25" x14ac:dyDescent="0.25">
      <c r="A801" s="123" t="s">
        <v>113</v>
      </c>
      <c r="B801" s="124" t="s">
        <v>110</v>
      </c>
      <c r="C801" s="145" t="s">
        <v>1561</v>
      </c>
      <c r="D801" s="118">
        <f t="shared" si="123"/>
        <v>11023181</v>
      </c>
      <c r="E801" s="118">
        <f t="shared" si="123"/>
        <v>0</v>
      </c>
      <c r="F801" s="119">
        <f t="shared" si="106"/>
        <v>11023181</v>
      </c>
    </row>
    <row r="802" spans="1:7" s="4" customFormat="1" ht="28.5" customHeight="1" x14ac:dyDescent="0.25">
      <c r="A802" s="123" t="s">
        <v>1164</v>
      </c>
      <c r="B802" s="124" t="s">
        <v>110</v>
      </c>
      <c r="C802" s="145" t="s">
        <v>1562</v>
      </c>
      <c r="D802" s="118">
        <f t="shared" si="123"/>
        <v>11023181</v>
      </c>
      <c r="E802" s="118">
        <f t="shared" si="123"/>
        <v>0</v>
      </c>
      <c r="F802" s="119">
        <f t="shared" si="106"/>
        <v>11023181</v>
      </c>
    </row>
    <row r="803" spans="1:7" s="4" customFormat="1" ht="28.5" customHeight="1" x14ac:dyDescent="0.25">
      <c r="A803" s="123" t="s">
        <v>114</v>
      </c>
      <c r="B803" s="124" t="s">
        <v>110</v>
      </c>
      <c r="C803" s="145" t="s">
        <v>1563</v>
      </c>
      <c r="D803" s="118">
        <v>11023181</v>
      </c>
      <c r="E803" s="125">
        <v>0</v>
      </c>
      <c r="F803" s="119">
        <f t="shared" si="106"/>
        <v>11023181</v>
      </c>
      <c r="G803" s="4">
        <f>6.82+14.02+46.16</f>
        <v>67</v>
      </c>
    </row>
    <row r="804" spans="1:7" s="122" customFormat="1" ht="22.5" x14ac:dyDescent="0.25">
      <c r="A804" s="126" t="s">
        <v>1430</v>
      </c>
      <c r="B804" s="121" t="s">
        <v>110</v>
      </c>
      <c r="C804" s="143" t="s">
        <v>1429</v>
      </c>
      <c r="D804" s="116">
        <f>D805</f>
        <v>0</v>
      </c>
      <c r="E804" s="116">
        <f>E805</f>
        <v>0</v>
      </c>
      <c r="F804" s="117" t="str">
        <f t="shared" si="106"/>
        <v>-</v>
      </c>
    </row>
    <row r="805" spans="1:7" s="186" customFormat="1" ht="33" hidden="1" customHeight="1" x14ac:dyDescent="0.25">
      <c r="A805" s="487" t="s">
        <v>1431</v>
      </c>
      <c r="B805" s="196" t="s">
        <v>110</v>
      </c>
      <c r="C805" s="220" t="s">
        <v>1403</v>
      </c>
      <c r="D805" s="221">
        <f t="shared" ref="D805:E807" si="124">D806</f>
        <v>0</v>
      </c>
      <c r="E805" s="221">
        <f t="shared" si="124"/>
        <v>0</v>
      </c>
      <c r="F805" s="119" t="str">
        <f t="shared" si="106"/>
        <v>-</v>
      </c>
      <c r="G805" s="4"/>
    </row>
    <row r="806" spans="1:7" s="186" customFormat="1" ht="23.25" hidden="1" x14ac:dyDescent="0.25">
      <c r="A806" s="187" t="s">
        <v>113</v>
      </c>
      <c r="B806" s="196" t="s">
        <v>110</v>
      </c>
      <c r="C806" s="220" t="s">
        <v>1402</v>
      </c>
      <c r="D806" s="221">
        <f t="shared" si="124"/>
        <v>0</v>
      </c>
      <c r="E806" s="221">
        <f t="shared" si="124"/>
        <v>0</v>
      </c>
      <c r="F806" s="119" t="str">
        <f t="shared" si="106"/>
        <v>-</v>
      </c>
      <c r="G806" s="4"/>
    </row>
    <row r="807" spans="1:7" s="186" customFormat="1" ht="23.25" hidden="1" x14ac:dyDescent="0.25">
      <c r="A807" s="187" t="s">
        <v>358</v>
      </c>
      <c r="B807" s="196" t="s">
        <v>110</v>
      </c>
      <c r="C807" s="220" t="s">
        <v>1401</v>
      </c>
      <c r="D807" s="221">
        <f t="shared" si="124"/>
        <v>0</v>
      </c>
      <c r="E807" s="221">
        <f t="shared" si="124"/>
        <v>0</v>
      </c>
      <c r="F807" s="119" t="str">
        <f t="shared" si="106"/>
        <v>-</v>
      </c>
      <c r="G807" s="4"/>
    </row>
    <row r="808" spans="1:7" s="186" customFormat="1" ht="26.25" hidden="1" customHeight="1" x14ac:dyDescent="0.25">
      <c r="A808" s="187" t="s">
        <v>114</v>
      </c>
      <c r="B808" s="196" t="s">
        <v>110</v>
      </c>
      <c r="C808" s="220" t="s">
        <v>1400</v>
      </c>
      <c r="D808" s="221">
        <v>0</v>
      </c>
      <c r="E808" s="223">
        <v>0</v>
      </c>
      <c r="F808" s="119" t="str">
        <f t="shared" si="106"/>
        <v>-</v>
      </c>
      <c r="G808" s="4"/>
    </row>
    <row r="809" spans="1:7" s="193" customFormat="1" ht="31.5" hidden="1" customHeight="1" x14ac:dyDescent="0.25">
      <c r="A809" s="320" t="s">
        <v>1117</v>
      </c>
      <c r="B809" s="321" t="s">
        <v>110</v>
      </c>
      <c r="C809" s="322" t="s">
        <v>1116</v>
      </c>
      <c r="D809" s="323">
        <f>D815+D820+D810</f>
        <v>0</v>
      </c>
      <c r="E809" s="323">
        <f>E815+E820+E810</f>
        <v>0</v>
      </c>
      <c r="F809" s="324" t="str">
        <f t="shared" si="106"/>
        <v>-</v>
      </c>
    </row>
    <row r="810" spans="1:7" s="193" customFormat="1" hidden="1" x14ac:dyDescent="0.25">
      <c r="A810" s="320" t="s">
        <v>112</v>
      </c>
      <c r="B810" s="321" t="s">
        <v>110</v>
      </c>
      <c r="C810" s="322" t="s">
        <v>1176</v>
      </c>
      <c r="D810" s="323">
        <f>D811</f>
        <v>0</v>
      </c>
      <c r="E810" s="323">
        <f>E811</f>
        <v>0</v>
      </c>
      <c r="F810" s="324" t="str">
        <f t="shared" si="106"/>
        <v>-</v>
      </c>
    </row>
    <row r="811" spans="1:7" s="194" customFormat="1" ht="33.75" hidden="1" customHeight="1" x14ac:dyDescent="0.25">
      <c r="A811" s="325" t="s">
        <v>156</v>
      </c>
      <c r="B811" s="326" t="s">
        <v>110</v>
      </c>
      <c r="C811" s="327" t="s">
        <v>1177</v>
      </c>
      <c r="D811" s="328">
        <f t="shared" ref="D811:E813" si="125">D812</f>
        <v>0</v>
      </c>
      <c r="E811" s="328">
        <f t="shared" si="125"/>
        <v>0</v>
      </c>
      <c r="F811" s="329" t="str">
        <f t="shared" si="106"/>
        <v>-</v>
      </c>
    </row>
    <row r="812" spans="1:7" s="194" customFormat="1" ht="26.25" hidden="1" customHeight="1" x14ac:dyDescent="0.25">
      <c r="A812" s="325" t="s">
        <v>113</v>
      </c>
      <c r="B812" s="326" t="s">
        <v>110</v>
      </c>
      <c r="C812" s="327" t="s">
        <v>1178</v>
      </c>
      <c r="D812" s="328">
        <f t="shared" si="125"/>
        <v>0</v>
      </c>
      <c r="E812" s="328">
        <f t="shared" si="125"/>
        <v>0</v>
      </c>
      <c r="F812" s="329" t="str">
        <f t="shared" si="106"/>
        <v>-</v>
      </c>
    </row>
    <row r="813" spans="1:7" s="194" customFormat="1" ht="41.25" hidden="1" customHeight="1" x14ac:dyDescent="0.25">
      <c r="A813" s="325" t="s">
        <v>1164</v>
      </c>
      <c r="B813" s="326" t="s">
        <v>110</v>
      </c>
      <c r="C813" s="327" t="s">
        <v>1179</v>
      </c>
      <c r="D813" s="328">
        <f t="shared" si="125"/>
        <v>0</v>
      </c>
      <c r="E813" s="328">
        <f t="shared" si="125"/>
        <v>0</v>
      </c>
      <c r="F813" s="329" t="str">
        <f t="shared" si="106"/>
        <v>-</v>
      </c>
    </row>
    <row r="814" spans="1:7" s="194" customFormat="1" ht="18" hidden="1" customHeight="1" x14ac:dyDescent="0.25">
      <c r="A814" s="325" t="s">
        <v>1285</v>
      </c>
      <c r="B814" s="326" t="s">
        <v>110</v>
      </c>
      <c r="C814" s="327" t="s">
        <v>1180</v>
      </c>
      <c r="D814" s="328">
        <v>0</v>
      </c>
      <c r="E814" s="330">
        <v>0</v>
      </c>
      <c r="F814" s="329" t="str">
        <f t="shared" si="106"/>
        <v>-</v>
      </c>
    </row>
    <row r="815" spans="1:7" s="114" customFormat="1" ht="45.75" hidden="1" x14ac:dyDescent="0.25">
      <c r="A815" s="225" t="s">
        <v>316</v>
      </c>
      <c r="B815" s="226" t="s">
        <v>110</v>
      </c>
      <c r="C815" s="227" t="s">
        <v>1128</v>
      </c>
      <c r="D815" s="228">
        <f>D816</f>
        <v>0</v>
      </c>
      <c r="E815" s="228">
        <f>E816</f>
        <v>0</v>
      </c>
      <c r="F815" s="232" t="str">
        <f t="shared" si="106"/>
        <v>-</v>
      </c>
    </row>
    <row r="816" spans="1:7" s="115" customFormat="1" ht="78" hidden="1" customHeight="1" x14ac:dyDescent="0.25">
      <c r="A816" s="208" t="s">
        <v>1145</v>
      </c>
      <c r="B816" s="209" t="s">
        <v>110</v>
      </c>
      <c r="C816" s="229" t="s">
        <v>1129</v>
      </c>
      <c r="D816" s="230">
        <f t="shared" ref="D816:E818" si="126">D817</f>
        <v>0</v>
      </c>
      <c r="E816" s="230">
        <f t="shared" si="126"/>
        <v>0</v>
      </c>
      <c r="F816" s="233" t="str">
        <f t="shared" si="106"/>
        <v>-</v>
      </c>
    </row>
    <row r="817" spans="1:7" s="115" customFormat="1" ht="31.5" hidden="1" customHeight="1" x14ac:dyDescent="0.25">
      <c r="A817" s="208" t="s">
        <v>113</v>
      </c>
      <c r="B817" s="209" t="s">
        <v>110</v>
      </c>
      <c r="C817" s="229" t="s">
        <v>1130</v>
      </c>
      <c r="D817" s="230">
        <f t="shared" si="126"/>
        <v>0</v>
      </c>
      <c r="E817" s="230">
        <f t="shared" si="126"/>
        <v>0</v>
      </c>
      <c r="F817" s="233" t="str">
        <f t="shared" ref="F817:F880" si="127">IF(OR(D817="-",E817=D817),"-",D817-IF(E817="-",0,E817))</f>
        <v>-</v>
      </c>
    </row>
    <row r="818" spans="1:7" s="115" customFormat="1" ht="23.25" hidden="1" x14ac:dyDescent="0.25">
      <c r="A818" s="208" t="s">
        <v>358</v>
      </c>
      <c r="B818" s="209" t="s">
        <v>110</v>
      </c>
      <c r="C818" s="229" t="s">
        <v>1131</v>
      </c>
      <c r="D818" s="230">
        <f t="shared" si="126"/>
        <v>0</v>
      </c>
      <c r="E818" s="230">
        <f t="shared" si="126"/>
        <v>0</v>
      </c>
      <c r="F818" s="233" t="str">
        <f t="shared" si="127"/>
        <v>-</v>
      </c>
    </row>
    <row r="819" spans="1:7" s="115" customFormat="1" hidden="1" x14ac:dyDescent="0.25">
      <c r="A819" s="208" t="s">
        <v>1285</v>
      </c>
      <c r="B819" s="209" t="s">
        <v>110</v>
      </c>
      <c r="C819" s="229" t="s">
        <v>1132</v>
      </c>
      <c r="D819" s="230">
        <v>0</v>
      </c>
      <c r="E819" s="231">
        <v>0</v>
      </c>
      <c r="F819" s="233" t="str">
        <f t="shared" si="127"/>
        <v>-</v>
      </c>
    </row>
    <row r="820" spans="1:7" s="114" customFormat="1" ht="45" hidden="1" x14ac:dyDescent="0.25">
      <c r="A820" s="379" t="s">
        <v>1143</v>
      </c>
      <c r="B820" s="226" t="s">
        <v>110</v>
      </c>
      <c r="C820" s="227" t="s">
        <v>1133</v>
      </c>
      <c r="D820" s="228">
        <f>D821</f>
        <v>0</v>
      </c>
      <c r="E820" s="228">
        <f>E821</f>
        <v>0</v>
      </c>
      <c r="F820" s="232" t="str">
        <f t="shared" si="127"/>
        <v>-</v>
      </c>
    </row>
    <row r="821" spans="1:7" s="115" customFormat="1" ht="66" hidden="1" customHeight="1" x14ac:dyDescent="0.25">
      <c r="A821" s="379" t="s">
        <v>1144</v>
      </c>
      <c r="B821" s="209" t="s">
        <v>110</v>
      </c>
      <c r="C821" s="229" t="s">
        <v>1134</v>
      </c>
      <c r="D821" s="230">
        <f t="shared" ref="D821:E823" si="128">D822</f>
        <v>0</v>
      </c>
      <c r="E821" s="230">
        <f t="shared" si="128"/>
        <v>0</v>
      </c>
      <c r="F821" s="233" t="str">
        <f t="shared" si="127"/>
        <v>-</v>
      </c>
    </row>
    <row r="822" spans="1:7" s="115" customFormat="1" ht="23.25" hidden="1" x14ac:dyDescent="0.25">
      <c r="A822" s="208" t="s">
        <v>113</v>
      </c>
      <c r="B822" s="209" t="s">
        <v>110</v>
      </c>
      <c r="C822" s="229" t="s">
        <v>1135</v>
      </c>
      <c r="D822" s="230">
        <f t="shared" si="128"/>
        <v>0</v>
      </c>
      <c r="E822" s="230">
        <f t="shared" si="128"/>
        <v>0</v>
      </c>
      <c r="F822" s="233" t="str">
        <f t="shared" si="127"/>
        <v>-</v>
      </c>
    </row>
    <row r="823" spans="1:7" s="115" customFormat="1" ht="23.25" hidden="1" x14ac:dyDescent="0.25">
      <c r="A823" s="208" t="s">
        <v>358</v>
      </c>
      <c r="B823" s="209" t="s">
        <v>110</v>
      </c>
      <c r="C823" s="229" t="s">
        <v>1136</v>
      </c>
      <c r="D823" s="230">
        <f t="shared" si="128"/>
        <v>0</v>
      </c>
      <c r="E823" s="230">
        <f t="shared" si="128"/>
        <v>0</v>
      </c>
      <c r="F823" s="233" t="str">
        <f t="shared" si="127"/>
        <v>-</v>
      </c>
    </row>
    <row r="824" spans="1:7" s="115" customFormat="1" ht="34.5" hidden="1" x14ac:dyDescent="0.25">
      <c r="A824" s="208" t="s">
        <v>114</v>
      </c>
      <c r="B824" s="209" t="s">
        <v>110</v>
      </c>
      <c r="C824" s="229" t="s">
        <v>1137</v>
      </c>
      <c r="D824" s="230">
        <v>0</v>
      </c>
      <c r="E824" s="231">
        <v>0</v>
      </c>
      <c r="F824" s="233" t="str">
        <f t="shared" si="127"/>
        <v>-</v>
      </c>
    </row>
    <row r="825" spans="1:7" s="153" customFormat="1" x14ac:dyDescent="0.25">
      <c r="A825" s="120" t="s">
        <v>739</v>
      </c>
      <c r="B825" s="121" t="s">
        <v>110</v>
      </c>
      <c r="C825" s="143" t="s">
        <v>740</v>
      </c>
      <c r="D825" s="116">
        <f t="shared" ref="D825:E851" si="129">D826</f>
        <v>1966944.44</v>
      </c>
      <c r="E825" s="116">
        <f t="shared" si="129"/>
        <v>295535</v>
      </c>
      <c r="F825" s="117">
        <f t="shared" si="127"/>
        <v>1671409.44</v>
      </c>
      <c r="G825" s="122"/>
    </row>
    <row r="826" spans="1:7" s="153" customFormat="1" ht="15" customHeight="1" x14ac:dyDescent="0.25">
      <c r="A826" s="120" t="s">
        <v>1390</v>
      </c>
      <c r="B826" s="121" t="s">
        <v>110</v>
      </c>
      <c r="C826" s="143" t="s">
        <v>741</v>
      </c>
      <c r="D826" s="116">
        <f>D827+D847</f>
        <v>1966944.44</v>
      </c>
      <c r="E826" s="116">
        <f>E827+E847</f>
        <v>295535</v>
      </c>
      <c r="F826" s="117">
        <f t="shared" si="127"/>
        <v>1671409.44</v>
      </c>
      <c r="G826" s="122"/>
    </row>
    <row r="827" spans="1:7" s="122" customFormat="1" ht="45.75" customHeight="1" x14ac:dyDescent="0.25">
      <c r="A827" s="120" t="s">
        <v>756</v>
      </c>
      <c r="B827" s="121" t="s">
        <v>110</v>
      </c>
      <c r="C827" s="143" t="s">
        <v>987</v>
      </c>
      <c r="D827" s="116">
        <f t="shared" ref="D827:E839" si="130">D828</f>
        <v>1966944.44</v>
      </c>
      <c r="E827" s="116">
        <f t="shared" si="130"/>
        <v>295535</v>
      </c>
      <c r="F827" s="117">
        <f t="shared" si="127"/>
        <v>1671409.44</v>
      </c>
    </row>
    <row r="828" spans="1:7" s="122" customFormat="1" ht="23.25" x14ac:dyDescent="0.25">
      <c r="A828" s="120" t="s">
        <v>1391</v>
      </c>
      <c r="B828" s="121" t="s">
        <v>110</v>
      </c>
      <c r="C828" s="150" t="s">
        <v>994</v>
      </c>
      <c r="D828" s="116">
        <f>D829+D835</f>
        <v>1966944.44</v>
      </c>
      <c r="E828" s="116">
        <f>E829+E835</f>
        <v>295535</v>
      </c>
      <c r="F828" s="117">
        <f t="shared" si="127"/>
        <v>1671409.44</v>
      </c>
    </row>
    <row r="829" spans="1:7" s="4" customFormat="1" ht="27" customHeight="1" x14ac:dyDescent="0.25">
      <c r="A829" s="123" t="s">
        <v>1183</v>
      </c>
      <c r="B829" s="124" t="s">
        <v>110</v>
      </c>
      <c r="C829" s="145" t="s">
        <v>993</v>
      </c>
      <c r="D829" s="118">
        <f t="shared" si="130"/>
        <v>590800</v>
      </c>
      <c r="E829" s="118">
        <f t="shared" si="130"/>
        <v>295535</v>
      </c>
      <c r="F829" s="119">
        <f t="shared" si="127"/>
        <v>295265</v>
      </c>
    </row>
    <row r="830" spans="1:7" s="4" customFormat="1" ht="37.5" customHeight="1" x14ac:dyDescent="0.25">
      <c r="A830" s="123" t="s">
        <v>0</v>
      </c>
      <c r="B830" s="124" t="s">
        <v>110</v>
      </c>
      <c r="C830" s="145" t="s">
        <v>992</v>
      </c>
      <c r="D830" s="118">
        <f t="shared" si="130"/>
        <v>590800</v>
      </c>
      <c r="E830" s="118">
        <f t="shared" si="130"/>
        <v>295535</v>
      </c>
      <c r="F830" s="119">
        <f t="shared" si="127"/>
        <v>295265</v>
      </c>
    </row>
    <row r="831" spans="1:7" s="4" customFormat="1" ht="23.25" x14ac:dyDescent="0.25">
      <c r="A831" s="123" t="s">
        <v>1</v>
      </c>
      <c r="B831" s="124" t="s">
        <v>110</v>
      </c>
      <c r="C831" s="145" t="s">
        <v>991</v>
      </c>
      <c r="D831" s="118">
        <f t="shared" si="130"/>
        <v>590800</v>
      </c>
      <c r="E831" s="118">
        <f t="shared" si="130"/>
        <v>295535</v>
      </c>
      <c r="F831" s="119">
        <f t="shared" si="127"/>
        <v>295265</v>
      </c>
    </row>
    <row r="832" spans="1:7" s="4" customFormat="1" ht="24.75" customHeight="1" x14ac:dyDescent="0.25">
      <c r="A832" s="123" t="s">
        <v>2</v>
      </c>
      <c r="B832" s="124" t="s">
        <v>110</v>
      </c>
      <c r="C832" s="145" t="s">
        <v>990</v>
      </c>
      <c r="D832" s="118">
        <f t="shared" si="130"/>
        <v>590800</v>
      </c>
      <c r="E832" s="118">
        <f t="shared" si="130"/>
        <v>295535</v>
      </c>
      <c r="F832" s="119">
        <f t="shared" si="127"/>
        <v>295265</v>
      </c>
    </row>
    <row r="833" spans="1:44" s="4" customFormat="1" x14ac:dyDescent="0.25">
      <c r="A833" s="123" t="s">
        <v>4</v>
      </c>
      <c r="B833" s="124" t="s">
        <v>110</v>
      </c>
      <c r="C833" s="145" t="s">
        <v>989</v>
      </c>
      <c r="D833" s="118">
        <f t="shared" si="130"/>
        <v>590800</v>
      </c>
      <c r="E833" s="118">
        <f t="shared" si="130"/>
        <v>295535</v>
      </c>
      <c r="F833" s="119">
        <f t="shared" si="127"/>
        <v>295265</v>
      </c>
    </row>
    <row r="834" spans="1:44" s="4" customFormat="1" ht="50.25" customHeight="1" x14ac:dyDescent="0.25">
      <c r="A834" s="123" t="s">
        <v>3</v>
      </c>
      <c r="B834" s="124" t="s">
        <v>110</v>
      </c>
      <c r="C834" s="145" t="s">
        <v>988</v>
      </c>
      <c r="D834" s="118">
        <v>590800</v>
      </c>
      <c r="E834" s="125">
        <v>295535</v>
      </c>
      <c r="F834" s="119">
        <f t="shared" si="127"/>
        <v>295265</v>
      </c>
    </row>
    <row r="835" spans="1:44" s="183" customFormat="1" ht="39.75" customHeight="1" x14ac:dyDescent="0.25">
      <c r="A835" s="128" t="s">
        <v>1219</v>
      </c>
      <c r="B835" s="124" t="s">
        <v>110</v>
      </c>
      <c r="C835" s="145" t="s">
        <v>1218</v>
      </c>
      <c r="D835" s="118">
        <f>D836+D841</f>
        <v>1376144.44</v>
      </c>
      <c r="E835" s="118">
        <f>E836+E841</f>
        <v>0</v>
      </c>
      <c r="F835" s="119">
        <f t="shared" si="127"/>
        <v>1376144.44</v>
      </c>
    </row>
    <row r="836" spans="1:44" s="183" customFormat="1" ht="45" x14ac:dyDescent="0.25">
      <c r="A836" s="126" t="s">
        <v>1220</v>
      </c>
      <c r="B836" s="124" t="s">
        <v>110</v>
      </c>
      <c r="C836" s="145" t="s">
        <v>1223</v>
      </c>
      <c r="D836" s="118">
        <f t="shared" si="130"/>
        <v>1261700</v>
      </c>
      <c r="E836" s="118">
        <f t="shared" si="130"/>
        <v>0</v>
      </c>
      <c r="F836" s="119">
        <f t="shared" si="127"/>
        <v>1261700</v>
      </c>
    </row>
    <row r="837" spans="1:44" s="183" customFormat="1" ht="22.5" x14ac:dyDescent="0.25">
      <c r="A837" s="126" t="s">
        <v>1221</v>
      </c>
      <c r="B837" s="124" t="s">
        <v>110</v>
      </c>
      <c r="C837" s="145" t="s">
        <v>1224</v>
      </c>
      <c r="D837" s="118">
        <f t="shared" si="130"/>
        <v>1261700</v>
      </c>
      <c r="E837" s="118">
        <f t="shared" si="130"/>
        <v>0</v>
      </c>
      <c r="F837" s="119">
        <f t="shared" si="127"/>
        <v>1261700</v>
      </c>
    </row>
    <row r="838" spans="1:44" s="183" customFormat="1" ht="22.5" x14ac:dyDescent="0.25">
      <c r="A838" s="126" t="s">
        <v>2</v>
      </c>
      <c r="B838" s="124" t="s">
        <v>110</v>
      </c>
      <c r="C838" s="145" t="s">
        <v>1225</v>
      </c>
      <c r="D838" s="118">
        <f t="shared" si="130"/>
        <v>1261700</v>
      </c>
      <c r="E838" s="118">
        <f t="shared" si="130"/>
        <v>0</v>
      </c>
      <c r="F838" s="119">
        <f t="shared" si="127"/>
        <v>1261700</v>
      </c>
    </row>
    <row r="839" spans="1:44" s="183" customFormat="1" x14ac:dyDescent="0.25">
      <c r="A839" s="126" t="s">
        <v>1222</v>
      </c>
      <c r="B839" s="124" t="s">
        <v>110</v>
      </c>
      <c r="C839" s="145" t="s">
        <v>1226</v>
      </c>
      <c r="D839" s="118">
        <f t="shared" si="130"/>
        <v>1261700</v>
      </c>
      <c r="E839" s="118">
        <f t="shared" si="130"/>
        <v>0</v>
      </c>
      <c r="F839" s="119">
        <f t="shared" si="127"/>
        <v>1261700</v>
      </c>
    </row>
    <row r="840" spans="1:44" s="183" customFormat="1" ht="47.25" customHeight="1" x14ac:dyDescent="0.25">
      <c r="A840" s="123" t="s">
        <v>3</v>
      </c>
      <c r="B840" s="124" t="s">
        <v>110</v>
      </c>
      <c r="C840" s="145" t="s">
        <v>1264</v>
      </c>
      <c r="D840" s="118">
        <v>1261700</v>
      </c>
      <c r="E840" s="125">
        <v>0</v>
      </c>
      <c r="F840" s="119">
        <f t="shared" si="127"/>
        <v>1261700</v>
      </c>
    </row>
    <row r="841" spans="1:44" s="114" customFormat="1" ht="51" customHeight="1" x14ac:dyDescent="0.25">
      <c r="A841" s="120" t="s">
        <v>1386</v>
      </c>
      <c r="B841" s="121" t="s">
        <v>110</v>
      </c>
      <c r="C841" s="143" t="s">
        <v>1436</v>
      </c>
      <c r="D841" s="116">
        <f t="shared" ref="D841:E843" si="131">D842</f>
        <v>114444.44</v>
      </c>
      <c r="E841" s="116">
        <f t="shared" si="131"/>
        <v>0</v>
      </c>
      <c r="F841" s="117">
        <f t="shared" si="127"/>
        <v>114444.44</v>
      </c>
    </row>
    <row r="842" spans="1:44" ht="65.25" customHeight="1" x14ac:dyDescent="0.25">
      <c r="A842" s="161" t="s">
        <v>1437</v>
      </c>
      <c r="B842" s="124" t="s">
        <v>110</v>
      </c>
      <c r="C842" s="144" t="s">
        <v>1435</v>
      </c>
      <c r="D842" s="118">
        <f t="shared" si="131"/>
        <v>114444.44</v>
      </c>
      <c r="E842" s="118">
        <f t="shared" si="131"/>
        <v>0</v>
      </c>
      <c r="F842" s="119">
        <f t="shared" si="127"/>
        <v>114444.44</v>
      </c>
      <c r="G842" s="4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27.75" customHeight="1" x14ac:dyDescent="0.25">
      <c r="A843" s="161" t="s">
        <v>2</v>
      </c>
      <c r="B843" s="124" t="s">
        <v>110</v>
      </c>
      <c r="C843" s="144" t="s">
        <v>1438</v>
      </c>
      <c r="D843" s="118">
        <f t="shared" si="131"/>
        <v>114444.44</v>
      </c>
      <c r="E843" s="118">
        <f t="shared" si="131"/>
        <v>0</v>
      </c>
      <c r="F843" s="119">
        <f t="shared" si="127"/>
        <v>114444.44</v>
      </c>
      <c r="G843" s="4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5" customHeight="1" x14ac:dyDescent="0.25">
      <c r="A844" s="123" t="s">
        <v>4</v>
      </c>
      <c r="B844" s="124" t="s">
        <v>110</v>
      </c>
      <c r="C844" s="144" t="s">
        <v>1439</v>
      </c>
      <c r="D844" s="118">
        <f>D845+D846</f>
        <v>114444.44</v>
      </c>
      <c r="E844" s="118">
        <f>E845+E846</f>
        <v>0</v>
      </c>
      <c r="F844" s="119">
        <f t="shared" si="127"/>
        <v>114444.44</v>
      </c>
      <c r="G844" s="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49.5" hidden="1" customHeight="1" x14ac:dyDescent="0.25">
      <c r="A845" s="123" t="s">
        <v>3</v>
      </c>
      <c r="B845" s="124" t="s">
        <v>110</v>
      </c>
      <c r="C845" s="144" t="s">
        <v>986</v>
      </c>
      <c r="D845" s="118">
        <v>0</v>
      </c>
      <c r="E845" s="125">
        <v>0</v>
      </c>
      <c r="F845" s="119" t="str">
        <f t="shared" si="127"/>
        <v>-</v>
      </c>
      <c r="G845" s="4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4.25" customHeight="1" x14ac:dyDescent="0.25">
      <c r="A846" s="123" t="s">
        <v>63</v>
      </c>
      <c r="B846" s="124" t="s">
        <v>110</v>
      </c>
      <c r="C846" s="144" t="s">
        <v>1440</v>
      </c>
      <c r="D846" s="118">
        <v>114444.44</v>
      </c>
      <c r="E846" s="125">
        <v>0</v>
      </c>
      <c r="F846" s="119">
        <f t="shared" si="127"/>
        <v>114444.44</v>
      </c>
      <c r="G846" s="4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:44" s="182" customFormat="1" ht="23.25" hidden="1" x14ac:dyDescent="0.25">
      <c r="A847" s="225" t="s">
        <v>341</v>
      </c>
      <c r="B847" s="226" t="s">
        <v>110</v>
      </c>
      <c r="C847" s="227" t="s">
        <v>742</v>
      </c>
      <c r="D847" s="228">
        <f t="shared" si="129"/>
        <v>0</v>
      </c>
      <c r="E847" s="228">
        <f t="shared" si="129"/>
        <v>0</v>
      </c>
      <c r="F847" s="232" t="str">
        <f t="shared" si="127"/>
        <v>-</v>
      </c>
      <c r="G847" s="122"/>
    </row>
    <row r="848" spans="1:44" s="182" customFormat="1" ht="23.25" hidden="1" x14ac:dyDescent="0.25">
      <c r="A848" s="225" t="s">
        <v>111</v>
      </c>
      <c r="B848" s="226" t="s">
        <v>110</v>
      </c>
      <c r="C848" s="227" t="s">
        <v>743</v>
      </c>
      <c r="D848" s="228">
        <f t="shared" si="129"/>
        <v>0</v>
      </c>
      <c r="E848" s="228">
        <f t="shared" si="129"/>
        <v>0</v>
      </c>
      <c r="F848" s="232" t="str">
        <f t="shared" si="127"/>
        <v>-</v>
      </c>
      <c r="G848" s="122"/>
    </row>
    <row r="849" spans="1:7" s="181" customFormat="1" hidden="1" x14ac:dyDescent="0.25">
      <c r="A849" s="208" t="s">
        <v>112</v>
      </c>
      <c r="B849" s="209" t="s">
        <v>110</v>
      </c>
      <c r="C849" s="229" t="s">
        <v>744</v>
      </c>
      <c r="D849" s="230">
        <f t="shared" si="129"/>
        <v>0</v>
      </c>
      <c r="E849" s="230">
        <f t="shared" si="129"/>
        <v>0</v>
      </c>
      <c r="F849" s="233" t="str">
        <f t="shared" si="127"/>
        <v>-</v>
      </c>
      <c r="G849" s="4"/>
    </row>
    <row r="850" spans="1:7" s="181" customFormat="1" ht="21.75" hidden="1" customHeight="1" x14ac:dyDescent="0.25">
      <c r="A850" s="208" t="s">
        <v>64</v>
      </c>
      <c r="B850" s="209" t="s">
        <v>110</v>
      </c>
      <c r="C850" s="229" t="s">
        <v>745</v>
      </c>
      <c r="D850" s="230">
        <f t="shared" si="129"/>
        <v>0</v>
      </c>
      <c r="E850" s="230">
        <f t="shared" si="129"/>
        <v>0</v>
      </c>
      <c r="F850" s="233" t="str">
        <f t="shared" si="127"/>
        <v>-</v>
      </c>
      <c r="G850" s="4"/>
    </row>
    <row r="851" spans="1:7" s="181" customFormat="1" ht="57" hidden="1" x14ac:dyDescent="0.25">
      <c r="A851" s="208" t="s">
        <v>117</v>
      </c>
      <c r="B851" s="209" t="s">
        <v>110</v>
      </c>
      <c r="C851" s="229" t="s">
        <v>746</v>
      </c>
      <c r="D851" s="230">
        <f t="shared" si="129"/>
        <v>0</v>
      </c>
      <c r="E851" s="230">
        <f t="shared" si="129"/>
        <v>0</v>
      </c>
      <c r="F851" s="233" t="str">
        <f t="shared" si="127"/>
        <v>-</v>
      </c>
      <c r="G851" s="4"/>
    </row>
    <row r="852" spans="1:7" s="181" customFormat="1" ht="23.25" hidden="1" x14ac:dyDescent="0.25">
      <c r="A852" s="208" t="s">
        <v>747</v>
      </c>
      <c r="B852" s="209" t="s">
        <v>110</v>
      </c>
      <c r="C852" s="229" t="s">
        <v>748</v>
      </c>
      <c r="D852" s="230">
        <f>D853+D854</f>
        <v>0</v>
      </c>
      <c r="E852" s="230">
        <f>E853+E854</f>
        <v>0</v>
      </c>
      <c r="F852" s="233" t="str">
        <f t="shared" si="127"/>
        <v>-</v>
      </c>
      <c r="G852" s="4"/>
    </row>
    <row r="853" spans="1:7" s="181" customFormat="1" ht="23.25" hidden="1" x14ac:dyDescent="0.25">
      <c r="A853" s="208" t="s">
        <v>749</v>
      </c>
      <c r="B853" s="209" t="s">
        <v>110</v>
      </c>
      <c r="C853" s="229" t="s">
        <v>750</v>
      </c>
      <c r="D853" s="230">
        <v>0</v>
      </c>
      <c r="E853" s="231">
        <v>0</v>
      </c>
      <c r="F853" s="233" t="str">
        <f t="shared" si="127"/>
        <v>-</v>
      </c>
      <c r="G853" s="4"/>
    </row>
    <row r="854" spans="1:7" s="181" customFormat="1" ht="41.25" hidden="1" customHeight="1" x14ac:dyDescent="0.25">
      <c r="A854" s="208" t="s">
        <v>751</v>
      </c>
      <c r="B854" s="209" t="s">
        <v>110</v>
      </c>
      <c r="C854" s="229" t="s">
        <v>752</v>
      </c>
      <c r="D854" s="230">
        <v>0</v>
      </c>
      <c r="E854" s="231">
        <v>0</v>
      </c>
      <c r="F854" s="233" t="str">
        <f t="shared" si="127"/>
        <v>-</v>
      </c>
      <c r="G854" s="4"/>
    </row>
    <row r="855" spans="1:7" s="100" customFormat="1" x14ac:dyDescent="0.25">
      <c r="A855" s="120" t="s">
        <v>753</v>
      </c>
      <c r="B855" s="121" t="s">
        <v>110</v>
      </c>
      <c r="C855" s="143" t="s">
        <v>754</v>
      </c>
      <c r="D855" s="116">
        <f>D856</f>
        <v>44193300</v>
      </c>
      <c r="E855" s="116">
        <f>E856</f>
        <v>23211286.289999999</v>
      </c>
      <c r="F855" s="117">
        <f t="shared" si="127"/>
        <v>20982013.710000001</v>
      </c>
      <c r="G855" s="122"/>
    </row>
    <row r="856" spans="1:7" s="100" customFormat="1" x14ac:dyDescent="0.25">
      <c r="A856" s="120" t="s">
        <v>172</v>
      </c>
      <c r="B856" s="121" t="s">
        <v>110</v>
      </c>
      <c r="C856" s="143" t="s">
        <v>755</v>
      </c>
      <c r="D856" s="116">
        <f>D857+D919</f>
        <v>44193300</v>
      </c>
      <c r="E856" s="116">
        <f>E857+E919</f>
        <v>23211286.289999999</v>
      </c>
      <c r="F856" s="117">
        <f t="shared" si="127"/>
        <v>20982013.710000001</v>
      </c>
      <c r="G856" s="122"/>
    </row>
    <row r="857" spans="1:7" s="100" customFormat="1" ht="46.5" customHeight="1" x14ac:dyDescent="0.25">
      <c r="A857" s="120" t="s">
        <v>756</v>
      </c>
      <c r="B857" s="121" t="s">
        <v>110</v>
      </c>
      <c r="C857" s="143" t="s">
        <v>757</v>
      </c>
      <c r="D857" s="116">
        <f>D870+D902+D858</f>
        <v>44193300</v>
      </c>
      <c r="E857" s="116">
        <f>E870+E902+E858</f>
        <v>23211286.289999999</v>
      </c>
      <c r="F857" s="117">
        <f t="shared" si="127"/>
        <v>20982013.710000001</v>
      </c>
      <c r="G857" s="122"/>
    </row>
    <row r="858" spans="1:7" s="122" customFormat="1" ht="22.5" hidden="1" x14ac:dyDescent="0.25">
      <c r="A858" s="356" t="s">
        <v>1054</v>
      </c>
      <c r="B858" s="352" t="s">
        <v>110</v>
      </c>
      <c r="C858" s="353" t="s">
        <v>1227</v>
      </c>
      <c r="D858" s="357">
        <f>D859</f>
        <v>0</v>
      </c>
      <c r="E858" s="357">
        <f>E859</f>
        <v>0</v>
      </c>
      <c r="F858" s="358" t="str">
        <f t="shared" si="127"/>
        <v>-</v>
      </c>
    </row>
    <row r="859" spans="1:7" s="4" customFormat="1" ht="45" hidden="1" x14ac:dyDescent="0.25">
      <c r="A859" s="356" t="s">
        <v>246</v>
      </c>
      <c r="B859" s="352" t="s">
        <v>110</v>
      </c>
      <c r="C859" s="353" t="s">
        <v>1228</v>
      </c>
      <c r="D859" s="357">
        <f>D865</f>
        <v>0</v>
      </c>
      <c r="E859" s="357">
        <f>E865</f>
        <v>0</v>
      </c>
      <c r="F859" s="358" t="str">
        <f t="shared" si="127"/>
        <v>-</v>
      </c>
      <c r="G859" s="18"/>
    </row>
    <row r="860" spans="1:7" s="4" customFormat="1" ht="45" hidden="1" x14ac:dyDescent="0.25">
      <c r="A860" s="351" t="s">
        <v>1220</v>
      </c>
      <c r="B860" s="354" t="s">
        <v>110</v>
      </c>
      <c r="C860" s="355" t="s">
        <v>1229</v>
      </c>
      <c r="D860" s="359">
        <f t="shared" ref="D860:E863" si="132">D861</f>
        <v>0</v>
      </c>
      <c r="E860" s="359">
        <f t="shared" si="132"/>
        <v>0</v>
      </c>
      <c r="F860" s="360" t="str">
        <f t="shared" si="127"/>
        <v>-</v>
      </c>
    </row>
    <row r="861" spans="1:7" s="4" customFormat="1" ht="22.5" hidden="1" x14ac:dyDescent="0.25">
      <c r="A861" s="351" t="s">
        <v>1221</v>
      </c>
      <c r="B861" s="354" t="s">
        <v>110</v>
      </c>
      <c r="C861" s="355" t="s">
        <v>1230</v>
      </c>
      <c r="D861" s="359">
        <f t="shared" si="132"/>
        <v>0</v>
      </c>
      <c r="E861" s="359">
        <f t="shared" si="132"/>
        <v>0</v>
      </c>
      <c r="F861" s="360" t="str">
        <f t="shared" si="127"/>
        <v>-</v>
      </c>
    </row>
    <row r="862" spans="1:7" s="4" customFormat="1" ht="22.5" hidden="1" x14ac:dyDescent="0.25">
      <c r="A862" s="351" t="s">
        <v>2</v>
      </c>
      <c r="B862" s="354" t="s">
        <v>110</v>
      </c>
      <c r="C862" s="355" t="s">
        <v>1231</v>
      </c>
      <c r="D862" s="359">
        <f t="shared" si="132"/>
        <v>0</v>
      </c>
      <c r="E862" s="359">
        <f t="shared" si="132"/>
        <v>0</v>
      </c>
      <c r="F862" s="360" t="str">
        <f t="shared" si="127"/>
        <v>-</v>
      </c>
    </row>
    <row r="863" spans="1:7" s="4" customFormat="1" hidden="1" x14ac:dyDescent="0.25">
      <c r="A863" s="351" t="s">
        <v>1222</v>
      </c>
      <c r="B863" s="354" t="s">
        <v>110</v>
      </c>
      <c r="C863" s="355" t="s">
        <v>1232</v>
      </c>
      <c r="D863" s="359">
        <f t="shared" si="132"/>
        <v>0</v>
      </c>
      <c r="E863" s="359">
        <f t="shared" si="132"/>
        <v>0</v>
      </c>
      <c r="F863" s="360" t="str">
        <f t="shared" si="127"/>
        <v>-</v>
      </c>
    </row>
    <row r="864" spans="1:7" s="4" customFormat="1" ht="45.75" hidden="1" x14ac:dyDescent="0.25">
      <c r="A864" s="361" t="s">
        <v>3</v>
      </c>
      <c r="B864" s="354" t="s">
        <v>110</v>
      </c>
      <c r="C864" s="362" t="s">
        <v>1233</v>
      </c>
      <c r="D864" s="359">
        <v>0</v>
      </c>
      <c r="E864" s="363">
        <v>0</v>
      </c>
      <c r="F864" s="360" t="str">
        <f t="shared" si="127"/>
        <v>-</v>
      </c>
    </row>
    <row r="865" spans="1:44" s="100" customFormat="1" hidden="1" x14ac:dyDescent="0.25">
      <c r="A865" s="364" t="s">
        <v>112</v>
      </c>
      <c r="B865" s="352" t="s">
        <v>110</v>
      </c>
      <c r="C865" s="353" t="s">
        <v>1362</v>
      </c>
      <c r="D865" s="357">
        <f>D866</f>
        <v>0</v>
      </c>
      <c r="E865" s="357">
        <f>E866</f>
        <v>0</v>
      </c>
      <c r="F865" s="358" t="str">
        <f t="shared" si="127"/>
        <v>-</v>
      </c>
      <c r="G865" s="122"/>
    </row>
    <row r="866" spans="1:44" hidden="1" x14ac:dyDescent="0.25">
      <c r="A866" s="351" t="s">
        <v>1045</v>
      </c>
      <c r="B866" s="354" t="s">
        <v>110</v>
      </c>
      <c r="C866" s="355" t="s">
        <v>1361</v>
      </c>
      <c r="D866" s="359">
        <f t="shared" ref="D866:E868" si="133">D867</f>
        <v>0</v>
      </c>
      <c r="E866" s="359">
        <f t="shared" si="133"/>
        <v>0</v>
      </c>
      <c r="F866" s="360" t="str">
        <f t="shared" si="127"/>
        <v>-</v>
      </c>
      <c r="G866" s="4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23.25" hidden="1" x14ac:dyDescent="0.25">
      <c r="A867" s="361" t="s">
        <v>113</v>
      </c>
      <c r="B867" s="354" t="s">
        <v>110</v>
      </c>
      <c r="C867" s="355" t="s">
        <v>1360</v>
      </c>
      <c r="D867" s="359">
        <f t="shared" si="133"/>
        <v>0</v>
      </c>
      <c r="E867" s="359">
        <f t="shared" si="133"/>
        <v>0</v>
      </c>
      <c r="F867" s="360" t="str">
        <f t="shared" si="127"/>
        <v>-</v>
      </c>
      <c r="G867" s="4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23.25" hidden="1" customHeight="1" x14ac:dyDescent="0.25">
      <c r="A868" s="361" t="s">
        <v>1164</v>
      </c>
      <c r="B868" s="354" t="s">
        <v>110</v>
      </c>
      <c r="C868" s="355" t="s">
        <v>1359</v>
      </c>
      <c r="D868" s="359">
        <f t="shared" si="133"/>
        <v>0</v>
      </c>
      <c r="E868" s="359">
        <f t="shared" si="133"/>
        <v>0</v>
      </c>
      <c r="F868" s="360" t="str">
        <f t="shared" si="127"/>
        <v>-</v>
      </c>
      <c r="G868" s="4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idden="1" x14ac:dyDescent="0.25">
      <c r="A869" s="361" t="s">
        <v>1285</v>
      </c>
      <c r="B869" s="354" t="s">
        <v>110</v>
      </c>
      <c r="C869" s="355" t="s">
        <v>1358</v>
      </c>
      <c r="D869" s="359">
        <v>0</v>
      </c>
      <c r="E869" s="363">
        <v>0</v>
      </c>
      <c r="F869" s="360" t="str">
        <f t="shared" si="127"/>
        <v>-</v>
      </c>
      <c r="G869" s="4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:44" s="100" customFormat="1" ht="34.5" x14ac:dyDescent="0.25">
      <c r="A870" s="120" t="s">
        <v>1184</v>
      </c>
      <c r="B870" s="121" t="s">
        <v>110</v>
      </c>
      <c r="C870" s="143" t="s">
        <v>758</v>
      </c>
      <c r="D870" s="116">
        <f>D871</f>
        <v>37725500</v>
      </c>
      <c r="E870" s="116">
        <f>E871</f>
        <v>20212276</v>
      </c>
      <c r="F870" s="117">
        <f t="shared" si="127"/>
        <v>17513224</v>
      </c>
      <c r="G870" s="122"/>
    </row>
    <row r="871" spans="1:44" ht="48" customHeight="1" x14ac:dyDescent="0.25">
      <c r="A871" s="120" t="s">
        <v>244</v>
      </c>
      <c r="B871" s="121" t="s">
        <v>110</v>
      </c>
      <c r="C871" s="143" t="s">
        <v>759</v>
      </c>
      <c r="D871" s="116">
        <f>D872+D887+D892+D896+D878</f>
        <v>37725500</v>
      </c>
      <c r="E871" s="116">
        <f>E872+E887+E892+E896+E878</f>
        <v>20212276</v>
      </c>
      <c r="F871" s="117">
        <f t="shared" si="127"/>
        <v>17513224</v>
      </c>
      <c r="G871" s="18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56.25" customHeight="1" x14ac:dyDescent="0.25">
      <c r="A872" s="123" t="s">
        <v>0</v>
      </c>
      <c r="B872" s="124" t="s">
        <v>110</v>
      </c>
      <c r="C872" s="145" t="s">
        <v>760</v>
      </c>
      <c r="D872" s="118">
        <f t="shared" ref="D872:E885" si="134">D873</f>
        <v>21619200</v>
      </c>
      <c r="E872" s="118">
        <f t="shared" si="134"/>
        <v>13993904</v>
      </c>
      <c r="F872" s="119">
        <f t="shared" si="127"/>
        <v>7625296</v>
      </c>
      <c r="G872" s="4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23.25" x14ac:dyDescent="0.25">
      <c r="A873" s="123" t="s">
        <v>1</v>
      </c>
      <c r="B873" s="124" t="s">
        <v>110</v>
      </c>
      <c r="C873" s="145" t="s">
        <v>761</v>
      </c>
      <c r="D873" s="118">
        <f t="shared" si="134"/>
        <v>21619200</v>
      </c>
      <c r="E873" s="118">
        <f t="shared" si="134"/>
        <v>13993904</v>
      </c>
      <c r="F873" s="119">
        <f t="shared" si="127"/>
        <v>7625296</v>
      </c>
      <c r="G873" s="4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27.75" customHeight="1" x14ac:dyDescent="0.25">
      <c r="A874" s="123" t="s">
        <v>2</v>
      </c>
      <c r="B874" s="124" t="s">
        <v>110</v>
      </c>
      <c r="C874" s="145" t="s">
        <v>762</v>
      </c>
      <c r="D874" s="118">
        <f t="shared" si="134"/>
        <v>21619200</v>
      </c>
      <c r="E874" s="118">
        <f t="shared" si="134"/>
        <v>13993904</v>
      </c>
      <c r="F874" s="119">
        <f t="shared" si="127"/>
        <v>7625296</v>
      </c>
      <c r="G874" s="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:44" x14ac:dyDescent="0.25">
      <c r="A875" s="123" t="s">
        <v>4</v>
      </c>
      <c r="B875" s="124" t="s">
        <v>110</v>
      </c>
      <c r="C875" s="145" t="s">
        <v>763</v>
      </c>
      <c r="D875" s="118">
        <f>D876+D877</f>
        <v>21619200</v>
      </c>
      <c r="E875" s="118">
        <f>E876+E877</f>
        <v>13993904</v>
      </c>
      <c r="F875" s="119">
        <f t="shared" si="127"/>
        <v>7625296</v>
      </c>
      <c r="G875" s="4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52.5" customHeight="1" x14ac:dyDescent="0.25">
      <c r="A876" s="123" t="s">
        <v>3</v>
      </c>
      <c r="B876" s="124" t="s">
        <v>110</v>
      </c>
      <c r="C876" s="145" t="s">
        <v>764</v>
      </c>
      <c r="D876" s="118">
        <v>21619200</v>
      </c>
      <c r="E876" s="125">
        <v>13993904</v>
      </c>
      <c r="F876" s="119">
        <f t="shared" si="127"/>
        <v>7625296</v>
      </c>
      <c r="G876" s="4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:44" s="115" customFormat="1" ht="20.25" hidden="1" customHeight="1" x14ac:dyDescent="0.25">
      <c r="A877" s="208" t="s">
        <v>63</v>
      </c>
      <c r="B877" s="209" t="s">
        <v>110</v>
      </c>
      <c r="C877" s="229" t="s">
        <v>1265</v>
      </c>
      <c r="D877" s="230">
        <v>0</v>
      </c>
      <c r="E877" s="231">
        <v>0</v>
      </c>
      <c r="F877" s="233" t="str">
        <f t="shared" si="127"/>
        <v>-</v>
      </c>
    </row>
    <row r="878" spans="1:44" s="4" customFormat="1" x14ac:dyDescent="0.25">
      <c r="A878" s="172" t="s">
        <v>112</v>
      </c>
      <c r="B878" s="121" t="s">
        <v>110</v>
      </c>
      <c r="C878" s="143" t="s">
        <v>1078</v>
      </c>
      <c r="D878" s="116">
        <f>D879+D883</f>
        <v>2527700</v>
      </c>
      <c r="E878" s="116">
        <f>E879+E883</f>
        <v>528372</v>
      </c>
      <c r="F878" s="117">
        <f t="shared" si="127"/>
        <v>1999328</v>
      </c>
    </row>
    <row r="879" spans="1:44" s="4" customFormat="1" x14ac:dyDescent="0.25">
      <c r="A879" s="126" t="s">
        <v>1079</v>
      </c>
      <c r="B879" s="124" t="s">
        <v>110</v>
      </c>
      <c r="C879" s="145" t="s">
        <v>1077</v>
      </c>
      <c r="D879" s="118">
        <f t="shared" si="134"/>
        <v>2527700</v>
      </c>
      <c r="E879" s="118">
        <f t="shared" si="134"/>
        <v>528372</v>
      </c>
      <c r="F879" s="119">
        <f t="shared" si="127"/>
        <v>1999328</v>
      </c>
    </row>
    <row r="880" spans="1:44" s="4" customFormat="1" ht="23.25" x14ac:dyDescent="0.25">
      <c r="A880" s="123" t="s">
        <v>113</v>
      </c>
      <c r="B880" s="124" t="s">
        <v>110</v>
      </c>
      <c r="C880" s="145" t="s">
        <v>1076</v>
      </c>
      <c r="D880" s="118">
        <f t="shared" si="134"/>
        <v>2527700</v>
      </c>
      <c r="E880" s="118">
        <f t="shared" si="134"/>
        <v>528372</v>
      </c>
      <c r="F880" s="119">
        <f t="shared" si="127"/>
        <v>1999328</v>
      </c>
    </row>
    <row r="881" spans="1:7" s="4" customFormat="1" ht="34.5" x14ac:dyDescent="0.25">
      <c r="A881" s="123" t="s">
        <v>1164</v>
      </c>
      <c r="B881" s="124" t="s">
        <v>110</v>
      </c>
      <c r="C881" s="145" t="s">
        <v>1075</v>
      </c>
      <c r="D881" s="118">
        <f t="shared" si="134"/>
        <v>2527700</v>
      </c>
      <c r="E881" s="118">
        <f t="shared" si="134"/>
        <v>528372</v>
      </c>
      <c r="F881" s="119">
        <f t="shared" ref="F881:F917" si="135">IF(OR(D881="-",E881=D881),"-",D881-IF(E881="-",0,E881))</f>
        <v>1999328</v>
      </c>
    </row>
    <row r="882" spans="1:7" s="4" customFormat="1" ht="27" customHeight="1" x14ac:dyDescent="0.25">
      <c r="A882" s="123" t="s">
        <v>114</v>
      </c>
      <c r="B882" s="124" t="s">
        <v>110</v>
      </c>
      <c r="C882" s="145" t="s">
        <v>1074</v>
      </c>
      <c r="D882" s="118">
        <f>250000+1319000+958700</f>
        <v>2527700</v>
      </c>
      <c r="E882" s="125">
        <v>528372</v>
      </c>
      <c r="F882" s="119">
        <f t="shared" si="135"/>
        <v>1999328</v>
      </c>
    </row>
    <row r="883" spans="1:7" s="115" customFormat="1" hidden="1" x14ac:dyDescent="0.25">
      <c r="A883" s="337" t="s">
        <v>1270</v>
      </c>
      <c r="B883" s="209" t="s">
        <v>110</v>
      </c>
      <c r="C883" s="229" t="s">
        <v>1269</v>
      </c>
      <c r="D883" s="230">
        <f t="shared" si="134"/>
        <v>0</v>
      </c>
      <c r="E883" s="230">
        <f t="shared" si="134"/>
        <v>0</v>
      </c>
      <c r="F883" s="233" t="str">
        <f t="shared" si="135"/>
        <v>-</v>
      </c>
    </row>
    <row r="884" spans="1:7" s="115" customFormat="1" ht="23.25" hidden="1" x14ac:dyDescent="0.25">
      <c r="A884" s="208" t="s">
        <v>113</v>
      </c>
      <c r="B884" s="209" t="s">
        <v>110</v>
      </c>
      <c r="C884" s="229" t="s">
        <v>1268</v>
      </c>
      <c r="D884" s="230">
        <f t="shared" si="134"/>
        <v>0</v>
      </c>
      <c r="E884" s="230">
        <f t="shared" si="134"/>
        <v>0</v>
      </c>
      <c r="F884" s="233" t="str">
        <f t="shared" si="135"/>
        <v>-</v>
      </c>
    </row>
    <row r="885" spans="1:7" s="115" customFormat="1" ht="34.5" hidden="1" x14ac:dyDescent="0.25">
      <c r="A885" s="208" t="s">
        <v>1164</v>
      </c>
      <c r="B885" s="209" t="s">
        <v>110</v>
      </c>
      <c r="C885" s="229" t="s">
        <v>1267</v>
      </c>
      <c r="D885" s="230">
        <f t="shared" si="134"/>
        <v>0</v>
      </c>
      <c r="E885" s="230">
        <f t="shared" si="134"/>
        <v>0</v>
      </c>
      <c r="F885" s="233" t="str">
        <f t="shared" si="135"/>
        <v>-</v>
      </c>
    </row>
    <row r="886" spans="1:7" s="115" customFormat="1" hidden="1" x14ac:dyDescent="0.25">
      <c r="A886" s="208" t="s">
        <v>1285</v>
      </c>
      <c r="B886" s="209" t="s">
        <v>110</v>
      </c>
      <c r="C886" s="229" t="s">
        <v>1266</v>
      </c>
      <c r="D886" s="230">
        <v>0</v>
      </c>
      <c r="E886" s="231">
        <v>0</v>
      </c>
      <c r="F886" s="233" t="str">
        <f t="shared" si="135"/>
        <v>-</v>
      </c>
    </row>
    <row r="887" spans="1:7" s="115" customFormat="1" ht="54" hidden="1" customHeight="1" x14ac:dyDescent="0.25">
      <c r="A887" s="225" t="s">
        <v>169</v>
      </c>
      <c r="B887" s="226" t="s">
        <v>110</v>
      </c>
      <c r="C887" s="227" t="s">
        <v>765</v>
      </c>
      <c r="D887" s="228">
        <f t="shared" ref="D887:E890" si="136">D888</f>
        <v>0</v>
      </c>
      <c r="E887" s="228">
        <f t="shared" si="136"/>
        <v>0</v>
      </c>
      <c r="F887" s="232" t="str">
        <f t="shared" si="135"/>
        <v>-</v>
      </c>
    </row>
    <row r="888" spans="1:7" s="115" customFormat="1" ht="34.5" hidden="1" x14ac:dyDescent="0.25">
      <c r="A888" s="208" t="s">
        <v>766</v>
      </c>
      <c r="B888" s="209" t="s">
        <v>110</v>
      </c>
      <c r="C888" s="229" t="s">
        <v>767</v>
      </c>
      <c r="D888" s="230">
        <f t="shared" si="136"/>
        <v>0</v>
      </c>
      <c r="E888" s="230">
        <f t="shared" si="136"/>
        <v>0</v>
      </c>
      <c r="F888" s="233" t="str">
        <f t="shared" si="135"/>
        <v>-</v>
      </c>
    </row>
    <row r="889" spans="1:7" s="115" customFormat="1" ht="40.5" hidden="1" customHeight="1" x14ac:dyDescent="0.25">
      <c r="A889" s="208" t="s">
        <v>2</v>
      </c>
      <c r="B889" s="209" t="s">
        <v>110</v>
      </c>
      <c r="C889" s="229" t="s">
        <v>768</v>
      </c>
      <c r="D889" s="230">
        <f t="shared" si="136"/>
        <v>0</v>
      </c>
      <c r="E889" s="230">
        <f t="shared" si="136"/>
        <v>0</v>
      </c>
      <c r="F889" s="233" t="str">
        <f t="shared" si="135"/>
        <v>-</v>
      </c>
    </row>
    <row r="890" spans="1:7" s="115" customFormat="1" hidden="1" x14ac:dyDescent="0.25">
      <c r="A890" s="208" t="s">
        <v>4</v>
      </c>
      <c r="B890" s="209" t="s">
        <v>110</v>
      </c>
      <c r="C890" s="229" t="s">
        <v>769</v>
      </c>
      <c r="D890" s="230">
        <f t="shared" si="136"/>
        <v>0</v>
      </c>
      <c r="E890" s="230">
        <f t="shared" si="136"/>
        <v>0</v>
      </c>
      <c r="F890" s="233" t="str">
        <f t="shared" si="135"/>
        <v>-</v>
      </c>
    </row>
    <row r="891" spans="1:7" s="115" customFormat="1" ht="14.25" hidden="1" customHeight="1" x14ac:dyDescent="0.25">
      <c r="A891" s="208" t="s">
        <v>63</v>
      </c>
      <c r="B891" s="209" t="s">
        <v>110</v>
      </c>
      <c r="C891" s="229" t="s">
        <v>770</v>
      </c>
      <c r="D891" s="230">
        <v>0</v>
      </c>
      <c r="E891" s="231">
        <v>0</v>
      </c>
      <c r="F891" s="233" t="str">
        <f t="shared" si="135"/>
        <v>-</v>
      </c>
    </row>
    <row r="892" spans="1:7" s="181" customFormat="1" ht="45.75" hidden="1" x14ac:dyDescent="0.25">
      <c r="A892" s="123" t="s">
        <v>771</v>
      </c>
      <c r="B892" s="124" t="s">
        <v>110</v>
      </c>
      <c r="C892" s="145" t="s">
        <v>772</v>
      </c>
      <c r="D892" s="118">
        <f t="shared" ref="D892:E894" si="137">D893</f>
        <v>0</v>
      </c>
      <c r="E892" s="118">
        <f t="shared" si="137"/>
        <v>0</v>
      </c>
      <c r="F892" s="119" t="str">
        <f t="shared" si="135"/>
        <v>-</v>
      </c>
      <c r="G892" s="4"/>
    </row>
    <row r="893" spans="1:7" s="181" customFormat="1" ht="23.25" hidden="1" x14ac:dyDescent="0.25">
      <c r="A893" s="123" t="s">
        <v>2</v>
      </c>
      <c r="B893" s="124" t="s">
        <v>110</v>
      </c>
      <c r="C893" s="145" t="s">
        <v>773</v>
      </c>
      <c r="D893" s="118">
        <f t="shared" si="137"/>
        <v>0</v>
      </c>
      <c r="E893" s="118">
        <f t="shared" si="137"/>
        <v>0</v>
      </c>
      <c r="F893" s="119" t="str">
        <f t="shared" si="135"/>
        <v>-</v>
      </c>
      <c r="G893" s="4"/>
    </row>
    <row r="894" spans="1:7" s="181" customFormat="1" hidden="1" x14ac:dyDescent="0.25">
      <c r="A894" s="123" t="s">
        <v>4</v>
      </c>
      <c r="B894" s="124" t="s">
        <v>110</v>
      </c>
      <c r="C894" s="145" t="s">
        <v>774</v>
      </c>
      <c r="D894" s="118">
        <f t="shared" si="137"/>
        <v>0</v>
      </c>
      <c r="E894" s="118">
        <f t="shared" si="137"/>
        <v>0</v>
      </c>
      <c r="F894" s="119" t="str">
        <f t="shared" si="135"/>
        <v>-</v>
      </c>
      <c r="G894" s="4"/>
    </row>
    <row r="895" spans="1:7" s="181" customFormat="1" hidden="1" x14ac:dyDescent="0.25">
      <c r="A895" s="123" t="s">
        <v>63</v>
      </c>
      <c r="B895" s="124" t="s">
        <v>110</v>
      </c>
      <c r="C895" s="145" t="s">
        <v>775</v>
      </c>
      <c r="D895" s="118"/>
      <c r="E895" s="125"/>
      <c r="F895" s="119" t="str">
        <f t="shared" si="135"/>
        <v>-</v>
      </c>
      <c r="G895" s="4"/>
    </row>
    <row r="896" spans="1:7" s="100" customFormat="1" ht="51" customHeight="1" x14ac:dyDescent="0.25">
      <c r="A896" s="120" t="s">
        <v>1386</v>
      </c>
      <c r="B896" s="121" t="s">
        <v>110</v>
      </c>
      <c r="C896" s="143" t="s">
        <v>776</v>
      </c>
      <c r="D896" s="116">
        <f t="shared" ref="D896:E898" si="138">D897</f>
        <v>13578600</v>
      </c>
      <c r="E896" s="116">
        <f t="shared" si="138"/>
        <v>5690000</v>
      </c>
      <c r="F896" s="117">
        <f t="shared" si="135"/>
        <v>7888600</v>
      </c>
      <c r="G896" s="122"/>
    </row>
    <row r="897" spans="1:44" ht="39" customHeight="1" x14ac:dyDescent="0.25">
      <c r="A897" s="161" t="s">
        <v>1392</v>
      </c>
      <c r="B897" s="124" t="s">
        <v>110</v>
      </c>
      <c r="C897" s="145" t="s">
        <v>777</v>
      </c>
      <c r="D897" s="118">
        <f t="shared" si="138"/>
        <v>13578600</v>
      </c>
      <c r="E897" s="118">
        <f t="shared" si="138"/>
        <v>5690000</v>
      </c>
      <c r="F897" s="119">
        <f t="shared" si="135"/>
        <v>7888600</v>
      </c>
      <c r="G897" s="4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27.75" customHeight="1" x14ac:dyDescent="0.25">
      <c r="A898" s="161" t="s">
        <v>2</v>
      </c>
      <c r="B898" s="124" t="s">
        <v>110</v>
      </c>
      <c r="C898" s="145" t="s">
        <v>778</v>
      </c>
      <c r="D898" s="118">
        <f t="shared" si="138"/>
        <v>13578600</v>
      </c>
      <c r="E898" s="118">
        <f t="shared" si="138"/>
        <v>5690000</v>
      </c>
      <c r="F898" s="119">
        <f t="shared" si="135"/>
        <v>7888600</v>
      </c>
      <c r="G898" s="4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5" customHeight="1" x14ac:dyDescent="0.25">
      <c r="A899" s="123" t="s">
        <v>4</v>
      </c>
      <c r="B899" s="124" t="s">
        <v>110</v>
      </c>
      <c r="C899" s="145" t="s">
        <v>779</v>
      </c>
      <c r="D899" s="118">
        <f>D900+D901</f>
        <v>13578600</v>
      </c>
      <c r="E899" s="118">
        <f>E900+E901</f>
        <v>5690000</v>
      </c>
      <c r="F899" s="119">
        <f t="shared" si="135"/>
        <v>7888600</v>
      </c>
      <c r="G899" s="4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49.5" hidden="1" customHeight="1" x14ac:dyDescent="0.25">
      <c r="A900" s="208" t="s">
        <v>3</v>
      </c>
      <c r="B900" s="209" t="s">
        <v>110</v>
      </c>
      <c r="C900" s="229" t="s">
        <v>986</v>
      </c>
      <c r="D900" s="230">
        <v>0</v>
      </c>
      <c r="E900" s="231">
        <v>0</v>
      </c>
      <c r="F900" s="233" t="str">
        <f t="shared" si="135"/>
        <v>-</v>
      </c>
      <c r="G900" s="4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4.25" customHeight="1" x14ac:dyDescent="0.25">
      <c r="A901" s="123" t="s">
        <v>63</v>
      </c>
      <c r="B901" s="124" t="s">
        <v>110</v>
      </c>
      <c r="C901" s="145" t="s">
        <v>1345</v>
      </c>
      <c r="D901" s="118">
        <v>13578600</v>
      </c>
      <c r="E901" s="125">
        <v>5690000</v>
      </c>
      <c r="F901" s="119">
        <f t="shared" si="135"/>
        <v>7888600</v>
      </c>
      <c r="G901" s="4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:44" s="100" customFormat="1" ht="27" customHeight="1" x14ac:dyDescent="0.25">
      <c r="A902" s="120" t="s">
        <v>1185</v>
      </c>
      <c r="B902" s="121" t="s">
        <v>110</v>
      </c>
      <c r="C902" s="143" t="s">
        <v>780</v>
      </c>
      <c r="D902" s="116">
        <f>D903</f>
        <v>6467800</v>
      </c>
      <c r="E902" s="116">
        <f>E903</f>
        <v>2999010.29</v>
      </c>
      <c r="F902" s="117">
        <f t="shared" si="135"/>
        <v>3468789.71</v>
      </c>
      <c r="G902" s="122"/>
    </row>
    <row r="903" spans="1:44" s="100" customFormat="1" ht="36" customHeight="1" x14ac:dyDescent="0.25">
      <c r="A903" s="120" t="s">
        <v>245</v>
      </c>
      <c r="B903" s="121" t="s">
        <v>110</v>
      </c>
      <c r="C903" s="143" t="s">
        <v>781</v>
      </c>
      <c r="D903" s="116">
        <f>D904+D914</f>
        <v>6467800</v>
      </c>
      <c r="E903" s="116">
        <f>E904+E914</f>
        <v>2999010.29</v>
      </c>
      <c r="F903" s="117">
        <f t="shared" si="135"/>
        <v>3468789.71</v>
      </c>
      <c r="G903" s="122"/>
    </row>
    <row r="904" spans="1:44" ht="36" customHeight="1" x14ac:dyDescent="0.25">
      <c r="A904" s="123" t="s">
        <v>0</v>
      </c>
      <c r="B904" s="124" t="s">
        <v>110</v>
      </c>
      <c r="C904" s="145" t="s">
        <v>782</v>
      </c>
      <c r="D904" s="118">
        <f t="shared" ref="D904:E907" si="139">D905</f>
        <v>3487200</v>
      </c>
      <c r="E904" s="118">
        <f t="shared" si="139"/>
        <v>2274010.29</v>
      </c>
      <c r="F904" s="119">
        <f t="shared" si="135"/>
        <v>1213189.71</v>
      </c>
      <c r="G904" s="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23.25" x14ac:dyDescent="0.25">
      <c r="A905" s="123" t="s">
        <v>1</v>
      </c>
      <c r="B905" s="124" t="s">
        <v>110</v>
      </c>
      <c r="C905" s="145" t="s">
        <v>783</v>
      </c>
      <c r="D905" s="118">
        <f t="shared" si="139"/>
        <v>3487200</v>
      </c>
      <c r="E905" s="118">
        <f t="shared" si="139"/>
        <v>2274010.29</v>
      </c>
      <c r="F905" s="119">
        <f t="shared" si="135"/>
        <v>1213189.71</v>
      </c>
      <c r="G905" s="4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27.75" customHeight="1" x14ac:dyDescent="0.25">
      <c r="A906" s="123" t="s">
        <v>2</v>
      </c>
      <c r="B906" s="124" t="s">
        <v>110</v>
      </c>
      <c r="C906" s="145" t="s">
        <v>784</v>
      </c>
      <c r="D906" s="118">
        <f t="shared" si="139"/>
        <v>3487200</v>
      </c>
      <c r="E906" s="118">
        <f t="shared" si="139"/>
        <v>2274010.29</v>
      </c>
      <c r="F906" s="119">
        <f t="shared" si="135"/>
        <v>1213189.71</v>
      </c>
      <c r="G906" s="4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:44" x14ac:dyDescent="0.25">
      <c r="A907" s="123" t="s">
        <v>4</v>
      </c>
      <c r="B907" s="124" t="s">
        <v>110</v>
      </c>
      <c r="C907" s="145" t="s">
        <v>785</v>
      </c>
      <c r="D907" s="118">
        <f t="shared" si="139"/>
        <v>3487200</v>
      </c>
      <c r="E907" s="118">
        <f t="shared" si="139"/>
        <v>2274010.29</v>
      </c>
      <c r="F907" s="119">
        <f t="shared" si="135"/>
        <v>1213189.71</v>
      </c>
      <c r="G907" s="4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48.75" customHeight="1" x14ac:dyDescent="0.25">
      <c r="A908" s="344" t="s">
        <v>1095</v>
      </c>
      <c r="B908" s="162" t="s">
        <v>110</v>
      </c>
      <c r="C908" s="145" t="s">
        <v>786</v>
      </c>
      <c r="D908" s="118">
        <v>3487200</v>
      </c>
      <c r="E908" s="125">
        <v>2274010.29</v>
      </c>
      <c r="F908" s="119">
        <f t="shared" si="135"/>
        <v>1213189.71</v>
      </c>
      <c r="G908" s="4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:44" s="114" customFormat="1" ht="45.75" hidden="1" x14ac:dyDescent="0.25">
      <c r="A909" s="225" t="s">
        <v>169</v>
      </c>
      <c r="B909" s="226" t="s">
        <v>110</v>
      </c>
      <c r="C909" s="227" t="s">
        <v>787</v>
      </c>
      <c r="D909" s="228">
        <f t="shared" ref="D909:E912" si="140">D910</f>
        <v>0</v>
      </c>
      <c r="E909" s="228">
        <f t="shared" si="140"/>
        <v>0</v>
      </c>
      <c r="F909" s="232" t="str">
        <f t="shared" si="135"/>
        <v>-</v>
      </c>
    </row>
    <row r="910" spans="1:44" s="115" customFormat="1" ht="34.5" hidden="1" x14ac:dyDescent="0.25">
      <c r="A910" s="208" t="s">
        <v>766</v>
      </c>
      <c r="B910" s="209" t="s">
        <v>110</v>
      </c>
      <c r="C910" s="229" t="s">
        <v>788</v>
      </c>
      <c r="D910" s="230">
        <f t="shared" si="140"/>
        <v>0</v>
      </c>
      <c r="E910" s="230">
        <f t="shared" si="140"/>
        <v>0</v>
      </c>
      <c r="F910" s="233" t="str">
        <f t="shared" si="135"/>
        <v>-</v>
      </c>
    </row>
    <row r="911" spans="1:44" s="115" customFormat="1" ht="23.25" hidden="1" x14ac:dyDescent="0.25">
      <c r="A911" s="208" t="s">
        <v>2</v>
      </c>
      <c r="B911" s="209" t="s">
        <v>110</v>
      </c>
      <c r="C911" s="229" t="s">
        <v>789</v>
      </c>
      <c r="D911" s="230">
        <f t="shared" si="140"/>
        <v>0</v>
      </c>
      <c r="E911" s="230">
        <f t="shared" si="140"/>
        <v>0</v>
      </c>
      <c r="F911" s="233" t="str">
        <f t="shared" si="135"/>
        <v>-</v>
      </c>
    </row>
    <row r="912" spans="1:44" s="115" customFormat="1" hidden="1" x14ac:dyDescent="0.25">
      <c r="A912" s="208" t="s">
        <v>4</v>
      </c>
      <c r="B912" s="209" t="s">
        <v>110</v>
      </c>
      <c r="C912" s="229" t="s">
        <v>790</v>
      </c>
      <c r="D912" s="230">
        <f t="shared" si="140"/>
        <v>0</v>
      </c>
      <c r="E912" s="230">
        <f t="shared" si="140"/>
        <v>0</v>
      </c>
      <c r="F912" s="233" t="str">
        <f t="shared" si="135"/>
        <v>-</v>
      </c>
    </row>
    <row r="913" spans="1:44" s="115" customFormat="1" ht="16.5" hidden="1" customHeight="1" x14ac:dyDescent="0.25">
      <c r="A913" s="208" t="s">
        <v>63</v>
      </c>
      <c r="B913" s="209" t="s">
        <v>110</v>
      </c>
      <c r="C913" s="229" t="s">
        <v>791</v>
      </c>
      <c r="D913" s="230">
        <v>0</v>
      </c>
      <c r="E913" s="231">
        <v>0</v>
      </c>
      <c r="F913" s="233" t="str">
        <f t="shared" si="135"/>
        <v>-</v>
      </c>
    </row>
    <row r="914" spans="1:44" s="100" customFormat="1" ht="54" customHeight="1" x14ac:dyDescent="0.25">
      <c r="A914" s="120" t="s">
        <v>1386</v>
      </c>
      <c r="B914" s="121" t="s">
        <v>110</v>
      </c>
      <c r="C914" s="143" t="s">
        <v>792</v>
      </c>
      <c r="D914" s="116">
        <f t="shared" ref="D914:E917" si="141">D915</f>
        <v>2980600</v>
      </c>
      <c r="E914" s="116">
        <f t="shared" si="141"/>
        <v>725000</v>
      </c>
      <c r="F914" s="119">
        <f t="shared" si="135"/>
        <v>2255600</v>
      </c>
      <c r="G914" s="122"/>
    </row>
    <row r="915" spans="1:44" ht="40.5" customHeight="1" x14ac:dyDescent="0.25">
      <c r="A915" s="161" t="s">
        <v>1392</v>
      </c>
      <c r="B915" s="124" t="s">
        <v>110</v>
      </c>
      <c r="C915" s="145" t="s">
        <v>793</v>
      </c>
      <c r="D915" s="118">
        <f t="shared" si="141"/>
        <v>2980600</v>
      </c>
      <c r="E915" s="118">
        <f t="shared" si="141"/>
        <v>725000</v>
      </c>
      <c r="F915" s="119">
        <f t="shared" si="135"/>
        <v>2255600</v>
      </c>
      <c r="G915" s="4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23.25" x14ac:dyDescent="0.25">
      <c r="A916" s="123" t="s">
        <v>2</v>
      </c>
      <c r="B916" s="124" t="s">
        <v>110</v>
      </c>
      <c r="C916" s="145" t="s">
        <v>794</v>
      </c>
      <c r="D916" s="118">
        <f t="shared" si="141"/>
        <v>2980600</v>
      </c>
      <c r="E916" s="118">
        <f t="shared" si="141"/>
        <v>725000</v>
      </c>
      <c r="F916" s="119">
        <f t="shared" si="135"/>
        <v>2255600</v>
      </c>
      <c r="G916" s="4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:44" x14ac:dyDescent="0.25">
      <c r="A917" s="123" t="s">
        <v>4</v>
      </c>
      <c r="B917" s="124" t="s">
        <v>110</v>
      </c>
      <c r="C917" s="145" t="s">
        <v>795</v>
      </c>
      <c r="D917" s="118">
        <f t="shared" si="141"/>
        <v>2980600</v>
      </c>
      <c r="E917" s="118">
        <f t="shared" si="141"/>
        <v>725000</v>
      </c>
      <c r="F917" s="119">
        <f t="shared" si="135"/>
        <v>2255600</v>
      </c>
      <c r="G917" s="4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8" customHeight="1" x14ac:dyDescent="0.25">
      <c r="A918" s="123" t="s">
        <v>63</v>
      </c>
      <c r="B918" s="124" t="s">
        <v>110</v>
      </c>
      <c r="C918" s="145" t="s">
        <v>1464</v>
      </c>
      <c r="D918" s="118">
        <v>2980600</v>
      </c>
      <c r="E918" s="125">
        <v>725000</v>
      </c>
      <c r="F918" s="119">
        <f>D918-E918</f>
        <v>2255600</v>
      </c>
      <c r="G918" s="4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:44" s="114" customFormat="1" ht="23.25" hidden="1" x14ac:dyDescent="0.25">
      <c r="A919" s="225" t="s">
        <v>341</v>
      </c>
      <c r="B919" s="226" t="s">
        <v>110</v>
      </c>
      <c r="C919" s="227" t="s">
        <v>796</v>
      </c>
      <c r="D919" s="228">
        <f t="shared" ref="D919:E924" si="142">D920</f>
        <v>0</v>
      </c>
      <c r="E919" s="228">
        <f t="shared" si="142"/>
        <v>0</v>
      </c>
      <c r="F919" s="232" t="str">
        <f t="shared" ref="F919:F1073" si="143">IF(OR(D919="-",E919=D919),"-",D919-IF(E919="-",0,E919))</f>
        <v>-</v>
      </c>
    </row>
    <row r="920" spans="1:44" s="114" customFormat="1" ht="23.25" hidden="1" x14ac:dyDescent="0.25">
      <c r="A920" s="225" t="s">
        <v>111</v>
      </c>
      <c r="B920" s="226" t="s">
        <v>110</v>
      </c>
      <c r="C920" s="227" t="s">
        <v>797</v>
      </c>
      <c r="D920" s="228">
        <f t="shared" si="142"/>
        <v>0</v>
      </c>
      <c r="E920" s="228">
        <f t="shared" si="142"/>
        <v>0</v>
      </c>
      <c r="F920" s="232" t="str">
        <f t="shared" si="143"/>
        <v>-</v>
      </c>
    </row>
    <row r="921" spans="1:44" s="115" customFormat="1" hidden="1" x14ac:dyDescent="0.25">
      <c r="A921" s="225" t="s">
        <v>112</v>
      </c>
      <c r="B921" s="209" t="s">
        <v>110</v>
      </c>
      <c r="C921" s="229" t="s">
        <v>798</v>
      </c>
      <c r="D921" s="230">
        <f t="shared" si="142"/>
        <v>0</v>
      </c>
      <c r="E921" s="230">
        <f t="shared" si="142"/>
        <v>0</v>
      </c>
      <c r="F921" s="233" t="str">
        <f t="shared" si="143"/>
        <v>-</v>
      </c>
    </row>
    <row r="922" spans="1:44" s="115" customFormat="1" hidden="1" x14ac:dyDescent="0.25">
      <c r="A922" s="208" t="s">
        <v>799</v>
      </c>
      <c r="B922" s="209" t="s">
        <v>110</v>
      </c>
      <c r="C922" s="229" t="s">
        <v>800</v>
      </c>
      <c r="D922" s="230">
        <f t="shared" si="142"/>
        <v>0</v>
      </c>
      <c r="E922" s="230">
        <f t="shared" si="142"/>
        <v>0</v>
      </c>
      <c r="F922" s="233" t="str">
        <f t="shared" si="143"/>
        <v>-</v>
      </c>
    </row>
    <row r="923" spans="1:44" s="115" customFormat="1" ht="23.25" hidden="1" x14ac:dyDescent="0.25">
      <c r="A923" s="208" t="s">
        <v>113</v>
      </c>
      <c r="B923" s="209" t="s">
        <v>110</v>
      </c>
      <c r="C923" s="229" t="s">
        <v>801</v>
      </c>
      <c r="D923" s="230">
        <f t="shared" si="142"/>
        <v>0</v>
      </c>
      <c r="E923" s="230">
        <f t="shared" si="142"/>
        <v>0</v>
      </c>
      <c r="F923" s="233" t="str">
        <f t="shared" si="143"/>
        <v>-</v>
      </c>
    </row>
    <row r="924" spans="1:44" s="115" customFormat="1" ht="33.75" hidden="1" customHeight="1" x14ac:dyDescent="0.25">
      <c r="A924" s="208" t="s">
        <v>358</v>
      </c>
      <c r="B924" s="209" t="s">
        <v>110</v>
      </c>
      <c r="C924" s="229" t="s">
        <v>802</v>
      </c>
      <c r="D924" s="230">
        <f t="shared" si="142"/>
        <v>0</v>
      </c>
      <c r="E924" s="230">
        <f t="shared" si="142"/>
        <v>0</v>
      </c>
      <c r="F924" s="233" t="str">
        <f t="shared" si="143"/>
        <v>-</v>
      </c>
    </row>
    <row r="925" spans="1:44" s="115" customFormat="1" ht="34.5" hidden="1" x14ac:dyDescent="0.25">
      <c r="A925" s="208" t="s">
        <v>114</v>
      </c>
      <c r="B925" s="209" t="s">
        <v>110</v>
      </c>
      <c r="C925" s="229" t="s">
        <v>803</v>
      </c>
      <c r="D925" s="230">
        <v>0</v>
      </c>
      <c r="E925" s="231">
        <v>0</v>
      </c>
      <c r="F925" s="233" t="str">
        <f t="shared" si="143"/>
        <v>-</v>
      </c>
    </row>
    <row r="926" spans="1:44" s="100" customFormat="1" x14ac:dyDescent="0.25">
      <c r="A926" s="120" t="s">
        <v>804</v>
      </c>
      <c r="B926" s="121" t="s">
        <v>110</v>
      </c>
      <c r="C926" s="143" t="s">
        <v>805</v>
      </c>
      <c r="D926" s="116">
        <f>D927+D935</f>
        <v>1446100</v>
      </c>
      <c r="E926" s="116">
        <f>E927+E935</f>
        <v>723016</v>
      </c>
      <c r="F926" s="117">
        <f t="shared" si="143"/>
        <v>723084</v>
      </c>
      <c r="G926" s="122"/>
    </row>
    <row r="927" spans="1:44" s="100" customFormat="1" ht="13.5" customHeight="1" x14ac:dyDescent="0.25">
      <c r="A927" s="120" t="s">
        <v>5</v>
      </c>
      <c r="B927" s="121" t="s">
        <v>110</v>
      </c>
      <c r="C927" s="143" t="s">
        <v>806</v>
      </c>
      <c r="D927" s="116">
        <f t="shared" ref="D927:E931" si="144">D928</f>
        <v>1366100</v>
      </c>
      <c r="E927" s="116">
        <f t="shared" si="144"/>
        <v>683016</v>
      </c>
      <c r="F927" s="117">
        <f t="shared" si="143"/>
        <v>683084</v>
      </c>
      <c r="G927" s="122"/>
    </row>
    <row r="928" spans="1:44" s="100" customFormat="1" ht="23.25" x14ac:dyDescent="0.25">
      <c r="A928" s="120" t="s">
        <v>341</v>
      </c>
      <c r="B928" s="121" t="s">
        <v>110</v>
      </c>
      <c r="C928" s="143" t="s">
        <v>807</v>
      </c>
      <c r="D928" s="116">
        <f t="shared" si="144"/>
        <v>1366100</v>
      </c>
      <c r="E928" s="116">
        <f t="shared" si="144"/>
        <v>683016</v>
      </c>
      <c r="F928" s="117">
        <f t="shared" si="143"/>
        <v>683084</v>
      </c>
      <c r="G928" s="122"/>
    </row>
    <row r="929" spans="1:44" s="100" customFormat="1" ht="23.25" x14ac:dyDescent="0.25">
      <c r="A929" s="120" t="s">
        <v>111</v>
      </c>
      <c r="B929" s="121" t="s">
        <v>110</v>
      </c>
      <c r="C929" s="143" t="s">
        <v>808</v>
      </c>
      <c r="D929" s="116">
        <f t="shared" si="144"/>
        <v>1366100</v>
      </c>
      <c r="E929" s="116">
        <f t="shared" si="144"/>
        <v>683016</v>
      </c>
      <c r="F929" s="117">
        <f t="shared" si="143"/>
        <v>683084</v>
      </c>
      <c r="G929" s="122"/>
    </row>
    <row r="930" spans="1:44" ht="23.25" x14ac:dyDescent="0.25">
      <c r="A930" s="123" t="s">
        <v>11</v>
      </c>
      <c r="B930" s="124" t="s">
        <v>110</v>
      </c>
      <c r="C930" s="145" t="s">
        <v>1239</v>
      </c>
      <c r="D930" s="118">
        <f t="shared" si="144"/>
        <v>1366100</v>
      </c>
      <c r="E930" s="118">
        <f t="shared" si="144"/>
        <v>683016</v>
      </c>
      <c r="F930" s="119">
        <f t="shared" si="143"/>
        <v>683084</v>
      </c>
      <c r="G930" s="4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38.25" customHeight="1" x14ac:dyDescent="0.25">
      <c r="A931" s="123" t="s">
        <v>1302</v>
      </c>
      <c r="B931" s="124" t="s">
        <v>110</v>
      </c>
      <c r="C931" s="145" t="s">
        <v>1240</v>
      </c>
      <c r="D931" s="118">
        <f t="shared" si="144"/>
        <v>1366100</v>
      </c>
      <c r="E931" s="118">
        <f t="shared" si="144"/>
        <v>683016</v>
      </c>
      <c r="F931" s="119">
        <f t="shared" si="143"/>
        <v>683084</v>
      </c>
      <c r="G931" s="4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5.75" customHeight="1" x14ac:dyDescent="0.25">
      <c r="A932" s="123" t="s">
        <v>130</v>
      </c>
      <c r="B932" s="124" t="s">
        <v>110</v>
      </c>
      <c r="C932" s="145" t="s">
        <v>1287</v>
      </c>
      <c r="D932" s="118">
        <f>D934</f>
        <v>1366100</v>
      </c>
      <c r="E932" s="118">
        <f>E934</f>
        <v>683016</v>
      </c>
      <c r="F932" s="119">
        <f t="shared" si="143"/>
        <v>683084</v>
      </c>
      <c r="G932" s="4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23.25" x14ac:dyDescent="0.25">
      <c r="A933" s="123" t="s">
        <v>7</v>
      </c>
      <c r="B933" s="124" t="s">
        <v>110</v>
      </c>
      <c r="C933" s="145" t="s">
        <v>1317</v>
      </c>
      <c r="D933" s="118">
        <f>D934</f>
        <v>1366100</v>
      </c>
      <c r="E933" s="125">
        <f>E934</f>
        <v>683016</v>
      </c>
      <c r="F933" s="119">
        <f t="shared" si="143"/>
        <v>683084</v>
      </c>
      <c r="G933" s="4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39" customHeight="1" x14ac:dyDescent="0.25">
      <c r="A934" s="123" t="s">
        <v>1288</v>
      </c>
      <c r="B934" s="124" t="s">
        <v>110</v>
      </c>
      <c r="C934" s="145" t="s">
        <v>1286</v>
      </c>
      <c r="D934" s="118">
        <v>1366100</v>
      </c>
      <c r="E934" s="125">
        <v>683016</v>
      </c>
      <c r="F934" s="119">
        <f t="shared" si="143"/>
        <v>683084</v>
      </c>
      <c r="G934" s="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:44" s="100" customFormat="1" ht="13.5" customHeight="1" x14ac:dyDescent="0.25">
      <c r="A935" s="120" t="s">
        <v>6</v>
      </c>
      <c r="B935" s="121" t="s">
        <v>110</v>
      </c>
      <c r="C935" s="143" t="s">
        <v>809</v>
      </c>
      <c r="D935" s="116">
        <f>D936+D993</f>
        <v>80000</v>
      </c>
      <c r="E935" s="116">
        <f>E936+E993</f>
        <v>40000</v>
      </c>
      <c r="F935" s="117">
        <f t="shared" si="143"/>
        <v>40000</v>
      </c>
      <c r="G935" s="122"/>
    </row>
    <row r="936" spans="1:44" s="114" customFormat="1" ht="57.75" hidden="1" customHeight="1" x14ac:dyDescent="0.25">
      <c r="A936" s="225" t="s">
        <v>236</v>
      </c>
      <c r="B936" s="226" t="s">
        <v>110</v>
      </c>
      <c r="C936" s="227" t="s">
        <v>810</v>
      </c>
      <c r="D936" s="228">
        <f>D937+D970</f>
        <v>0</v>
      </c>
      <c r="E936" s="228">
        <f>E937+E970</f>
        <v>0</v>
      </c>
      <c r="F936" s="232" t="str">
        <f t="shared" si="143"/>
        <v>-</v>
      </c>
    </row>
    <row r="937" spans="1:44" s="114" customFormat="1" ht="23.25" hidden="1" x14ac:dyDescent="0.25">
      <c r="A937" s="225" t="s">
        <v>1043</v>
      </c>
      <c r="B937" s="226" t="s">
        <v>110</v>
      </c>
      <c r="C937" s="227" t="s">
        <v>811</v>
      </c>
      <c r="D937" s="228">
        <f>D938</f>
        <v>0</v>
      </c>
      <c r="E937" s="228">
        <f>E938</f>
        <v>0</v>
      </c>
      <c r="F937" s="232" t="str">
        <f t="shared" si="143"/>
        <v>-</v>
      </c>
    </row>
    <row r="938" spans="1:44" s="114" customFormat="1" ht="34.5" hidden="1" customHeight="1" x14ac:dyDescent="0.25">
      <c r="A938" s="225" t="s">
        <v>239</v>
      </c>
      <c r="B938" s="226" t="s">
        <v>110</v>
      </c>
      <c r="C938" s="227" t="s">
        <v>812</v>
      </c>
      <c r="D938" s="228">
        <f>D939+D944+D949+D960+D965</f>
        <v>0</v>
      </c>
      <c r="E938" s="228">
        <f>E939+E944+E949+E960+E965</f>
        <v>0</v>
      </c>
      <c r="F938" s="232" t="str">
        <f t="shared" si="143"/>
        <v>-</v>
      </c>
    </row>
    <row r="939" spans="1:44" s="115" customFormat="1" ht="45.75" hidden="1" x14ac:dyDescent="0.25">
      <c r="A939" s="208" t="s">
        <v>318</v>
      </c>
      <c r="B939" s="209" t="s">
        <v>110</v>
      </c>
      <c r="C939" s="229" t="s">
        <v>813</v>
      </c>
      <c r="D939" s="230">
        <f t="shared" ref="D939:E942" si="145">D940</f>
        <v>0</v>
      </c>
      <c r="E939" s="230">
        <f t="shared" si="145"/>
        <v>0</v>
      </c>
      <c r="F939" s="233" t="str">
        <f t="shared" si="143"/>
        <v>-</v>
      </c>
    </row>
    <row r="940" spans="1:44" s="115" customFormat="1" ht="34.5" hidden="1" x14ac:dyDescent="0.25">
      <c r="A940" s="208" t="s">
        <v>319</v>
      </c>
      <c r="B940" s="209" t="s">
        <v>110</v>
      </c>
      <c r="C940" s="229" t="s">
        <v>814</v>
      </c>
      <c r="D940" s="230">
        <f t="shared" si="145"/>
        <v>0</v>
      </c>
      <c r="E940" s="230">
        <f t="shared" si="145"/>
        <v>0</v>
      </c>
      <c r="F940" s="233" t="str">
        <f t="shared" si="143"/>
        <v>-</v>
      </c>
    </row>
    <row r="941" spans="1:44" s="115" customFormat="1" hidden="1" x14ac:dyDescent="0.25">
      <c r="A941" s="208" t="s">
        <v>130</v>
      </c>
      <c r="B941" s="209" t="s">
        <v>110</v>
      </c>
      <c r="C941" s="229" t="s">
        <v>815</v>
      </c>
      <c r="D941" s="230">
        <f t="shared" si="145"/>
        <v>0</v>
      </c>
      <c r="E941" s="230">
        <f t="shared" si="145"/>
        <v>0</v>
      </c>
      <c r="F941" s="233" t="str">
        <f t="shared" si="143"/>
        <v>-</v>
      </c>
    </row>
    <row r="942" spans="1:44" s="115" customFormat="1" ht="23.25" hidden="1" x14ac:dyDescent="0.25">
      <c r="A942" s="208" t="s">
        <v>7</v>
      </c>
      <c r="B942" s="209" t="s">
        <v>110</v>
      </c>
      <c r="C942" s="229" t="s">
        <v>816</v>
      </c>
      <c r="D942" s="230">
        <f t="shared" si="145"/>
        <v>0</v>
      </c>
      <c r="E942" s="230">
        <f t="shared" si="145"/>
        <v>0</v>
      </c>
      <c r="F942" s="233" t="str">
        <f t="shared" si="143"/>
        <v>-</v>
      </c>
    </row>
    <row r="943" spans="1:44" s="115" customFormat="1" hidden="1" x14ac:dyDescent="0.25">
      <c r="A943" s="208" t="s">
        <v>8</v>
      </c>
      <c r="B943" s="209" t="s">
        <v>110</v>
      </c>
      <c r="C943" s="229" t="s">
        <v>817</v>
      </c>
      <c r="D943" s="230"/>
      <c r="E943" s="231"/>
      <c r="F943" s="233" t="str">
        <f t="shared" si="143"/>
        <v>-</v>
      </c>
    </row>
    <row r="944" spans="1:44" s="115" customFormat="1" ht="34.5" hidden="1" x14ac:dyDescent="0.25">
      <c r="A944" s="208" t="s">
        <v>169</v>
      </c>
      <c r="B944" s="209" t="s">
        <v>110</v>
      </c>
      <c r="C944" s="229" t="s">
        <v>818</v>
      </c>
      <c r="D944" s="230">
        <f t="shared" ref="D944:E947" si="146">D945</f>
        <v>0</v>
      </c>
      <c r="E944" s="230">
        <f t="shared" si="146"/>
        <v>0</v>
      </c>
      <c r="F944" s="233" t="str">
        <f t="shared" si="143"/>
        <v>-</v>
      </c>
    </row>
    <row r="945" spans="1:7" s="115" customFormat="1" ht="23.25" hidden="1" x14ac:dyDescent="0.25">
      <c r="A945" s="208" t="s">
        <v>819</v>
      </c>
      <c r="B945" s="209" t="s">
        <v>110</v>
      </c>
      <c r="C945" s="229" t="s">
        <v>820</v>
      </c>
      <c r="D945" s="230">
        <f t="shared" si="146"/>
        <v>0</v>
      </c>
      <c r="E945" s="230">
        <f t="shared" si="146"/>
        <v>0</v>
      </c>
      <c r="F945" s="233" t="str">
        <f t="shared" si="143"/>
        <v>-</v>
      </c>
    </row>
    <row r="946" spans="1:7" s="115" customFormat="1" hidden="1" x14ac:dyDescent="0.25">
      <c r="A946" s="208" t="s">
        <v>130</v>
      </c>
      <c r="B946" s="209" t="s">
        <v>110</v>
      </c>
      <c r="C946" s="229" t="s">
        <v>821</v>
      </c>
      <c r="D946" s="230">
        <f t="shared" si="146"/>
        <v>0</v>
      </c>
      <c r="E946" s="230">
        <f t="shared" si="146"/>
        <v>0</v>
      </c>
      <c r="F946" s="233" t="str">
        <f t="shared" si="143"/>
        <v>-</v>
      </c>
    </row>
    <row r="947" spans="1:7" s="115" customFormat="1" ht="23.25" hidden="1" x14ac:dyDescent="0.25">
      <c r="A947" s="208" t="s">
        <v>7</v>
      </c>
      <c r="B947" s="209" t="s">
        <v>110</v>
      </c>
      <c r="C947" s="229" t="s">
        <v>822</v>
      </c>
      <c r="D947" s="230">
        <f t="shared" si="146"/>
        <v>0</v>
      </c>
      <c r="E947" s="230">
        <f t="shared" si="146"/>
        <v>0</v>
      </c>
      <c r="F947" s="233" t="str">
        <f t="shared" si="143"/>
        <v>-</v>
      </c>
    </row>
    <row r="948" spans="1:7" s="115" customFormat="1" hidden="1" x14ac:dyDescent="0.25">
      <c r="A948" s="208" t="s">
        <v>8</v>
      </c>
      <c r="B948" s="209" t="s">
        <v>110</v>
      </c>
      <c r="C948" s="229" t="s">
        <v>823</v>
      </c>
      <c r="D948" s="230"/>
      <c r="E948" s="231"/>
      <c r="F948" s="233" t="str">
        <f t="shared" si="143"/>
        <v>-</v>
      </c>
    </row>
    <row r="949" spans="1:7" s="114" customFormat="1" ht="48.75" hidden="1" customHeight="1" x14ac:dyDescent="0.25">
      <c r="A949" s="225" t="s">
        <v>316</v>
      </c>
      <c r="B949" s="226" t="s">
        <v>110</v>
      </c>
      <c r="C949" s="227" t="s">
        <v>824</v>
      </c>
      <c r="D949" s="228">
        <f>D950+D955</f>
        <v>0</v>
      </c>
      <c r="E949" s="228">
        <f>E950+E955</f>
        <v>0</v>
      </c>
      <c r="F949" s="232" t="str">
        <f t="shared" si="143"/>
        <v>-</v>
      </c>
    </row>
    <row r="950" spans="1:7" s="115" customFormat="1" ht="34.5" hidden="1" x14ac:dyDescent="0.25">
      <c r="A950" s="208" t="s">
        <v>825</v>
      </c>
      <c r="B950" s="209" t="s">
        <v>110</v>
      </c>
      <c r="C950" s="229" t="s">
        <v>826</v>
      </c>
      <c r="D950" s="230">
        <f t="shared" ref="D950:E951" si="147">D951</f>
        <v>0</v>
      </c>
      <c r="E950" s="230">
        <f t="shared" si="147"/>
        <v>0</v>
      </c>
      <c r="F950" s="233" t="str">
        <f t="shared" si="143"/>
        <v>-</v>
      </c>
    </row>
    <row r="951" spans="1:7" s="115" customFormat="1" hidden="1" x14ac:dyDescent="0.25">
      <c r="A951" s="208" t="s">
        <v>130</v>
      </c>
      <c r="B951" s="209" t="s">
        <v>110</v>
      </c>
      <c r="C951" s="229" t="s">
        <v>827</v>
      </c>
      <c r="D951" s="230">
        <f t="shared" si="147"/>
        <v>0</v>
      </c>
      <c r="E951" s="230">
        <f t="shared" si="147"/>
        <v>0</v>
      </c>
      <c r="F951" s="233" t="str">
        <f t="shared" si="143"/>
        <v>-</v>
      </c>
    </row>
    <row r="952" spans="1:7" s="115" customFormat="1" ht="23.25" hidden="1" x14ac:dyDescent="0.25">
      <c r="A952" s="208" t="s">
        <v>7</v>
      </c>
      <c r="B952" s="209" t="s">
        <v>110</v>
      </c>
      <c r="C952" s="229" t="s">
        <v>828</v>
      </c>
      <c r="D952" s="230">
        <f>D953+D954</f>
        <v>0</v>
      </c>
      <c r="E952" s="230">
        <f>E953+E954</f>
        <v>0</v>
      </c>
      <c r="F952" s="233" t="str">
        <f t="shared" si="143"/>
        <v>-</v>
      </c>
    </row>
    <row r="953" spans="1:7" s="115" customFormat="1" hidden="1" x14ac:dyDescent="0.25">
      <c r="A953" s="208" t="s">
        <v>8</v>
      </c>
      <c r="B953" s="209" t="s">
        <v>110</v>
      </c>
      <c r="C953" s="229" t="s">
        <v>1235</v>
      </c>
      <c r="D953" s="230">
        <v>0</v>
      </c>
      <c r="E953" s="231">
        <v>0</v>
      </c>
      <c r="F953" s="233" t="str">
        <f t="shared" si="143"/>
        <v>-</v>
      </c>
      <c r="G953" s="115" t="s">
        <v>1234</v>
      </c>
    </row>
    <row r="954" spans="1:7" s="115" customFormat="1" hidden="1" x14ac:dyDescent="0.25">
      <c r="A954" s="208" t="s">
        <v>8</v>
      </c>
      <c r="B954" s="209" t="s">
        <v>110</v>
      </c>
      <c r="C954" s="229" t="s">
        <v>829</v>
      </c>
      <c r="D954" s="230">
        <v>0</v>
      </c>
      <c r="E954" s="231"/>
      <c r="F954" s="233" t="str">
        <f t="shared" si="143"/>
        <v>-</v>
      </c>
      <c r="G954" s="115" t="s">
        <v>1234</v>
      </c>
    </row>
    <row r="955" spans="1:7" s="115" customFormat="1" ht="23.25" hidden="1" x14ac:dyDescent="0.25">
      <c r="A955" s="208" t="s">
        <v>1275</v>
      </c>
      <c r="B955" s="209" t="s">
        <v>110</v>
      </c>
      <c r="C955" s="229" t="s">
        <v>1271</v>
      </c>
      <c r="D955" s="230">
        <f t="shared" ref="D955:E956" si="148">D956</f>
        <v>0</v>
      </c>
      <c r="E955" s="230">
        <f t="shared" si="148"/>
        <v>0</v>
      </c>
      <c r="F955" s="233" t="str">
        <f t="shared" si="143"/>
        <v>-</v>
      </c>
    </row>
    <row r="956" spans="1:7" s="115" customFormat="1" ht="17.25" hidden="1" customHeight="1" x14ac:dyDescent="0.25">
      <c r="A956" s="208" t="s">
        <v>130</v>
      </c>
      <c r="B956" s="209" t="s">
        <v>110</v>
      </c>
      <c r="C956" s="229" t="s">
        <v>1272</v>
      </c>
      <c r="D956" s="230">
        <f t="shared" si="148"/>
        <v>0</v>
      </c>
      <c r="E956" s="230">
        <f t="shared" si="148"/>
        <v>0</v>
      </c>
      <c r="F956" s="233" t="str">
        <f t="shared" si="143"/>
        <v>-</v>
      </c>
    </row>
    <row r="957" spans="1:7" s="115" customFormat="1" ht="23.25" hidden="1" x14ac:dyDescent="0.25">
      <c r="A957" s="208" t="s">
        <v>7</v>
      </c>
      <c r="B957" s="209" t="s">
        <v>110</v>
      </c>
      <c r="C957" s="229" t="s">
        <v>1273</v>
      </c>
      <c r="D957" s="230">
        <f>D958+D959</f>
        <v>0</v>
      </c>
      <c r="E957" s="230">
        <f>E958+E959</f>
        <v>0</v>
      </c>
      <c r="F957" s="233" t="str">
        <f t="shared" si="143"/>
        <v>-</v>
      </c>
    </row>
    <row r="958" spans="1:7" s="115" customFormat="1" hidden="1" x14ac:dyDescent="0.25">
      <c r="A958" s="208" t="s">
        <v>8</v>
      </c>
      <c r="B958" s="209" t="s">
        <v>110</v>
      </c>
      <c r="C958" s="229" t="s">
        <v>1235</v>
      </c>
      <c r="D958" s="230">
        <v>0</v>
      </c>
      <c r="E958" s="231">
        <v>0</v>
      </c>
      <c r="F958" s="233" t="str">
        <f t="shared" si="143"/>
        <v>-</v>
      </c>
      <c r="G958" s="115" t="s">
        <v>1234</v>
      </c>
    </row>
    <row r="959" spans="1:7" s="115" customFormat="1" hidden="1" x14ac:dyDescent="0.25">
      <c r="A959" s="208" t="s">
        <v>8</v>
      </c>
      <c r="B959" s="209" t="s">
        <v>110</v>
      </c>
      <c r="C959" s="229" t="s">
        <v>1274</v>
      </c>
      <c r="D959" s="230">
        <v>0</v>
      </c>
      <c r="E959" s="231">
        <v>0</v>
      </c>
      <c r="F959" s="233" t="str">
        <f t="shared" si="143"/>
        <v>-</v>
      </c>
    </row>
    <row r="960" spans="1:7" s="114" customFormat="1" ht="60.75" hidden="1" customHeight="1" x14ac:dyDescent="0.25">
      <c r="A960" s="225" t="s">
        <v>169</v>
      </c>
      <c r="B960" s="226" t="s">
        <v>110</v>
      </c>
      <c r="C960" s="227" t="s">
        <v>830</v>
      </c>
      <c r="D960" s="228">
        <f t="shared" ref="D960:E963" si="149">D961</f>
        <v>0</v>
      </c>
      <c r="E960" s="228">
        <f t="shared" si="149"/>
        <v>0</v>
      </c>
      <c r="F960" s="232" t="str">
        <f t="shared" si="143"/>
        <v>-</v>
      </c>
    </row>
    <row r="961" spans="1:7" s="115" customFormat="1" ht="34.5" hidden="1" x14ac:dyDescent="0.25">
      <c r="A961" s="208" t="s">
        <v>319</v>
      </c>
      <c r="B961" s="209" t="s">
        <v>110</v>
      </c>
      <c r="C961" s="229" t="s">
        <v>831</v>
      </c>
      <c r="D961" s="230">
        <f t="shared" si="149"/>
        <v>0</v>
      </c>
      <c r="E961" s="230">
        <f t="shared" si="149"/>
        <v>0</v>
      </c>
      <c r="F961" s="233" t="str">
        <f t="shared" si="143"/>
        <v>-</v>
      </c>
    </row>
    <row r="962" spans="1:7" s="115" customFormat="1" hidden="1" x14ac:dyDescent="0.25">
      <c r="A962" s="208" t="s">
        <v>130</v>
      </c>
      <c r="B962" s="209" t="s">
        <v>110</v>
      </c>
      <c r="C962" s="229" t="s">
        <v>832</v>
      </c>
      <c r="D962" s="230">
        <f t="shared" si="149"/>
        <v>0</v>
      </c>
      <c r="E962" s="230">
        <f t="shared" si="149"/>
        <v>0</v>
      </c>
      <c r="F962" s="233" t="str">
        <f t="shared" si="143"/>
        <v>-</v>
      </c>
    </row>
    <row r="963" spans="1:7" s="115" customFormat="1" ht="23.25" hidden="1" x14ac:dyDescent="0.25">
      <c r="A963" s="208" t="s">
        <v>7</v>
      </c>
      <c r="B963" s="209" t="s">
        <v>110</v>
      </c>
      <c r="C963" s="229" t="s">
        <v>833</v>
      </c>
      <c r="D963" s="230">
        <f t="shared" si="149"/>
        <v>0</v>
      </c>
      <c r="E963" s="230">
        <f t="shared" si="149"/>
        <v>0</v>
      </c>
      <c r="F963" s="233" t="str">
        <f t="shared" si="143"/>
        <v>-</v>
      </c>
    </row>
    <row r="964" spans="1:7" s="115" customFormat="1" hidden="1" x14ac:dyDescent="0.25">
      <c r="A964" s="208" t="s">
        <v>8</v>
      </c>
      <c r="B964" s="209" t="s">
        <v>110</v>
      </c>
      <c r="C964" s="229" t="s">
        <v>834</v>
      </c>
      <c r="D964" s="230"/>
      <c r="E964" s="231"/>
      <c r="F964" s="233" t="str">
        <f t="shared" si="143"/>
        <v>-</v>
      </c>
    </row>
    <row r="965" spans="1:7" s="114" customFormat="1" ht="45.75" hidden="1" x14ac:dyDescent="0.25">
      <c r="A965" s="225" t="s">
        <v>1386</v>
      </c>
      <c r="B965" s="226" t="s">
        <v>110</v>
      </c>
      <c r="C965" s="227" t="s">
        <v>835</v>
      </c>
      <c r="D965" s="228">
        <f t="shared" ref="D965:E967" si="150">D966</f>
        <v>0</v>
      </c>
      <c r="E965" s="228">
        <f t="shared" si="150"/>
        <v>0</v>
      </c>
      <c r="F965" s="232" t="str">
        <f t="shared" si="143"/>
        <v>-</v>
      </c>
    </row>
    <row r="966" spans="1:7" s="115" customFormat="1" ht="44.25" hidden="1" customHeight="1" x14ac:dyDescent="0.25">
      <c r="A966" s="208" t="s">
        <v>1393</v>
      </c>
      <c r="B966" s="209" t="s">
        <v>110</v>
      </c>
      <c r="C966" s="229" t="s">
        <v>836</v>
      </c>
      <c r="D966" s="230">
        <f t="shared" si="150"/>
        <v>0</v>
      </c>
      <c r="E966" s="230">
        <f t="shared" si="150"/>
        <v>0</v>
      </c>
      <c r="F966" s="233" t="str">
        <f t="shared" si="143"/>
        <v>-</v>
      </c>
    </row>
    <row r="967" spans="1:7" s="115" customFormat="1" ht="17.25" hidden="1" customHeight="1" x14ac:dyDescent="0.25">
      <c r="A967" s="208" t="s">
        <v>130</v>
      </c>
      <c r="B967" s="209" t="s">
        <v>110</v>
      </c>
      <c r="C967" s="229" t="s">
        <v>837</v>
      </c>
      <c r="D967" s="230">
        <f t="shared" si="150"/>
        <v>0</v>
      </c>
      <c r="E967" s="230">
        <f t="shared" si="150"/>
        <v>0</v>
      </c>
      <c r="F967" s="233" t="str">
        <f t="shared" si="143"/>
        <v>-</v>
      </c>
    </row>
    <row r="968" spans="1:7" s="115" customFormat="1" ht="23.25" hidden="1" x14ac:dyDescent="0.25">
      <c r="A968" s="208" t="s">
        <v>7</v>
      </c>
      <c r="B968" s="209" t="s">
        <v>110</v>
      </c>
      <c r="C968" s="229" t="s">
        <v>838</v>
      </c>
      <c r="D968" s="230">
        <f>D969</f>
        <v>0</v>
      </c>
      <c r="E968" s="230">
        <f>E969</f>
        <v>0</v>
      </c>
      <c r="F968" s="233" t="str">
        <f t="shared" si="143"/>
        <v>-</v>
      </c>
    </row>
    <row r="969" spans="1:7" s="115" customFormat="1" hidden="1" x14ac:dyDescent="0.25">
      <c r="A969" s="208" t="s">
        <v>8</v>
      </c>
      <c r="B969" s="209" t="s">
        <v>110</v>
      </c>
      <c r="C969" s="229" t="s">
        <v>839</v>
      </c>
      <c r="D969" s="230">
        <v>0</v>
      </c>
      <c r="E969" s="231"/>
      <c r="F969" s="233" t="str">
        <f t="shared" si="143"/>
        <v>-</v>
      </c>
      <c r="G969" s="115" t="s">
        <v>1236</v>
      </c>
    </row>
    <row r="970" spans="1:7" s="182" customFormat="1" ht="45.75" hidden="1" x14ac:dyDescent="0.25">
      <c r="A970" s="364" t="s">
        <v>1449</v>
      </c>
      <c r="B970" s="352" t="s">
        <v>110</v>
      </c>
      <c r="C970" s="353" t="s">
        <v>1441</v>
      </c>
      <c r="D970" s="357">
        <f>D971</f>
        <v>0</v>
      </c>
      <c r="E970" s="357">
        <f>E971</f>
        <v>0</v>
      </c>
      <c r="F970" s="358" t="str">
        <f t="shared" si="143"/>
        <v>-</v>
      </c>
    </row>
    <row r="971" spans="1:7" s="182" customFormat="1" ht="34.5" hidden="1" customHeight="1" x14ac:dyDescent="0.25">
      <c r="A971" s="364" t="s">
        <v>1208</v>
      </c>
      <c r="B971" s="352" t="s">
        <v>110</v>
      </c>
      <c r="C971" s="353" t="s">
        <v>1442</v>
      </c>
      <c r="D971" s="357">
        <f>D982</f>
        <v>0</v>
      </c>
      <c r="E971" s="357">
        <f>E982</f>
        <v>0</v>
      </c>
      <c r="F971" s="358" t="str">
        <f t="shared" si="143"/>
        <v>-</v>
      </c>
    </row>
    <row r="972" spans="1:7" s="181" customFormat="1" ht="45.75" hidden="1" x14ac:dyDescent="0.25">
      <c r="A972" s="361" t="s">
        <v>318</v>
      </c>
      <c r="B972" s="354" t="s">
        <v>110</v>
      </c>
      <c r="C972" s="355" t="s">
        <v>813</v>
      </c>
      <c r="D972" s="359">
        <f t="shared" ref="D972:E975" si="151">D973</f>
        <v>0</v>
      </c>
      <c r="E972" s="359">
        <f t="shared" si="151"/>
        <v>0</v>
      </c>
      <c r="F972" s="360" t="str">
        <f t="shared" si="143"/>
        <v>-</v>
      </c>
    </row>
    <row r="973" spans="1:7" s="181" customFormat="1" ht="34.5" hidden="1" x14ac:dyDescent="0.25">
      <c r="A973" s="361" t="s">
        <v>319</v>
      </c>
      <c r="B973" s="354" t="s">
        <v>110</v>
      </c>
      <c r="C973" s="355" t="s">
        <v>814</v>
      </c>
      <c r="D973" s="359">
        <f t="shared" si="151"/>
        <v>0</v>
      </c>
      <c r="E973" s="359">
        <f t="shared" si="151"/>
        <v>0</v>
      </c>
      <c r="F973" s="360" t="str">
        <f t="shared" si="143"/>
        <v>-</v>
      </c>
    </row>
    <row r="974" spans="1:7" s="181" customFormat="1" hidden="1" x14ac:dyDescent="0.25">
      <c r="A974" s="361" t="s">
        <v>130</v>
      </c>
      <c r="B974" s="354" t="s">
        <v>110</v>
      </c>
      <c r="C974" s="355" t="s">
        <v>815</v>
      </c>
      <c r="D974" s="359">
        <f t="shared" si="151"/>
        <v>0</v>
      </c>
      <c r="E974" s="359">
        <f t="shared" si="151"/>
        <v>0</v>
      </c>
      <c r="F974" s="360" t="str">
        <f t="shared" si="143"/>
        <v>-</v>
      </c>
    </row>
    <row r="975" spans="1:7" s="181" customFormat="1" ht="23.25" hidden="1" x14ac:dyDescent="0.25">
      <c r="A975" s="361" t="s">
        <v>7</v>
      </c>
      <c r="B975" s="354" t="s">
        <v>110</v>
      </c>
      <c r="C975" s="355" t="s">
        <v>816</v>
      </c>
      <c r="D975" s="359">
        <f t="shared" si="151"/>
        <v>0</v>
      </c>
      <c r="E975" s="359">
        <f t="shared" si="151"/>
        <v>0</v>
      </c>
      <c r="F975" s="360" t="str">
        <f t="shared" si="143"/>
        <v>-</v>
      </c>
    </row>
    <row r="976" spans="1:7" s="181" customFormat="1" hidden="1" x14ac:dyDescent="0.25">
      <c r="A976" s="361" t="s">
        <v>8</v>
      </c>
      <c r="B976" s="354" t="s">
        <v>110</v>
      </c>
      <c r="C976" s="355" t="s">
        <v>817</v>
      </c>
      <c r="D976" s="359"/>
      <c r="E976" s="359"/>
      <c r="F976" s="360" t="str">
        <f t="shared" si="143"/>
        <v>-</v>
      </c>
    </row>
    <row r="977" spans="1:7" s="181" customFormat="1" ht="34.5" hidden="1" x14ac:dyDescent="0.25">
      <c r="A977" s="361" t="s">
        <v>169</v>
      </c>
      <c r="B977" s="354" t="s">
        <v>110</v>
      </c>
      <c r="C977" s="355" t="s">
        <v>818</v>
      </c>
      <c r="D977" s="359">
        <f t="shared" ref="D977:E980" si="152">D978</f>
        <v>0</v>
      </c>
      <c r="E977" s="359">
        <f t="shared" si="152"/>
        <v>0</v>
      </c>
      <c r="F977" s="360" t="str">
        <f t="shared" si="143"/>
        <v>-</v>
      </c>
    </row>
    <row r="978" spans="1:7" s="181" customFormat="1" ht="23.25" hidden="1" x14ac:dyDescent="0.25">
      <c r="A978" s="361" t="s">
        <v>819</v>
      </c>
      <c r="B978" s="354" t="s">
        <v>110</v>
      </c>
      <c r="C978" s="355" t="s">
        <v>820</v>
      </c>
      <c r="D978" s="359">
        <f t="shared" si="152"/>
        <v>0</v>
      </c>
      <c r="E978" s="359">
        <f t="shared" si="152"/>
        <v>0</v>
      </c>
      <c r="F978" s="360" t="str">
        <f t="shared" si="143"/>
        <v>-</v>
      </c>
    </row>
    <row r="979" spans="1:7" s="181" customFormat="1" hidden="1" x14ac:dyDescent="0.25">
      <c r="A979" s="361" t="s">
        <v>130</v>
      </c>
      <c r="B979" s="354" t="s">
        <v>110</v>
      </c>
      <c r="C979" s="355" t="s">
        <v>821</v>
      </c>
      <c r="D979" s="359">
        <f t="shared" si="152"/>
        <v>0</v>
      </c>
      <c r="E979" s="359">
        <f t="shared" si="152"/>
        <v>0</v>
      </c>
      <c r="F979" s="360" t="str">
        <f t="shared" si="143"/>
        <v>-</v>
      </c>
    </row>
    <row r="980" spans="1:7" s="181" customFormat="1" ht="23.25" hidden="1" x14ac:dyDescent="0.25">
      <c r="A980" s="361" t="s">
        <v>7</v>
      </c>
      <c r="B980" s="354" t="s">
        <v>110</v>
      </c>
      <c r="C980" s="355" t="s">
        <v>822</v>
      </c>
      <c r="D980" s="359">
        <f t="shared" si="152"/>
        <v>0</v>
      </c>
      <c r="E980" s="359">
        <f t="shared" si="152"/>
        <v>0</v>
      </c>
      <c r="F980" s="360" t="str">
        <f t="shared" si="143"/>
        <v>-</v>
      </c>
    </row>
    <row r="981" spans="1:7" s="181" customFormat="1" hidden="1" x14ac:dyDescent="0.25">
      <c r="A981" s="361" t="s">
        <v>8</v>
      </c>
      <c r="B981" s="354" t="s">
        <v>110</v>
      </c>
      <c r="C981" s="355" t="s">
        <v>823</v>
      </c>
      <c r="D981" s="359"/>
      <c r="E981" s="359"/>
      <c r="F981" s="360" t="str">
        <f t="shared" si="143"/>
        <v>-</v>
      </c>
    </row>
    <row r="982" spans="1:7" s="182" customFormat="1" ht="16.5" hidden="1" customHeight="1" x14ac:dyDescent="0.25">
      <c r="A982" s="364" t="s">
        <v>112</v>
      </c>
      <c r="B982" s="352" t="s">
        <v>110</v>
      </c>
      <c r="C982" s="353" t="s">
        <v>1444</v>
      </c>
      <c r="D982" s="357">
        <f>D983+D988</f>
        <v>0</v>
      </c>
      <c r="E982" s="357">
        <f>E983+E988</f>
        <v>0</v>
      </c>
      <c r="F982" s="358" t="str">
        <f t="shared" si="143"/>
        <v>-</v>
      </c>
    </row>
    <row r="983" spans="1:7" s="181" customFormat="1" ht="34.5" hidden="1" x14ac:dyDescent="0.25">
      <c r="A983" s="361" t="s">
        <v>825</v>
      </c>
      <c r="B983" s="354" t="s">
        <v>110</v>
      </c>
      <c r="C983" s="355" t="s">
        <v>826</v>
      </c>
      <c r="D983" s="359">
        <f t="shared" ref="D983:E984" si="153">D984</f>
        <v>0</v>
      </c>
      <c r="E983" s="359">
        <f t="shared" si="153"/>
        <v>0</v>
      </c>
      <c r="F983" s="360" t="str">
        <f t="shared" si="143"/>
        <v>-</v>
      </c>
    </row>
    <row r="984" spans="1:7" s="181" customFormat="1" hidden="1" x14ac:dyDescent="0.25">
      <c r="A984" s="361" t="s">
        <v>130</v>
      </c>
      <c r="B984" s="354" t="s">
        <v>110</v>
      </c>
      <c r="C984" s="355" t="s">
        <v>827</v>
      </c>
      <c r="D984" s="359">
        <f t="shared" si="153"/>
        <v>0</v>
      </c>
      <c r="E984" s="359">
        <f t="shared" si="153"/>
        <v>0</v>
      </c>
      <c r="F984" s="360" t="str">
        <f t="shared" si="143"/>
        <v>-</v>
      </c>
    </row>
    <row r="985" spans="1:7" s="181" customFormat="1" ht="23.25" hidden="1" x14ac:dyDescent="0.25">
      <c r="A985" s="361" t="s">
        <v>7</v>
      </c>
      <c r="B985" s="354" t="s">
        <v>110</v>
      </c>
      <c r="C985" s="355" t="s">
        <v>828</v>
      </c>
      <c r="D985" s="359">
        <f>D986+D987</f>
        <v>0</v>
      </c>
      <c r="E985" s="359">
        <f>E986+E987</f>
        <v>0</v>
      </c>
      <c r="F985" s="360" t="str">
        <f t="shared" si="143"/>
        <v>-</v>
      </c>
    </row>
    <row r="986" spans="1:7" s="181" customFormat="1" hidden="1" x14ac:dyDescent="0.25">
      <c r="A986" s="361" t="s">
        <v>8</v>
      </c>
      <c r="B986" s="354" t="s">
        <v>110</v>
      </c>
      <c r="C986" s="355" t="s">
        <v>1235</v>
      </c>
      <c r="D986" s="359">
        <v>0</v>
      </c>
      <c r="E986" s="363">
        <v>0</v>
      </c>
      <c r="F986" s="360" t="str">
        <f t="shared" si="143"/>
        <v>-</v>
      </c>
      <c r="G986" s="181" t="s">
        <v>1234</v>
      </c>
    </row>
    <row r="987" spans="1:7" s="181" customFormat="1" hidden="1" x14ac:dyDescent="0.25">
      <c r="A987" s="361" t="s">
        <v>8</v>
      </c>
      <c r="B987" s="354" t="s">
        <v>110</v>
      </c>
      <c r="C987" s="355" t="s">
        <v>829</v>
      </c>
      <c r="D987" s="359">
        <v>0</v>
      </c>
      <c r="E987" s="363"/>
      <c r="F987" s="360" t="str">
        <f t="shared" si="143"/>
        <v>-</v>
      </c>
      <c r="G987" s="181" t="s">
        <v>1234</v>
      </c>
    </row>
    <row r="988" spans="1:7" s="181" customFormat="1" ht="23.25" hidden="1" x14ac:dyDescent="0.25">
      <c r="A988" s="361" t="s">
        <v>1211</v>
      </c>
      <c r="B988" s="354" t="s">
        <v>110</v>
      </c>
      <c r="C988" s="362" t="s">
        <v>1443</v>
      </c>
      <c r="D988" s="359">
        <f t="shared" ref="D988:E989" si="154">D989</f>
        <v>0</v>
      </c>
      <c r="E988" s="359">
        <f t="shared" si="154"/>
        <v>0</v>
      </c>
      <c r="F988" s="360" t="str">
        <f t="shared" si="143"/>
        <v>-</v>
      </c>
    </row>
    <row r="989" spans="1:7" s="181" customFormat="1" ht="17.25" hidden="1" customHeight="1" x14ac:dyDescent="0.25">
      <c r="A989" s="361" t="s">
        <v>130</v>
      </c>
      <c r="B989" s="354" t="s">
        <v>110</v>
      </c>
      <c r="C989" s="362" t="s">
        <v>1445</v>
      </c>
      <c r="D989" s="359">
        <f t="shared" si="154"/>
        <v>0</v>
      </c>
      <c r="E989" s="359">
        <f t="shared" si="154"/>
        <v>0</v>
      </c>
      <c r="F989" s="360" t="str">
        <f t="shared" si="143"/>
        <v>-</v>
      </c>
    </row>
    <row r="990" spans="1:7" s="181" customFormat="1" ht="23.25" hidden="1" x14ac:dyDescent="0.25">
      <c r="A990" s="361" t="s">
        <v>7</v>
      </c>
      <c r="B990" s="354" t="s">
        <v>110</v>
      </c>
      <c r="C990" s="362" t="s">
        <v>1446</v>
      </c>
      <c r="D990" s="359">
        <f>D991+D992</f>
        <v>0</v>
      </c>
      <c r="E990" s="359">
        <f>E991+E992</f>
        <v>0</v>
      </c>
      <c r="F990" s="360" t="str">
        <f t="shared" si="143"/>
        <v>-</v>
      </c>
    </row>
    <row r="991" spans="1:7" s="181" customFormat="1" hidden="1" x14ac:dyDescent="0.25">
      <c r="A991" s="361" t="s">
        <v>8</v>
      </c>
      <c r="B991" s="354" t="s">
        <v>110</v>
      </c>
      <c r="C991" s="355" t="s">
        <v>1235</v>
      </c>
      <c r="D991" s="359">
        <v>0</v>
      </c>
      <c r="E991" s="363">
        <v>0</v>
      </c>
      <c r="F991" s="360" t="str">
        <f t="shared" si="143"/>
        <v>-</v>
      </c>
      <c r="G991" s="181" t="s">
        <v>1234</v>
      </c>
    </row>
    <row r="992" spans="1:7" s="181" customFormat="1" hidden="1" x14ac:dyDescent="0.25">
      <c r="A992" s="361" t="s">
        <v>8</v>
      </c>
      <c r="B992" s="354" t="s">
        <v>110</v>
      </c>
      <c r="C992" s="362" t="s">
        <v>1447</v>
      </c>
      <c r="D992" s="359">
        <v>0</v>
      </c>
      <c r="E992" s="363">
        <v>0</v>
      </c>
      <c r="F992" s="360" t="str">
        <f t="shared" si="143"/>
        <v>-</v>
      </c>
    </row>
    <row r="993" spans="1:44" s="100" customFormat="1" ht="23.25" x14ac:dyDescent="0.25">
      <c r="A993" s="120" t="s">
        <v>341</v>
      </c>
      <c r="B993" s="121" t="s">
        <v>110</v>
      </c>
      <c r="C993" s="143" t="s">
        <v>840</v>
      </c>
      <c r="D993" s="116">
        <f t="shared" ref="D993:E997" si="155">D994</f>
        <v>80000</v>
      </c>
      <c r="E993" s="116">
        <f t="shared" si="155"/>
        <v>40000</v>
      </c>
      <c r="F993" s="117">
        <f t="shared" si="143"/>
        <v>40000</v>
      </c>
      <c r="G993" s="122"/>
    </row>
    <row r="994" spans="1:44" s="100" customFormat="1" ht="23.25" x14ac:dyDescent="0.25">
      <c r="A994" s="120" t="s">
        <v>111</v>
      </c>
      <c r="B994" s="121" t="s">
        <v>110</v>
      </c>
      <c r="C994" s="143" t="s">
        <v>841</v>
      </c>
      <c r="D994" s="116">
        <f t="shared" si="155"/>
        <v>80000</v>
      </c>
      <c r="E994" s="116">
        <f t="shared" si="155"/>
        <v>40000</v>
      </c>
      <c r="F994" s="117">
        <f t="shared" si="143"/>
        <v>40000</v>
      </c>
      <c r="G994" s="122"/>
    </row>
    <row r="995" spans="1:44" s="101" customFormat="1" ht="23.25" x14ac:dyDescent="0.25">
      <c r="A995" s="123" t="s">
        <v>11</v>
      </c>
      <c r="B995" s="124" t="s">
        <v>110</v>
      </c>
      <c r="C995" s="145" t="s">
        <v>842</v>
      </c>
      <c r="D995" s="118">
        <f t="shared" si="155"/>
        <v>80000</v>
      </c>
      <c r="E995" s="118">
        <f t="shared" si="155"/>
        <v>40000</v>
      </c>
      <c r="F995" s="119">
        <f t="shared" si="143"/>
        <v>40000</v>
      </c>
      <c r="G995" s="171"/>
    </row>
    <row r="996" spans="1:44" ht="34.5" x14ac:dyDescent="0.25">
      <c r="A996" s="123" t="s">
        <v>59</v>
      </c>
      <c r="B996" s="124" t="s">
        <v>110</v>
      </c>
      <c r="C996" s="145" t="s">
        <v>843</v>
      </c>
      <c r="D996" s="118">
        <f t="shared" si="155"/>
        <v>80000</v>
      </c>
      <c r="E996" s="118">
        <f t="shared" si="155"/>
        <v>40000</v>
      </c>
      <c r="F996" s="119">
        <f t="shared" si="143"/>
        <v>40000</v>
      </c>
      <c r="G996" s="4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5" customHeight="1" x14ac:dyDescent="0.25">
      <c r="A997" s="123" t="s">
        <v>130</v>
      </c>
      <c r="B997" s="124" t="s">
        <v>110</v>
      </c>
      <c r="C997" s="145" t="s">
        <v>844</v>
      </c>
      <c r="D997" s="118">
        <f t="shared" si="155"/>
        <v>80000</v>
      </c>
      <c r="E997" s="118">
        <f t="shared" si="155"/>
        <v>40000</v>
      </c>
      <c r="F997" s="119">
        <f t="shared" si="143"/>
        <v>40000</v>
      </c>
      <c r="G997" s="4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3.5" customHeight="1" x14ac:dyDescent="0.25">
      <c r="A998" s="123" t="s">
        <v>131</v>
      </c>
      <c r="B998" s="124" t="s">
        <v>110</v>
      </c>
      <c r="C998" s="145" t="s">
        <v>845</v>
      </c>
      <c r="D998" s="118">
        <v>80000</v>
      </c>
      <c r="E998" s="125">
        <v>40000</v>
      </c>
      <c r="F998" s="119">
        <f t="shared" si="143"/>
        <v>40000</v>
      </c>
      <c r="G998" s="4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:44" s="100" customFormat="1" x14ac:dyDescent="0.25">
      <c r="A999" s="120" t="s">
        <v>846</v>
      </c>
      <c r="B999" s="121" t="s">
        <v>110</v>
      </c>
      <c r="C999" s="143" t="s">
        <v>847</v>
      </c>
      <c r="D999" s="116">
        <f>D1000+D1030+D1019</f>
        <v>35839555.560000002</v>
      </c>
      <c r="E999" s="116">
        <f>E1000+E1030+E1019</f>
        <v>6103176.2599999998</v>
      </c>
      <c r="F999" s="117">
        <f t="shared" si="143"/>
        <v>29736379.300000004</v>
      </c>
      <c r="G999" s="122"/>
    </row>
    <row r="1000" spans="1:44" s="100" customFormat="1" ht="12" customHeight="1" x14ac:dyDescent="0.25">
      <c r="A1000" s="120" t="s">
        <v>1044</v>
      </c>
      <c r="B1000" s="121" t="s">
        <v>110</v>
      </c>
      <c r="C1000" s="143" t="s">
        <v>1003</v>
      </c>
      <c r="D1000" s="116">
        <f t="shared" ref="D1000:E1002" si="156">D1001</f>
        <v>23064800</v>
      </c>
      <c r="E1000" s="116">
        <f t="shared" si="156"/>
        <v>6103176.2599999998</v>
      </c>
      <c r="F1000" s="117">
        <f t="shared" si="143"/>
        <v>16961623.740000002</v>
      </c>
      <c r="G1000" s="122"/>
    </row>
    <row r="1001" spans="1:44" s="100" customFormat="1" ht="48" customHeight="1" x14ac:dyDescent="0.25">
      <c r="A1001" s="120" t="s">
        <v>756</v>
      </c>
      <c r="B1001" s="121" t="s">
        <v>110</v>
      </c>
      <c r="C1001" s="143" t="s">
        <v>1002</v>
      </c>
      <c r="D1001" s="116">
        <f t="shared" si="156"/>
        <v>23064800</v>
      </c>
      <c r="E1001" s="116">
        <f t="shared" si="156"/>
        <v>6103176.2599999998</v>
      </c>
      <c r="F1001" s="117">
        <f t="shared" si="143"/>
        <v>16961623.740000002</v>
      </c>
      <c r="G1001" s="122"/>
    </row>
    <row r="1002" spans="1:44" s="100" customFormat="1" ht="28.5" customHeight="1" x14ac:dyDescent="0.25">
      <c r="A1002" s="120" t="s">
        <v>1054</v>
      </c>
      <c r="B1002" s="121" t="s">
        <v>110</v>
      </c>
      <c r="C1002" s="143" t="s">
        <v>1001</v>
      </c>
      <c r="D1002" s="116">
        <f t="shared" si="156"/>
        <v>23064800</v>
      </c>
      <c r="E1002" s="116">
        <f t="shared" si="156"/>
        <v>6103176.2599999998</v>
      </c>
      <c r="F1002" s="117">
        <f t="shared" si="143"/>
        <v>16961623.740000002</v>
      </c>
      <c r="G1002" s="122"/>
    </row>
    <row r="1003" spans="1:44" s="100" customFormat="1" ht="53.25" customHeight="1" x14ac:dyDescent="0.25">
      <c r="A1003" s="120" t="s">
        <v>246</v>
      </c>
      <c r="B1003" s="121" t="s">
        <v>110</v>
      </c>
      <c r="C1003" s="143" t="s">
        <v>1000</v>
      </c>
      <c r="D1003" s="116">
        <f>D1004+D1009</f>
        <v>23064800</v>
      </c>
      <c r="E1003" s="116">
        <f>E1004+E1009</f>
        <v>6103176.2599999998</v>
      </c>
      <c r="F1003" s="117">
        <f t="shared" si="143"/>
        <v>16961623.740000002</v>
      </c>
      <c r="G1003" s="122"/>
    </row>
    <row r="1004" spans="1:44" ht="51.75" customHeight="1" x14ac:dyDescent="0.25">
      <c r="A1004" s="123" t="s">
        <v>0</v>
      </c>
      <c r="B1004" s="124" t="s">
        <v>110</v>
      </c>
      <c r="C1004" s="144" t="s">
        <v>1363</v>
      </c>
      <c r="D1004" s="118">
        <f t="shared" ref="D1004:E1006" si="157">D1005</f>
        <v>22564800</v>
      </c>
      <c r="E1004" s="118">
        <f t="shared" si="157"/>
        <v>5985986.2599999998</v>
      </c>
      <c r="F1004" s="119">
        <f t="shared" si="143"/>
        <v>16578813.74</v>
      </c>
      <c r="G1004" s="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23.25" x14ac:dyDescent="0.25">
      <c r="A1005" s="123" t="s">
        <v>1</v>
      </c>
      <c r="B1005" s="124" t="s">
        <v>110</v>
      </c>
      <c r="C1005" s="144" t="s">
        <v>1364</v>
      </c>
      <c r="D1005" s="118">
        <f t="shared" si="157"/>
        <v>22564800</v>
      </c>
      <c r="E1005" s="118">
        <f t="shared" si="157"/>
        <v>5985986.2599999998</v>
      </c>
      <c r="F1005" s="119">
        <f t="shared" si="143"/>
        <v>16578813.74</v>
      </c>
      <c r="G1005" s="4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23.25" x14ac:dyDescent="0.25">
      <c r="A1006" s="123" t="s">
        <v>2</v>
      </c>
      <c r="B1006" s="124" t="s">
        <v>110</v>
      </c>
      <c r="C1006" s="144" t="s">
        <v>1365</v>
      </c>
      <c r="D1006" s="118">
        <f t="shared" si="157"/>
        <v>22564800</v>
      </c>
      <c r="E1006" s="118">
        <f t="shared" si="157"/>
        <v>5985986.2599999998</v>
      </c>
      <c r="F1006" s="119">
        <f t="shared" si="143"/>
        <v>16578813.74</v>
      </c>
      <c r="G1006" s="4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x14ac:dyDescent="0.25">
      <c r="A1007" s="123" t="s">
        <v>4</v>
      </c>
      <c r="B1007" s="124" t="s">
        <v>110</v>
      </c>
      <c r="C1007" s="144" t="s">
        <v>1366</v>
      </c>
      <c r="D1007" s="118">
        <f>D1008</f>
        <v>22564800</v>
      </c>
      <c r="E1007" s="118">
        <f>E1008</f>
        <v>5985986.2599999998</v>
      </c>
      <c r="F1007" s="119">
        <f t="shared" si="143"/>
        <v>16578813.74</v>
      </c>
      <c r="G1007" s="4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50.25" customHeight="1" x14ac:dyDescent="0.25">
      <c r="A1008" s="123" t="s">
        <v>3</v>
      </c>
      <c r="B1008" s="124" t="s">
        <v>110</v>
      </c>
      <c r="C1008" s="144" t="s">
        <v>1367</v>
      </c>
      <c r="D1008" s="118">
        <v>22564800</v>
      </c>
      <c r="E1008" s="125">
        <v>5985986.2599999998</v>
      </c>
      <c r="F1008" s="119">
        <f t="shared" si="143"/>
        <v>16578813.74</v>
      </c>
      <c r="G1008" s="4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7" s="122" customFormat="1" x14ac:dyDescent="0.25">
      <c r="A1009" s="120" t="s">
        <v>112</v>
      </c>
      <c r="B1009" s="121" t="s">
        <v>110</v>
      </c>
      <c r="C1009" s="143" t="s">
        <v>999</v>
      </c>
      <c r="D1009" s="116">
        <f>D1010+D1014</f>
        <v>500000</v>
      </c>
      <c r="E1009" s="116">
        <f>E1010+E1014</f>
        <v>117190</v>
      </c>
      <c r="F1009" s="117">
        <f t="shared" si="143"/>
        <v>382810</v>
      </c>
    </row>
    <row r="1010" spans="1:7" s="115" customFormat="1" ht="23.25" hidden="1" x14ac:dyDescent="0.25">
      <c r="A1010" s="123" t="s">
        <v>160</v>
      </c>
      <c r="B1010" s="124" t="s">
        <v>110</v>
      </c>
      <c r="C1010" s="145" t="s">
        <v>998</v>
      </c>
      <c r="D1010" s="118">
        <f t="shared" ref="D1010:E1012" si="158">D1011</f>
        <v>0</v>
      </c>
      <c r="E1010" s="118">
        <f t="shared" si="158"/>
        <v>0</v>
      </c>
      <c r="F1010" s="119" t="str">
        <f t="shared" si="143"/>
        <v>-</v>
      </c>
      <c r="G1010" s="4"/>
    </row>
    <row r="1011" spans="1:7" s="115" customFormat="1" ht="23.25" hidden="1" x14ac:dyDescent="0.25">
      <c r="A1011" s="123" t="s">
        <v>113</v>
      </c>
      <c r="B1011" s="124" t="s">
        <v>110</v>
      </c>
      <c r="C1011" s="145" t="s">
        <v>997</v>
      </c>
      <c r="D1011" s="118">
        <f t="shared" si="158"/>
        <v>0</v>
      </c>
      <c r="E1011" s="118">
        <f t="shared" si="158"/>
        <v>0</v>
      </c>
      <c r="F1011" s="119" t="str">
        <f t="shared" si="143"/>
        <v>-</v>
      </c>
      <c r="G1011" s="4"/>
    </row>
    <row r="1012" spans="1:7" s="115" customFormat="1" ht="23.25" hidden="1" x14ac:dyDescent="0.25">
      <c r="A1012" s="123" t="s">
        <v>358</v>
      </c>
      <c r="B1012" s="124" t="s">
        <v>110</v>
      </c>
      <c r="C1012" s="145" t="s">
        <v>996</v>
      </c>
      <c r="D1012" s="118">
        <f t="shared" si="158"/>
        <v>0</v>
      </c>
      <c r="E1012" s="118">
        <f t="shared" si="158"/>
        <v>0</v>
      </c>
      <c r="F1012" s="119" t="str">
        <f t="shared" si="143"/>
        <v>-</v>
      </c>
      <c r="G1012" s="4"/>
    </row>
    <row r="1013" spans="1:7" s="115" customFormat="1" ht="34.5" hidden="1" x14ac:dyDescent="0.25">
      <c r="A1013" s="123" t="s">
        <v>114</v>
      </c>
      <c r="B1013" s="124" t="s">
        <v>110</v>
      </c>
      <c r="C1013" s="145" t="s">
        <v>995</v>
      </c>
      <c r="D1013" s="118">
        <v>0</v>
      </c>
      <c r="E1013" s="125">
        <v>0</v>
      </c>
      <c r="F1013" s="119" t="str">
        <f t="shared" si="143"/>
        <v>-</v>
      </c>
      <c r="G1013" s="4"/>
    </row>
    <row r="1014" spans="1:7" s="4" customFormat="1" x14ac:dyDescent="0.25">
      <c r="A1014" s="126" t="s">
        <v>1045</v>
      </c>
      <c r="B1014" s="124" t="s">
        <v>110</v>
      </c>
      <c r="C1014" s="145" t="s">
        <v>1007</v>
      </c>
      <c r="D1014" s="118">
        <f t="shared" ref="D1014:E1016" si="159">D1015</f>
        <v>500000</v>
      </c>
      <c r="E1014" s="118">
        <f t="shared" si="159"/>
        <v>117190</v>
      </c>
      <c r="F1014" s="119">
        <f t="shared" si="143"/>
        <v>382810</v>
      </c>
    </row>
    <row r="1015" spans="1:7" s="4" customFormat="1" ht="23.25" x14ac:dyDescent="0.25">
      <c r="A1015" s="123" t="s">
        <v>113</v>
      </c>
      <c r="B1015" s="124" t="s">
        <v>110</v>
      </c>
      <c r="C1015" s="145" t="s">
        <v>1006</v>
      </c>
      <c r="D1015" s="118">
        <f t="shared" si="159"/>
        <v>500000</v>
      </c>
      <c r="E1015" s="118">
        <f t="shared" si="159"/>
        <v>117190</v>
      </c>
      <c r="F1015" s="119">
        <f t="shared" si="143"/>
        <v>382810</v>
      </c>
    </row>
    <row r="1016" spans="1:7" s="4" customFormat="1" ht="25.5" customHeight="1" x14ac:dyDescent="0.25">
      <c r="A1016" s="123" t="s">
        <v>1164</v>
      </c>
      <c r="B1016" s="124" t="s">
        <v>110</v>
      </c>
      <c r="C1016" s="145" t="s">
        <v>1004</v>
      </c>
      <c r="D1016" s="118">
        <f t="shared" si="159"/>
        <v>500000</v>
      </c>
      <c r="E1016" s="118">
        <f t="shared" si="159"/>
        <v>117190</v>
      </c>
      <c r="F1016" s="119">
        <f t="shared" si="143"/>
        <v>382810</v>
      </c>
    </row>
    <row r="1017" spans="1:7" s="4" customFormat="1" x14ac:dyDescent="0.25">
      <c r="A1017" s="123" t="s">
        <v>1285</v>
      </c>
      <c r="B1017" s="124" t="s">
        <v>110</v>
      </c>
      <c r="C1017" s="145" t="s">
        <v>1005</v>
      </c>
      <c r="D1017" s="118">
        <v>500000</v>
      </c>
      <c r="E1017" s="125">
        <v>117190</v>
      </c>
      <c r="F1017" s="119">
        <f t="shared" si="143"/>
        <v>382810</v>
      </c>
    </row>
    <row r="1018" spans="1:7" s="4" customFormat="1" x14ac:dyDescent="0.25">
      <c r="A1018" s="120" t="s">
        <v>1546</v>
      </c>
      <c r="B1018" s="121" t="s">
        <v>110</v>
      </c>
      <c r="C1018" s="143" t="s">
        <v>1547</v>
      </c>
      <c r="D1018" s="116">
        <f>D1019</f>
        <v>12500000</v>
      </c>
      <c r="E1018" s="116">
        <f>E1019</f>
        <v>0</v>
      </c>
      <c r="F1018" s="117">
        <f t="shared" si="143"/>
        <v>12500000</v>
      </c>
    </row>
    <row r="1019" spans="1:7" s="422" customFormat="1" ht="34.5" x14ac:dyDescent="0.25">
      <c r="A1019" s="120" t="s">
        <v>1548</v>
      </c>
      <c r="B1019" s="121" t="s">
        <v>110</v>
      </c>
      <c r="C1019" s="143" t="s">
        <v>1538</v>
      </c>
      <c r="D1019" s="116">
        <f>D1020+D1025+D1035</f>
        <v>12500000</v>
      </c>
      <c r="E1019" s="116">
        <f>E1020+E1025+E1030+E1035</f>
        <v>0</v>
      </c>
      <c r="F1019" s="117">
        <f t="shared" si="143"/>
        <v>12500000</v>
      </c>
    </row>
    <row r="1020" spans="1:7" s="450" customFormat="1" ht="45.75" x14ac:dyDescent="0.25">
      <c r="A1020" s="123" t="s">
        <v>1386</v>
      </c>
      <c r="B1020" s="453" t="s">
        <v>110</v>
      </c>
      <c r="C1020" s="144" t="s">
        <v>1539</v>
      </c>
      <c r="D1020" s="451">
        <f>D1021</f>
        <v>12500000</v>
      </c>
      <c r="E1020" s="451">
        <f>E1021</f>
        <v>0</v>
      </c>
      <c r="F1020" s="452">
        <f t="shared" si="143"/>
        <v>12500000</v>
      </c>
    </row>
    <row r="1021" spans="1:7" s="422" customFormat="1" ht="34.5" x14ac:dyDescent="0.25">
      <c r="A1021" s="123" t="s">
        <v>1549</v>
      </c>
      <c r="B1021" s="124" t="s">
        <v>110</v>
      </c>
      <c r="C1021" s="145" t="s">
        <v>1540</v>
      </c>
      <c r="D1021" s="118">
        <f t="shared" ref="D1021:E1023" si="160">D1022</f>
        <v>12500000</v>
      </c>
      <c r="E1021" s="118">
        <f t="shared" si="160"/>
        <v>0</v>
      </c>
      <c r="F1021" s="119">
        <f t="shared" si="143"/>
        <v>12500000</v>
      </c>
    </row>
    <row r="1022" spans="1:7" s="4" customFormat="1" ht="34.5" x14ac:dyDescent="0.25">
      <c r="A1022" s="123" t="s">
        <v>142</v>
      </c>
      <c r="B1022" s="124" t="s">
        <v>110</v>
      </c>
      <c r="C1022" s="145" t="s">
        <v>1541</v>
      </c>
      <c r="D1022" s="118">
        <f t="shared" si="160"/>
        <v>12500000</v>
      </c>
      <c r="E1022" s="118">
        <f t="shared" si="160"/>
        <v>0</v>
      </c>
      <c r="F1022" s="119">
        <f t="shared" si="143"/>
        <v>12500000</v>
      </c>
    </row>
    <row r="1023" spans="1:7" s="4" customFormat="1" ht="12" customHeight="1" x14ac:dyDescent="0.25">
      <c r="A1023" s="123" t="s">
        <v>143</v>
      </c>
      <c r="B1023" s="124" t="s">
        <v>110</v>
      </c>
      <c r="C1023" s="145" t="s">
        <v>1542</v>
      </c>
      <c r="D1023" s="118">
        <f t="shared" si="160"/>
        <v>12500000</v>
      </c>
      <c r="E1023" s="118">
        <f t="shared" si="160"/>
        <v>0</v>
      </c>
      <c r="F1023" s="119">
        <f t="shared" si="143"/>
        <v>12500000</v>
      </c>
    </row>
    <row r="1024" spans="1:7" s="4" customFormat="1" ht="34.5" x14ac:dyDescent="0.25">
      <c r="A1024" s="123" t="s">
        <v>144</v>
      </c>
      <c r="B1024" s="124" t="s">
        <v>110</v>
      </c>
      <c r="C1024" s="145" t="s">
        <v>1543</v>
      </c>
      <c r="D1024" s="118">
        <v>12500000</v>
      </c>
      <c r="E1024" s="125">
        <v>0</v>
      </c>
      <c r="F1024" s="119">
        <f t="shared" si="143"/>
        <v>12500000</v>
      </c>
    </row>
    <row r="1025" spans="1:6" s="114" customFormat="1" ht="34.5" hidden="1" x14ac:dyDescent="0.25">
      <c r="A1025" s="225" t="s">
        <v>618</v>
      </c>
      <c r="B1025" s="226" t="s">
        <v>110</v>
      </c>
      <c r="C1025" s="227" t="s">
        <v>1008</v>
      </c>
      <c r="D1025" s="228">
        <f t="shared" ref="D1025:E1028" si="161">D1026</f>
        <v>0</v>
      </c>
      <c r="E1025" s="228">
        <f t="shared" si="161"/>
        <v>0</v>
      </c>
      <c r="F1025" s="232" t="str">
        <f t="shared" si="143"/>
        <v>-</v>
      </c>
    </row>
    <row r="1026" spans="1:6" s="115" customFormat="1" hidden="1" x14ac:dyDescent="0.25">
      <c r="A1026" s="208" t="s">
        <v>10</v>
      </c>
      <c r="B1026" s="209" t="s">
        <v>110</v>
      </c>
      <c r="C1026" s="229" t="s">
        <v>1009</v>
      </c>
      <c r="D1026" s="230">
        <f t="shared" si="161"/>
        <v>0</v>
      </c>
      <c r="E1026" s="230">
        <f t="shared" si="161"/>
        <v>0</v>
      </c>
      <c r="F1026" s="233" t="str">
        <f t="shared" si="143"/>
        <v>-</v>
      </c>
    </row>
    <row r="1027" spans="1:6" s="115" customFormat="1" ht="36" hidden="1" customHeight="1" x14ac:dyDescent="0.25">
      <c r="A1027" s="208" t="s">
        <v>142</v>
      </c>
      <c r="B1027" s="209" t="s">
        <v>110</v>
      </c>
      <c r="C1027" s="229" t="s">
        <v>1010</v>
      </c>
      <c r="D1027" s="230">
        <f t="shared" si="161"/>
        <v>0</v>
      </c>
      <c r="E1027" s="230">
        <f t="shared" si="161"/>
        <v>0</v>
      </c>
      <c r="F1027" s="233" t="str">
        <f t="shared" si="143"/>
        <v>-</v>
      </c>
    </row>
    <row r="1028" spans="1:6" s="115" customFormat="1" hidden="1" x14ac:dyDescent="0.25">
      <c r="A1028" s="208" t="s">
        <v>143</v>
      </c>
      <c r="B1028" s="209" t="s">
        <v>110</v>
      </c>
      <c r="C1028" s="229" t="s">
        <v>1011</v>
      </c>
      <c r="D1028" s="230">
        <f t="shared" si="161"/>
        <v>0</v>
      </c>
      <c r="E1028" s="230">
        <f t="shared" si="161"/>
        <v>0</v>
      </c>
      <c r="F1028" s="233" t="str">
        <f t="shared" si="143"/>
        <v>-</v>
      </c>
    </row>
    <row r="1029" spans="1:6" s="115" customFormat="1" ht="34.5" hidden="1" x14ac:dyDescent="0.25">
      <c r="A1029" s="208" t="s">
        <v>144</v>
      </c>
      <c r="B1029" s="209" t="s">
        <v>110</v>
      </c>
      <c r="C1029" s="229" t="s">
        <v>1012</v>
      </c>
      <c r="D1029" s="230">
        <v>0</v>
      </c>
      <c r="E1029" s="231"/>
      <c r="F1029" s="233" t="str">
        <f t="shared" si="143"/>
        <v>-</v>
      </c>
    </row>
    <row r="1030" spans="1:6" s="122" customFormat="1" x14ac:dyDescent="0.25">
      <c r="A1030" s="120" t="s">
        <v>848</v>
      </c>
      <c r="B1030" s="121" t="s">
        <v>110</v>
      </c>
      <c r="C1030" s="143" t="s">
        <v>849</v>
      </c>
      <c r="D1030" s="116">
        <f t="shared" ref="D1030:E1031" si="162">D1031</f>
        <v>274755.56</v>
      </c>
      <c r="E1030" s="116">
        <f t="shared" si="162"/>
        <v>0</v>
      </c>
      <c r="F1030" s="117">
        <f t="shared" si="143"/>
        <v>274755.56</v>
      </c>
    </row>
    <row r="1031" spans="1:6" s="122" customFormat="1" ht="52.5" customHeight="1" x14ac:dyDescent="0.25">
      <c r="A1031" s="120" t="s">
        <v>756</v>
      </c>
      <c r="B1031" s="121" t="s">
        <v>110</v>
      </c>
      <c r="C1031" s="143" t="s">
        <v>850</v>
      </c>
      <c r="D1031" s="116">
        <f t="shared" si="162"/>
        <v>274755.56</v>
      </c>
      <c r="E1031" s="116">
        <f t="shared" si="162"/>
        <v>0</v>
      </c>
      <c r="F1031" s="117">
        <f t="shared" si="143"/>
        <v>274755.56</v>
      </c>
    </row>
    <row r="1032" spans="1:6" s="122" customFormat="1" ht="26.25" customHeight="1" x14ac:dyDescent="0.25">
      <c r="A1032" s="120" t="s">
        <v>1046</v>
      </c>
      <c r="B1032" s="121" t="s">
        <v>110</v>
      </c>
      <c r="C1032" s="143" t="s">
        <v>852</v>
      </c>
      <c r="D1032" s="116">
        <f>D1038+D1033+D1059+D1064</f>
        <v>274755.56</v>
      </c>
      <c r="E1032" s="116">
        <f>E1038+E1033+E1059+E1064</f>
        <v>0</v>
      </c>
      <c r="F1032" s="117">
        <f t="shared" si="143"/>
        <v>274755.56</v>
      </c>
    </row>
    <row r="1033" spans="1:6" s="115" customFormat="1" ht="34.5" hidden="1" x14ac:dyDescent="0.25">
      <c r="A1033" s="225" t="s">
        <v>853</v>
      </c>
      <c r="B1033" s="226" t="s">
        <v>110</v>
      </c>
      <c r="C1033" s="227" t="s">
        <v>1276</v>
      </c>
      <c r="D1033" s="228">
        <f>D1034</f>
        <v>0</v>
      </c>
      <c r="E1033" s="228">
        <f>E1034</f>
        <v>0</v>
      </c>
      <c r="F1033" s="232" t="str">
        <f t="shared" si="143"/>
        <v>-</v>
      </c>
    </row>
    <row r="1034" spans="1:6" s="115" customFormat="1" ht="23.25" hidden="1" x14ac:dyDescent="0.25">
      <c r="A1034" s="208" t="s">
        <v>160</v>
      </c>
      <c r="B1034" s="209" t="s">
        <v>110</v>
      </c>
      <c r="C1034" s="229" t="s">
        <v>1277</v>
      </c>
      <c r="D1034" s="230">
        <f t="shared" ref="D1034:E1036" si="163">D1035</f>
        <v>0</v>
      </c>
      <c r="E1034" s="230">
        <f t="shared" si="163"/>
        <v>0</v>
      </c>
      <c r="F1034" s="233" t="str">
        <f t="shared" si="143"/>
        <v>-</v>
      </c>
    </row>
    <row r="1035" spans="1:6" s="115" customFormat="1" ht="23.25" hidden="1" x14ac:dyDescent="0.25">
      <c r="A1035" s="208" t="s">
        <v>113</v>
      </c>
      <c r="B1035" s="209" t="s">
        <v>110</v>
      </c>
      <c r="C1035" s="229" t="s">
        <v>1278</v>
      </c>
      <c r="D1035" s="230">
        <f t="shared" si="163"/>
        <v>0</v>
      </c>
      <c r="E1035" s="230">
        <f t="shared" si="163"/>
        <v>0</v>
      </c>
      <c r="F1035" s="233" t="str">
        <f t="shared" si="143"/>
        <v>-</v>
      </c>
    </row>
    <row r="1036" spans="1:6" s="115" customFormat="1" ht="23.25" hidden="1" x14ac:dyDescent="0.25">
      <c r="A1036" s="208" t="s">
        <v>358</v>
      </c>
      <c r="B1036" s="209" t="s">
        <v>110</v>
      </c>
      <c r="C1036" s="229" t="s">
        <v>1279</v>
      </c>
      <c r="D1036" s="230">
        <f t="shared" si="163"/>
        <v>0</v>
      </c>
      <c r="E1036" s="230">
        <f t="shared" si="163"/>
        <v>0</v>
      </c>
      <c r="F1036" s="233" t="str">
        <f t="shared" si="143"/>
        <v>-</v>
      </c>
    </row>
    <row r="1037" spans="1:6" s="115" customFormat="1" hidden="1" x14ac:dyDescent="0.25">
      <c r="A1037" s="208" t="s">
        <v>1285</v>
      </c>
      <c r="B1037" s="209" t="s">
        <v>110</v>
      </c>
      <c r="C1037" s="229" t="s">
        <v>1280</v>
      </c>
      <c r="D1037" s="230">
        <v>0</v>
      </c>
      <c r="E1037" s="231">
        <v>0</v>
      </c>
      <c r="F1037" s="233" t="str">
        <f t="shared" si="143"/>
        <v>-</v>
      </c>
    </row>
    <row r="1038" spans="1:6" s="4" customFormat="1" ht="34.5" x14ac:dyDescent="0.25">
      <c r="A1038" s="120" t="s">
        <v>853</v>
      </c>
      <c r="B1038" s="121" t="s">
        <v>110</v>
      </c>
      <c r="C1038" s="143" t="s">
        <v>854</v>
      </c>
      <c r="D1038" s="116">
        <f>D1039+D1044+D1049+D1054</f>
        <v>274755.56</v>
      </c>
      <c r="E1038" s="116">
        <f>E1039+E1044+E1049+E1054</f>
        <v>0</v>
      </c>
      <c r="F1038" s="117">
        <f t="shared" si="143"/>
        <v>274755.56</v>
      </c>
    </row>
    <row r="1039" spans="1:6" s="122" customFormat="1" x14ac:dyDescent="0.25">
      <c r="A1039" s="120" t="s">
        <v>112</v>
      </c>
      <c r="B1039" s="121" t="s">
        <v>110</v>
      </c>
      <c r="C1039" s="143" t="s">
        <v>1340</v>
      </c>
      <c r="D1039" s="116">
        <f>D1040</f>
        <v>238955.56</v>
      </c>
      <c r="E1039" s="116">
        <f>E1040</f>
        <v>0</v>
      </c>
      <c r="F1039" s="117">
        <f t="shared" si="143"/>
        <v>238955.56</v>
      </c>
    </row>
    <row r="1040" spans="1:6" s="4" customFormat="1" ht="23.25" x14ac:dyDescent="0.25">
      <c r="A1040" s="123" t="s">
        <v>160</v>
      </c>
      <c r="B1040" s="124" t="s">
        <v>110</v>
      </c>
      <c r="C1040" s="145" t="s">
        <v>1241</v>
      </c>
      <c r="D1040" s="118">
        <f t="shared" ref="D1040:E1042" si="164">D1041</f>
        <v>238955.56</v>
      </c>
      <c r="E1040" s="118">
        <f t="shared" si="164"/>
        <v>0</v>
      </c>
      <c r="F1040" s="119">
        <f t="shared" si="143"/>
        <v>238955.56</v>
      </c>
    </row>
    <row r="1041" spans="1:6" s="4" customFormat="1" ht="23.25" x14ac:dyDescent="0.25">
      <c r="A1041" s="123" t="s">
        <v>113</v>
      </c>
      <c r="B1041" s="124" t="s">
        <v>110</v>
      </c>
      <c r="C1041" s="145" t="s">
        <v>1242</v>
      </c>
      <c r="D1041" s="118">
        <f t="shared" si="164"/>
        <v>238955.56</v>
      </c>
      <c r="E1041" s="118">
        <f t="shared" si="164"/>
        <v>0</v>
      </c>
      <c r="F1041" s="119">
        <f t="shared" si="143"/>
        <v>238955.56</v>
      </c>
    </row>
    <row r="1042" spans="1:6" s="4" customFormat="1" ht="26.25" customHeight="1" x14ac:dyDescent="0.25">
      <c r="A1042" s="123" t="s">
        <v>1164</v>
      </c>
      <c r="B1042" s="124" t="s">
        <v>110</v>
      </c>
      <c r="C1042" s="145" t="s">
        <v>1243</v>
      </c>
      <c r="D1042" s="118">
        <f t="shared" si="164"/>
        <v>238955.56</v>
      </c>
      <c r="E1042" s="118">
        <f t="shared" si="164"/>
        <v>0</v>
      </c>
      <c r="F1042" s="119">
        <f t="shared" si="143"/>
        <v>238955.56</v>
      </c>
    </row>
    <row r="1043" spans="1:6" s="4" customFormat="1" x14ac:dyDescent="0.25">
      <c r="A1043" s="123" t="s">
        <v>1285</v>
      </c>
      <c r="B1043" s="124" t="s">
        <v>110</v>
      </c>
      <c r="C1043" s="145" t="s">
        <v>1244</v>
      </c>
      <c r="D1043" s="118">
        <v>238955.56</v>
      </c>
      <c r="E1043" s="125">
        <v>0</v>
      </c>
      <c r="F1043" s="119">
        <f t="shared" si="143"/>
        <v>238955.56</v>
      </c>
    </row>
    <row r="1044" spans="1:6" s="115" customFormat="1" ht="45" hidden="1" x14ac:dyDescent="0.25">
      <c r="A1044" s="470" t="s">
        <v>1146</v>
      </c>
      <c r="B1044" s="226" t="s">
        <v>110</v>
      </c>
      <c r="C1044" s="227" t="s">
        <v>1138</v>
      </c>
      <c r="D1044" s="228">
        <f t="shared" ref="D1044:E1046" si="165">D1045</f>
        <v>0</v>
      </c>
      <c r="E1044" s="228">
        <f t="shared" si="165"/>
        <v>0</v>
      </c>
      <c r="F1044" s="232" t="str">
        <f t="shared" si="143"/>
        <v>-</v>
      </c>
    </row>
    <row r="1045" spans="1:6" s="115" customFormat="1" ht="51.75" hidden="1" customHeight="1" x14ac:dyDescent="0.25">
      <c r="A1045" s="342" t="s">
        <v>1147</v>
      </c>
      <c r="B1045" s="209" t="s">
        <v>110</v>
      </c>
      <c r="C1045" s="229" t="s">
        <v>1139</v>
      </c>
      <c r="D1045" s="230">
        <f t="shared" si="165"/>
        <v>0</v>
      </c>
      <c r="E1045" s="230">
        <f t="shared" si="165"/>
        <v>0</v>
      </c>
      <c r="F1045" s="233" t="str">
        <f t="shared" si="143"/>
        <v>-</v>
      </c>
    </row>
    <row r="1046" spans="1:6" s="115" customFormat="1" ht="34.5" hidden="1" x14ac:dyDescent="0.25">
      <c r="A1046" s="208" t="s">
        <v>142</v>
      </c>
      <c r="B1046" s="209" t="s">
        <v>110</v>
      </c>
      <c r="C1046" s="229" t="s">
        <v>1140</v>
      </c>
      <c r="D1046" s="230">
        <f t="shared" si="165"/>
        <v>0</v>
      </c>
      <c r="E1046" s="230">
        <f t="shared" si="165"/>
        <v>0</v>
      </c>
      <c r="F1046" s="233" t="str">
        <f t="shared" si="143"/>
        <v>-</v>
      </c>
    </row>
    <row r="1047" spans="1:6" s="115" customFormat="1" hidden="1" x14ac:dyDescent="0.25">
      <c r="A1047" s="208" t="s">
        <v>143</v>
      </c>
      <c r="B1047" s="209" t="s">
        <v>110</v>
      </c>
      <c r="C1047" s="229" t="s">
        <v>1141</v>
      </c>
      <c r="D1047" s="230">
        <f>D1048</f>
        <v>0</v>
      </c>
      <c r="E1047" s="230">
        <f>E1048</f>
        <v>0</v>
      </c>
      <c r="F1047" s="233" t="str">
        <f t="shared" si="143"/>
        <v>-</v>
      </c>
    </row>
    <row r="1048" spans="1:6" s="115" customFormat="1" ht="34.5" hidden="1" x14ac:dyDescent="0.25">
      <c r="A1048" s="208" t="s">
        <v>144</v>
      </c>
      <c r="B1048" s="209" t="s">
        <v>110</v>
      </c>
      <c r="C1048" s="229" t="s">
        <v>1142</v>
      </c>
      <c r="D1048" s="230">
        <v>0</v>
      </c>
      <c r="E1048" s="231">
        <v>0</v>
      </c>
      <c r="F1048" s="233" t="str">
        <f t="shared" si="143"/>
        <v>-</v>
      </c>
    </row>
    <row r="1049" spans="1:6" s="115" customFormat="1" ht="45.75" hidden="1" x14ac:dyDescent="0.25">
      <c r="A1049" s="225" t="s">
        <v>169</v>
      </c>
      <c r="B1049" s="226" t="s">
        <v>110</v>
      </c>
      <c r="C1049" s="227" t="s">
        <v>855</v>
      </c>
      <c r="D1049" s="228">
        <f t="shared" ref="D1049:E1057" si="166">D1050</f>
        <v>0</v>
      </c>
      <c r="E1049" s="228">
        <f t="shared" si="166"/>
        <v>0</v>
      </c>
      <c r="F1049" s="232" t="str">
        <f t="shared" si="143"/>
        <v>-</v>
      </c>
    </row>
    <row r="1050" spans="1:6" s="115" customFormat="1" ht="23.25" hidden="1" x14ac:dyDescent="0.25">
      <c r="A1050" s="208" t="s">
        <v>856</v>
      </c>
      <c r="B1050" s="209" t="s">
        <v>110</v>
      </c>
      <c r="C1050" s="229" t="s">
        <v>857</v>
      </c>
      <c r="D1050" s="230">
        <f t="shared" si="166"/>
        <v>0</v>
      </c>
      <c r="E1050" s="230">
        <f t="shared" si="166"/>
        <v>0</v>
      </c>
      <c r="F1050" s="233" t="str">
        <f t="shared" si="143"/>
        <v>-</v>
      </c>
    </row>
    <row r="1051" spans="1:6" s="115" customFormat="1" ht="34.5" hidden="1" x14ac:dyDescent="0.25">
      <c r="A1051" s="208" t="s">
        <v>142</v>
      </c>
      <c r="B1051" s="209" t="s">
        <v>110</v>
      </c>
      <c r="C1051" s="229" t="s">
        <v>858</v>
      </c>
      <c r="D1051" s="230">
        <f t="shared" si="166"/>
        <v>0</v>
      </c>
      <c r="E1051" s="230">
        <f t="shared" si="166"/>
        <v>0</v>
      </c>
      <c r="F1051" s="233" t="str">
        <f t="shared" si="143"/>
        <v>-</v>
      </c>
    </row>
    <row r="1052" spans="1:6" s="115" customFormat="1" hidden="1" x14ac:dyDescent="0.25">
      <c r="A1052" s="208" t="s">
        <v>143</v>
      </c>
      <c r="B1052" s="209" t="s">
        <v>110</v>
      </c>
      <c r="C1052" s="229" t="s">
        <v>859</v>
      </c>
      <c r="D1052" s="230">
        <f t="shared" si="166"/>
        <v>0</v>
      </c>
      <c r="E1052" s="230">
        <f t="shared" si="166"/>
        <v>0</v>
      </c>
      <c r="F1052" s="233" t="str">
        <f t="shared" si="143"/>
        <v>-</v>
      </c>
    </row>
    <row r="1053" spans="1:6" s="115" customFormat="1" ht="34.5" hidden="1" x14ac:dyDescent="0.25">
      <c r="A1053" s="208" t="s">
        <v>144</v>
      </c>
      <c r="B1053" s="209" t="s">
        <v>110</v>
      </c>
      <c r="C1053" s="229" t="s">
        <v>860</v>
      </c>
      <c r="D1053" s="230">
        <v>0</v>
      </c>
      <c r="E1053" s="231">
        <v>0</v>
      </c>
      <c r="F1053" s="233" t="str">
        <f t="shared" si="143"/>
        <v>-</v>
      </c>
    </row>
    <row r="1054" spans="1:6" s="4" customFormat="1" ht="33.75" x14ac:dyDescent="0.25">
      <c r="A1054" s="50" t="s">
        <v>141</v>
      </c>
      <c r="B1054" s="121" t="s">
        <v>110</v>
      </c>
      <c r="C1054" s="143" t="s">
        <v>1296</v>
      </c>
      <c r="D1054" s="116">
        <f t="shared" si="166"/>
        <v>35800</v>
      </c>
      <c r="E1054" s="116">
        <f t="shared" si="166"/>
        <v>0</v>
      </c>
      <c r="F1054" s="117">
        <f t="shared" si="143"/>
        <v>35800</v>
      </c>
    </row>
    <row r="1055" spans="1:6" s="4" customFormat="1" x14ac:dyDescent="0.25">
      <c r="A1055" s="126" t="s">
        <v>1303</v>
      </c>
      <c r="B1055" s="124" t="s">
        <v>110</v>
      </c>
      <c r="C1055" s="145" t="s">
        <v>1297</v>
      </c>
      <c r="D1055" s="118">
        <f t="shared" si="166"/>
        <v>35800</v>
      </c>
      <c r="E1055" s="118">
        <f t="shared" si="166"/>
        <v>0</v>
      </c>
      <c r="F1055" s="119">
        <f t="shared" si="143"/>
        <v>35800</v>
      </c>
    </row>
    <row r="1056" spans="1:6" s="4" customFormat="1" ht="27.75" customHeight="1" x14ac:dyDescent="0.25">
      <c r="A1056" s="123" t="s">
        <v>142</v>
      </c>
      <c r="B1056" s="124" t="s">
        <v>110</v>
      </c>
      <c r="C1056" s="145" t="s">
        <v>1304</v>
      </c>
      <c r="D1056" s="118">
        <f t="shared" si="166"/>
        <v>35800</v>
      </c>
      <c r="E1056" s="118">
        <f t="shared" si="166"/>
        <v>0</v>
      </c>
      <c r="F1056" s="119">
        <f t="shared" si="143"/>
        <v>35800</v>
      </c>
    </row>
    <row r="1057" spans="1:6" s="4" customFormat="1" x14ac:dyDescent="0.25">
      <c r="A1057" s="123" t="s">
        <v>143</v>
      </c>
      <c r="B1057" s="124" t="s">
        <v>110</v>
      </c>
      <c r="C1057" s="145" t="s">
        <v>1305</v>
      </c>
      <c r="D1057" s="118">
        <f t="shared" si="166"/>
        <v>35800</v>
      </c>
      <c r="E1057" s="118">
        <f t="shared" si="166"/>
        <v>0</v>
      </c>
      <c r="F1057" s="119">
        <f t="shared" si="143"/>
        <v>35800</v>
      </c>
    </row>
    <row r="1058" spans="1:6" s="4" customFormat="1" ht="34.5" x14ac:dyDescent="0.25">
      <c r="A1058" s="123" t="s">
        <v>144</v>
      </c>
      <c r="B1058" s="124" t="s">
        <v>110</v>
      </c>
      <c r="C1058" s="145" t="s">
        <v>1306</v>
      </c>
      <c r="D1058" s="118">
        <v>35800</v>
      </c>
      <c r="E1058" s="125">
        <v>0</v>
      </c>
      <c r="F1058" s="119">
        <f t="shared" si="143"/>
        <v>35800</v>
      </c>
    </row>
    <row r="1059" spans="1:6" s="115" customFormat="1" ht="45.75" hidden="1" x14ac:dyDescent="0.25">
      <c r="A1059" s="225" t="s">
        <v>246</v>
      </c>
      <c r="B1059" s="226" t="s">
        <v>110</v>
      </c>
      <c r="C1059" s="227" t="s">
        <v>1017</v>
      </c>
      <c r="D1059" s="228">
        <f t="shared" ref="D1059:E1062" si="167">D1060</f>
        <v>0</v>
      </c>
      <c r="E1059" s="228">
        <f t="shared" si="167"/>
        <v>0</v>
      </c>
      <c r="F1059" s="232" t="str">
        <f t="shared" si="143"/>
        <v>-</v>
      </c>
    </row>
    <row r="1060" spans="1:6" s="115" customFormat="1" ht="34.5" hidden="1" x14ac:dyDescent="0.25">
      <c r="A1060" s="208" t="s">
        <v>1053</v>
      </c>
      <c r="B1060" s="209" t="s">
        <v>110</v>
      </c>
      <c r="C1060" s="229" t="s">
        <v>1016</v>
      </c>
      <c r="D1060" s="230">
        <f t="shared" si="167"/>
        <v>0</v>
      </c>
      <c r="E1060" s="230">
        <f t="shared" si="167"/>
        <v>0</v>
      </c>
      <c r="F1060" s="233" t="str">
        <f t="shared" si="143"/>
        <v>-</v>
      </c>
    </row>
    <row r="1061" spans="1:6" s="115" customFormat="1" ht="34.5" hidden="1" x14ac:dyDescent="0.25">
      <c r="A1061" s="208" t="s">
        <v>142</v>
      </c>
      <c r="B1061" s="209" t="s">
        <v>110</v>
      </c>
      <c r="C1061" s="229" t="s">
        <v>1015</v>
      </c>
      <c r="D1061" s="230">
        <f t="shared" si="167"/>
        <v>0</v>
      </c>
      <c r="E1061" s="230">
        <f t="shared" si="167"/>
        <v>0</v>
      </c>
      <c r="F1061" s="233" t="str">
        <f t="shared" si="143"/>
        <v>-</v>
      </c>
    </row>
    <row r="1062" spans="1:6" s="115" customFormat="1" hidden="1" x14ac:dyDescent="0.25">
      <c r="A1062" s="208" t="s">
        <v>143</v>
      </c>
      <c r="B1062" s="209" t="s">
        <v>110</v>
      </c>
      <c r="C1062" s="229" t="s">
        <v>1014</v>
      </c>
      <c r="D1062" s="230">
        <f t="shared" si="167"/>
        <v>0</v>
      </c>
      <c r="E1062" s="230">
        <f t="shared" si="167"/>
        <v>0</v>
      </c>
      <c r="F1062" s="233" t="str">
        <f t="shared" si="143"/>
        <v>-</v>
      </c>
    </row>
    <row r="1063" spans="1:6" s="115" customFormat="1" ht="34.5" hidden="1" x14ac:dyDescent="0.25">
      <c r="A1063" s="208" t="s">
        <v>144</v>
      </c>
      <c r="B1063" s="209" t="s">
        <v>110</v>
      </c>
      <c r="C1063" s="229" t="s">
        <v>1013</v>
      </c>
      <c r="D1063" s="230">
        <v>0</v>
      </c>
      <c r="E1063" s="231">
        <v>0</v>
      </c>
      <c r="F1063" s="233" t="str">
        <f t="shared" si="143"/>
        <v>-</v>
      </c>
    </row>
    <row r="1064" spans="1:6" s="115" customFormat="1" ht="49.5" hidden="1" customHeight="1" x14ac:dyDescent="0.25">
      <c r="A1064" s="225" t="s">
        <v>254</v>
      </c>
      <c r="B1064" s="226" t="s">
        <v>110</v>
      </c>
      <c r="C1064" s="227" t="s">
        <v>861</v>
      </c>
      <c r="D1064" s="228">
        <f t="shared" ref="D1064:E1067" si="168">D1065</f>
        <v>0</v>
      </c>
      <c r="E1064" s="228">
        <f t="shared" si="168"/>
        <v>0</v>
      </c>
      <c r="F1064" s="232" t="str">
        <f t="shared" si="143"/>
        <v>-</v>
      </c>
    </row>
    <row r="1065" spans="1:6" s="115" customFormat="1" ht="27" hidden="1" customHeight="1" x14ac:dyDescent="0.25">
      <c r="A1065" s="208" t="s">
        <v>862</v>
      </c>
      <c r="B1065" s="209" t="s">
        <v>110</v>
      </c>
      <c r="C1065" s="229" t="s">
        <v>863</v>
      </c>
      <c r="D1065" s="230">
        <f t="shared" si="168"/>
        <v>0</v>
      </c>
      <c r="E1065" s="230">
        <f t="shared" si="168"/>
        <v>0</v>
      </c>
      <c r="F1065" s="233" t="str">
        <f t="shared" si="143"/>
        <v>-</v>
      </c>
    </row>
    <row r="1066" spans="1:6" s="115" customFormat="1" ht="34.5" hidden="1" x14ac:dyDescent="0.25">
      <c r="A1066" s="208" t="s">
        <v>142</v>
      </c>
      <c r="B1066" s="209" t="s">
        <v>110</v>
      </c>
      <c r="C1066" s="229" t="s">
        <v>864</v>
      </c>
      <c r="D1066" s="230">
        <f t="shared" si="168"/>
        <v>0</v>
      </c>
      <c r="E1066" s="230">
        <f t="shared" si="168"/>
        <v>0</v>
      </c>
      <c r="F1066" s="233" t="str">
        <f t="shared" si="143"/>
        <v>-</v>
      </c>
    </row>
    <row r="1067" spans="1:6" s="115" customFormat="1" hidden="1" x14ac:dyDescent="0.25">
      <c r="A1067" s="208" t="s">
        <v>143</v>
      </c>
      <c r="B1067" s="209" t="s">
        <v>110</v>
      </c>
      <c r="C1067" s="229" t="s">
        <v>865</v>
      </c>
      <c r="D1067" s="230">
        <f t="shared" si="168"/>
        <v>0</v>
      </c>
      <c r="E1067" s="230">
        <f t="shared" si="168"/>
        <v>0</v>
      </c>
      <c r="F1067" s="233" t="str">
        <f t="shared" si="143"/>
        <v>-</v>
      </c>
    </row>
    <row r="1068" spans="1:6" s="115" customFormat="1" ht="34.5" hidden="1" x14ac:dyDescent="0.25">
      <c r="A1068" s="208" t="s">
        <v>144</v>
      </c>
      <c r="B1068" s="209" t="s">
        <v>110</v>
      </c>
      <c r="C1068" s="229" t="s">
        <v>866</v>
      </c>
      <c r="D1068" s="230">
        <v>0</v>
      </c>
      <c r="E1068" s="231">
        <v>0</v>
      </c>
      <c r="F1068" s="233" t="str">
        <f t="shared" si="143"/>
        <v>-</v>
      </c>
    </row>
    <row r="1069" spans="1:6" s="287" customFormat="1" ht="23.25" hidden="1" x14ac:dyDescent="0.25">
      <c r="A1069" s="282" t="s">
        <v>9</v>
      </c>
      <c r="B1069" s="283" t="s">
        <v>110</v>
      </c>
      <c r="C1069" s="284" t="s">
        <v>867</v>
      </c>
      <c r="D1069" s="285">
        <f t="shared" ref="D1069:E1071" si="169">D1070</f>
        <v>0</v>
      </c>
      <c r="E1069" s="285">
        <f t="shared" si="169"/>
        <v>0</v>
      </c>
      <c r="F1069" s="286" t="str">
        <f t="shared" si="143"/>
        <v>-</v>
      </c>
    </row>
    <row r="1070" spans="1:6" s="287" customFormat="1" ht="45.75" hidden="1" x14ac:dyDescent="0.25">
      <c r="A1070" s="282" t="s">
        <v>756</v>
      </c>
      <c r="B1070" s="283" t="s">
        <v>110</v>
      </c>
      <c r="C1070" s="284" t="s">
        <v>868</v>
      </c>
      <c r="D1070" s="285">
        <f t="shared" si="169"/>
        <v>0</v>
      </c>
      <c r="E1070" s="285">
        <f t="shared" si="169"/>
        <v>0</v>
      </c>
      <c r="F1070" s="286" t="str">
        <f t="shared" si="143"/>
        <v>-</v>
      </c>
    </row>
    <row r="1071" spans="1:6" s="287" customFormat="1" ht="34.5" hidden="1" x14ac:dyDescent="0.25">
      <c r="A1071" s="282" t="s">
        <v>851</v>
      </c>
      <c r="B1071" s="283" t="s">
        <v>110</v>
      </c>
      <c r="C1071" s="284" t="s">
        <v>869</v>
      </c>
      <c r="D1071" s="285">
        <f t="shared" si="169"/>
        <v>0</v>
      </c>
      <c r="E1071" s="285">
        <f t="shared" si="169"/>
        <v>0</v>
      </c>
      <c r="F1071" s="286" t="str">
        <f t="shared" si="143"/>
        <v>-</v>
      </c>
    </row>
    <row r="1072" spans="1:6" s="293" customFormat="1" ht="45.75" hidden="1" x14ac:dyDescent="0.25">
      <c r="A1072" s="288" t="s">
        <v>246</v>
      </c>
      <c r="B1072" s="289" t="s">
        <v>110</v>
      </c>
      <c r="C1072" s="290" t="s">
        <v>870</v>
      </c>
      <c r="D1072" s="291">
        <f>D1073+D1078</f>
        <v>0</v>
      </c>
      <c r="E1072" s="291">
        <f>E1073+E1078</f>
        <v>0</v>
      </c>
      <c r="F1072" s="292" t="str">
        <f t="shared" si="143"/>
        <v>-</v>
      </c>
    </row>
    <row r="1073" spans="1:6" s="293" customFormat="1" hidden="1" x14ac:dyDescent="0.25">
      <c r="A1073" s="288" t="s">
        <v>112</v>
      </c>
      <c r="B1073" s="289" t="s">
        <v>110</v>
      </c>
      <c r="C1073" s="290" t="s">
        <v>871</v>
      </c>
      <c r="D1073" s="291">
        <f t="shared" ref="D1073:E1076" si="170">D1074</f>
        <v>0</v>
      </c>
      <c r="E1073" s="291">
        <f t="shared" si="170"/>
        <v>0</v>
      </c>
      <c r="F1073" s="292" t="str">
        <f t="shared" si="143"/>
        <v>-</v>
      </c>
    </row>
    <row r="1074" spans="1:6" s="293" customFormat="1" ht="23.25" hidden="1" x14ac:dyDescent="0.25">
      <c r="A1074" s="288" t="s">
        <v>160</v>
      </c>
      <c r="B1074" s="289" t="s">
        <v>110</v>
      </c>
      <c r="C1074" s="290" t="s">
        <v>872</v>
      </c>
      <c r="D1074" s="291">
        <f t="shared" si="170"/>
        <v>0</v>
      </c>
      <c r="E1074" s="291">
        <f t="shared" si="170"/>
        <v>0</v>
      </c>
      <c r="F1074" s="292" t="str">
        <f t="shared" ref="F1074:F1121" si="171">IF(OR(D1074="-",E1074=D1074),"-",D1074-IF(E1074="-",0,E1074))</f>
        <v>-</v>
      </c>
    </row>
    <row r="1075" spans="1:6" s="293" customFormat="1" ht="23.25" hidden="1" x14ac:dyDescent="0.25">
      <c r="A1075" s="288" t="s">
        <v>113</v>
      </c>
      <c r="B1075" s="289" t="s">
        <v>110</v>
      </c>
      <c r="C1075" s="290" t="s">
        <v>873</v>
      </c>
      <c r="D1075" s="291">
        <f t="shared" si="170"/>
        <v>0</v>
      </c>
      <c r="E1075" s="291">
        <f t="shared" si="170"/>
        <v>0</v>
      </c>
      <c r="F1075" s="292" t="str">
        <f t="shared" si="171"/>
        <v>-</v>
      </c>
    </row>
    <row r="1076" spans="1:6" s="293" customFormat="1" ht="23.25" hidden="1" x14ac:dyDescent="0.25">
      <c r="A1076" s="288" t="s">
        <v>358</v>
      </c>
      <c r="B1076" s="289" t="s">
        <v>110</v>
      </c>
      <c r="C1076" s="290" t="s">
        <v>874</v>
      </c>
      <c r="D1076" s="291">
        <f t="shared" si="170"/>
        <v>0</v>
      </c>
      <c r="E1076" s="291">
        <f t="shared" si="170"/>
        <v>0</v>
      </c>
      <c r="F1076" s="292" t="str">
        <f t="shared" si="171"/>
        <v>-</v>
      </c>
    </row>
    <row r="1077" spans="1:6" s="293" customFormat="1" ht="34.5" hidden="1" x14ac:dyDescent="0.25">
      <c r="A1077" s="288" t="s">
        <v>114</v>
      </c>
      <c r="B1077" s="289" t="s">
        <v>110</v>
      </c>
      <c r="C1077" s="290" t="s">
        <v>875</v>
      </c>
      <c r="D1077" s="291"/>
      <c r="E1077" s="294"/>
      <c r="F1077" s="292" t="str">
        <f t="shared" si="171"/>
        <v>-</v>
      </c>
    </row>
    <row r="1078" spans="1:6" s="293" customFormat="1" ht="23.25" hidden="1" x14ac:dyDescent="0.25">
      <c r="A1078" s="288" t="s">
        <v>618</v>
      </c>
      <c r="B1078" s="289" t="s">
        <v>110</v>
      </c>
      <c r="C1078" s="290" t="s">
        <v>876</v>
      </c>
      <c r="D1078" s="291">
        <f t="shared" ref="D1078:E1081" si="172">D1079</f>
        <v>0</v>
      </c>
      <c r="E1078" s="291">
        <f t="shared" si="172"/>
        <v>0</v>
      </c>
      <c r="F1078" s="292" t="str">
        <f t="shared" si="171"/>
        <v>-</v>
      </c>
    </row>
    <row r="1079" spans="1:6" s="293" customFormat="1" hidden="1" x14ac:dyDescent="0.25">
      <c r="A1079" s="288" t="s">
        <v>10</v>
      </c>
      <c r="B1079" s="289" t="s">
        <v>110</v>
      </c>
      <c r="C1079" s="290" t="s">
        <v>877</v>
      </c>
      <c r="D1079" s="291">
        <f t="shared" si="172"/>
        <v>0</v>
      </c>
      <c r="E1079" s="291">
        <f t="shared" si="172"/>
        <v>0</v>
      </c>
      <c r="F1079" s="292" t="str">
        <f t="shared" si="171"/>
        <v>-</v>
      </c>
    </row>
    <row r="1080" spans="1:6" s="293" customFormat="1" ht="34.5" hidden="1" x14ac:dyDescent="0.25">
      <c r="A1080" s="288" t="s">
        <v>142</v>
      </c>
      <c r="B1080" s="289" t="s">
        <v>110</v>
      </c>
      <c r="C1080" s="290" t="s">
        <v>878</v>
      </c>
      <c r="D1080" s="291">
        <f t="shared" si="172"/>
        <v>0</v>
      </c>
      <c r="E1080" s="291">
        <f t="shared" si="172"/>
        <v>0</v>
      </c>
      <c r="F1080" s="292" t="str">
        <f t="shared" si="171"/>
        <v>-</v>
      </c>
    </row>
    <row r="1081" spans="1:6" s="293" customFormat="1" hidden="1" x14ac:dyDescent="0.25">
      <c r="A1081" s="288" t="s">
        <v>143</v>
      </c>
      <c r="B1081" s="289" t="s">
        <v>110</v>
      </c>
      <c r="C1081" s="290" t="s">
        <v>879</v>
      </c>
      <c r="D1081" s="291">
        <f t="shared" si="172"/>
        <v>0</v>
      </c>
      <c r="E1081" s="291">
        <f t="shared" si="172"/>
        <v>0</v>
      </c>
      <c r="F1081" s="292" t="str">
        <f t="shared" si="171"/>
        <v>-</v>
      </c>
    </row>
    <row r="1082" spans="1:6" s="293" customFormat="1" ht="34.5" hidden="1" x14ac:dyDescent="0.25">
      <c r="A1082" s="288" t="s">
        <v>144</v>
      </c>
      <c r="B1082" s="289" t="s">
        <v>110</v>
      </c>
      <c r="C1082" s="290" t="s">
        <v>880</v>
      </c>
      <c r="D1082" s="291"/>
      <c r="E1082" s="294"/>
      <c r="F1082" s="292" t="str">
        <f t="shared" si="171"/>
        <v>-</v>
      </c>
    </row>
    <row r="1083" spans="1:6" s="122" customFormat="1" ht="22.5" x14ac:dyDescent="0.25">
      <c r="A1083" s="126" t="s">
        <v>1048</v>
      </c>
      <c r="B1083" s="121" t="s">
        <v>110</v>
      </c>
      <c r="C1083" s="143" t="s">
        <v>1047</v>
      </c>
      <c r="D1083" s="116">
        <f t="shared" ref="D1083:E1089" si="173">D1084</f>
        <v>323800</v>
      </c>
      <c r="E1083" s="116">
        <f t="shared" si="173"/>
        <v>0</v>
      </c>
      <c r="F1083" s="117">
        <f t="shared" si="171"/>
        <v>323800</v>
      </c>
    </row>
    <row r="1084" spans="1:6" s="122" customFormat="1" ht="22.5" x14ac:dyDescent="0.25">
      <c r="A1084" s="126" t="s">
        <v>1049</v>
      </c>
      <c r="B1084" s="121" t="s">
        <v>110</v>
      </c>
      <c r="C1084" s="143" t="s">
        <v>1024</v>
      </c>
      <c r="D1084" s="116">
        <f t="shared" si="173"/>
        <v>323800</v>
      </c>
      <c r="E1084" s="116">
        <f t="shared" si="173"/>
        <v>0</v>
      </c>
      <c r="F1084" s="117">
        <f t="shared" si="171"/>
        <v>323800</v>
      </c>
    </row>
    <row r="1085" spans="1:6" s="122" customFormat="1" ht="23.25" x14ac:dyDescent="0.25">
      <c r="A1085" s="120" t="s">
        <v>341</v>
      </c>
      <c r="B1085" s="121" t="s">
        <v>110</v>
      </c>
      <c r="C1085" s="143" t="s">
        <v>1023</v>
      </c>
      <c r="D1085" s="116">
        <f t="shared" si="173"/>
        <v>323800</v>
      </c>
      <c r="E1085" s="116">
        <f t="shared" si="173"/>
        <v>0</v>
      </c>
      <c r="F1085" s="117">
        <f t="shared" si="171"/>
        <v>323800</v>
      </c>
    </row>
    <row r="1086" spans="1:6" s="122" customFormat="1" ht="23.25" x14ac:dyDescent="0.25">
      <c r="A1086" s="120" t="s">
        <v>111</v>
      </c>
      <c r="B1086" s="121" t="s">
        <v>110</v>
      </c>
      <c r="C1086" s="143" t="s">
        <v>1022</v>
      </c>
      <c r="D1086" s="116">
        <f t="shared" si="173"/>
        <v>323800</v>
      </c>
      <c r="E1086" s="116">
        <f t="shared" si="173"/>
        <v>0</v>
      </c>
      <c r="F1086" s="117">
        <f t="shared" si="171"/>
        <v>323800</v>
      </c>
    </row>
    <row r="1087" spans="1:6" s="171" customFormat="1" ht="23.25" x14ac:dyDescent="0.25">
      <c r="A1087" s="446" t="s">
        <v>11</v>
      </c>
      <c r="B1087" s="124" t="s">
        <v>110</v>
      </c>
      <c r="C1087" s="145" t="s">
        <v>1021</v>
      </c>
      <c r="D1087" s="118">
        <f t="shared" si="173"/>
        <v>323800</v>
      </c>
      <c r="E1087" s="118">
        <f t="shared" si="173"/>
        <v>0</v>
      </c>
      <c r="F1087" s="119">
        <f t="shared" si="171"/>
        <v>323800</v>
      </c>
    </row>
    <row r="1088" spans="1:6" s="4" customFormat="1" x14ac:dyDescent="0.25">
      <c r="A1088" s="126" t="s">
        <v>1050</v>
      </c>
      <c r="B1088" s="124" t="s">
        <v>110</v>
      </c>
      <c r="C1088" s="145" t="s">
        <v>1020</v>
      </c>
      <c r="D1088" s="118">
        <f t="shared" si="173"/>
        <v>323800</v>
      </c>
      <c r="E1088" s="118">
        <f t="shared" si="173"/>
        <v>0</v>
      </c>
      <c r="F1088" s="119">
        <f t="shared" si="171"/>
        <v>323800</v>
      </c>
    </row>
    <row r="1089" spans="1:44" s="4" customFormat="1" ht="15.75" customHeight="1" x14ac:dyDescent="0.25">
      <c r="A1089" s="126" t="s">
        <v>1051</v>
      </c>
      <c r="B1089" s="124" t="s">
        <v>110</v>
      </c>
      <c r="C1089" s="145" t="s">
        <v>1019</v>
      </c>
      <c r="D1089" s="118">
        <f t="shared" si="173"/>
        <v>323800</v>
      </c>
      <c r="E1089" s="118">
        <f t="shared" si="173"/>
        <v>0</v>
      </c>
      <c r="F1089" s="119">
        <f t="shared" si="171"/>
        <v>323800</v>
      </c>
    </row>
    <row r="1090" spans="1:44" s="4" customFormat="1" x14ac:dyDescent="0.25">
      <c r="A1090" s="126" t="s">
        <v>1052</v>
      </c>
      <c r="B1090" s="124" t="s">
        <v>110</v>
      </c>
      <c r="C1090" s="145" t="s">
        <v>1018</v>
      </c>
      <c r="D1090" s="118">
        <v>323800</v>
      </c>
      <c r="E1090" s="125"/>
      <c r="F1090" s="119">
        <f t="shared" si="171"/>
        <v>323800</v>
      </c>
    </row>
    <row r="1091" spans="1:44" s="100" customFormat="1" ht="26.25" customHeight="1" x14ac:dyDescent="0.25">
      <c r="A1091" s="120" t="s">
        <v>881</v>
      </c>
      <c r="B1091" s="121" t="s">
        <v>110</v>
      </c>
      <c r="C1091" s="143" t="s">
        <v>882</v>
      </c>
      <c r="D1091" s="116">
        <f>D1092</f>
        <v>2267200</v>
      </c>
      <c r="E1091" s="116">
        <f>E1092</f>
        <v>1210529.4099999999</v>
      </c>
      <c r="F1091" s="117">
        <f t="shared" si="171"/>
        <v>1056670.5900000001</v>
      </c>
      <c r="G1091" s="122"/>
      <c r="L1091" s="100">
        <v>3</v>
      </c>
    </row>
    <row r="1092" spans="1:44" s="100" customFormat="1" x14ac:dyDescent="0.25">
      <c r="A1092" s="120" t="s">
        <v>337</v>
      </c>
      <c r="B1092" s="121" t="s">
        <v>110</v>
      </c>
      <c r="C1092" s="143" t="s">
        <v>883</v>
      </c>
      <c r="D1092" s="116">
        <f>D1093+D1107+D1115</f>
        <v>2267200</v>
      </c>
      <c r="E1092" s="116">
        <f>E1093+E1107+E1115</f>
        <v>1210529.4099999999</v>
      </c>
      <c r="F1092" s="117">
        <f t="shared" si="171"/>
        <v>1056670.5900000001</v>
      </c>
      <c r="G1092" s="122"/>
    </row>
    <row r="1093" spans="1:44" s="100" customFormat="1" ht="34.5" x14ac:dyDescent="0.25">
      <c r="A1093" s="120" t="s">
        <v>12</v>
      </c>
      <c r="B1093" s="121" t="s">
        <v>110</v>
      </c>
      <c r="C1093" s="143" t="s">
        <v>884</v>
      </c>
      <c r="D1093" s="116">
        <f t="shared" ref="D1093:E1098" si="174">D1094</f>
        <v>2189100</v>
      </c>
      <c r="E1093" s="116">
        <f t="shared" si="174"/>
        <v>1164970.4099999999</v>
      </c>
      <c r="F1093" s="117">
        <f t="shared" si="171"/>
        <v>1024129.5900000001</v>
      </c>
      <c r="G1093" s="122"/>
    </row>
    <row r="1094" spans="1:44" s="100" customFormat="1" ht="23.25" x14ac:dyDescent="0.25">
      <c r="A1094" s="120" t="s">
        <v>341</v>
      </c>
      <c r="B1094" s="121" t="s">
        <v>110</v>
      </c>
      <c r="C1094" s="143" t="s">
        <v>885</v>
      </c>
      <c r="D1094" s="116">
        <f t="shared" si="174"/>
        <v>2189100</v>
      </c>
      <c r="E1094" s="116">
        <f t="shared" si="174"/>
        <v>1164970.4099999999</v>
      </c>
      <c r="F1094" s="117">
        <f t="shared" si="171"/>
        <v>1024129.5900000001</v>
      </c>
      <c r="G1094" s="122"/>
    </row>
    <row r="1095" spans="1:44" s="100" customFormat="1" ht="23.25" x14ac:dyDescent="0.25">
      <c r="A1095" s="120" t="s">
        <v>111</v>
      </c>
      <c r="B1095" s="121" t="s">
        <v>110</v>
      </c>
      <c r="C1095" s="143" t="s">
        <v>886</v>
      </c>
      <c r="D1095" s="116">
        <f>D1096+D1102</f>
        <v>2189100</v>
      </c>
      <c r="E1095" s="116">
        <f>E1096+E1102</f>
        <v>1164970.4099999999</v>
      </c>
      <c r="F1095" s="117">
        <f t="shared" si="171"/>
        <v>1024129.5900000001</v>
      </c>
      <c r="G1095" s="122"/>
    </row>
    <row r="1096" spans="1:44" ht="35.25" customHeight="1" x14ac:dyDescent="0.25">
      <c r="A1096" s="123" t="s">
        <v>0</v>
      </c>
      <c r="B1096" s="124" t="s">
        <v>110</v>
      </c>
      <c r="C1096" s="145" t="s">
        <v>887</v>
      </c>
      <c r="D1096" s="118">
        <f t="shared" si="174"/>
        <v>2189100</v>
      </c>
      <c r="E1096" s="118">
        <f t="shared" si="174"/>
        <v>1164970.4099999999</v>
      </c>
      <c r="F1096" s="119">
        <f t="shared" si="171"/>
        <v>1024129.5900000001</v>
      </c>
      <c r="G1096" s="4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x14ac:dyDescent="0.25">
      <c r="A1097" s="123" t="s">
        <v>13</v>
      </c>
      <c r="B1097" s="124" t="s">
        <v>110</v>
      </c>
      <c r="C1097" s="145" t="s">
        <v>888</v>
      </c>
      <c r="D1097" s="118">
        <f t="shared" si="174"/>
        <v>2189100</v>
      </c>
      <c r="E1097" s="118">
        <f t="shared" si="174"/>
        <v>1164970.4099999999</v>
      </c>
      <c r="F1097" s="119">
        <f t="shared" si="171"/>
        <v>1024129.5900000001</v>
      </c>
      <c r="G1097" s="4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51.75" customHeight="1" x14ac:dyDescent="0.25">
      <c r="A1098" s="123" t="s">
        <v>117</v>
      </c>
      <c r="B1098" s="124" t="s">
        <v>110</v>
      </c>
      <c r="C1098" s="145" t="s">
        <v>889</v>
      </c>
      <c r="D1098" s="118">
        <f t="shared" si="174"/>
        <v>2189100</v>
      </c>
      <c r="E1098" s="118">
        <f t="shared" si="174"/>
        <v>1164970.4099999999</v>
      </c>
      <c r="F1098" s="119">
        <f t="shared" si="171"/>
        <v>1024129.5900000001</v>
      </c>
      <c r="G1098" s="4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23.25" x14ac:dyDescent="0.25">
      <c r="A1099" s="123" t="s">
        <v>118</v>
      </c>
      <c r="B1099" s="124" t="s">
        <v>110</v>
      </c>
      <c r="C1099" s="145" t="s">
        <v>890</v>
      </c>
      <c r="D1099" s="118">
        <f>D1100+D1101</f>
        <v>2189100</v>
      </c>
      <c r="E1099" s="118">
        <f>E1100+E1101</f>
        <v>1164970.4099999999</v>
      </c>
      <c r="F1099" s="119">
        <f t="shared" si="171"/>
        <v>1024129.5900000001</v>
      </c>
      <c r="G1099" s="4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23.25" x14ac:dyDescent="0.25">
      <c r="A1100" s="123" t="s">
        <v>1181</v>
      </c>
      <c r="B1100" s="124" t="s">
        <v>110</v>
      </c>
      <c r="C1100" s="145" t="s">
        <v>891</v>
      </c>
      <c r="D1100" s="118">
        <v>1681300</v>
      </c>
      <c r="E1100" s="125">
        <v>932406.24</v>
      </c>
      <c r="F1100" s="119">
        <f t="shared" si="171"/>
        <v>748893.76</v>
      </c>
      <c r="G1100" s="4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33" customHeight="1" x14ac:dyDescent="0.25">
      <c r="A1101" s="123" t="s">
        <v>248</v>
      </c>
      <c r="B1101" s="124" t="s">
        <v>110</v>
      </c>
      <c r="C1101" s="145" t="s">
        <v>892</v>
      </c>
      <c r="D1101" s="118">
        <v>507800</v>
      </c>
      <c r="E1101" s="125">
        <v>232564.17</v>
      </c>
      <c r="F1101" s="119">
        <f t="shared" si="171"/>
        <v>275235.82999999996</v>
      </c>
      <c r="G1101" s="4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s="115" customFormat="1" ht="48" hidden="1" customHeight="1" x14ac:dyDescent="0.25">
      <c r="A1102" s="208" t="s">
        <v>318</v>
      </c>
      <c r="B1102" s="209" t="s">
        <v>110</v>
      </c>
      <c r="C1102" s="229" t="s">
        <v>1503</v>
      </c>
      <c r="D1102" s="230">
        <f>D1103</f>
        <v>0</v>
      </c>
      <c r="E1102" s="230">
        <f>E1103</f>
        <v>0</v>
      </c>
      <c r="F1102" s="233" t="str">
        <f t="shared" si="171"/>
        <v>-</v>
      </c>
    </row>
    <row r="1103" spans="1:44" s="115" customFormat="1" ht="48" hidden="1" customHeight="1" x14ac:dyDescent="0.25">
      <c r="A1103" s="208" t="s">
        <v>1504</v>
      </c>
      <c r="B1103" s="209" t="s">
        <v>110</v>
      </c>
      <c r="C1103" s="229" t="s">
        <v>1494</v>
      </c>
      <c r="D1103" s="230">
        <f>D1104</f>
        <v>0</v>
      </c>
      <c r="E1103" s="230">
        <f>E1104</f>
        <v>0</v>
      </c>
      <c r="F1103" s="233"/>
    </row>
    <row r="1104" spans="1:44" s="115" customFormat="1" ht="61.5" hidden="1" customHeight="1" x14ac:dyDescent="0.25">
      <c r="A1104" s="208" t="s">
        <v>117</v>
      </c>
      <c r="B1104" s="209" t="s">
        <v>110</v>
      </c>
      <c r="C1104" s="229" t="s">
        <v>1493</v>
      </c>
      <c r="D1104" s="230">
        <f t="shared" ref="D1104:E1104" si="175">D1105</f>
        <v>0</v>
      </c>
      <c r="E1104" s="230">
        <f t="shared" si="175"/>
        <v>0</v>
      </c>
      <c r="F1104" s="233" t="str">
        <f t="shared" si="171"/>
        <v>-</v>
      </c>
    </row>
    <row r="1105" spans="1:44" s="115" customFormat="1" ht="23.25" hidden="1" x14ac:dyDescent="0.25">
      <c r="A1105" s="208" t="s">
        <v>118</v>
      </c>
      <c r="B1105" s="209" t="s">
        <v>110</v>
      </c>
      <c r="C1105" s="229" t="s">
        <v>1492</v>
      </c>
      <c r="D1105" s="230">
        <f>D1106</f>
        <v>0</v>
      </c>
      <c r="E1105" s="230">
        <f>E1106</f>
        <v>0</v>
      </c>
      <c r="F1105" s="233" t="str">
        <f t="shared" si="171"/>
        <v>-</v>
      </c>
    </row>
    <row r="1106" spans="1:44" s="115" customFormat="1" ht="23.25" hidden="1" x14ac:dyDescent="0.25">
      <c r="A1106" s="208" t="s">
        <v>1181</v>
      </c>
      <c r="B1106" s="209" t="s">
        <v>110</v>
      </c>
      <c r="C1106" s="229" t="s">
        <v>1491</v>
      </c>
      <c r="D1106" s="230">
        <v>0</v>
      </c>
      <c r="E1106" s="231">
        <v>0</v>
      </c>
      <c r="F1106" s="233" t="str">
        <f t="shared" si="171"/>
        <v>-</v>
      </c>
    </row>
    <row r="1107" spans="1:44" s="287" customFormat="1" ht="50.25" hidden="1" customHeight="1" x14ac:dyDescent="0.25">
      <c r="A1107" s="225" t="s">
        <v>14</v>
      </c>
      <c r="B1107" s="226" t="s">
        <v>110</v>
      </c>
      <c r="C1107" s="227" t="s">
        <v>893</v>
      </c>
      <c r="D1107" s="228">
        <f t="shared" ref="D1107:E1113" si="176">D1108</f>
        <v>0</v>
      </c>
      <c r="E1107" s="228">
        <f t="shared" si="176"/>
        <v>0</v>
      </c>
      <c r="F1107" s="232" t="str">
        <f t="shared" si="171"/>
        <v>-</v>
      </c>
    </row>
    <row r="1108" spans="1:44" s="287" customFormat="1" ht="23.25" hidden="1" x14ac:dyDescent="0.25">
      <c r="A1108" s="225" t="s">
        <v>341</v>
      </c>
      <c r="B1108" s="226" t="s">
        <v>110</v>
      </c>
      <c r="C1108" s="227" t="s">
        <v>894</v>
      </c>
      <c r="D1108" s="228">
        <f t="shared" si="176"/>
        <v>0</v>
      </c>
      <c r="E1108" s="228">
        <f t="shared" si="176"/>
        <v>0</v>
      </c>
      <c r="F1108" s="232" t="str">
        <f t="shared" si="171"/>
        <v>-</v>
      </c>
    </row>
    <row r="1109" spans="1:44" s="287" customFormat="1" ht="23.25" hidden="1" x14ac:dyDescent="0.25">
      <c r="A1109" s="225" t="s">
        <v>111</v>
      </c>
      <c r="B1109" s="226" t="s">
        <v>110</v>
      </c>
      <c r="C1109" s="227" t="s">
        <v>895</v>
      </c>
      <c r="D1109" s="228">
        <f t="shared" si="176"/>
        <v>0</v>
      </c>
      <c r="E1109" s="228">
        <f t="shared" si="176"/>
        <v>0</v>
      </c>
      <c r="F1109" s="232" t="str">
        <f t="shared" si="171"/>
        <v>-</v>
      </c>
    </row>
    <row r="1110" spans="1:44" s="293" customFormat="1" ht="34.5" hidden="1" customHeight="1" x14ac:dyDescent="0.25">
      <c r="A1110" s="208" t="s">
        <v>0</v>
      </c>
      <c r="B1110" s="209" t="s">
        <v>110</v>
      </c>
      <c r="C1110" s="229" t="s">
        <v>896</v>
      </c>
      <c r="D1110" s="230">
        <f t="shared" si="176"/>
        <v>0</v>
      </c>
      <c r="E1110" s="230">
        <f t="shared" si="176"/>
        <v>0</v>
      </c>
      <c r="F1110" s="233" t="str">
        <f t="shared" si="171"/>
        <v>-</v>
      </c>
    </row>
    <row r="1111" spans="1:44" s="293" customFormat="1" hidden="1" x14ac:dyDescent="0.25">
      <c r="A1111" s="208" t="s">
        <v>119</v>
      </c>
      <c r="B1111" s="209" t="s">
        <v>110</v>
      </c>
      <c r="C1111" s="229" t="s">
        <v>897</v>
      </c>
      <c r="D1111" s="230">
        <f t="shared" si="176"/>
        <v>0</v>
      </c>
      <c r="E1111" s="230">
        <f t="shared" si="176"/>
        <v>0</v>
      </c>
      <c r="F1111" s="233" t="str">
        <f t="shared" si="171"/>
        <v>-</v>
      </c>
    </row>
    <row r="1112" spans="1:44" s="293" customFormat="1" ht="23.25" hidden="1" x14ac:dyDescent="0.25">
      <c r="A1112" s="208" t="s">
        <v>113</v>
      </c>
      <c r="B1112" s="209" t="s">
        <v>110</v>
      </c>
      <c r="C1112" s="229" t="s">
        <v>898</v>
      </c>
      <c r="D1112" s="230">
        <f t="shared" si="176"/>
        <v>0</v>
      </c>
      <c r="E1112" s="230">
        <f t="shared" si="176"/>
        <v>0</v>
      </c>
      <c r="F1112" s="233" t="str">
        <f t="shared" si="171"/>
        <v>-</v>
      </c>
    </row>
    <row r="1113" spans="1:44" s="293" customFormat="1" ht="22.5" hidden="1" customHeight="1" x14ac:dyDescent="0.25">
      <c r="A1113" s="208" t="s">
        <v>1164</v>
      </c>
      <c r="B1113" s="209" t="s">
        <v>110</v>
      </c>
      <c r="C1113" s="229" t="s">
        <v>899</v>
      </c>
      <c r="D1113" s="230">
        <f t="shared" si="176"/>
        <v>0</v>
      </c>
      <c r="E1113" s="230">
        <f t="shared" si="176"/>
        <v>0</v>
      </c>
      <c r="F1113" s="233" t="str">
        <f t="shared" si="171"/>
        <v>-</v>
      </c>
    </row>
    <row r="1114" spans="1:44" s="293" customFormat="1" hidden="1" x14ac:dyDescent="0.25">
      <c r="A1114" s="123" t="s">
        <v>1285</v>
      </c>
      <c r="B1114" s="124" t="s">
        <v>110</v>
      </c>
      <c r="C1114" s="145" t="s">
        <v>900</v>
      </c>
      <c r="D1114" s="118">
        <v>0</v>
      </c>
      <c r="E1114" s="125"/>
      <c r="F1114" s="119" t="str">
        <f t="shared" si="171"/>
        <v>-</v>
      </c>
    </row>
    <row r="1115" spans="1:44" s="100" customFormat="1" ht="40.5" customHeight="1" x14ac:dyDescent="0.25">
      <c r="A1115" s="120" t="s">
        <v>124</v>
      </c>
      <c r="B1115" s="121" t="s">
        <v>110</v>
      </c>
      <c r="C1115" s="143" t="s">
        <v>901</v>
      </c>
      <c r="D1115" s="116">
        <f t="shared" ref="D1115:E1120" si="177">D1116</f>
        <v>78100</v>
      </c>
      <c r="E1115" s="116">
        <f t="shared" si="177"/>
        <v>45559</v>
      </c>
      <c r="F1115" s="117">
        <f t="shared" si="171"/>
        <v>32541</v>
      </c>
      <c r="G1115" s="122"/>
    </row>
    <row r="1116" spans="1:44" s="100" customFormat="1" ht="23.25" x14ac:dyDescent="0.25">
      <c r="A1116" s="120" t="s">
        <v>341</v>
      </c>
      <c r="B1116" s="121" t="s">
        <v>110</v>
      </c>
      <c r="C1116" s="143" t="s">
        <v>902</v>
      </c>
      <c r="D1116" s="116">
        <f t="shared" si="177"/>
        <v>78100</v>
      </c>
      <c r="E1116" s="116">
        <f t="shared" si="177"/>
        <v>45559</v>
      </c>
      <c r="F1116" s="117">
        <f t="shared" si="171"/>
        <v>32541</v>
      </c>
      <c r="G1116" s="122"/>
    </row>
    <row r="1117" spans="1:44" s="100" customFormat="1" ht="23.25" x14ac:dyDescent="0.25">
      <c r="A1117" s="120" t="s">
        <v>111</v>
      </c>
      <c r="B1117" s="121" t="s">
        <v>110</v>
      </c>
      <c r="C1117" s="143" t="s">
        <v>903</v>
      </c>
      <c r="D1117" s="116">
        <f t="shared" si="177"/>
        <v>78100</v>
      </c>
      <c r="E1117" s="116">
        <f t="shared" si="177"/>
        <v>45559</v>
      </c>
      <c r="F1117" s="117">
        <f t="shared" si="171"/>
        <v>32541</v>
      </c>
      <c r="G1117" s="122"/>
    </row>
    <row r="1118" spans="1:44" ht="45.75" customHeight="1" x14ac:dyDescent="0.25">
      <c r="A1118" s="123" t="s">
        <v>361</v>
      </c>
      <c r="B1118" s="124" t="s">
        <v>110</v>
      </c>
      <c r="C1118" s="145" t="s">
        <v>904</v>
      </c>
      <c r="D1118" s="118">
        <f t="shared" si="177"/>
        <v>78100</v>
      </c>
      <c r="E1118" s="118">
        <f t="shared" si="177"/>
        <v>45559</v>
      </c>
      <c r="F1118" s="119">
        <f t="shared" si="171"/>
        <v>32541</v>
      </c>
      <c r="G1118" s="4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34.5" x14ac:dyDescent="0.25">
      <c r="A1119" s="123" t="s">
        <v>905</v>
      </c>
      <c r="B1119" s="124" t="s">
        <v>110</v>
      </c>
      <c r="C1119" s="145" t="s">
        <v>906</v>
      </c>
      <c r="D1119" s="118">
        <f t="shared" si="177"/>
        <v>78100</v>
      </c>
      <c r="E1119" s="118">
        <f t="shared" si="177"/>
        <v>45559</v>
      </c>
      <c r="F1119" s="119">
        <f t="shared" si="171"/>
        <v>32541</v>
      </c>
      <c r="G1119" s="4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x14ac:dyDescent="0.25">
      <c r="A1120" s="123" t="s">
        <v>122</v>
      </c>
      <c r="B1120" s="124" t="s">
        <v>110</v>
      </c>
      <c r="C1120" s="145" t="s">
        <v>907</v>
      </c>
      <c r="D1120" s="118">
        <f t="shared" si="177"/>
        <v>78100</v>
      </c>
      <c r="E1120" s="118">
        <f t="shared" si="177"/>
        <v>45559</v>
      </c>
      <c r="F1120" s="119">
        <f t="shared" si="171"/>
        <v>32541</v>
      </c>
      <c r="G1120" s="4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5.75" thickBot="1" x14ac:dyDescent="0.3">
      <c r="A1121" s="123" t="s">
        <v>123</v>
      </c>
      <c r="B1121" s="124" t="s">
        <v>110</v>
      </c>
      <c r="C1121" s="145" t="s">
        <v>908</v>
      </c>
      <c r="D1121" s="118">
        <v>78100</v>
      </c>
      <c r="E1121" s="125">
        <v>45559</v>
      </c>
      <c r="F1121" s="119">
        <f t="shared" si="171"/>
        <v>32541</v>
      </c>
      <c r="G1121" s="4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1.25" customHeight="1" thickBot="1" x14ac:dyDescent="0.3">
      <c r="A1122" s="163"/>
      <c r="B1122" s="164"/>
      <c r="C1122" s="165"/>
      <c r="D1122" s="169"/>
      <c r="E1122" s="164"/>
      <c r="F1122" s="178"/>
      <c r="G1122" s="4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24.75" customHeight="1" thickBot="1" x14ac:dyDescent="0.3">
      <c r="A1123" s="166" t="s">
        <v>909</v>
      </c>
      <c r="B1123" s="167" t="s">
        <v>15</v>
      </c>
      <c r="C1123" s="168" t="s">
        <v>334</v>
      </c>
      <c r="D1123" s="170">
        <f>D15-D168</f>
        <v>-34780903</v>
      </c>
      <c r="E1123" s="179">
        <f>E15-E168</f>
        <v>10102904.500000015</v>
      </c>
      <c r="F1123" s="180" t="s">
        <v>910</v>
      </c>
      <c r="G1123" s="4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45.75" hidden="1" customHeight="1" x14ac:dyDescent="0.25">
      <c r="A1124" s="52"/>
      <c r="B1124" s="14"/>
      <c r="C1124" s="146"/>
      <c r="D1124" s="15"/>
      <c r="E1124" s="15"/>
      <c r="F1124" s="85"/>
      <c r="G1124" s="175"/>
    </row>
    <row r="1125" spans="1:44" ht="45.75" hidden="1" customHeight="1" x14ac:dyDescent="0.25">
      <c r="F1125" s="176"/>
      <c r="G1125" s="175"/>
    </row>
    <row r="1126" spans="1:44" ht="45.75" hidden="1" customHeight="1" x14ac:dyDescent="0.25">
      <c r="F1126" s="176"/>
      <c r="G1126" s="175"/>
    </row>
    <row r="1127" spans="1:44" ht="58.5" customHeight="1" x14ac:dyDescent="0.25">
      <c r="F1127" s="176"/>
      <c r="G1127" s="175"/>
    </row>
    <row r="1128" spans="1:44" ht="20.25" customHeight="1" x14ac:dyDescent="0.25">
      <c r="A1128" s="99" t="s">
        <v>16</v>
      </c>
      <c r="B1128" s="99"/>
      <c r="C1128" s="147"/>
      <c r="D1128" s="99"/>
      <c r="E1128" s="99"/>
      <c r="F1128" s="177"/>
      <c r="G1128" s="175"/>
    </row>
    <row r="1129" spans="1:44" ht="21" customHeight="1" x14ac:dyDescent="0.25">
      <c r="A1129" s="19" t="s">
        <v>82</v>
      </c>
      <c r="B1129" s="20" t="s">
        <v>83</v>
      </c>
      <c r="C1129" s="136" t="s">
        <v>17</v>
      </c>
      <c r="D1129" s="21" t="s">
        <v>108</v>
      </c>
      <c r="E1129" s="22" t="s">
        <v>86</v>
      </c>
      <c r="F1129" s="81" t="s">
        <v>87</v>
      </c>
    </row>
    <row r="1130" spans="1:44" ht="11.25" customHeight="1" x14ac:dyDescent="0.25">
      <c r="A1130" s="19" t="s">
        <v>88</v>
      </c>
      <c r="B1130" s="19" t="s">
        <v>89</v>
      </c>
      <c r="C1130" s="148" t="s">
        <v>90</v>
      </c>
      <c r="D1130" s="22" t="s">
        <v>91</v>
      </c>
      <c r="E1130" s="22" t="s">
        <v>92</v>
      </c>
      <c r="F1130" s="87" t="s">
        <v>93</v>
      </c>
      <c r="G1130" s="224" t="s">
        <v>51</v>
      </c>
      <c r="H1130" s="70" t="s">
        <v>52</v>
      </c>
      <c r="I1130" s="70" t="s">
        <v>53</v>
      </c>
      <c r="J1130" s="24"/>
      <c r="K1130" s="23"/>
    </row>
    <row r="1131" spans="1:44" ht="22.5" x14ac:dyDescent="0.25">
      <c r="A1131" s="50" t="s">
        <v>18</v>
      </c>
      <c r="B1131" s="45" t="s">
        <v>19</v>
      </c>
      <c r="C1131" s="148" t="s">
        <v>96</v>
      </c>
      <c r="D1131" s="67">
        <f>D1133</f>
        <v>34780903</v>
      </c>
      <c r="E1131" s="67">
        <f>E1133</f>
        <v>-10102904.500000015</v>
      </c>
      <c r="F1131" s="67">
        <f>D1131-E1131</f>
        <v>44883807.500000015</v>
      </c>
      <c r="G1131" s="489">
        <v>17041603.329999998</v>
      </c>
      <c r="H1131" s="71">
        <f>6938698.83+H1132-H1133</f>
        <v>17041603.330000013</v>
      </c>
      <c r="I1131" s="71">
        <f>H1131-G1131</f>
        <v>0</v>
      </c>
      <c r="J1131" s="296" t="s">
        <v>1537</v>
      </c>
      <c r="K1131" s="23"/>
    </row>
    <row r="1132" spans="1:44" x14ac:dyDescent="0.25">
      <c r="A1132" s="28" t="s">
        <v>97</v>
      </c>
      <c r="B1132" s="45"/>
      <c r="C1132" s="148"/>
      <c r="D1132" s="68"/>
      <c r="E1132" s="68"/>
      <c r="F1132" s="68"/>
      <c r="G1132" s="224"/>
      <c r="H1132" s="71">
        <f>E15</f>
        <v>89353556.340000004</v>
      </c>
      <c r="I1132" s="71"/>
      <c r="J1132" s="23" t="s">
        <v>54</v>
      </c>
      <c r="K1132" s="23"/>
    </row>
    <row r="1133" spans="1:44" ht="22.5" x14ac:dyDescent="0.25">
      <c r="A1133" s="50" t="s">
        <v>161</v>
      </c>
      <c r="B1133" s="45">
        <v>520</v>
      </c>
      <c r="C1133" s="142" t="s">
        <v>96</v>
      </c>
      <c r="D1133" s="67">
        <f>(-D1123)</f>
        <v>34780903</v>
      </c>
      <c r="E1133" s="67">
        <f>E1139+E1137+E1143</f>
        <v>-10102904.500000015</v>
      </c>
      <c r="F1133" s="67">
        <f>D1133-E1133</f>
        <v>44883807.500000015</v>
      </c>
      <c r="G1133" s="224"/>
      <c r="H1133" s="71">
        <f>E168</f>
        <v>79250651.839999989</v>
      </c>
      <c r="I1133" s="71"/>
      <c r="J1133" s="23" t="s">
        <v>55</v>
      </c>
      <c r="K1133" s="23"/>
    </row>
    <row r="1134" spans="1:44" ht="22.5" hidden="1" x14ac:dyDescent="0.25">
      <c r="A1134" s="51" t="s">
        <v>20</v>
      </c>
      <c r="B1134" s="45">
        <v>520</v>
      </c>
      <c r="C1134" s="138" t="s">
        <v>21</v>
      </c>
      <c r="D1134" s="67"/>
      <c r="E1134" s="67">
        <f>E1135+E1137</f>
        <v>0</v>
      </c>
      <c r="F1134" s="67">
        <f>F1135+F1137</f>
        <v>0</v>
      </c>
      <c r="G1134" s="96"/>
      <c r="H1134" s="24"/>
      <c r="I1134" s="24"/>
      <c r="J1134" s="23"/>
      <c r="K1134" s="23"/>
    </row>
    <row r="1135" spans="1:44" ht="32.25" hidden="1" customHeight="1" x14ac:dyDescent="0.25">
      <c r="A1135" s="51" t="s">
        <v>22</v>
      </c>
      <c r="B1135" s="45">
        <v>520</v>
      </c>
      <c r="C1135" s="138" t="s">
        <v>23</v>
      </c>
      <c r="D1135" s="67"/>
      <c r="E1135" s="67">
        <f>E1136</f>
        <v>0</v>
      </c>
      <c r="F1135" s="67">
        <f>D1135-E1135</f>
        <v>0</v>
      </c>
      <c r="H1135" s="154">
        <f>30909665.41+H1132-H1133</f>
        <v>41012569.910000011</v>
      </c>
    </row>
    <row r="1136" spans="1:44" ht="33.75" hidden="1" x14ac:dyDescent="0.25">
      <c r="A1136" s="51" t="s">
        <v>174</v>
      </c>
      <c r="B1136" s="45">
        <v>520</v>
      </c>
      <c r="C1136" s="142" t="s">
        <v>173</v>
      </c>
      <c r="D1136" s="68"/>
      <c r="E1136" s="68">
        <v>0</v>
      </c>
      <c r="F1136" s="68">
        <f>D1136-E1136</f>
        <v>0</v>
      </c>
    </row>
    <row r="1137" spans="1:11" ht="30" customHeight="1" x14ac:dyDescent="0.25">
      <c r="A1137" s="51" t="s">
        <v>24</v>
      </c>
      <c r="B1137" s="45">
        <v>520</v>
      </c>
      <c r="C1137" s="138" t="s">
        <v>25</v>
      </c>
      <c r="D1137" s="67">
        <f>D1138+D1140</f>
        <v>0</v>
      </c>
      <c r="E1137" s="67">
        <f>E1138+E1140</f>
        <v>0</v>
      </c>
      <c r="F1137" s="67">
        <f>F1138+F1140</f>
        <v>0</v>
      </c>
      <c r="H1137" s="488"/>
    </row>
    <row r="1138" spans="1:11" ht="42" customHeight="1" x14ac:dyDescent="0.25">
      <c r="A1138" s="51" t="s">
        <v>26</v>
      </c>
      <c r="B1138" s="45">
        <v>520</v>
      </c>
      <c r="C1138" s="138" t="s">
        <v>27</v>
      </c>
      <c r="D1138" s="67">
        <v>5000000</v>
      </c>
      <c r="E1138" s="67">
        <f>E1139</f>
        <v>0</v>
      </c>
      <c r="F1138" s="67">
        <f>D1138-E1138</f>
        <v>5000000</v>
      </c>
      <c r="H1138" s="295">
        <f>G1131-83054189.23</f>
        <v>-66012585.900000006</v>
      </c>
      <c r="K1138" s="154">
        <f>87395288.26+27540854.18-H1133</f>
        <v>35685490.600000009</v>
      </c>
    </row>
    <row r="1139" spans="1:11" ht="39" customHeight="1" x14ac:dyDescent="0.25">
      <c r="A1139" s="50" t="s">
        <v>176</v>
      </c>
      <c r="B1139" s="45">
        <v>520</v>
      </c>
      <c r="C1139" s="142" t="s">
        <v>175</v>
      </c>
      <c r="D1139" s="68">
        <v>5000000</v>
      </c>
      <c r="E1139" s="68">
        <v>0</v>
      </c>
      <c r="F1139" s="68">
        <f>D1139-E1139</f>
        <v>5000000</v>
      </c>
      <c r="K1139" s="154">
        <f>G1131-K1138</f>
        <v>-18643887.270000011</v>
      </c>
    </row>
    <row r="1140" spans="1:11" ht="44.25" customHeight="1" x14ac:dyDescent="0.25">
      <c r="A1140" s="51" t="s">
        <v>28</v>
      </c>
      <c r="B1140" s="45">
        <v>520</v>
      </c>
      <c r="C1140" s="138" t="s">
        <v>29</v>
      </c>
      <c r="D1140" s="67">
        <v>-5000000</v>
      </c>
      <c r="E1140" s="67">
        <f>E1141</f>
        <v>0</v>
      </c>
      <c r="F1140" s="67">
        <f>D1140-E1140</f>
        <v>-5000000</v>
      </c>
    </row>
    <row r="1141" spans="1:11" ht="40.5" customHeight="1" x14ac:dyDescent="0.25">
      <c r="A1141" s="50" t="s">
        <v>178</v>
      </c>
      <c r="B1141" s="45">
        <v>520</v>
      </c>
      <c r="C1141" s="142" t="s">
        <v>177</v>
      </c>
      <c r="D1141" s="68">
        <v>-5000000</v>
      </c>
      <c r="E1141" s="68">
        <v>0</v>
      </c>
      <c r="F1141" s="68">
        <f>D1141-E1141</f>
        <v>-5000000</v>
      </c>
    </row>
    <row r="1142" spans="1:11" ht="28.5" customHeight="1" x14ac:dyDescent="0.25">
      <c r="A1142" s="50" t="s">
        <v>30</v>
      </c>
      <c r="B1142" s="45" t="s">
        <v>31</v>
      </c>
      <c r="C1142" s="148" t="s">
        <v>96</v>
      </c>
      <c r="D1142" s="68" t="s">
        <v>32</v>
      </c>
      <c r="E1142" s="68" t="s">
        <v>32</v>
      </c>
      <c r="F1142" s="68"/>
    </row>
    <row r="1143" spans="1:11" ht="22.5" x14ac:dyDescent="0.25">
      <c r="A1143" s="51" t="s">
        <v>33</v>
      </c>
      <c r="B1143" s="45" t="s">
        <v>34</v>
      </c>
      <c r="C1143" s="138" t="s">
        <v>35</v>
      </c>
      <c r="D1143" s="67">
        <f>D1151+D1147</f>
        <v>34780903</v>
      </c>
      <c r="E1143" s="67">
        <f>E1151+E1147</f>
        <v>-10102904.500000015</v>
      </c>
      <c r="F1143" s="67">
        <f>D1143-E1143</f>
        <v>44883807.500000015</v>
      </c>
    </row>
    <row r="1144" spans="1:11" ht="10.5" customHeight="1" x14ac:dyDescent="0.25">
      <c r="A1144" s="51" t="s">
        <v>36</v>
      </c>
      <c r="B1144" s="45">
        <v>710</v>
      </c>
      <c r="C1144" s="138" t="s">
        <v>37</v>
      </c>
      <c r="D1144" s="67">
        <f t="shared" ref="D1144:E1146" si="178">D1145</f>
        <v>-207103869.59999999</v>
      </c>
      <c r="E1144" s="67">
        <f t="shared" si="178"/>
        <v>-89353556.340000004</v>
      </c>
      <c r="F1144" s="68" t="str">
        <f>F1147</f>
        <v>Х</v>
      </c>
    </row>
    <row r="1145" spans="1:11" ht="10.5" customHeight="1" x14ac:dyDescent="0.25">
      <c r="A1145" s="51" t="s">
        <v>38</v>
      </c>
      <c r="B1145" s="45"/>
      <c r="C1145" s="138" t="s">
        <v>39</v>
      </c>
      <c r="D1145" s="67">
        <f t="shared" si="178"/>
        <v>-207103869.59999999</v>
      </c>
      <c r="E1145" s="67">
        <f t="shared" si="178"/>
        <v>-89353556.340000004</v>
      </c>
      <c r="F1145" s="68" t="str">
        <f>F1148</f>
        <v>Х</v>
      </c>
    </row>
    <row r="1146" spans="1:11" ht="22.5" x14ac:dyDescent="0.25">
      <c r="A1146" s="51" t="s">
        <v>40</v>
      </c>
      <c r="B1146" s="45"/>
      <c r="C1146" s="138" t="s">
        <v>41</v>
      </c>
      <c r="D1146" s="67">
        <f t="shared" si="178"/>
        <v>-207103869.59999999</v>
      </c>
      <c r="E1146" s="67">
        <f t="shared" si="178"/>
        <v>-89353556.340000004</v>
      </c>
      <c r="F1146" s="68" t="s">
        <v>96</v>
      </c>
    </row>
    <row r="1147" spans="1:11" ht="22.5" x14ac:dyDescent="0.25">
      <c r="A1147" s="50" t="s">
        <v>253</v>
      </c>
      <c r="B1147" s="45"/>
      <c r="C1147" s="142" t="s">
        <v>252</v>
      </c>
      <c r="D1147" s="68">
        <f>-D15-5000000</f>
        <v>-207103869.59999999</v>
      </c>
      <c r="E1147" s="68">
        <f>-E15</f>
        <v>-89353556.340000004</v>
      </c>
      <c r="F1147" s="68" t="s">
        <v>96</v>
      </c>
    </row>
    <row r="1148" spans="1:11" x14ac:dyDescent="0.25">
      <c r="A1148" s="51" t="s">
        <v>42</v>
      </c>
      <c r="B1148" s="45">
        <v>720</v>
      </c>
      <c r="C1148" s="138" t="s">
        <v>43</v>
      </c>
      <c r="D1148" s="67">
        <f t="shared" ref="D1148:E1150" si="179">D1149</f>
        <v>241884772.59999999</v>
      </c>
      <c r="E1148" s="67">
        <f t="shared" si="179"/>
        <v>79250651.839999989</v>
      </c>
      <c r="F1148" s="68" t="s">
        <v>96</v>
      </c>
    </row>
    <row r="1149" spans="1:11" ht="20.25" customHeight="1" x14ac:dyDescent="0.25">
      <c r="A1149" s="51" t="s">
        <v>44</v>
      </c>
      <c r="B1149" s="45"/>
      <c r="C1149" s="138" t="s">
        <v>45</v>
      </c>
      <c r="D1149" s="67">
        <f t="shared" si="179"/>
        <v>241884772.59999999</v>
      </c>
      <c r="E1149" s="67">
        <f t="shared" si="179"/>
        <v>79250651.839999989</v>
      </c>
      <c r="F1149" s="68" t="s">
        <v>96</v>
      </c>
    </row>
    <row r="1150" spans="1:11" ht="22.5" x14ac:dyDescent="0.25">
      <c r="A1150" s="51" t="s">
        <v>46</v>
      </c>
      <c r="B1150" s="45"/>
      <c r="C1150" s="138" t="s">
        <v>47</v>
      </c>
      <c r="D1150" s="67">
        <f t="shared" si="179"/>
        <v>241884772.59999999</v>
      </c>
      <c r="E1150" s="67">
        <f t="shared" si="179"/>
        <v>79250651.839999989</v>
      </c>
      <c r="F1150" s="68" t="s">
        <v>96</v>
      </c>
    </row>
    <row r="1151" spans="1:11" ht="22.5" x14ac:dyDescent="0.25">
      <c r="A1151" s="50" t="s">
        <v>180</v>
      </c>
      <c r="B1151" s="45"/>
      <c r="C1151" s="142" t="s">
        <v>179</v>
      </c>
      <c r="D1151" s="68">
        <f>D168+5000000</f>
        <v>241884772.59999999</v>
      </c>
      <c r="E1151" s="68">
        <f>E168</f>
        <v>79250651.839999989</v>
      </c>
      <c r="F1151" s="68" t="s">
        <v>96</v>
      </c>
    </row>
    <row r="1152" spans="1:11" x14ac:dyDescent="0.25">
      <c r="A1152" s="53"/>
      <c r="B1152" s="25"/>
      <c r="C1152" s="149"/>
      <c r="D1152" s="15"/>
      <c r="E1152" s="15"/>
      <c r="F1152" s="85"/>
    </row>
    <row r="1153" spans="1:6" x14ac:dyDescent="0.25">
      <c r="A1153" s="54" t="s">
        <v>1505</v>
      </c>
      <c r="B1153" s="529" t="s">
        <v>1434</v>
      </c>
      <c r="C1153" s="529"/>
      <c r="D1153" s="526" t="s">
        <v>1192</v>
      </c>
      <c r="E1153" s="526"/>
      <c r="F1153" s="85"/>
    </row>
    <row r="1154" spans="1:6" ht="5.25" customHeight="1" x14ac:dyDescent="0.25">
      <c r="A1154" s="11"/>
      <c r="B1154" s="26"/>
      <c r="C1154" s="11"/>
      <c r="D1154" s="27"/>
      <c r="E1154" s="27"/>
      <c r="F1154" s="85"/>
    </row>
    <row r="1155" spans="1:6" x14ac:dyDescent="0.25">
      <c r="A1155" s="11"/>
      <c r="B1155" s="26"/>
      <c r="C1155" s="11"/>
      <c r="D1155" s="27"/>
      <c r="E1155" s="27"/>
      <c r="F1155" s="85"/>
    </row>
    <row r="1156" spans="1:6" ht="23.25" customHeight="1" x14ac:dyDescent="0.25">
      <c r="A1156" s="54" t="s">
        <v>48</v>
      </c>
      <c r="B1156" s="26" t="s">
        <v>1193</v>
      </c>
      <c r="C1156" s="11"/>
      <c r="D1156" s="526" t="s">
        <v>49</v>
      </c>
      <c r="E1156" s="526"/>
      <c r="F1156" s="85"/>
    </row>
    <row r="1157" spans="1:6" ht="22.5" customHeight="1" x14ac:dyDescent="0.25">
      <c r="A1157" s="11"/>
      <c r="B1157" s="26"/>
      <c r="C1157" s="11"/>
      <c r="D1157" s="27"/>
      <c r="E1157" s="27"/>
      <c r="F1157" s="85"/>
    </row>
    <row r="1158" spans="1:6" x14ac:dyDescent="0.25">
      <c r="A1158" s="55" t="s">
        <v>1583</v>
      </c>
      <c r="B1158" s="26"/>
      <c r="C1158" s="11"/>
      <c r="D1158" s="27"/>
      <c r="E1158" s="27"/>
      <c r="F1158" s="88"/>
    </row>
    <row r="1159" spans="1:6" ht="4.5" customHeight="1" x14ac:dyDescent="0.25">
      <c r="A1159" s="26"/>
      <c r="B1159" s="26"/>
      <c r="C1159" s="11"/>
      <c r="D1159" s="27"/>
      <c r="E1159" s="27"/>
      <c r="F1159" s="88"/>
    </row>
    <row r="1160" spans="1:6" x14ac:dyDescent="0.25">
      <c r="A1160" s="11" t="s">
        <v>50</v>
      </c>
      <c r="B1160" s="29"/>
      <c r="D1160" s="12"/>
      <c r="E1160" s="12"/>
      <c r="F1160" s="89"/>
    </row>
    <row r="1161" spans="1:6" x14ac:dyDescent="0.25">
      <c r="A1161" s="11"/>
      <c r="B1161" s="29"/>
      <c r="D1161" s="12"/>
      <c r="E1161" s="12"/>
      <c r="F1161" s="89"/>
    </row>
  </sheetData>
  <mergeCells count="19">
    <mergeCell ref="B1153:C1153"/>
    <mergeCell ref="D1153:E1153"/>
    <mergeCell ref="D1156:E1156"/>
    <mergeCell ref="B9:D9"/>
    <mergeCell ref="A11:F11"/>
    <mergeCell ref="A157:D157"/>
    <mergeCell ref="E157:F157"/>
    <mergeCell ref="A159:A166"/>
    <mergeCell ref="B159:B166"/>
    <mergeCell ref="C159:C164"/>
    <mergeCell ref="D159:D166"/>
    <mergeCell ref="E159:E164"/>
    <mergeCell ref="F159:F164"/>
    <mergeCell ref="B8:D8"/>
    <mergeCell ref="B2:D2"/>
    <mergeCell ref="B4:D4"/>
    <mergeCell ref="A5:A6"/>
    <mergeCell ref="B5:D6"/>
    <mergeCell ref="B7:D7"/>
  </mergeCells>
  <conditionalFormatting sqref="E169:F169 F171">
    <cfRule type="cellIs" priority="1" stopIfTrue="1" operator="equal">
      <formula>0</formula>
    </cfRule>
  </conditionalFormatting>
  <conditionalFormatting sqref="E184:F184 F183">
    <cfRule type="cellIs" priority="2" stopIfTrue="1" operator="equal">
      <formula>0</formula>
    </cfRule>
  </conditionalFormatting>
  <conditionalFormatting sqref="E186:F186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8" fitToHeight="30" orientation="portrait" r:id="rId1"/>
  <rowBreaks count="1" manualBreakCount="1">
    <brk id="97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Лист1 (2)</vt:lpstr>
      <vt:lpstr>Лист2</vt:lpstr>
      <vt:lpstr>Лист3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2021-02-15T07:35:38Z</dcterms:modified>
</cp:coreProperties>
</file>