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5" windowWidth="14805" windowHeight="6390"/>
  </bookViews>
  <sheets>
    <sheet name="Отчет на 01.01.2021" sheetId="5" r:id="rId1"/>
  </sheets>
  <calcPr calcId="145621" refMode="R1C1"/>
</workbook>
</file>

<file path=xl/calcChain.xml><?xml version="1.0" encoding="utf-8"?>
<calcChain xmlns="http://schemas.openxmlformats.org/spreadsheetml/2006/main">
  <c r="N201" i="5" l="1"/>
  <c r="M201" i="5"/>
  <c r="L201" i="5"/>
  <c r="K201" i="5"/>
  <c r="I201" i="5"/>
  <c r="H201" i="5"/>
  <c r="G201" i="5"/>
  <c r="F201" i="5"/>
  <c r="J200" i="5"/>
  <c r="O200" i="5" s="1"/>
  <c r="E200" i="5"/>
  <c r="J199" i="5"/>
  <c r="E199" i="5"/>
  <c r="J198" i="5"/>
  <c r="J201" i="5" s="1"/>
  <c r="O201" i="5" s="1"/>
  <c r="E198" i="5"/>
  <c r="E201" i="5" s="1"/>
  <c r="N196" i="5"/>
  <c r="M196" i="5"/>
  <c r="L196" i="5"/>
  <c r="K196" i="5"/>
  <c r="I196" i="5"/>
  <c r="H196" i="5"/>
  <c r="G196" i="5"/>
  <c r="F196" i="5"/>
  <c r="J195" i="5"/>
  <c r="E195" i="5"/>
  <c r="J194" i="5"/>
  <c r="J196" i="5" s="1"/>
  <c r="O196" i="5" s="1"/>
  <c r="E194" i="5"/>
  <c r="E196" i="5" s="1"/>
  <c r="N192" i="5"/>
  <c r="M192" i="5"/>
  <c r="L192" i="5"/>
  <c r="K192" i="5"/>
  <c r="I192" i="5"/>
  <c r="H192" i="5"/>
  <c r="G192" i="5"/>
  <c r="F192" i="5"/>
  <c r="J191" i="5"/>
  <c r="E191" i="5"/>
  <c r="J190" i="5"/>
  <c r="E190" i="5"/>
  <c r="J189" i="5"/>
  <c r="E189" i="5"/>
  <c r="N187" i="5"/>
  <c r="N177" i="5" s="1"/>
  <c r="M187" i="5"/>
  <c r="L187" i="5"/>
  <c r="L177" i="5" s="1"/>
  <c r="K187" i="5"/>
  <c r="I187" i="5"/>
  <c r="I177" i="5" s="1"/>
  <c r="H187" i="5"/>
  <c r="G187" i="5"/>
  <c r="G177" i="5" s="1"/>
  <c r="F187" i="5"/>
  <c r="J186" i="5"/>
  <c r="O186" i="5" s="1"/>
  <c r="E186" i="5"/>
  <c r="J185" i="5"/>
  <c r="O185" i="5" s="1"/>
  <c r="E185" i="5"/>
  <c r="J184" i="5"/>
  <c r="O184" i="5" s="1"/>
  <c r="E184" i="5"/>
  <c r="J183" i="5"/>
  <c r="O183" i="5" s="1"/>
  <c r="E183" i="5"/>
  <c r="J182" i="5"/>
  <c r="O182" i="5" s="1"/>
  <c r="E182" i="5"/>
  <c r="J181" i="5"/>
  <c r="E181" i="5"/>
  <c r="J180" i="5"/>
  <c r="E180" i="5"/>
  <c r="J179" i="5"/>
  <c r="J187" i="5" s="1"/>
  <c r="E179" i="5"/>
  <c r="E187" i="5" s="1"/>
  <c r="M177" i="5"/>
  <c r="K177" i="5"/>
  <c r="H177" i="5"/>
  <c r="F177" i="5"/>
  <c r="O176" i="5"/>
  <c r="E176" i="5"/>
  <c r="J175" i="5"/>
  <c r="E175" i="5"/>
  <c r="E174" i="5"/>
  <c r="J173" i="5"/>
  <c r="E173" i="5"/>
  <c r="J172" i="5"/>
  <c r="E172" i="5"/>
  <c r="J171" i="5"/>
  <c r="E171" i="5"/>
  <c r="J170" i="5"/>
  <c r="E170" i="5"/>
  <c r="J169" i="5"/>
  <c r="E169" i="5"/>
  <c r="J168" i="5"/>
  <c r="E168" i="5"/>
  <c r="J167" i="5"/>
  <c r="E167" i="5"/>
  <c r="J166" i="5"/>
  <c r="E166" i="5"/>
  <c r="J165" i="5"/>
  <c r="E165" i="5"/>
  <c r="J164" i="5"/>
  <c r="O164" i="5" s="1"/>
  <c r="J163" i="5"/>
  <c r="O163" i="5" s="1"/>
  <c r="E163" i="5"/>
  <c r="J162" i="5"/>
  <c r="E162" i="5"/>
  <c r="J161" i="5"/>
  <c r="E161" i="5"/>
  <c r="J160" i="5"/>
  <c r="O160" i="5" s="1"/>
  <c r="E160" i="5"/>
  <c r="J159" i="5"/>
  <c r="E159" i="5"/>
  <c r="J158" i="5"/>
  <c r="E158" i="5"/>
  <c r="J157" i="5"/>
  <c r="E157" i="5"/>
  <c r="J156" i="5"/>
  <c r="E156" i="5"/>
  <c r="J155" i="5"/>
  <c r="E155" i="5"/>
  <c r="J154" i="5"/>
  <c r="E154" i="5"/>
  <c r="J153" i="5"/>
  <c r="E153" i="5"/>
  <c r="J152" i="5"/>
  <c r="E152" i="5"/>
  <c r="J151" i="5"/>
  <c r="E151" i="5"/>
  <c r="J150" i="5"/>
  <c r="E150" i="5"/>
  <c r="J149" i="5"/>
  <c r="O149" i="5" s="1"/>
  <c r="E149" i="5"/>
  <c r="J148" i="5"/>
  <c r="E148" i="5"/>
  <c r="J147" i="5"/>
  <c r="O147" i="5" s="1"/>
  <c r="E147" i="5"/>
  <c r="J146" i="5"/>
  <c r="O146" i="5" s="1"/>
  <c r="E146" i="5"/>
  <c r="J145" i="5"/>
  <c r="O145" i="5" s="1"/>
  <c r="E145" i="5"/>
  <c r="J144" i="5"/>
  <c r="O144" i="5" s="1"/>
  <c r="E144" i="5"/>
  <c r="J143" i="5"/>
  <c r="O143" i="5" s="1"/>
  <c r="E143" i="5"/>
  <c r="J142" i="5"/>
  <c r="E142" i="5"/>
  <c r="J141" i="5"/>
  <c r="E141" i="5"/>
  <c r="J140" i="5"/>
  <c r="E140" i="5"/>
  <c r="N139" i="5"/>
  <c r="M139" i="5"/>
  <c r="L139" i="5"/>
  <c r="K139" i="5"/>
  <c r="I139" i="5"/>
  <c r="H139" i="5"/>
  <c r="G139" i="5"/>
  <c r="F139" i="5"/>
  <c r="N138" i="5"/>
  <c r="M138" i="5"/>
  <c r="L138" i="5"/>
  <c r="K138" i="5"/>
  <c r="I138" i="5"/>
  <c r="H138" i="5"/>
  <c r="G138" i="5"/>
  <c r="F138" i="5"/>
  <c r="J137" i="5"/>
  <c r="E137" i="5"/>
  <c r="J136" i="5"/>
  <c r="E136" i="5"/>
  <c r="J135" i="5"/>
  <c r="E135" i="5"/>
  <c r="J134" i="5"/>
  <c r="E134" i="5"/>
  <c r="J133" i="5"/>
  <c r="E133" i="5"/>
  <c r="J132" i="5"/>
  <c r="E132" i="5"/>
  <c r="J131" i="5"/>
  <c r="E131" i="5"/>
  <c r="J130" i="5"/>
  <c r="E130" i="5"/>
  <c r="J129" i="5"/>
  <c r="J138" i="5" s="1"/>
  <c r="E129" i="5"/>
  <c r="E138" i="5" s="1"/>
  <c r="N127" i="5"/>
  <c r="M127" i="5"/>
  <c r="L127" i="5"/>
  <c r="K127" i="5"/>
  <c r="I127" i="5"/>
  <c r="H127" i="5"/>
  <c r="G127" i="5"/>
  <c r="F127" i="5"/>
  <c r="J126" i="5"/>
  <c r="E126" i="5"/>
  <c r="J125" i="5"/>
  <c r="E125" i="5"/>
  <c r="N124" i="5"/>
  <c r="N97" i="5" s="1"/>
  <c r="M124" i="5"/>
  <c r="M97" i="5" s="1"/>
  <c r="L124" i="5"/>
  <c r="L97" i="5" s="1"/>
  <c r="K124" i="5"/>
  <c r="I124" i="5"/>
  <c r="I97" i="5" s="1"/>
  <c r="H124" i="5"/>
  <c r="G124" i="5"/>
  <c r="G97" i="5" s="1"/>
  <c r="F124" i="5"/>
  <c r="J123" i="5"/>
  <c r="E123" i="5"/>
  <c r="J122" i="5"/>
  <c r="E122" i="5"/>
  <c r="J121" i="5"/>
  <c r="E121" i="5"/>
  <c r="J120" i="5"/>
  <c r="E120" i="5"/>
  <c r="J119" i="5"/>
  <c r="E119" i="5"/>
  <c r="J118" i="5"/>
  <c r="E118" i="5"/>
  <c r="J117" i="5"/>
  <c r="E117" i="5"/>
  <c r="J116" i="5"/>
  <c r="E116" i="5"/>
  <c r="J115" i="5"/>
  <c r="E115" i="5"/>
  <c r="J114" i="5"/>
  <c r="E114" i="5"/>
  <c r="J113" i="5"/>
  <c r="E113" i="5"/>
  <c r="J112" i="5"/>
  <c r="E112" i="5"/>
  <c r="J111" i="5"/>
  <c r="E111" i="5"/>
  <c r="J110" i="5"/>
  <c r="E110" i="5"/>
  <c r="J109" i="5"/>
  <c r="E109" i="5"/>
  <c r="J108" i="5"/>
  <c r="E108" i="5"/>
  <c r="J107" i="5"/>
  <c r="E107" i="5"/>
  <c r="J106" i="5"/>
  <c r="E106" i="5"/>
  <c r="J105" i="5"/>
  <c r="E105" i="5"/>
  <c r="J104" i="5"/>
  <c r="E104" i="5"/>
  <c r="J103" i="5"/>
  <c r="E103" i="5"/>
  <c r="J102" i="5"/>
  <c r="E102" i="5"/>
  <c r="J101" i="5"/>
  <c r="E101" i="5"/>
  <c r="J100" i="5"/>
  <c r="E100" i="5"/>
  <c r="J99" i="5"/>
  <c r="E99" i="5"/>
  <c r="E124" i="5" s="1"/>
  <c r="K97" i="5"/>
  <c r="H97" i="5"/>
  <c r="F97" i="5"/>
  <c r="N96" i="5"/>
  <c r="M96" i="5"/>
  <c r="L96" i="5"/>
  <c r="K96" i="5"/>
  <c r="J96" i="5"/>
  <c r="I96" i="5"/>
  <c r="H96" i="5"/>
  <c r="G96" i="5"/>
  <c r="F96" i="5"/>
  <c r="E95" i="5"/>
  <c r="E96" i="5" s="1"/>
  <c r="N93" i="5"/>
  <c r="M93" i="5"/>
  <c r="L93" i="5"/>
  <c r="K93" i="5"/>
  <c r="J93" i="5"/>
  <c r="I93" i="5"/>
  <c r="H93" i="5"/>
  <c r="G93" i="5"/>
  <c r="F93" i="5"/>
  <c r="E92" i="5"/>
  <c r="E93" i="5" s="1"/>
  <c r="N90" i="5"/>
  <c r="M90" i="5"/>
  <c r="L90" i="5"/>
  <c r="K90" i="5"/>
  <c r="I90" i="5"/>
  <c r="H90" i="5"/>
  <c r="G90" i="5"/>
  <c r="F90" i="5"/>
  <c r="J89" i="5"/>
  <c r="E89" i="5"/>
  <c r="J88" i="5"/>
  <c r="O88" i="5" s="1"/>
  <c r="E88" i="5"/>
  <c r="J87" i="5"/>
  <c r="O87" i="5" s="1"/>
  <c r="E87" i="5"/>
  <c r="J86" i="5"/>
  <c r="J90" i="5" s="1"/>
  <c r="E86" i="5"/>
  <c r="E90" i="5" s="1"/>
  <c r="N84" i="5"/>
  <c r="M84" i="5"/>
  <c r="L84" i="5"/>
  <c r="K84" i="5"/>
  <c r="I84" i="5"/>
  <c r="H84" i="5"/>
  <c r="G84" i="5"/>
  <c r="F84" i="5"/>
  <c r="J83" i="5"/>
  <c r="E83" i="5"/>
  <c r="E84" i="5" s="1"/>
  <c r="N81" i="5"/>
  <c r="M81" i="5"/>
  <c r="L81" i="5"/>
  <c r="K81" i="5"/>
  <c r="I81" i="5"/>
  <c r="H81" i="5"/>
  <c r="G81" i="5"/>
  <c r="E80" i="5"/>
  <c r="O80" i="5" s="1"/>
  <c r="J79" i="5"/>
  <c r="J81" i="5" s="1"/>
  <c r="E79" i="5"/>
  <c r="E81" i="5" s="1"/>
  <c r="N77" i="5"/>
  <c r="M77" i="5"/>
  <c r="M73" i="5" s="1"/>
  <c r="L77" i="5"/>
  <c r="K77" i="5"/>
  <c r="K73" i="5" s="1"/>
  <c r="I77" i="5"/>
  <c r="I73" i="5" s="1"/>
  <c r="H77" i="5"/>
  <c r="H73" i="5" s="1"/>
  <c r="G77" i="5"/>
  <c r="F77" i="5"/>
  <c r="J76" i="5"/>
  <c r="E76" i="5"/>
  <c r="O76" i="5" s="1"/>
  <c r="J75" i="5"/>
  <c r="J77" i="5" s="1"/>
  <c r="E75" i="5"/>
  <c r="E77" i="5" s="1"/>
  <c r="N73" i="5"/>
  <c r="L73" i="5"/>
  <c r="F73" i="5"/>
  <c r="J72" i="5"/>
  <c r="E72" i="5"/>
  <c r="J71" i="5"/>
  <c r="E71" i="5"/>
  <c r="J70" i="5"/>
  <c r="E70" i="5"/>
  <c r="J69" i="5"/>
  <c r="E69" i="5"/>
  <c r="J68" i="5"/>
  <c r="E68" i="5"/>
  <c r="J67" i="5"/>
  <c r="E67" i="5"/>
  <c r="J66" i="5"/>
  <c r="E66" i="5"/>
  <c r="J65" i="5"/>
  <c r="E65" i="5"/>
  <c r="E64" i="5"/>
  <c r="J63" i="5"/>
  <c r="E63" i="5"/>
  <c r="J62" i="5"/>
  <c r="E62" i="5"/>
  <c r="N61" i="5"/>
  <c r="M61" i="5"/>
  <c r="L61" i="5"/>
  <c r="K61" i="5"/>
  <c r="J61" i="5"/>
  <c r="I61" i="5"/>
  <c r="H61" i="5"/>
  <c r="G61" i="5"/>
  <c r="F61" i="5"/>
  <c r="N60" i="5"/>
  <c r="M60" i="5"/>
  <c r="L60" i="5"/>
  <c r="K60" i="5"/>
  <c r="I60" i="5"/>
  <c r="G60" i="5"/>
  <c r="F60" i="5"/>
  <c r="D60" i="5"/>
  <c r="J59" i="5"/>
  <c r="E59" i="5"/>
  <c r="J58" i="5"/>
  <c r="E58" i="5"/>
  <c r="N56" i="5"/>
  <c r="M56" i="5"/>
  <c r="L56" i="5"/>
  <c r="K56" i="5"/>
  <c r="I56" i="5"/>
  <c r="H56" i="5"/>
  <c r="G56" i="5"/>
  <c r="F56" i="5"/>
  <c r="D56" i="5"/>
  <c r="J55" i="5"/>
  <c r="J56" i="5" s="1"/>
  <c r="E55" i="5"/>
  <c r="N53" i="5"/>
  <c r="M53" i="5"/>
  <c r="L53" i="5"/>
  <c r="K53" i="5"/>
  <c r="N52" i="5"/>
  <c r="M52" i="5"/>
  <c r="L52" i="5"/>
  <c r="K52" i="5"/>
  <c r="I52" i="5"/>
  <c r="H52" i="5"/>
  <c r="G52" i="5"/>
  <c r="F52" i="5"/>
  <c r="D52" i="5"/>
  <c r="E51" i="5"/>
  <c r="J50" i="5"/>
  <c r="E50" i="5"/>
  <c r="J49" i="5"/>
  <c r="O49" i="5" s="1"/>
  <c r="E49" i="5"/>
  <c r="J48" i="5"/>
  <c r="E48" i="5"/>
  <c r="J47" i="5"/>
  <c r="E47" i="5"/>
  <c r="N45" i="5"/>
  <c r="M45" i="5"/>
  <c r="L45" i="5"/>
  <c r="K45" i="5"/>
  <c r="I45" i="5"/>
  <c r="H45" i="5"/>
  <c r="G45" i="5"/>
  <c r="F45" i="5"/>
  <c r="D45" i="5"/>
  <c r="J44" i="5"/>
  <c r="E44" i="5"/>
  <c r="J43" i="5"/>
  <c r="E43" i="5"/>
  <c r="J42" i="5"/>
  <c r="E42" i="5"/>
  <c r="J41" i="5"/>
  <c r="E41" i="5"/>
  <c r="J40" i="5"/>
  <c r="E40" i="5"/>
  <c r="J39" i="5"/>
  <c r="E39" i="5"/>
  <c r="J38" i="5"/>
  <c r="E38" i="5"/>
  <c r="J37" i="5"/>
  <c r="E37" i="5"/>
  <c r="J36" i="5"/>
  <c r="E36" i="5"/>
  <c r="J35" i="5"/>
  <c r="E35" i="5"/>
  <c r="J34" i="5"/>
  <c r="E34" i="5"/>
  <c r="J33" i="5"/>
  <c r="E33" i="5"/>
  <c r="J32" i="5"/>
  <c r="O32" i="5" s="1"/>
  <c r="J31" i="5"/>
  <c r="E31" i="5"/>
  <c r="J30" i="5"/>
  <c r="E30" i="5"/>
  <c r="J28" i="5"/>
  <c r="E28" i="5"/>
  <c r="J27" i="5"/>
  <c r="E27" i="5"/>
  <c r="J26" i="5"/>
  <c r="E26" i="5"/>
  <c r="J25" i="5"/>
  <c r="E25" i="5"/>
  <c r="J24" i="5"/>
  <c r="E24" i="5"/>
  <c r="N22" i="5"/>
  <c r="M22" i="5"/>
  <c r="M17" i="5" s="1"/>
  <c r="L22" i="5"/>
  <c r="K22" i="5"/>
  <c r="K17" i="5" s="1"/>
  <c r="I22" i="5"/>
  <c r="H22" i="5"/>
  <c r="H17" i="5" s="1"/>
  <c r="G22" i="5"/>
  <c r="F22" i="5"/>
  <c r="F17" i="5" s="1"/>
  <c r="D22" i="5"/>
  <c r="J21" i="5"/>
  <c r="E21" i="5"/>
  <c r="J20" i="5"/>
  <c r="J22" i="5" s="1"/>
  <c r="E20" i="5"/>
  <c r="N17" i="5"/>
  <c r="L17" i="5"/>
  <c r="I17" i="5"/>
  <c r="G17" i="5"/>
  <c r="J16" i="5"/>
  <c r="O16" i="5" s="1"/>
  <c r="E16" i="5"/>
  <c r="J15" i="5"/>
  <c r="E15" i="5"/>
  <c r="J14" i="5"/>
  <c r="O14" i="5" s="1"/>
  <c r="E14" i="5"/>
  <c r="J13" i="5"/>
  <c r="O13" i="5" s="1"/>
  <c r="E13" i="5"/>
  <c r="J12" i="5"/>
  <c r="O12" i="5" s="1"/>
  <c r="E12" i="5"/>
  <c r="N11" i="5"/>
  <c r="M11" i="5"/>
  <c r="L11" i="5"/>
  <c r="K11" i="5"/>
  <c r="I11" i="5"/>
  <c r="H11" i="5"/>
  <c r="G11" i="5"/>
  <c r="F11" i="5"/>
  <c r="O90" i="5" l="1"/>
  <c r="J45" i="5"/>
  <c r="O26" i="5"/>
  <c r="O28" i="5"/>
  <c r="O30" i="5"/>
  <c r="O33" i="5"/>
  <c r="O35" i="5"/>
  <c r="O37" i="5"/>
  <c r="O39" i="5"/>
  <c r="O41" i="5"/>
  <c r="O42" i="5"/>
  <c r="O43" i="5"/>
  <c r="O44" i="5"/>
  <c r="J60" i="5"/>
  <c r="J53" i="5" s="1"/>
  <c r="O67" i="5"/>
  <c r="O68" i="5"/>
  <c r="O69" i="5"/>
  <c r="O70" i="5"/>
  <c r="G73" i="5"/>
  <c r="O165" i="5"/>
  <c r="O166" i="5"/>
  <c r="O167" i="5"/>
  <c r="O168" i="5"/>
  <c r="O169" i="5"/>
  <c r="O170" i="5"/>
  <c r="O171" i="5"/>
  <c r="O172" i="5"/>
  <c r="J11" i="5"/>
  <c r="O15" i="5"/>
  <c r="J127" i="5"/>
  <c r="G10" i="5"/>
  <c r="L10" i="5"/>
  <c r="N10" i="5"/>
  <c r="J192" i="5"/>
  <c r="F10" i="5"/>
  <c r="K10" i="5"/>
  <c r="J124" i="5"/>
  <c r="O124" i="5" s="1"/>
  <c r="M10" i="5"/>
  <c r="O25" i="5"/>
  <c r="O34" i="5"/>
  <c r="O36" i="5"/>
  <c r="O38" i="5"/>
  <c r="O40" i="5"/>
  <c r="E45" i="5"/>
  <c r="J52" i="5"/>
  <c r="O47" i="5"/>
  <c r="O48" i="5"/>
  <c r="E52" i="5"/>
  <c r="E56" i="5"/>
  <c r="O55" i="5"/>
  <c r="O56" i="5"/>
  <c r="O77" i="5"/>
  <c r="O138" i="5"/>
  <c r="O20" i="5"/>
  <c r="O21" i="5"/>
  <c r="E22" i="5"/>
  <c r="O27" i="5"/>
  <c r="O31" i="5"/>
  <c r="E11" i="5"/>
  <c r="O24" i="5"/>
  <c r="O50" i="5"/>
  <c r="E73" i="5"/>
  <c r="O59" i="5"/>
  <c r="E60" i="5"/>
  <c r="O60" i="5" s="1"/>
  <c r="E61" i="5"/>
  <c r="O61" i="5" s="1"/>
  <c r="O62" i="5"/>
  <c r="O66" i="5"/>
  <c r="O79" i="5"/>
  <c r="O83" i="5"/>
  <c r="J84" i="5"/>
  <c r="O84" i="5" s="1"/>
  <c r="O89" i="5"/>
  <c r="O92" i="5"/>
  <c r="O114" i="5"/>
  <c r="O119" i="5"/>
  <c r="E127" i="5"/>
  <c r="O127" i="5" s="1"/>
  <c r="O129" i="5"/>
  <c r="O131" i="5"/>
  <c r="O136" i="5"/>
  <c r="E139" i="5"/>
  <c r="O141" i="5"/>
  <c r="J139" i="5"/>
  <c r="O139" i="5" s="1"/>
  <c r="O142" i="5"/>
  <c r="O148" i="5"/>
  <c r="O151" i="5"/>
  <c r="O187" i="5"/>
  <c r="J177" i="5"/>
  <c r="O58" i="5"/>
  <c r="O63" i="5"/>
  <c r="O65" i="5"/>
  <c r="O75" i="5"/>
  <c r="O130" i="5"/>
  <c r="O132" i="5"/>
  <c r="O133" i="5"/>
  <c r="O137" i="5"/>
  <c r="O140" i="5"/>
  <c r="O150" i="5"/>
  <c r="O153" i="5"/>
  <c r="O155" i="5"/>
  <c r="O157" i="5"/>
  <c r="O159" i="5"/>
  <c r="O162" i="5"/>
  <c r="O180" i="5"/>
  <c r="O190" i="5"/>
  <c r="E192" i="5"/>
  <c r="O194" i="5"/>
  <c r="O198" i="5"/>
  <c r="O152" i="5"/>
  <c r="O154" i="5"/>
  <c r="O156" i="5"/>
  <c r="O158" i="5"/>
  <c r="O161" i="5"/>
  <c r="O173" i="5"/>
  <c r="O175" i="5"/>
  <c r="O179" i="5"/>
  <c r="O181" i="5"/>
  <c r="O189" i="5"/>
  <c r="O191" i="5"/>
  <c r="O195" i="5"/>
  <c r="O199" i="5"/>
  <c r="J97" i="5" l="1"/>
  <c r="O192" i="5"/>
  <c r="E177" i="5"/>
  <c r="E97" i="5"/>
  <c r="E17" i="5"/>
  <c r="O52" i="5"/>
  <c r="J17" i="5"/>
  <c r="O11" i="5"/>
  <c r="O177" i="5"/>
  <c r="H60" i="5"/>
  <c r="H53" i="5" s="1"/>
  <c r="H10" i="5" s="1"/>
  <c r="O97" i="5"/>
  <c r="J73" i="5"/>
  <c r="O73" i="5" s="1"/>
  <c r="E53" i="5"/>
  <c r="O22" i="5"/>
  <c r="O45" i="5"/>
  <c r="O17" i="5" l="1"/>
  <c r="J10" i="5"/>
  <c r="O53" i="5"/>
  <c r="E10" i="5"/>
  <c r="O10" i="5" l="1"/>
</calcChain>
</file>

<file path=xl/sharedStrings.xml><?xml version="1.0" encoding="utf-8"?>
<sst xmlns="http://schemas.openxmlformats.org/spreadsheetml/2006/main" count="413" uniqueCount="339">
  <si>
    <t>Прочее</t>
  </si>
  <si>
    <t>Всего</t>
  </si>
  <si>
    <t>в том числе</t>
  </si>
  <si>
    <t>Наименование программы</t>
  </si>
  <si>
    <t>Мероприятия, входящие в план мероприятий  программы</t>
  </si>
  <si>
    <t>тыс. руб.</t>
  </si>
  <si>
    <t>ОТЧЕТ</t>
  </si>
  <si>
    <t xml:space="preserve">Администрация МО "Рощинское городское поселение" </t>
  </si>
  <si>
    <t>Выборгского района Ленинградской области</t>
  </si>
  <si>
    <t>Подпрограмма  «Обеспечение правопорядка и профилактика правонарушений в МО «Рощинское городское поселение»</t>
  </si>
  <si>
    <t>Установка обзорных камер наблюдения в местах массового пребывания граждан на территории МО «Рощинское городское поселение»</t>
  </si>
  <si>
    <t>Техническое обслуживание обзорных камер наблюдения</t>
  </si>
  <si>
    <t>Оказание услуг по безопасности населения на воде(пляжи)</t>
  </si>
  <si>
    <t>Предоставление АС услуг на водоемах МО «РГП» по вызову</t>
  </si>
  <si>
    <t xml:space="preserve">Приобретение передвижных пожарных мотопомп, БОП, пожарных рукавов, бензопил и бензорезов для ДПО МО «Рощинское городское поселение» </t>
  </si>
  <si>
    <t>Опашка населенных пунктов МО «Рощинское городское поселение»</t>
  </si>
  <si>
    <t>Подпрограмма  «Повышение безопасности дорожного движения в МО «Рощинское городское поселение»</t>
  </si>
  <si>
    <t>Содержание светофорного объекта</t>
  </si>
  <si>
    <t>Разработка и согласование с ГИБДД ГК МВД России схемы установки искусственных неровностей и дорожных знаков, внесение их в схему установки</t>
  </si>
  <si>
    <t>Нанесение дорожной разметки, монтаж и демонтаж, установка дорожных знаков, сезонный монтаж и демонтаж искусственных неровностей на территории МО</t>
  </si>
  <si>
    <t>Уборка мест массового отдыха</t>
  </si>
  <si>
    <t>Приобретение хозяйственного инвентаря</t>
  </si>
  <si>
    <t>Содержание фонтана</t>
  </si>
  <si>
    <t>Изготовление и установка информационных табличек, стендов, баннеров</t>
  </si>
  <si>
    <t>Уборка несанкционированных свалок на территории МО «Рощинское городское поселение»</t>
  </si>
  <si>
    <t>Содержание и ремонт спортивных и игровых детских площадок</t>
  </si>
  <si>
    <t>Приобретение малых архитектурных форм</t>
  </si>
  <si>
    <t xml:space="preserve">Подпрограмма  «Переселение граждан из аварийного жилищного фонда в МО «Рощинское городское поселение» </t>
  </si>
  <si>
    <t xml:space="preserve">Подпрограмма  «Жилье для молодежи в МО «Рощинское городское поселение» </t>
  </si>
  <si>
    <t>Предоставление молодым семьям  социальных выплат на приобретение жилья или строительства индивидуального жилого дома</t>
  </si>
  <si>
    <t>Подпрограмма  «Оказание услуг  гражданам, пострадавшим в результате пожара муниципального жилищного фонда в МО «Рощинское городское поселение»</t>
  </si>
  <si>
    <t>Капитальный ремонт муниципального жилого фонда (взносы)</t>
  </si>
  <si>
    <t>Приобретение в муниципальную собственность жилых помещений для предоставления гражданам, пострадавшим в результате пожара муниципального жилищного фонда</t>
  </si>
  <si>
    <t>ПОДПРОГРАММА   «ЭНЕРГЕТИКА  МО «РОЩИНСКОЕ ГОРОДСКОЕ ПОСЕЛЕНИЕ»</t>
  </si>
  <si>
    <t xml:space="preserve">ПОДПРОГРАММА   «ГАЗИФИКАЦИЯ МО "РОЩИНСКОЕ ГОРОДСКОЕ ПОСЕЛЕНИЕ" </t>
  </si>
  <si>
    <t>пос. Рощино:
ул. Еловая дома 3,3а;
ул. Привокзальная дома 1,2,3</t>
  </si>
  <si>
    <t>Техническое обслуживание газораспределительной сети</t>
  </si>
  <si>
    <t>Публикация нормативных правовых актов и иных официальных документов в официальном печатном издании</t>
  </si>
  <si>
    <t>Изготовление (издание), распространение и размещение информационного материала, направленного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 МО «Рощинское городское поселение», социальную и культурную адаптацию мигрантов, профилактику межнациональных (межэтнических) конфликтов</t>
  </si>
  <si>
    <t>Подпрограмма "Развитие физической культуры и спорта МО "Рощинское городское поселение"</t>
  </si>
  <si>
    <t>Подпрограмма "Организация культурного досуга и отдыха населения МО "Рощинское городское поселение"</t>
  </si>
  <si>
    <t>Подпрограмма "Библиотечное обслуживание населения МО "Рощинское городское поселение"</t>
  </si>
  <si>
    <t>Содержание улично-дорожной сети  - механизированная и ручная уборка автомобильных дорог</t>
  </si>
  <si>
    <t>Мероприятия в области дорожного хозяйства в целях оценки, обследования (экспертиза) автомобильных дорог, с составлением технических паспортов, технический надзор</t>
  </si>
  <si>
    <t xml:space="preserve">Подпрограмма  "Развитие малого, среднего предпринимательства и потребительского рынка МО «Рощинское городское поселение» </t>
  </si>
  <si>
    <t xml:space="preserve">Подпрограмма  "Развитие внутреннего и въездного туризма  МО «Рощинское городское поселение» </t>
  </si>
  <si>
    <t>ВСЕГО  ПО ПРОГРАММАМ:</t>
  </si>
  <si>
    <t>Итого подпрограмма:</t>
  </si>
  <si>
    <t>Итого  подпрограмма:</t>
  </si>
  <si>
    <t>Услуги по локализации и ликвидации последствий, чрезвычайных ситуаций, аварийно-спасательных и других неоложных работ</t>
  </si>
  <si>
    <t>Содержание электронного адресного плана поселения (АИСГД)</t>
  </si>
  <si>
    <t xml:space="preserve">КБК </t>
  </si>
  <si>
    <t>03 14 0210120370  244  225</t>
  </si>
  <si>
    <t>03 14 0210170430  410  310</t>
  </si>
  <si>
    <t>0309  0220220330  244  226</t>
  </si>
  <si>
    <t>03 09  0220220340  244  226</t>
  </si>
  <si>
    <t>03 09  0220220340  244  310</t>
  </si>
  <si>
    <t>0309  0220220340  244  226</t>
  </si>
  <si>
    <t>03 09  0220220340  244  221</t>
  </si>
  <si>
    <t>03 10  0220220360  244  310</t>
  </si>
  <si>
    <t>03 10  0220220360  244  310 и 226</t>
  </si>
  <si>
    <t>03 10  0220220360  244  225</t>
  </si>
  <si>
    <t>04 09  0230320420  244  225</t>
  </si>
  <si>
    <t>04 09  0230320420  244  226</t>
  </si>
  <si>
    <t>05 03  0700170880  414  310</t>
  </si>
  <si>
    <t>05 02  0630320470  244  225</t>
  </si>
  <si>
    <t>05  01  0510120310  244  226</t>
  </si>
  <si>
    <t>10  03  0520270750  322  262                                            10  03  0520220660  322  262</t>
  </si>
  <si>
    <t>05 01  0530370800  412  310                                                            05  01  0530386150  412  310</t>
  </si>
  <si>
    <t>05  01 0540420440  244  290</t>
  </si>
  <si>
    <t>01 13 0100120210  244  226</t>
  </si>
  <si>
    <t>01 13 0100120620  244  226</t>
  </si>
  <si>
    <t>01 13 0100220820 244  340</t>
  </si>
  <si>
    <t>08  01  0820210060  611  241</t>
  </si>
  <si>
    <t>08  01  0830310060  611  241</t>
  </si>
  <si>
    <t>04  09  0400120420  244  225</t>
  </si>
  <si>
    <t>04  09  0400120420  244  226</t>
  </si>
  <si>
    <t>04  12  0310120390  244  226</t>
  </si>
  <si>
    <t>Выкашивание, восстановление и уход за газонами, санитарная высадка и уход за однолетними и многолетними растениями, приобретение посадочного материала, плодородного грунта, удобрений (прочие работы)</t>
  </si>
  <si>
    <t>Муниципальная услуга:  «Организация деятельности клубных формирований и формирований самодеятельности народного творчества"</t>
  </si>
  <si>
    <t xml:space="preserve">Муниципальная услуга:  «Библиотечное, библиографическое и информационное обслуживание пользователей библиотеки" </t>
  </si>
  <si>
    <t>10  03  05202R0200  322  262   10  03  05202L0200  322  262</t>
  </si>
  <si>
    <t>п. Цвелодубово 
ул.Советская, ул. Зеленая, ул. Дачная, пер. Грибной</t>
  </si>
  <si>
    <t>Отчет о выполнении мероприятия</t>
  </si>
  <si>
    <t>ОБ  4681,6 МБ 501,5</t>
  </si>
  <si>
    <t>ОБ 13236,782 МБ 9300</t>
  </si>
  <si>
    <t>ОБ 2108,6 МБ 250</t>
  </si>
  <si>
    <t xml:space="preserve">ОБ 1298,7 ФБ 480, МБ 200,4 </t>
  </si>
  <si>
    <t>ОБ 6663,9 МБ 385,1</t>
  </si>
  <si>
    <t>ОБ 811   МБ 2433</t>
  </si>
  <si>
    <t>ОБ 202,740 МБ 608,1</t>
  </si>
  <si>
    <t>01 13 0100120600  244 226</t>
  </si>
  <si>
    <t>ФБ</t>
  </si>
  <si>
    <t>ОБ</t>
  </si>
  <si>
    <t>МБ</t>
  </si>
  <si>
    <t>04  12  0320220400 244  226 и 310</t>
  </si>
  <si>
    <t>04  12  0320220400  244  340</t>
  </si>
  <si>
    <t>-</t>
  </si>
  <si>
    <t>Предоставление молодым семьям социальных выплат на мероприятия подпрограммы "Обеспечение жильем молодых семей "Федеральной целевой программы "Жилище" на  2015-2020 годы"</t>
  </si>
  <si>
    <t xml:space="preserve">Строительство контейнерных площадок  по адресам:   п. Рощино, п. Победа,  п. Цвелодубово, п. Первомайское - 1 , технический надзор                           </t>
  </si>
  <si>
    <t>Техническое обслуживание и ремонт  газораспределительной сети</t>
  </si>
  <si>
    <t xml:space="preserve">п. Победа ул. Советская </t>
  </si>
  <si>
    <t>Восстановление канав ливневых вод</t>
  </si>
  <si>
    <t>1 «Общество и власть  в муниципальном  образовании  «Рощинское городское поселение»  Выборгского района  Ленинградской области»</t>
  </si>
  <si>
    <t>2  «Безопасность муниципального образования «Рощинское городское поселение» Выборгского района Ленинградской области»</t>
  </si>
  <si>
    <t>запланированы конкурсные процедуры</t>
  </si>
  <si>
    <t>Услуги связи проводного радиовещания и телематических услуг связи</t>
  </si>
  <si>
    <t>Техническое обслуживание и эксплуатация существующей системы оповещения</t>
  </si>
  <si>
    <t>03 10 0220220360 244  225</t>
  </si>
  <si>
    <t>4 «Развитие автомобильных дорог местного значения в муниципальном образовании «Рощинское городское поселение" Выборгского района Ленинградской области»</t>
  </si>
  <si>
    <t>Технический надзор</t>
  </si>
  <si>
    <t>04  09  0400170140  244  225   04  09  04001S0140  244  225</t>
  </si>
  <si>
    <t>5 «Обеспечение качественным жильем граждан на территории муниципального образования «Рощинское городское поселение» Выборгского района  Ленинградской области»</t>
  </si>
  <si>
    <t xml:space="preserve"> Признание жилых домов аварийными и подлежащими сносу или реконструкции, формирование земельных участков (в том числе: обследование жилищного фонда,выполнение кадастровых работ работ по формированию земельных участков под многоквартирными жилыми домами)</t>
  </si>
  <si>
    <t>Приобретение (строительство) жилых помещений для переселения граждан из аварийного жилищного фонда</t>
  </si>
  <si>
    <t>05 01  0510186150  412  310</t>
  </si>
  <si>
    <t xml:space="preserve">Подпрограмма  "Развитие жилищного хозяйства в МО "РГП" </t>
  </si>
  <si>
    <t xml:space="preserve">Подпрограмма  «Развитие инженерной, транспортной и социальной инфраструктуры в районах массовой жилой застройки 
 в МО «Рощинское городское поселение» </t>
  </si>
  <si>
    <t xml:space="preserve">6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«Рощинское городское поселение» Выборгского района Ленинградской области» </t>
  </si>
  <si>
    <t>п. Рощино, п. Цвелодубово, п. Пушное, п. Победа</t>
  </si>
  <si>
    <t>05 02  0630320470 244 226</t>
  </si>
  <si>
    <t>7 «Благоустройство муниципального образования «Рощинское городское поселение» Выборгского района Ленинградской области»</t>
  </si>
  <si>
    <t>Вырубка и спил аварийных деревьев, кронирование деревьев, вырубка кустарника</t>
  </si>
  <si>
    <t>8 «Развитие культуры, физической культуры  и спорта в муниципальном образовании «Рощинское городское поселение» Выборгского района Ленинградской области»</t>
  </si>
  <si>
    <t>Приобретение наградной и спортивной атрибутики, спортивного инвентаря, типографской и сувенирной продукции, спортивной формы</t>
  </si>
  <si>
    <t>11 05  0810120550  244 290</t>
  </si>
  <si>
    <t>Обеспечение выплат стимулирующего характера работникам муниципальных  учреждений культуры Ленинградской области</t>
  </si>
  <si>
    <t>08 01 0820220240  244</t>
  </si>
  <si>
    <t>08 01 0820270360  612  241               08 01 08202S0360  612  241</t>
  </si>
  <si>
    <t xml:space="preserve">Подпрограмма "Развитие молодежной политики МО "Рощинское городское поселение" </t>
  </si>
  <si>
    <t>Муниципальная услуга : "Организация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</si>
  <si>
    <t>07 07 0840410060 611 241</t>
  </si>
  <si>
    <t>06 3 03 20470 244</t>
  </si>
  <si>
    <t>Ремонт автомобильных дорог</t>
  </si>
  <si>
    <t>пос. Цвелодубово ул. Центральная - ул. Советская</t>
  </si>
  <si>
    <t>Техническое обслуживание и ремонт газораспределительной сети</t>
  </si>
  <si>
    <t>Исполнитель  Бабешко Т.В.</t>
  </si>
  <si>
    <t xml:space="preserve">Приобретение  резервных источников питания для социально значимых объектов </t>
  </si>
  <si>
    <t xml:space="preserve">Приобретение, установка и ограждение пожарных емкостей </t>
  </si>
  <si>
    <t>Разработка проекта системы оповещения населения</t>
  </si>
  <si>
    <t>Разработка, согласование и реализация плана двуязычной системы навигации в местах туристических маршрутов (включая: создание макетов и планов размещения знаков и указателей, согласование, производство, доставку и расстановку знаков и указателей</t>
  </si>
  <si>
    <t xml:space="preserve"> Оформление, содержание, об-служивание  и ремонт объектов муниципального имущества, тех-ническое обслуживание внутри-домового газового оборудования</t>
  </si>
  <si>
    <t>Содержание муниципального жилищного фонда  (в т.ч. работы по сносу расселенных жилых домов, в соответствии с програм-мой переселения)</t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</si>
  <si>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</si>
  <si>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>Предоставление социальных вы-плат гражданам для  приобретения жилья на основе принципов ипотечного кредитования</t>
  </si>
  <si>
    <t>п. Рощино пер. Лиственный д.6а</t>
  </si>
  <si>
    <t>Мероприятия, направленные на энергосбережение и повышение энергетической эффективности использования энергетических ресурсов при эксплуатации системы наружного освещения МО "Рощинское городское поселение"</t>
  </si>
  <si>
    <t xml:space="preserve">Мероприятия по борьбе с борщевиком Сосновского </t>
  </si>
  <si>
    <t xml:space="preserve">Мероприятия по акарицидной обработке территорий поселения </t>
  </si>
  <si>
    <t xml:space="preserve">Проведение спортивных мероприятий, в том числе: сопровождение бригадой скорой медицинской помощи </t>
  </si>
  <si>
    <t xml:space="preserve">Проведение праздничных мероприятий,  в том числе: сопровождение бригадой скорой медицинской помощи </t>
  </si>
  <si>
    <t>Муниципальная услуга: «Оказание содействия молодежи в вопросах трудоустройства, социальной реабилитации, трудоустройство несовершеннолетних граждан»</t>
  </si>
  <si>
    <t>Заключен договор на сумму 96408,00 руб</t>
  </si>
  <si>
    <t>Услуга оказана частично</t>
  </si>
  <si>
    <t>Заключен договор на сумму 40000,00 руб</t>
  </si>
  <si>
    <t>Размещение и поддержание Портала - страницы в СМИ</t>
  </si>
  <si>
    <t>Обслуживаине и сопровождение (поддержка) сайта Рощиноюрф</t>
  </si>
  <si>
    <t>Установка обзорных камер видеонаблюдения наблюдения в местах массового пребывания граждан на территории МО «Рощинское городское поселение»</t>
  </si>
  <si>
    <t xml:space="preserve">Организация и проведение семинаров поддержки и развития малого и сред-него предпринимательства </t>
  </si>
  <si>
    <t>Проведение экспертизы сметной документации по ремонту автомобильных дорог</t>
  </si>
  <si>
    <t>Разработка проектной документации</t>
  </si>
  <si>
    <t>Муниципальная услуга: «Организация и проведение официальных физкультурных (физкультурно-оздоровительных) мероприятий»</t>
  </si>
  <si>
    <t>Заключен МК на сумму 1200 000,00 руб.</t>
  </si>
  <si>
    <t>Заключен договор на сумму 95000,00 руб</t>
  </si>
  <si>
    <t>Заключен договор на сумму 417900,00 руб</t>
  </si>
  <si>
    <t>Заключены договора на сумму 399660</t>
  </si>
  <si>
    <t>Планируются конкурсные процедуры</t>
  </si>
  <si>
    <t>Заключен договор на сумму 35000,00 руб</t>
  </si>
  <si>
    <t>Заключен муниципальный контракт</t>
  </si>
  <si>
    <t>Объем фининсирования ПЛАН на 2020 год</t>
  </si>
  <si>
    <t>Объем фининсирования ФАКТ на 2020 год</t>
  </si>
  <si>
    <t>Установка системы оповещения населения на территории</t>
  </si>
  <si>
    <t xml:space="preserve">Разработка плана безопасности гражданской обороны;
Разработка плана ликвидации аварийных разливов нефти;
Разработка паспорта безопасности МО "Рощинское городское поселение"
</t>
  </si>
  <si>
    <t>Создание резерва материальных запасов для населения (средства индивидуальной защиты)</t>
  </si>
  <si>
    <t>Профилактические мероприятия по содержанию объектов пожарной безопасности на территории МО «Рощинское городское поселение»</t>
  </si>
  <si>
    <t>Испытания  пожарных гидрантов на водоотдачу расположенных на территории МО «Рощинское городское поселение» (с составлением актов)</t>
  </si>
  <si>
    <t>Мероприятия по формированию законопослушного поведения участников дорожного движения: проведение лекций, семинаров и практических занятий с населением проживающим на территории МО "Рощинское городское поселение"</t>
  </si>
  <si>
    <t>Изготовление историко-справочной литературы, сувенирной продукции</t>
  </si>
  <si>
    <t xml:space="preserve">Ремонт дорог:  
1. п. Рощино ул. Полевая;
2.  п. Рощино ул. Кольцевая;
3.  п. Рощино ул. Детская;
4. п Цвелодубово ул. Советская </t>
  </si>
  <si>
    <t>Ремонт проездов к дворовым территориям многоквартирных домов:
п. Рощино ул. Шалавина д. 48;
п. Рощино ул. Социалистическая д. 100;
п. Рощино ул. Тракторная д. 8;</t>
  </si>
  <si>
    <t>Ремонт проездов к дворовой территории:
участок п. Рощино  ул. Тракторная д. 8</t>
  </si>
  <si>
    <t>Ремонт участка дороги п. Мухино</t>
  </si>
  <si>
    <t>Изготовление проекта планировки и проекта межевания территорий</t>
  </si>
  <si>
    <t>п. Рощино, п. Победа</t>
  </si>
  <si>
    <t>Подключение двух блок-модульных котельных к инженерным сетям</t>
  </si>
  <si>
    <t>Актулизация схемы теплоснабжения МО "Рощинское городское поселение"</t>
  </si>
  <si>
    <t>Актулизация схем водоснабжения, водоотведения в части п. Рощино МО "Рощинское городское поселение"</t>
  </si>
  <si>
    <t>п.Рощино</t>
  </si>
  <si>
    <t>Оформление объектов (водоснабжения и водоотведения) муниципального имущества в муниципальную собственность (кадастровая съемка, схемы расположения земельных участков)</t>
  </si>
  <si>
    <t>Уплата налога на имущество</t>
  </si>
  <si>
    <t xml:space="preserve">п. Рощино район ул. Железнодорожная </t>
  </si>
  <si>
    <t xml:space="preserve">Ообслуживание уличного освещения </t>
  </si>
  <si>
    <t>Технологическое присоединение</t>
  </si>
  <si>
    <t>Ремонт уличного освещения по объекту: п.Рощино ул.Социалистическая в районе домов № 125-135А (Замена голого провода АС на изолированный СИП-4 2Х16 (200 м)</t>
  </si>
  <si>
    <t>Содержание и уборка тротуаров  в зимний период</t>
  </si>
  <si>
    <t>Содержание и ремонт воинских захоронений, в том числе: 
исполнение мероприятий  приведения в порядок воинских захоронений в рамках празднования 75-й годовщины Победы в Великой отечественной войне 1941-1945 годов в Ленинградской области  (Основание п.п. 2.2., 2.10. Плана основных мероприятий от 17.06.2019г.)</t>
  </si>
  <si>
    <t xml:space="preserve">Формирование земельных участков под существующими братскими захоронениямии.
Изготовление межевых планов под земельными участками братских захоронений по составлению проектной документации лесного участка по мероприятиям:
- определение местоположения испрашиваемого в пользование лесного участка;
- определение площадей, выделов входящих в состав лесных участков;
- составление характеристики лесного участка по местоположению, категориям защитных лесов, видов ограничений и наличие зарегистрированных прав использования лесного участка, которые могут повлиять на режим пользования.
- расчет средних характеристик насаждений лесного участка, объемов лесопользования и объемов работ по охране и защите лесного участка;
- определение средних таксационных показателей насаждений лесного участка;
- оформление проектной документации лесного участка  на бумажном носителе в 3–х экземплярах.
</t>
  </si>
  <si>
    <t>Ручная очистка сезонных объектов от снега, в т.ч. уплата налога на имущество (по 70,0 т.р. ежегодно с КЦСР)</t>
  </si>
  <si>
    <t>Приобретение, установка и выполнение работ по подготовке территории для устройства детских, спортивных и игровых площадок  (в том числе установка информационной таблички о правилах эксплуатации площадки),</t>
  </si>
  <si>
    <t>Монтажные и демонтажные работы по оформлению поселков к праздничным мероприятиям (в т.ч. приобретение новогодних украшений)</t>
  </si>
  <si>
    <t>Строительство  контейнерных площадок на территории МО "Рощинское городское поселение",  в т. ч. технический надзор</t>
  </si>
  <si>
    <t>п. Победа ул. Мира: благоустройство сквера у детского сада; п. Ганино: изготовление и установка указателей улиц; п. Первомайское-1: приобретение и установка детского спортивного оборудования (мини - ворота для футбола); п. Каннельярви ул. Железнодорожная: установка фонарей уличного освещения (3 шт.); п. Пушное ул. Спортивная у д.2-4 : приобретение элементов спортивной площадки;</t>
  </si>
  <si>
    <t>Оборудование детской игровой и спортивной площадки,расположенной на территории рекреационной зоны парк "Дубки" на пересечении ул. Верхнее Рощино и ул. Вокзальная в п. Рощино</t>
  </si>
  <si>
    <t xml:space="preserve">Оказание услуг по обращению с твердыми коммунальными отходами для потредителей </t>
  </si>
  <si>
    <t xml:space="preserve">Мероприятия по акарицидной обработке территорий граждаских кладбищ поселения </t>
  </si>
  <si>
    <t>Ремонт контейнеров для сбора мусора (в том числе приобретение расходных материалов для ремонта и содержания)</t>
  </si>
  <si>
    <t>Разработка (актуализация) генеральной схемы санитарной очистки территории МО "Рощинское городское поселение"</t>
  </si>
  <si>
    <t>Содержание (уборка) территорий контейнерных площадок</t>
  </si>
  <si>
    <t>Благоустройство дворовых территорий по объекту: п.Победа, ул.Советская, д.23, д.25</t>
  </si>
  <si>
    <t xml:space="preserve">Разработка и согласование проектной документации по объекту: "Внутриплощадочный газопровод для газоснабжения объекта - "Реконструкция тренировочной площадки пос. Рощино, ул. Советская д. 20" </t>
  </si>
  <si>
    <t xml:space="preserve">Реконструкция тренировочной площадки пос. Рощино, ул. Советская д. 20 Ленинградская область, Выборгский район </t>
  </si>
  <si>
    <t xml:space="preserve">"Губернаторский молодежный трудовой отряд Ленинградской области" </t>
  </si>
  <si>
    <t>Заключен договор на сумму 200000,00 руб</t>
  </si>
  <si>
    <t>Заключен договор на сумму 52000,00 руб</t>
  </si>
  <si>
    <t>Заключен договор на сумму 334718,00 руб</t>
  </si>
  <si>
    <t>Заключен МК на сумму 689500,00 руб.</t>
  </si>
  <si>
    <t>Заключены договора на сумму 46000,00 руб.</t>
  </si>
  <si>
    <t>Заключен МК на сумму 4007216,4</t>
  </si>
  <si>
    <t>Заключен договор на сумму 4972292,02 руб</t>
  </si>
  <si>
    <t>Заключен МК на сумму 2855666,94 руб.</t>
  </si>
  <si>
    <t>Заключен договор на сумму 99077,55 руб.</t>
  </si>
  <si>
    <t>Заключен договор на сумму 55575,6руб</t>
  </si>
  <si>
    <t>Заключен договор на сумму 90000,00 руб.</t>
  </si>
  <si>
    <t>Заключен договор на сумму 100035,72руб</t>
  </si>
  <si>
    <t>Заключен договор на сумму 35723,08 руб.</t>
  </si>
  <si>
    <t>% исполнения  за  2020 год</t>
  </si>
  <si>
    <t>Приобретение маршрутизатора для функционирования системы оповещения п.Победа</t>
  </si>
  <si>
    <t>Оказание услуг по обеспечению порядка общественной безопасности на территории поселения: 
1.  В границах, прилегающих к перекрестку ул. Советской и ул. Кирова в п. Рощино.
2. В границах 2-х кладбищ в п.Рощино: пер. Северный д. 2, 4-й километр автомобильной дороги Рощино - Цвелодубово.</t>
  </si>
  <si>
    <t>Ремонт оборудования и передислокации системы оповещения, смонтированной на объекте: п. Победа птицефабрика "Ударник"</t>
  </si>
  <si>
    <t>Оказание услуг по информированию населения муниципального образования о действии граждан при подозрении на заболевание, профилактику, и ответственность в случае нарушения режима изоляции</t>
  </si>
  <si>
    <t>Ручная и механизированная расчистка от снега пожарных водоисточников и подъездов к ним на территории МО «Рощинское городское поселение».</t>
  </si>
  <si>
    <t>Технический надзор, Проведение экспертизы сметной документации по ремонту автомобильных дорог</t>
  </si>
  <si>
    <t xml:space="preserve">п. Рощино, ул. Тракторная  д № 8 </t>
  </si>
  <si>
    <t xml:space="preserve">Замена участка тепловых сетей по подвалу д № 8 </t>
  </si>
  <si>
    <t>п. Рощино  ул. Высокая</t>
  </si>
  <si>
    <t xml:space="preserve">Замена участка тепловых сетей от ТК-2 до д.№ 1 </t>
  </si>
  <si>
    <t>п. Рощино  ул. Садовая</t>
  </si>
  <si>
    <t>Замена участка тепловых сетей от ТК-4 ТК-5  по ул. Садовая</t>
  </si>
  <si>
    <t>п. Цвелодубово</t>
  </si>
  <si>
    <t xml:space="preserve">Замена участка тепловых сетей от ТК-6 до детского сада </t>
  </si>
  <si>
    <t>п. Первомайское-1</t>
  </si>
  <si>
    <t xml:space="preserve">Замена участка тепловых сетей </t>
  </si>
  <si>
    <t xml:space="preserve">п. Пушное ул. Школьная 
д.№ 6а </t>
  </si>
  <si>
    <t xml:space="preserve">Замена участка тепловых сетей от д. № 6а по ул. Школьная до ТК-9 </t>
  </si>
  <si>
    <t>п. Победа ул. Советская</t>
  </si>
  <si>
    <t xml:space="preserve">Замена участка тепловых сетей от д.№ 33 до д.№ 35 по ул. Советская </t>
  </si>
  <si>
    <t xml:space="preserve">п. Пушное ул. Школьная 
д.№ 4 
</t>
  </si>
  <si>
    <t xml:space="preserve">Замена участка тепловых сетей от д.№ 4 по ул. Школьная до ТК-7 </t>
  </si>
  <si>
    <t xml:space="preserve">п. Пушное ул. Школьная 
д.№ 8а </t>
  </si>
  <si>
    <t xml:space="preserve">Замена участка тепловых сетей от ТК-11  до д.№ 8а по ул. Школьная </t>
  </si>
  <si>
    <t>п. Победа ул. Садовая</t>
  </si>
  <si>
    <t>Замена участка тепловых сетей от д.№ 23 по ул. Садовая до д.№ 2</t>
  </si>
  <si>
    <t>п. Победа ул. Мира</t>
  </si>
  <si>
    <t>п. Победа</t>
  </si>
  <si>
    <t>Проектно-изыскательские работы по реконструкции системы теплоснабжения</t>
  </si>
  <si>
    <t>Налог на имущество</t>
  </si>
  <si>
    <t>Потребление электрической энергии уличного освещения</t>
  </si>
  <si>
    <t>Содержание, обслуживание и ремонт объектов муниципального имущества (плоскостные и иные спортивные сооружения)</t>
  </si>
  <si>
    <t>Заключен договор на сумму 42 067,49 руб.</t>
  </si>
  <si>
    <t>Заключен договор на сумму 19 528,0 руб.</t>
  </si>
  <si>
    <t>Заключены договора на сумму 570 125,00 руб.</t>
  </si>
  <si>
    <t>Заключен договор на сумму 46 000,00 руб.</t>
  </si>
  <si>
    <t>Заключен договор на сумму 62 700,00 руб.</t>
  </si>
  <si>
    <t>Заключен договор на сумму 150 000,00 руб</t>
  </si>
  <si>
    <t>Заключены договора на сумму 296 800,00 руб.</t>
  </si>
  <si>
    <t>Заключен договор на сумму 9 673 928,33 руб</t>
  </si>
  <si>
    <t>Заключен договор на сумму 38 762,58</t>
  </si>
  <si>
    <t>Заключен контракт на сумму 2374100</t>
  </si>
  <si>
    <t>Заключен договор на сумму 75 923,51 руб.</t>
  </si>
  <si>
    <t>Заключен МК на сумму 190 000,00 руб.</t>
  </si>
  <si>
    <t xml:space="preserve"> 3 «Стимулирование экономической  активности 
в муниципальном образовании «Рощинское городское поселение»
Выборгского района Ленинградской области»</t>
  </si>
  <si>
    <t>Заключен договор на сумму 100000,00 руб.</t>
  </si>
  <si>
    <t>Оформление объектов (теплоснабжения) муниципального имущества в муниципальную собственность</t>
  </si>
  <si>
    <t>Актуализация схемы газоснабжения</t>
  </si>
  <si>
    <t>Строительство распределительного газопровода (изготовление проектно-сметной документации)</t>
  </si>
  <si>
    <t>Экспертиза проектно-сметной документации</t>
  </si>
  <si>
    <t>Оказание услуг по обращению с твердыми коммунальными отходами для потредителей, разработка паспорта отходов (кладбища)</t>
  </si>
  <si>
    <t>Заключены договора и МК на сумму  545416,00 руб.</t>
  </si>
  <si>
    <t>Заключен договор и МК</t>
  </si>
  <si>
    <t>Заключены МК га мумму 12 606 011,21 руб.</t>
  </si>
  <si>
    <t>Заключено два муниципальных контракта на сумму 602 016,03 руб.</t>
  </si>
  <si>
    <t>Заключен муниципальный контракт и договор на сумму 259163,11 руб.</t>
  </si>
  <si>
    <t>Заключен МК на сумму 308350,00</t>
  </si>
  <si>
    <t>Заключены договора на сумму 172031,62 руб</t>
  </si>
  <si>
    <t>Заключен муниципальный контркт на сумму 909 444,0 руб.</t>
  </si>
  <si>
    <t>Заключен Муниципальный контракт на сумму 11023181,00 руб.</t>
  </si>
  <si>
    <t>Заключе договор на сумму 50962,00 руб</t>
  </si>
  <si>
    <t>заключен договор на сумму 50000,00руб.</t>
  </si>
  <si>
    <t xml:space="preserve">                                                              Исполнение на 01.10.2020 года</t>
  </si>
  <si>
    <t>Услуга оказана полностью</t>
  </si>
  <si>
    <t>Заключен МК на сумму 470445250,00 руб.</t>
  </si>
  <si>
    <t xml:space="preserve">Заключен муниципальный контракт </t>
  </si>
  <si>
    <t>Заключены договора на сумму 275 901,00 руб</t>
  </si>
  <si>
    <t>Заключен договор на сумму 655000,00 руб</t>
  </si>
  <si>
    <t>Заключен договор на сумму 57240,00 руб</t>
  </si>
  <si>
    <t xml:space="preserve">Подпрограмма   «Предупреждение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«Рощинское городское поселение»  </t>
  </si>
  <si>
    <t>Заключен договор на сумму 204403,22руб.</t>
  </si>
  <si>
    <t xml:space="preserve">о реализации мероприятий муниципальных программ  МО "Рощинское городское поселение"  Выборгского района  Ленинградской области                                                                                                    за 2020 год </t>
  </si>
  <si>
    <t>Оплата за помещения (жилой фонд), находящиеся в муниципальной собственности МО «Рощинское городское поселение», в том числе пени, госпошлина</t>
  </si>
  <si>
    <t>п. Рощино ул. Привокзальная
д. 18 здание угольной котельной</t>
  </si>
  <si>
    <t>Ремонтные работы по замене отопительного котла "Минск" (включая: приобретение, демонтажные и монтажные работы)</t>
  </si>
  <si>
    <t>Изготовление гадостроительного плана земельного участка по зданием котельной п. Победа</t>
  </si>
  <si>
    <t>Разработка программы комплексного развития системы коммунальной инфраструктуры</t>
  </si>
  <si>
    <t>Оказание услуг технического заказчика при реконструкции тренировочной площадки пос. Рощино, ул. Советская д.20</t>
  </si>
  <si>
    <t>Оказание услуг по авторскому по реконструкции тренировочной площадки пос. Рощино, ул. Советская д.20</t>
  </si>
  <si>
    <t>Заключен договор на сумму 2642228,37,00 руб</t>
  </si>
  <si>
    <t>Заключен договор на сумму 15000,00 рублей</t>
  </si>
  <si>
    <t>Заключен договор на сумму 80000,00рублей</t>
  </si>
  <si>
    <t>Заключен муниципальный контракт на сумму 1399033,96рублей</t>
  </si>
  <si>
    <t>заключен муниципальный контракт на сумму 27980,68 рублей</t>
  </si>
  <si>
    <t>Заключен договор и оплачен</t>
  </si>
  <si>
    <t>Заключен договор на сумму 9490,51 руб.</t>
  </si>
  <si>
    <t>Заключен договор на сумму 60000,00 рублей</t>
  </si>
  <si>
    <t>Заключен МК на сумму 603836,7 рублей</t>
  </si>
  <si>
    <t>оплачен налог на имущество</t>
  </si>
  <si>
    <t>Заключен договор на сумму 4900000,00руб</t>
  </si>
  <si>
    <t xml:space="preserve">Заключены договора на сумму 563972,00 руб. </t>
  </si>
  <si>
    <t>Заключен договор на сумму 68500,00 руб.</t>
  </si>
  <si>
    <t>Заключены договора на сумму 48690,00 руб.</t>
  </si>
  <si>
    <t>Заключен договор на сумму 1401973,28руб</t>
  </si>
  <si>
    <t>Заключены договора на сумму 666479,68 руб.</t>
  </si>
  <si>
    <t>заключен договор на сумму 97208,0 руб</t>
  </si>
  <si>
    <t>Заключен МК 1600000,00 руб</t>
  </si>
  <si>
    <t>Заключен договор на сумму 15000,00 руб</t>
  </si>
  <si>
    <t>Заключен договора и МК на сумму1021334,64руб.</t>
  </si>
  <si>
    <t>Заключен договор на сумму 780770,0руб.</t>
  </si>
  <si>
    <t>Заключены договора на сумму 121479,6</t>
  </si>
  <si>
    <t>Заключен муниципальный контркт на сумму 263157,9 руб.</t>
  </si>
  <si>
    <t>Оплачен налог на имущество</t>
  </si>
  <si>
    <t>Заключены договора на сумму 342700,00 руб.</t>
  </si>
  <si>
    <t>Обязательство полностью оплачено</t>
  </si>
  <si>
    <t>Заключе договор и оплачен</t>
  </si>
  <si>
    <t>Заключены муниципальные контракты по ремонту теплосетей на сумму 18036709,99 руб.</t>
  </si>
  <si>
    <t>Заключен муниципальный контракт, олачен первый этап работы</t>
  </si>
  <si>
    <t>Заключен договор и олачен</t>
  </si>
  <si>
    <t>Заключен договор на сумму 269 600,00 руб.</t>
  </si>
  <si>
    <t>Заключен договор на сумму 172000,00руб.</t>
  </si>
  <si>
    <t>Заключен МК на сумму 1030000,00 руб.</t>
  </si>
  <si>
    <t>Заключены договора на сумму 107 764,00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</si>
</sst>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Calibri"/>
      <family val="2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6"/>
      <color indexed="8"/>
      <name val="Calibri"/>
      <family val="2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u/>
      <sz val="6"/>
      <color indexed="12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21" fillId="0" borderId="0"/>
  </cellStyleXfs>
  <cellXfs count="19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Border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0" fillId="0" borderId="2" xfId="0" applyFont="1" applyBorder="1"/>
    <xf numFmtId="165" fontId="12" fillId="3" borderId="2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4" borderId="2" xfId="0" applyFont="1" applyFill="1" applyBorder="1"/>
    <xf numFmtId="165" fontId="12" fillId="4" borderId="2" xfId="0" applyNumberFormat="1" applyFont="1" applyFill="1" applyBorder="1"/>
    <xf numFmtId="0" fontId="10" fillId="2" borderId="2" xfId="0" applyFont="1" applyFill="1" applyBorder="1"/>
    <xf numFmtId="165" fontId="10" fillId="0" borderId="2" xfId="0" applyNumberFormat="1" applyFont="1" applyBorder="1"/>
    <xf numFmtId="165" fontId="10" fillId="2" borderId="2" xfId="0" applyNumberFormat="1" applyFont="1" applyFill="1" applyBorder="1"/>
    <xf numFmtId="165" fontId="12" fillId="5" borderId="2" xfId="0" applyNumberFormat="1" applyFont="1" applyFill="1" applyBorder="1"/>
    <xf numFmtId="0" fontId="12" fillId="5" borderId="2" xfId="0" applyFont="1" applyFill="1" applyBorder="1"/>
    <xf numFmtId="0" fontId="10" fillId="0" borderId="2" xfId="0" applyFont="1" applyFill="1" applyBorder="1"/>
    <xf numFmtId="2" fontId="10" fillId="0" borderId="2" xfId="0" applyNumberFormat="1" applyFont="1" applyBorder="1"/>
    <xf numFmtId="165" fontId="10" fillId="0" borderId="2" xfId="0" applyNumberFormat="1" applyFont="1" applyBorder="1" applyAlignment="1">
      <alignment horizontal="right" wrapText="1"/>
    </xf>
    <xf numFmtId="165" fontId="12" fillId="6" borderId="2" xfId="0" applyNumberFormat="1" applyFont="1" applyFill="1" applyBorder="1"/>
    <xf numFmtId="0" fontId="12" fillId="6" borderId="2" xfId="0" applyFont="1" applyFill="1" applyBorder="1"/>
    <xf numFmtId="0" fontId="12" fillId="7" borderId="2" xfId="0" applyFont="1" applyFill="1" applyBorder="1"/>
    <xf numFmtId="165" fontId="12" fillId="7" borderId="2" xfId="0" applyNumberFormat="1" applyFont="1" applyFill="1" applyBorder="1"/>
    <xf numFmtId="165" fontId="12" fillId="8" borderId="2" xfId="0" applyNumberFormat="1" applyFont="1" applyFill="1" applyBorder="1"/>
    <xf numFmtId="0" fontId="12" fillId="8" borderId="2" xfId="0" applyFont="1" applyFill="1" applyBorder="1"/>
    <xf numFmtId="165" fontId="12" fillId="8" borderId="2" xfId="0" applyNumberFormat="1" applyFont="1" applyFill="1" applyBorder="1" applyAlignment="1">
      <alignment horizontal="right" vertical="center" wrapText="1"/>
    </xf>
    <xf numFmtId="165" fontId="12" fillId="9" borderId="2" xfId="0" applyNumberFormat="1" applyFont="1" applyFill="1" applyBorder="1"/>
    <xf numFmtId="0" fontId="12" fillId="9" borderId="2" xfId="0" applyFont="1" applyFill="1" applyBorder="1"/>
    <xf numFmtId="165" fontId="13" fillId="0" borderId="2" xfId="0" applyNumberFormat="1" applyFont="1" applyBorder="1" applyAlignment="1">
      <alignment wrapText="1"/>
    </xf>
    <xf numFmtId="165" fontId="10" fillId="0" borderId="2" xfId="0" applyNumberFormat="1" applyFont="1" applyBorder="1" applyAlignment="1"/>
    <xf numFmtId="165" fontId="10" fillId="2" borderId="2" xfId="0" applyNumberFormat="1" applyFont="1" applyFill="1" applyBorder="1" applyAlignment="1"/>
    <xf numFmtId="165" fontId="12" fillId="10" borderId="2" xfId="0" applyNumberFormat="1" applyFont="1" applyFill="1" applyBorder="1"/>
    <xf numFmtId="165" fontId="10" fillId="2" borderId="2" xfId="0" applyNumberFormat="1" applyFont="1" applyFill="1" applyBorder="1" applyAlignment="1">
      <alignment horizontal="right" wrapText="1"/>
    </xf>
    <xf numFmtId="0" fontId="12" fillId="3" borderId="2" xfId="0" applyFont="1" applyFill="1" applyBorder="1"/>
    <xf numFmtId="165" fontId="12" fillId="3" borderId="2" xfId="0" applyNumberFormat="1" applyFont="1" applyFill="1" applyBorder="1"/>
    <xf numFmtId="2" fontId="12" fillId="3" borderId="2" xfId="0" applyNumberFormat="1" applyFont="1" applyFill="1" applyBorder="1"/>
    <xf numFmtId="0" fontId="10" fillId="0" borderId="2" xfId="0" applyFont="1" applyBorder="1" applyAlignment="1">
      <alignment horizontal="right" wrapText="1"/>
    </xf>
    <xf numFmtId="165" fontId="14" fillId="0" borderId="2" xfId="1" applyNumberFormat="1" applyFont="1" applyBorder="1" applyAlignment="1">
      <alignment wrapText="1"/>
    </xf>
    <xf numFmtId="0" fontId="14" fillId="0" borderId="2" xfId="1" applyFont="1" applyBorder="1" applyAlignment="1">
      <alignment wrapText="1"/>
    </xf>
    <xf numFmtId="0" fontId="15" fillId="0" borderId="0" xfId="0" applyFont="1"/>
    <xf numFmtId="0" fontId="16" fillId="0" borderId="6" xfId="0" applyFont="1" applyBorder="1" applyAlignment="1">
      <alignment vertical="center" wrapText="1"/>
    </xf>
    <xf numFmtId="0" fontId="16" fillId="0" borderId="2" xfId="0" applyFont="1" applyBorder="1" applyAlignment="1">
      <alignment horizontal="center"/>
    </xf>
    <xf numFmtId="164" fontId="16" fillId="3" borderId="2" xfId="0" applyNumberFormat="1" applyFont="1" applyFill="1" applyBorder="1"/>
    <xf numFmtId="164" fontId="16" fillId="4" borderId="2" xfId="0" applyNumberFormat="1" applyFont="1" applyFill="1" applyBorder="1"/>
    <xf numFmtId="164" fontId="16" fillId="2" borderId="2" xfId="0" applyNumberFormat="1" applyFont="1" applyFill="1" applyBorder="1" applyAlignment="1">
      <alignment wrapText="1"/>
    </xf>
    <xf numFmtId="164" fontId="16" fillId="0" borderId="2" xfId="0" applyNumberFormat="1" applyFont="1" applyBorder="1" applyAlignment="1">
      <alignment wrapText="1"/>
    </xf>
    <xf numFmtId="0" fontId="16" fillId="5" borderId="2" xfId="0" applyFont="1" applyFill="1" applyBorder="1"/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7" fillId="5" borderId="2" xfId="0" applyFont="1" applyFill="1" applyBorder="1" applyAlignment="1">
      <alignment vertical="center" wrapText="1"/>
    </xf>
    <xf numFmtId="0" fontId="16" fillId="6" borderId="2" xfId="0" applyFont="1" applyFill="1" applyBorder="1"/>
    <xf numFmtId="0" fontId="16" fillId="6" borderId="2" xfId="0" applyFont="1" applyFill="1" applyBorder="1" applyAlignment="1">
      <alignment wrapText="1"/>
    </xf>
    <xf numFmtId="0" fontId="16" fillId="7" borderId="2" xfId="0" applyFont="1" applyFill="1" applyBorder="1" applyAlignment="1">
      <alignment wrapText="1"/>
    </xf>
    <xf numFmtId="165" fontId="16" fillId="8" borderId="2" xfId="0" applyNumberFormat="1" applyFont="1" applyFill="1" applyBorder="1" applyAlignment="1">
      <alignment wrapText="1"/>
    </xf>
    <xf numFmtId="0" fontId="16" fillId="8" borderId="2" xfId="0" applyFont="1" applyFill="1" applyBorder="1" applyAlignment="1">
      <alignment wrapText="1"/>
    </xf>
    <xf numFmtId="0" fontId="16" fillId="9" borderId="2" xfId="0" applyFont="1" applyFill="1" applyBorder="1" applyAlignment="1">
      <alignment wrapText="1"/>
    </xf>
    <xf numFmtId="0" fontId="16" fillId="9" borderId="2" xfId="0" applyFont="1" applyFill="1" applyBorder="1"/>
    <xf numFmtId="165" fontId="16" fillId="10" borderId="2" xfId="0" applyNumberFormat="1" applyFont="1" applyFill="1" applyBorder="1" applyAlignment="1">
      <alignment wrapText="1"/>
    </xf>
    <xf numFmtId="2" fontId="16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6" fillId="2" borderId="2" xfId="0" applyFont="1" applyFill="1" applyBorder="1" applyAlignment="1">
      <alignment wrapText="1"/>
    </xf>
    <xf numFmtId="165" fontId="16" fillId="3" borderId="2" xfId="0" applyNumberFormat="1" applyFont="1" applyFill="1" applyBorder="1"/>
    <xf numFmtId="0" fontId="16" fillId="3" borderId="2" xfId="0" applyFont="1" applyFill="1" applyBorder="1"/>
    <xf numFmtId="0" fontId="16" fillId="0" borderId="0" xfId="0" applyFont="1"/>
    <xf numFmtId="0" fontId="18" fillId="0" borderId="0" xfId="1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/>
    <xf numFmtId="0" fontId="14" fillId="0" borderId="2" xfId="0" applyFont="1" applyFill="1" applyBorder="1" applyAlignment="1">
      <alignment vertical="center" wrapText="1"/>
    </xf>
    <xf numFmtId="165" fontId="14" fillId="2" borderId="2" xfId="1" applyNumberFormat="1" applyFont="1" applyFill="1" applyBorder="1" applyAlignment="1">
      <alignment wrapText="1"/>
    </xf>
    <xf numFmtId="165" fontId="12" fillId="2" borderId="2" xfId="0" applyNumberFormat="1" applyFont="1" applyFill="1" applyBorder="1"/>
    <xf numFmtId="0" fontId="3" fillId="0" borderId="2" xfId="0" applyFont="1" applyBorder="1"/>
    <xf numFmtId="0" fontId="16" fillId="0" borderId="2" xfId="0" applyFont="1" applyBorder="1" applyAlignment="1">
      <alignment horizontal="center" vertical="center"/>
    </xf>
    <xf numFmtId="165" fontId="2" fillId="0" borderId="0" xfId="0" applyNumberFormat="1" applyFont="1"/>
    <xf numFmtId="165" fontId="14" fillId="2" borderId="2" xfId="0" applyNumberFormat="1" applyFont="1" applyFill="1" applyBorder="1" applyAlignment="1">
      <alignment horizontal="right" wrapText="1"/>
    </xf>
    <xf numFmtId="165" fontId="14" fillId="2" borderId="2" xfId="0" applyNumberFormat="1" applyFont="1" applyFill="1" applyBorder="1" applyAlignment="1">
      <alignment horizontal="right"/>
    </xf>
    <xf numFmtId="165" fontId="10" fillId="0" borderId="2" xfId="0" applyNumberFormat="1" applyFont="1" applyFill="1" applyBorder="1"/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49" fontId="2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166" fontId="14" fillId="2" borderId="2" xfId="2" applyNumberFormat="1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center" wrapText="1"/>
    </xf>
    <xf numFmtId="0" fontId="10" fillId="0" borderId="2" xfId="0" applyFont="1" applyBorder="1" applyAlignment="1"/>
    <xf numFmtId="0" fontId="10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3" fillId="0" borderId="2" xfId="0" applyFont="1" applyBorder="1" applyAlignment="1"/>
    <xf numFmtId="165" fontId="10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right" vertical="center" wrapText="1"/>
    </xf>
    <xf numFmtId="165" fontId="12" fillId="0" borderId="2" xfId="0" applyNumberFormat="1" applyFont="1" applyFill="1" applyBorder="1"/>
    <xf numFmtId="0" fontId="16" fillId="0" borderId="2" xfId="0" applyFont="1" applyFill="1" applyBorder="1"/>
    <xf numFmtId="0" fontId="16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right"/>
    </xf>
    <xf numFmtId="0" fontId="10" fillId="2" borderId="2" xfId="0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right"/>
    </xf>
    <xf numFmtId="165" fontId="10" fillId="0" borderId="2" xfId="0" applyNumberFormat="1" applyFont="1" applyFill="1" applyBorder="1" applyAlignment="1">
      <alignment horizontal="right" wrapText="1"/>
    </xf>
    <xf numFmtId="49" fontId="2" fillId="0" borderId="0" xfId="0" applyNumberFormat="1" applyFont="1"/>
    <xf numFmtId="0" fontId="25" fillId="0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165" fontId="10" fillId="11" borderId="2" xfId="0" applyNumberFormat="1" applyFont="1" applyFill="1" applyBorder="1" applyAlignment="1">
      <alignment horizontal="right" wrapText="1"/>
    </xf>
    <xf numFmtId="0" fontId="12" fillId="6" borderId="2" xfId="0" applyFont="1" applyFill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 vertical="center" wrapText="1"/>
    </xf>
    <xf numFmtId="0" fontId="14" fillId="2" borderId="2" xfId="0" applyFont="1" applyFill="1" applyBorder="1"/>
    <xf numFmtId="0" fontId="12" fillId="8" borderId="2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2" fillId="9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/>
    <xf numFmtId="0" fontId="12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2" fontId="10" fillId="0" borderId="2" xfId="0" applyNumberFormat="1" applyFont="1" applyFill="1" applyBorder="1"/>
    <xf numFmtId="0" fontId="24" fillId="0" borderId="0" xfId="0" applyFont="1" applyAlignment="1">
      <alignment wrapText="1"/>
    </xf>
    <xf numFmtId="165" fontId="3" fillId="0" borderId="2" xfId="0" applyNumberFormat="1" applyFont="1" applyBorder="1" applyAlignment="1"/>
    <xf numFmtId="0" fontId="1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2" fillId="8" borderId="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/>
    </xf>
    <xf numFmtId="0" fontId="12" fillId="5" borderId="2" xfId="0" applyFont="1" applyFill="1" applyBorder="1" applyAlignment="1">
      <alignment horizontal="right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right" wrapText="1"/>
    </xf>
    <xf numFmtId="165" fontId="10" fillId="0" borderId="2" xfId="0" applyNumberFormat="1" applyFont="1" applyFill="1" applyBorder="1" applyAlignment="1"/>
    <xf numFmtId="0" fontId="23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right" wrapText="1"/>
    </xf>
    <xf numFmtId="0" fontId="10" fillId="0" borderId="2" xfId="0" applyFont="1" applyBorder="1" applyAlignment="1">
      <alignment horizontal="left" vertical="center" wrapText="1"/>
    </xf>
    <xf numFmtId="0" fontId="12" fillId="6" borderId="2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2" fillId="6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8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9"/>
  <sheetViews>
    <sheetView tabSelected="1" topLeftCell="B1" zoomScale="120" zoomScaleNormal="120" workbookViewId="0">
      <selection activeCell="P142" sqref="P142"/>
    </sheetView>
  </sheetViews>
  <sheetFormatPr defaultRowHeight="11.25" x14ac:dyDescent="0.2"/>
  <cols>
    <col min="1" max="1" width="16.7109375" style="2" hidden="1" customWidth="1"/>
    <col min="2" max="2" width="14" style="2" customWidth="1"/>
    <col min="3" max="3" width="12.140625" style="2" customWidth="1"/>
    <col min="4" max="4" width="6.28515625" style="2" hidden="1" customWidth="1"/>
    <col min="5" max="5" width="7.140625" style="2" customWidth="1"/>
    <col min="6" max="6" width="6.140625" style="2" customWidth="1"/>
    <col min="7" max="7" width="7" style="2" customWidth="1"/>
    <col min="8" max="8" width="6.5703125" style="2" customWidth="1"/>
    <col min="9" max="9" width="6.7109375" style="2" customWidth="1"/>
    <col min="10" max="10" width="8.140625" style="2" customWidth="1"/>
    <col min="11" max="11" width="6" style="2" customWidth="1"/>
    <col min="12" max="12" width="6.140625" style="2" customWidth="1"/>
    <col min="13" max="13" width="7.42578125" style="2" customWidth="1"/>
    <col min="14" max="14" width="6" style="2" customWidth="1"/>
    <col min="15" max="15" width="5.7109375" style="2" customWidth="1"/>
    <col min="16" max="16" width="16" style="45" customWidth="1"/>
    <col min="17" max="16384" width="9.140625" style="2"/>
  </cols>
  <sheetData>
    <row r="1" spans="1:25" x14ac:dyDescent="0.2">
      <c r="B1" s="10" t="s">
        <v>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25" x14ac:dyDescent="0.2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25" ht="12" x14ac:dyDescent="0.2">
      <c r="A3" s="153" t="s">
        <v>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25" ht="33.75" customHeight="1" x14ac:dyDescent="0.2">
      <c r="A4" s="154" t="s">
        <v>297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25" ht="15" customHeight="1" x14ac:dyDescent="0.2">
      <c r="A5" s="11"/>
      <c r="B5" s="155" t="s">
        <v>288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1"/>
      <c r="N5" s="11"/>
      <c r="O5" s="11"/>
      <c r="P5" s="46" t="s">
        <v>5</v>
      </c>
    </row>
    <row r="6" spans="1:25" ht="26.25" customHeight="1" x14ac:dyDescent="0.2">
      <c r="A6" s="156" t="s">
        <v>51</v>
      </c>
      <c r="B6" s="156" t="s">
        <v>3</v>
      </c>
      <c r="C6" s="156" t="s">
        <v>4</v>
      </c>
      <c r="D6" s="157"/>
      <c r="E6" s="156" t="s">
        <v>169</v>
      </c>
      <c r="F6" s="156"/>
      <c r="G6" s="156"/>
      <c r="H6" s="156"/>
      <c r="I6" s="156"/>
      <c r="J6" s="158" t="s">
        <v>170</v>
      </c>
      <c r="K6" s="158"/>
      <c r="L6" s="158"/>
      <c r="M6" s="158"/>
      <c r="N6" s="158"/>
      <c r="O6" s="158" t="s">
        <v>225</v>
      </c>
      <c r="P6" s="163" t="s">
        <v>83</v>
      </c>
      <c r="Q6" s="1"/>
      <c r="R6" s="1"/>
      <c r="S6" s="1"/>
      <c r="T6" s="1"/>
      <c r="U6" s="1"/>
      <c r="V6" s="1"/>
      <c r="W6" s="1"/>
      <c r="X6" s="1"/>
      <c r="Y6" s="1"/>
    </row>
    <row r="7" spans="1:25" ht="28.5" customHeight="1" x14ac:dyDescent="0.2">
      <c r="A7" s="156"/>
      <c r="B7" s="156"/>
      <c r="C7" s="156"/>
      <c r="D7" s="157"/>
      <c r="E7" s="156" t="s">
        <v>1</v>
      </c>
      <c r="F7" s="156" t="s">
        <v>2</v>
      </c>
      <c r="G7" s="156"/>
      <c r="H7" s="156"/>
      <c r="I7" s="156"/>
      <c r="J7" s="156" t="s">
        <v>1</v>
      </c>
      <c r="K7" s="156" t="s">
        <v>2</v>
      </c>
      <c r="L7" s="156"/>
      <c r="M7" s="156"/>
      <c r="N7" s="156"/>
      <c r="O7" s="158"/>
      <c r="P7" s="163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156"/>
      <c r="B8" s="156"/>
      <c r="C8" s="156"/>
      <c r="D8" s="157"/>
      <c r="E8" s="156"/>
      <c r="F8" s="133" t="s">
        <v>92</v>
      </c>
      <c r="G8" s="133" t="s">
        <v>93</v>
      </c>
      <c r="H8" s="133" t="s">
        <v>94</v>
      </c>
      <c r="I8" s="133" t="s">
        <v>0</v>
      </c>
      <c r="J8" s="156"/>
      <c r="K8" s="133" t="s">
        <v>92</v>
      </c>
      <c r="L8" s="133" t="s">
        <v>93</v>
      </c>
      <c r="M8" s="133" t="s">
        <v>94</v>
      </c>
      <c r="N8" s="133" t="s">
        <v>0</v>
      </c>
      <c r="O8" s="158"/>
      <c r="P8" s="163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12"/>
      <c r="B9" s="141">
        <v>1</v>
      </c>
      <c r="C9" s="141">
        <v>2</v>
      </c>
      <c r="D9" s="141"/>
      <c r="E9" s="141">
        <v>3</v>
      </c>
      <c r="F9" s="141">
        <v>4</v>
      </c>
      <c r="G9" s="141">
        <v>5</v>
      </c>
      <c r="H9" s="141">
        <v>6</v>
      </c>
      <c r="I9" s="141">
        <v>7</v>
      </c>
      <c r="J9" s="141">
        <v>8</v>
      </c>
      <c r="K9" s="141">
        <v>9</v>
      </c>
      <c r="L9" s="141">
        <v>10</v>
      </c>
      <c r="M9" s="141">
        <v>11</v>
      </c>
      <c r="N9" s="141">
        <v>12</v>
      </c>
      <c r="O9" s="141">
        <v>13</v>
      </c>
      <c r="P9" s="47">
        <v>14</v>
      </c>
      <c r="Q9" s="1"/>
      <c r="R9" s="1"/>
      <c r="S9" s="1"/>
      <c r="T9" s="1"/>
      <c r="U9" s="1"/>
      <c r="V9" s="1"/>
      <c r="W9" s="1"/>
      <c r="X9" s="1"/>
      <c r="Y9" s="1"/>
    </row>
    <row r="10" spans="1:25" ht="24.75" customHeight="1" x14ac:dyDescent="0.2">
      <c r="A10" s="159" t="s">
        <v>46</v>
      </c>
      <c r="B10" s="159"/>
      <c r="C10" s="159"/>
      <c r="D10" s="140"/>
      <c r="E10" s="13">
        <f>E11+E17+E53+E61+E73+E97+E139+E177</f>
        <v>192160.90299999999</v>
      </c>
      <c r="F10" s="13">
        <f>F11+F17+F53+F61+F73+F97+F139+F177</f>
        <v>0</v>
      </c>
      <c r="G10" s="13">
        <f>G11+G17+G53+G61+G73+G97+G139+G177</f>
        <v>67856.702999999994</v>
      </c>
      <c r="H10" s="13">
        <f>H11+H17+H53+H61+H73+H97+H139+H177</f>
        <v>124304.2</v>
      </c>
      <c r="I10" s="14">
        <v>0</v>
      </c>
      <c r="J10" s="13">
        <f>J17+J139+J97+J73+J11+J177+J61+J53</f>
        <v>179927.2</v>
      </c>
      <c r="K10" s="14">
        <f>K17+K139+K97+K73+K11+K177+K61+K53</f>
        <v>0</v>
      </c>
      <c r="L10" s="13">
        <f>L17+L139+L97+L73+L11+L177+L61+L53</f>
        <v>57153</v>
      </c>
      <c r="M10" s="13">
        <f>M17+M139+M97+M73+M11+M177+M61+M53</f>
        <v>122671.2</v>
      </c>
      <c r="N10" s="14">
        <f>N17+N139+N97+N73+N11+N177+N61+N53</f>
        <v>0</v>
      </c>
      <c r="O10" s="13">
        <f>J10/E10*100</f>
        <v>93.633614950279465</v>
      </c>
      <c r="P10" s="48"/>
      <c r="Q10" s="1"/>
      <c r="R10" s="1"/>
      <c r="S10" s="1"/>
      <c r="T10" s="1"/>
      <c r="U10" s="1"/>
      <c r="V10" s="1"/>
      <c r="W10" s="1"/>
      <c r="X10" s="1"/>
      <c r="Y10" s="1"/>
    </row>
    <row r="11" spans="1:25" ht="58.5" customHeight="1" x14ac:dyDescent="0.2">
      <c r="A11" s="160" t="s">
        <v>103</v>
      </c>
      <c r="B11" s="160"/>
      <c r="C11" s="160"/>
      <c r="D11" s="113"/>
      <c r="E11" s="15">
        <f>SUM(E12:E16)</f>
        <v>1610.5</v>
      </c>
      <c r="F11" s="15">
        <f t="shared" ref="F11:L11" si="0">SUM(F12:F16)</f>
        <v>0</v>
      </c>
      <c r="G11" s="15">
        <f t="shared" si="0"/>
        <v>0</v>
      </c>
      <c r="H11" s="15">
        <f>SUM(H12:H16)</f>
        <v>1610.5</v>
      </c>
      <c r="I11" s="15">
        <f t="shared" si="0"/>
        <v>0</v>
      </c>
      <c r="J11" s="16">
        <f t="shared" si="0"/>
        <v>1610.4</v>
      </c>
      <c r="K11" s="16">
        <f t="shared" si="0"/>
        <v>0</v>
      </c>
      <c r="L11" s="16">
        <f t="shared" si="0"/>
        <v>0</v>
      </c>
      <c r="M11" s="16">
        <f>SUM(M12:M16)</f>
        <v>1610.4</v>
      </c>
      <c r="N11" s="15">
        <f>SUM(N12:N16)</f>
        <v>0</v>
      </c>
      <c r="O11" s="16">
        <f>J11/E11*100</f>
        <v>99.993790748214849</v>
      </c>
      <c r="P11" s="49"/>
      <c r="Q11" s="1"/>
      <c r="R11" s="1"/>
      <c r="S11" s="1"/>
      <c r="T11" s="1"/>
      <c r="U11" s="1"/>
      <c r="V11" s="1"/>
      <c r="W11" s="1"/>
      <c r="X11" s="1"/>
      <c r="Y11" s="1"/>
    </row>
    <row r="12" spans="1:25" ht="33" customHeight="1" x14ac:dyDescent="0.2">
      <c r="A12" s="133" t="s">
        <v>70</v>
      </c>
      <c r="B12" s="161" t="s">
        <v>37</v>
      </c>
      <c r="C12" s="161"/>
      <c r="D12" s="42"/>
      <c r="E12" s="12">
        <f>H12</f>
        <v>1200</v>
      </c>
      <c r="F12" s="12"/>
      <c r="G12" s="12"/>
      <c r="H12" s="12">
        <v>1200</v>
      </c>
      <c r="I12" s="12"/>
      <c r="J12" s="19">
        <f>M12</f>
        <v>1200</v>
      </c>
      <c r="K12" s="12"/>
      <c r="L12" s="12"/>
      <c r="M12" s="18">
        <v>1200</v>
      </c>
      <c r="N12" s="12"/>
      <c r="O12" s="18">
        <f>J12/E12*100</f>
        <v>100</v>
      </c>
      <c r="P12" s="50" t="s">
        <v>162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">
      <c r="A13" s="133" t="s">
        <v>91</v>
      </c>
      <c r="B13" s="162" t="s">
        <v>50</v>
      </c>
      <c r="C13" s="162"/>
      <c r="D13" s="24"/>
      <c r="E13" s="18">
        <f>H13</f>
        <v>96.5</v>
      </c>
      <c r="F13" s="12"/>
      <c r="G13" s="12"/>
      <c r="H13" s="18">
        <v>96.5</v>
      </c>
      <c r="I13" s="12"/>
      <c r="J13" s="19">
        <f>M13</f>
        <v>96.4</v>
      </c>
      <c r="K13" s="18"/>
      <c r="L13" s="18"/>
      <c r="M13" s="18">
        <v>96.4</v>
      </c>
      <c r="N13" s="12"/>
      <c r="O13" s="18">
        <f t="shared" ref="O13:O16" si="1">J13/E13*100</f>
        <v>99.896373056994818</v>
      </c>
      <c r="P13" s="51" t="s">
        <v>152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25.5" customHeight="1" x14ac:dyDescent="0.2">
      <c r="A14" s="133" t="s">
        <v>71</v>
      </c>
      <c r="B14" s="162" t="s">
        <v>155</v>
      </c>
      <c r="C14" s="162"/>
      <c r="D14" s="42"/>
      <c r="E14" s="12">
        <f>H14</f>
        <v>79.5</v>
      </c>
      <c r="F14" s="12"/>
      <c r="G14" s="12"/>
      <c r="H14" s="12">
        <v>79.5</v>
      </c>
      <c r="I14" s="12"/>
      <c r="J14" s="19">
        <f>M14</f>
        <v>79.5</v>
      </c>
      <c r="K14" s="12"/>
      <c r="L14" s="12"/>
      <c r="M14" s="22">
        <v>79.5</v>
      </c>
      <c r="N14" s="12"/>
      <c r="O14" s="18">
        <f t="shared" si="1"/>
        <v>100</v>
      </c>
      <c r="P14" s="51" t="s">
        <v>334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ht="25.5" customHeight="1" x14ac:dyDescent="0.2">
      <c r="A15" s="133"/>
      <c r="B15" s="162" t="s">
        <v>156</v>
      </c>
      <c r="C15" s="162"/>
      <c r="D15" s="42"/>
      <c r="E15" s="12">
        <f>H15</f>
        <v>184.5</v>
      </c>
      <c r="F15" s="12"/>
      <c r="G15" s="12"/>
      <c r="H15" s="12">
        <v>184.5</v>
      </c>
      <c r="I15" s="12"/>
      <c r="J15" s="19">
        <f>M15</f>
        <v>184.5</v>
      </c>
      <c r="K15" s="12"/>
      <c r="L15" s="12"/>
      <c r="M15" s="22">
        <v>184.5</v>
      </c>
      <c r="N15" s="12"/>
      <c r="O15" s="18">
        <f t="shared" si="1"/>
        <v>100</v>
      </c>
      <c r="P15" s="51" t="s">
        <v>334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ht="142.5" customHeight="1" x14ac:dyDescent="0.2">
      <c r="A16" s="133" t="s">
        <v>72</v>
      </c>
      <c r="B16" s="162" t="s">
        <v>38</v>
      </c>
      <c r="C16" s="162"/>
      <c r="D16" s="42"/>
      <c r="E16" s="18">
        <f>H16</f>
        <v>50</v>
      </c>
      <c r="F16" s="12"/>
      <c r="G16" s="12"/>
      <c r="H16" s="18">
        <v>50</v>
      </c>
      <c r="I16" s="12"/>
      <c r="J16" s="19">
        <f>M16</f>
        <v>50</v>
      </c>
      <c r="K16" s="18"/>
      <c r="L16" s="18"/>
      <c r="M16" s="82">
        <v>50</v>
      </c>
      <c r="N16" s="12"/>
      <c r="O16" s="18">
        <f t="shared" si="1"/>
        <v>100</v>
      </c>
      <c r="P16" s="51" t="s">
        <v>334</v>
      </c>
      <c r="Q16" s="1"/>
      <c r="R16" s="1"/>
      <c r="S16" s="1"/>
      <c r="T16" s="1"/>
      <c r="U16" s="1"/>
      <c r="V16" s="1"/>
      <c r="W16" s="1"/>
      <c r="X16" s="1"/>
      <c r="Y16" s="1"/>
    </row>
    <row r="17" spans="1:25" ht="47.25" customHeight="1" x14ac:dyDescent="0.2">
      <c r="A17" s="165" t="s">
        <v>104</v>
      </c>
      <c r="B17" s="165"/>
      <c r="C17" s="165"/>
      <c r="D17" s="144"/>
      <c r="E17" s="20">
        <f>SUM(E22+E45+E52)</f>
        <v>6635.6999999999989</v>
      </c>
      <c r="F17" s="21">
        <f>F22+F45+F52</f>
        <v>0</v>
      </c>
      <c r="G17" s="20">
        <f>G22+G45+G52</f>
        <v>0</v>
      </c>
      <c r="H17" s="20">
        <f>H22+H45+H52</f>
        <v>6635.6999999999989</v>
      </c>
      <c r="I17" s="21">
        <f>I22+I45+I52</f>
        <v>0</v>
      </c>
      <c r="J17" s="20">
        <f>J22+J45+J52</f>
        <v>6598.7999999999993</v>
      </c>
      <c r="K17" s="21">
        <f>-K22+K45+K52</f>
        <v>0</v>
      </c>
      <c r="L17" s="20">
        <f>L22+L45+L52</f>
        <v>0</v>
      </c>
      <c r="M17" s="20">
        <f>M22+M45+M52</f>
        <v>6598.7999999999993</v>
      </c>
      <c r="N17" s="21">
        <f>N22+N45+N52</f>
        <v>0</v>
      </c>
      <c r="O17" s="20">
        <f>J17/E17*100</f>
        <v>99.443916994439178</v>
      </c>
      <c r="P17" s="52"/>
      <c r="Q17" s="79"/>
      <c r="R17" s="1"/>
      <c r="S17" s="1"/>
      <c r="T17" s="1"/>
      <c r="U17" s="1"/>
      <c r="V17" s="1"/>
      <c r="W17" s="1"/>
      <c r="X17" s="1"/>
      <c r="Y17" s="1"/>
    </row>
    <row r="18" spans="1:25" ht="18.75" customHeight="1" x14ac:dyDescent="0.2">
      <c r="A18" s="166" t="s">
        <v>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79"/>
      <c r="R18" s="1"/>
      <c r="S18" s="1"/>
      <c r="T18" s="1"/>
      <c r="U18" s="1"/>
      <c r="V18" s="1"/>
      <c r="W18" s="1"/>
      <c r="X18" s="1"/>
      <c r="Y18" s="1"/>
    </row>
    <row r="19" spans="1:25" ht="42.75" hidden="1" customHeight="1" x14ac:dyDescent="0.2">
      <c r="A19" s="133" t="s">
        <v>53</v>
      </c>
      <c r="B19" s="161" t="s">
        <v>10</v>
      </c>
      <c r="C19" s="161"/>
      <c r="D19" s="42">
        <v>0</v>
      </c>
      <c r="E19" s="18">
        <v>0</v>
      </c>
      <c r="F19" s="18"/>
      <c r="G19" s="18"/>
      <c r="H19" s="18">
        <v>0</v>
      </c>
      <c r="I19" s="18"/>
      <c r="J19" s="19">
        <v>0</v>
      </c>
      <c r="K19" s="18"/>
      <c r="L19" s="18"/>
      <c r="M19" s="18">
        <v>0</v>
      </c>
      <c r="N19" s="12"/>
      <c r="O19" s="12"/>
      <c r="P19" s="53" t="s">
        <v>97</v>
      </c>
      <c r="Q19" s="6"/>
      <c r="R19" s="1"/>
      <c r="S19" s="1"/>
      <c r="T19" s="1"/>
      <c r="U19" s="1"/>
      <c r="V19" s="1"/>
      <c r="W19" s="1"/>
      <c r="X19" s="1"/>
      <c r="Y19" s="1"/>
    </row>
    <row r="20" spans="1:25" ht="53.25" hidden="1" customHeight="1" x14ac:dyDescent="0.2">
      <c r="A20" s="132"/>
      <c r="B20" s="161" t="s">
        <v>157</v>
      </c>
      <c r="C20" s="161"/>
      <c r="D20" s="42"/>
      <c r="E20" s="19">
        <f>H20</f>
        <v>0</v>
      </c>
      <c r="F20" s="19"/>
      <c r="G20" s="19"/>
      <c r="H20" s="19">
        <v>0</v>
      </c>
      <c r="I20" s="18"/>
      <c r="J20" s="19">
        <f>L20+M20</f>
        <v>0</v>
      </c>
      <c r="K20" s="18"/>
      <c r="L20" s="18"/>
      <c r="M20" s="18"/>
      <c r="N20" s="12"/>
      <c r="O20" s="18" t="e">
        <f t="shared" ref="O20:O21" si="2">J20/E20*100</f>
        <v>#DIV/0!</v>
      </c>
      <c r="P20" s="100" t="s">
        <v>166</v>
      </c>
      <c r="Q20" s="6"/>
      <c r="R20" s="1"/>
      <c r="S20" s="1"/>
      <c r="T20" s="1"/>
      <c r="U20" s="1"/>
      <c r="V20" s="1"/>
      <c r="W20" s="1"/>
      <c r="X20" s="1"/>
      <c r="Y20" s="1"/>
    </row>
    <row r="21" spans="1:25" ht="28.5" customHeight="1" x14ac:dyDescent="0.2">
      <c r="A21" s="135" t="s">
        <v>52</v>
      </c>
      <c r="B21" s="161" t="s">
        <v>11</v>
      </c>
      <c r="C21" s="161"/>
      <c r="D21" s="114">
        <v>44.4</v>
      </c>
      <c r="E21" s="19">
        <f>H21</f>
        <v>689.5</v>
      </c>
      <c r="F21" s="17"/>
      <c r="G21" s="17"/>
      <c r="H21" s="19">
        <v>689.5</v>
      </c>
      <c r="I21" s="22"/>
      <c r="J21" s="82">
        <f>M21</f>
        <v>689.5</v>
      </c>
      <c r="K21" s="22"/>
      <c r="L21" s="22"/>
      <c r="M21" s="82">
        <v>689.5</v>
      </c>
      <c r="N21" s="22"/>
      <c r="O21" s="18">
        <f t="shared" si="2"/>
        <v>100</v>
      </c>
      <c r="P21" s="83" t="s">
        <v>215</v>
      </c>
      <c r="Q21" s="1"/>
      <c r="R21" s="1"/>
      <c r="S21" s="1"/>
      <c r="T21" s="1"/>
      <c r="U21" s="1"/>
      <c r="V21" s="1"/>
      <c r="W21" s="1"/>
      <c r="X21" s="1"/>
      <c r="Y21" s="1"/>
    </row>
    <row r="22" spans="1:25" ht="20.25" customHeight="1" x14ac:dyDescent="0.2">
      <c r="A22" s="164" t="s">
        <v>47</v>
      </c>
      <c r="B22" s="164"/>
      <c r="C22" s="164"/>
      <c r="D22" s="144">
        <f t="shared" ref="D22:N22" si="3">SUM(D19:D21)</f>
        <v>44.4</v>
      </c>
      <c r="E22" s="20">
        <f t="shared" si="3"/>
        <v>689.5</v>
      </c>
      <c r="F22" s="21">
        <f t="shared" si="3"/>
        <v>0</v>
      </c>
      <c r="G22" s="20">
        <f t="shared" si="3"/>
        <v>0</v>
      </c>
      <c r="H22" s="20">
        <f t="shared" si="3"/>
        <v>689.5</v>
      </c>
      <c r="I22" s="21">
        <f t="shared" si="3"/>
        <v>0</v>
      </c>
      <c r="J22" s="20">
        <f t="shared" si="3"/>
        <v>689.5</v>
      </c>
      <c r="K22" s="21">
        <f t="shared" si="3"/>
        <v>0</v>
      </c>
      <c r="L22" s="21">
        <f t="shared" si="3"/>
        <v>0</v>
      </c>
      <c r="M22" s="20">
        <f t="shared" si="3"/>
        <v>689.5</v>
      </c>
      <c r="N22" s="21">
        <f t="shared" si="3"/>
        <v>0</v>
      </c>
      <c r="O22" s="20">
        <f>J22/E22*100</f>
        <v>100</v>
      </c>
      <c r="P22" s="52"/>
      <c r="Q22" s="1"/>
      <c r="R22" s="1"/>
      <c r="S22" s="1"/>
      <c r="T22" s="1"/>
      <c r="U22" s="1"/>
      <c r="V22" s="1"/>
      <c r="W22" s="1"/>
      <c r="X22" s="1"/>
      <c r="Y22" s="1"/>
    </row>
    <row r="23" spans="1:25" ht="29.25" customHeight="1" x14ac:dyDescent="0.2">
      <c r="A23" s="156" t="s">
        <v>295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9"/>
      <c r="R23" s="9"/>
      <c r="S23" s="1"/>
      <c r="T23" s="1"/>
      <c r="U23" s="1"/>
      <c r="V23" s="1"/>
      <c r="W23" s="1"/>
      <c r="X23" s="1"/>
      <c r="Y23" s="1"/>
    </row>
    <row r="24" spans="1:25" s="86" customFormat="1" ht="26.25" customHeight="1" x14ac:dyDescent="0.2">
      <c r="A24" s="135" t="s">
        <v>54</v>
      </c>
      <c r="B24" s="161" t="s">
        <v>12</v>
      </c>
      <c r="C24" s="161"/>
      <c r="D24" s="114">
        <v>600</v>
      </c>
      <c r="E24" s="19">
        <f>H24</f>
        <v>545.5</v>
      </c>
      <c r="F24" s="22"/>
      <c r="G24" s="22"/>
      <c r="H24" s="82">
        <v>545.5</v>
      </c>
      <c r="I24" s="22"/>
      <c r="J24" s="82">
        <f>K24+L24+M24+N24</f>
        <v>544</v>
      </c>
      <c r="K24" s="22"/>
      <c r="L24" s="22"/>
      <c r="M24" s="82">
        <v>544</v>
      </c>
      <c r="N24" s="22"/>
      <c r="O24" s="82">
        <f>J24/E24*100</f>
        <v>99.725022914757105</v>
      </c>
      <c r="P24" s="100" t="s">
        <v>277</v>
      </c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25.5" hidden="1" customHeight="1" x14ac:dyDescent="0.2">
      <c r="A25" s="133" t="s">
        <v>54</v>
      </c>
      <c r="B25" s="161" t="s">
        <v>13</v>
      </c>
      <c r="C25" s="161"/>
      <c r="D25" s="24">
        <v>48</v>
      </c>
      <c r="E25" s="19">
        <f t="shared" ref="E25:E44" si="4">H25</f>
        <v>0</v>
      </c>
      <c r="F25" s="12"/>
      <c r="G25" s="12"/>
      <c r="H25" s="82">
        <v>0</v>
      </c>
      <c r="I25" s="12"/>
      <c r="J25" s="19">
        <f t="shared" ref="J25:J44" si="5">K25+L25+M25+N25</f>
        <v>0</v>
      </c>
      <c r="K25" s="12"/>
      <c r="L25" s="12"/>
      <c r="M25" s="82">
        <v>0</v>
      </c>
      <c r="N25" s="12"/>
      <c r="O25" s="82" t="e">
        <f t="shared" ref="O25:O44" si="6">J25/E25*100</f>
        <v>#DIV/0!</v>
      </c>
      <c r="P25" s="100" t="s">
        <v>166</v>
      </c>
      <c r="Q25" s="1"/>
      <c r="R25" s="1"/>
      <c r="S25" s="1"/>
      <c r="T25" s="1"/>
      <c r="U25" s="1"/>
      <c r="V25" s="1"/>
      <c r="W25" s="1"/>
      <c r="X25" s="1"/>
      <c r="Y25" s="1"/>
    </row>
    <row r="26" spans="1:25" ht="31.5" hidden="1" customHeight="1" x14ac:dyDescent="0.2">
      <c r="A26" s="133" t="s">
        <v>56</v>
      </c>
      <c r="B26" s="161" t="s">
        <v>137</v>
      </c>
      <c r="C26" s="161"/>
      <c r="D26" s="24">
        <v>0</v>
      </c>
      <c r="E26" s="19">
        <f t="shared" si="4"/>
        <v>0</v>
      </c>
      <c r="F26" s="18"/>
      <c r="G26" s="18"/>
      <c r="H26" s="82">
        <v>0</v>
      </c>
      <c r="I26" s="12"/>
      <c r="J26" s="19">
        <f t="shared" si="5"/>
        <v>0</v>
      </c>
      <c r="K26" s="12"/>
      <c r="L26" s="12"/>
      <c r="M26" s="82"/>
      <c r="N26" s="12"/>
      <c r="O26" s="82" t="e">
        <f t="shared" si="6"/>
        <v>#DIV/0!</v>
      </c>
      <c r="P26" s="100"/>
      <c r="Q26" s="1"/>
      <c r="R26" s="1"/>
      <c r="S26" s="1"/>
      <c r="T26" s="1"/>
      <c r="U26" s="1"/>
      <c r="V26" s="1"/>
      <c r="W26" s="1"/>
      <c r="X26" s="1"/>
      <c r="Y26" s="1"/>
    </row>
    <row r="27" spans="1:25" ht="23.25" customHeight="1" x14ac:dyDescent="0.2">
      <c r="A27" s="133" t="s">
        <v>57</v>
      </c>
      <c r="B27" s="161" t="s">
        <v>139</v>
      </c>
      <c r="C27" s="161"/>
      <c r="D27" s="110">
        <v>95</v>
      </c>
      <c r="E27" s="82">
        <f t="shared" si="4"/>
        <v>95</v>
      </c>
      <c r="F27" s="12"/>
      <c r="G27" s="12"/>
      <c r="H27" s="82">
        <v>95</v>
      </c>
      <c r="I27" s="12"/>
      <c r="J27" s="19">
        <f t="shared" si="5"/>
        <v>95</v>
      </c>
      <c r="K27" s="12"/>
      <c r="L27" s="12"/>
      <c r="M27" s="82">
        <v>95</v>
      </c>
      <c r="N27" s="12"/>
      <c r="O27" s="82">
        <f t="shared" si="6"/>
        <v>100</v>
      </c>
      <c r="P27" s="51" t="s">
        <v>163</v>
      </c>
      <c r="Q27" s="1"/>
      <c r="R27" s="1"/>
      <c r="S27" s="1"/>
      <c r="T27" s="1"/>
      <c r="U27" s="1"/>
      <c r="V27" s="1"/>
      <c r="W27" s="1"/>
      <c r="X27" s="1"/>
      <c r="Y27" s="1"/>
    </row>
    <row r="28" spans="1:25" ht="23.25" customHeight="1" x14ac:dyDescent="0.2">
      <c r="A28" s="133" t="s">
        <v>56</v>
      </c>
      <c r="B28" s="161" t="s">
        <v>171</v>
      </c>
      <c r="C28" s="161"/>
      <c r="D28" s="110">
        <v>700</v>
      </c>
      <c r="E28" s="82">
        <f t="shared" si="4"/>
        <v>172</v>
      </c>
      <c r="F28" s="12"/>
      <c r="G28" s="12"/>
      <c r="H28" s="82">
        <v>172</v>
      </c>
      <c r="I28" s="12"/>
      <c r="J28" s="19">
        <f>K28+L28+M28+N28</f>
        <v>172</v>
      </c>
      <c r="K28" s="12"/>
      <c r="L28" s="12"/>
      <c r="M28" s="82">
        <v>172</v>
      </c>
      <c r="N28" s="12"/>
      <c r="O28" s="82">
        <f t="shared" si="6"/>
        <v>100</v>
      </c>
      <c r="P28" s="100" t="s">
        <v>336</v>
      </c>
      <c r="Q28" s="1"/>
      <c r="R28" s="1"/>
      <c r="S28" s="1"/>
      <c r="T28" s="1"/>
      <c r="U28" s="1"/>
      <c r="V28" s="1"/>
      <c r="W28" s="1"/>
      <c r="X28" s="1"/>
      <c r="Y28" s="1"/>
    </row>
    <row r="29" spans="1:25" ht="42.75" hidden="1" customHeight="1" x14ac:dyDescent="0.2">
      <c r="A29" s="133"/>
      <c r="B29" s="158"/>
      <c r="C29" s="158"/>
      <c r="D29" s="24"/>
      <c r="E29" s="19"/>
      <c r="F29" s="12"/>
      <c r="G29" s="12"/>
      <c r="H29" s="82"/>
      <c r="I29" s="12"/>
      <c r="J29" s="19"/>
      <c r="K29" s="12"/>
      <c r="L29" s="12"/>
      <c r="M29" s="82"/>
      <c r="N29" s="12"/>
      <c r="O29" s="82"/>
      <c r="P29" s="55"/>
      <c r="Q29" s="1"/>
      <c r="R29" s="1"/>
      <c r="S29" s="1"/>
      <c r="T29" s="1"/>
      <c r="U29" s="1"/>
      <c r="V29" s="1"/>
      <c r="W29" s="1"/>
      <c r="X29" s="1"/>
      <c r="Y29" s="1"/>
    </row>
    <row r="30" spans="1:25" ht="23.25" customHeight="1" x14ac:dyDescent="0.2">
      <c r="A30" s="133" t="s">
        <v>58</v>
      </c>
      <c r="B30" s="161" t="s">
        <v>106</v>
      </c>
      <c r="C30" s="161"/>
      <c r="D30" s="38">
        <v>25</v>
      </c>
      <c r="E30" s="19">
        <f t="shared" si="4"/>
        <v>57.5</v>
      </c>
      <c r="F30" s="23"/>
      <c r="G30" s="23"/>
      <c r="H30" s="129">
        <v>57.5</v>
      </c>
      <c r="I30" s="12"/>
      <c r="J30" s="73">
        <f>M30</f>
        <v>57.3</v>
      </c>
      <c r="K30" s="23"/>
      <c r="L30" s="23"/>
      <c r="M30" s="129">
        <v>57.3</v>
      </c>
      <c r="N30" s="12"/>
      <c r="O30" s="82">
        <f t="shared" si="6"/>
        <v>99.65217391304347</v>
      </c>
      <c r="P30" s="51" t="s">
        <v>294</v>
      </c>
      <c r="Q30" s="1"/>
      <c r="R30" s="1"/>
      <c r="S30" s="1"/>
      <c r="T30" s="1"/>
      <c r="U30" s="1"/>
      <c r="V30" s="1"/>
      <c r="W30" s="1"/>
      <c r="X30" s="1"/>
      <c r="Y30" s="1"/>
    </row>
    <row r="31" spans="1:25" s="86" customFormat="1" ht="27" customHeight="1" x14ac:dyDescent="0.2">
      <c r="A31" s="135" t="s">
        <v>60</v>
      </c>
      <c r="B31" s="161" t="s">
        <v>138</v>
      </c>
      <c r="C31" s="161"/>
      <c r="D31" s="115">
        <v>680</v>
      </c>
      <c r="E31" s="82">
        <f t="shared" si="4"/>
        <v>1186.4000000000001</v>
      </c>
      <c r="F31" s="22"/>
      <c r="G31" s="22"/>
      <c r="H31" s="82">
        <v>1186.4000000000001</v>
      </c>
      <c r="I31" s="22"/>
      <c r="J31" s="82">
        <f t="shared" si="5"/>
        <v>1186.3</v>
      </c>
      <c r="K31" s="22"/>
      <c r="L31" s="22"/>
      <c r="M31" s="82">
        <v>1186.3</v>
      </c>
      <c r="N31" s="22"/>
      <c r="O31" s="82">
        <f t="shared" si="6"/>
        <v>99.991571139581907</v>
      </c>
      <c r="P31" s="112" t="s">
        <v>278</v>
      </c>
      <c r="Q31" s="85"/>
      <c r="R31" s="85"/>
      <c r="S31" s="85"/>
      <c r="T31" s="85"/>
      <c r="U31" s="85"/>
      <c r="V31" s="85"/>
      <c r="W31" s="85"/>
      <c r="X31" s="85"/>
      <c r="Y31" s="85"/>
    </row>
    <row r="32" spans="1:25" s="86" customFormat="1" ht="43.5" customHeight="1" x14ac:dyDescent="0.2">
      <c r="A32" s="135" t="s">
        <v>55</v>
      </c>
      <c r="B32" s="161" t="s">
        <v>49</v>
      </c>
      <c r="C32" s="161"/>
      <c r="D32" s="110">
        <v>300</v>
      </c>
      <c r="E32" s="19">
        <v>150</v>
      </c>
      <c r="F32" s="22"/>
      <c r="G32" s="22"/>
      <c r="H32" s="22">
        <v>150</v>
      </c>
      <c r="I32" s="22"/>
      <c r="J32" s="82">
        <f>M32</f>
        <v>150</v>
      </c>
      <c r="K32" s="22"/>
      <c r="L32" s="22"/>
      <c r="M32" s="82">
        <v>150</v>
      </c>
      <c r="N32" s="22"/>
      <c r="O32" s="82">
        <f t="shared" si="6"/>
        <v>100</v>
      </c>
      <c r="P32" s="51" t="s">
        <v>263</v>
      </c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48.75" hidden="1" customHeight="1" x14ac:dyDescent="0.2">
      <c r="A33" s="133" t="s">
        <v>59</v>
      </c>
      <c r="B33" s="161" t="s">
        <v>14</v>
      </c>
      <c r="C33" s="161"/>
      <c r="D33" s="24">
        <v>100</v>
      </c>
      <c r="E33" s="19">
        <f t="shared" si="4"/>
        <v>0</v>
      </c>
      <c r="F33" s="12"/>
      <c r="G33" s="12"/>
      <c r="H33" s="82">
        <v>0</v>
      </c>
      <c r="I33" s="12"/>
      <c r="J33" s="19">
        <f t="shared" si="5"/>
        <v>0</v>
      </c>
      <c r="K33" s="12"/>
      <c r="L33" s="12"/>
      <c r="M33" s="82">
        <v>0</v>
      </c>
      <c r="N33" s="12"/>
      <c r="O33" s="82" t="e">
        <f t="shared" si="6"/>
        <v>#DIV/0!</v>
      </c>
      <c r="P33" s="100"/>
      <c r="Q33" s="1"/>
      <c r="R33" s="1"/>
      <c r="S33" s="1"/>
      <c r="T33" s="1"/>
      <c r="U33" s="1"/>
      <c r="V33" s="1"/>
      <c r="W33" s="1"/>
      <c r="X33" s="1"/>
      <c r="Y33" s="1"/>
    </row>
    <row r="34" spans="1:25" ht="49.5" customHeight="1" x14ac:dyDescent="0.2">
      <c r="A34" s="133" t="s">
        <v>61</v>
      </c>
      <c r="B34" s="161" t="s">
        <v>230</v>
      </c>
      <c r="C34" s="161"/>
      <c r="D34" s="24">
        <v>279</v>
      </c>
      <c r="E34" s="19">
        <f t="shared" si="4"/>
        <v>334.7</v>
      </c>
      <c r="F34" s="12"/>
      <c r="G34" s="12"/>
      <c r="H34" s="82">
        <v>334.7</v>
      </c>
      <c r="I34" s="12"/>
      <c r="J34" s="19">
        <f t="shared" si="5"/>
        <v>334.7</v>
      </c>
      <c r="K34" s="18"/>
      <c r="L34" s="18"/>
      <c r="M34" s="82">
        <v>334.7</v>
      </c>
      <c r="N34" s="12"/>
      <c r="O34" s="82">
        <f t="shared" si="6"/>
        <v>100</v>
      </c>
      <c r="P34" s="51" t="s">
        <v>214</v>
      </c>
      <c r="Q34" s="1"/>
      <c r="R34" s="1"/>
      <c r="S34" s="1"/>
      <c r="T34" s="1"/>
      <c r="U34" s="1"/>
      <c r="V34" s="1"/>
      <c r="W34" s="1"/>
      <c r="X34" s="1"/>
      <c r="Y34" s="1"/>
    </row>
    <row r="35" spans="1:25" ht="27" customHeight="1" x14ac:dyDescent="0.2">
      <c r="A35" s="133" t="s">
        <v>61</v>
      </c>
      <c r="B35" s="161" t="s">
        <v>15</v>
      </c>
      <c r="C35" s="161"/>
      <c r="D35" s="24">
        <v>40</v>
      </c>
      <c r="E35" s="19">
        <f t="shared" si="4"/>
        <v>40</v>
      </c>
      <c r="F35" s="12"/>
      <c r="G35" s="12"/>
      <c r="H35" s="82">
        <v>40</v>
      </c>
      <c r="I35" s="12"/>
      <c r="J35" s="19">
        <f t="shared" si="5"/>
        <v>40</v>
      </c>
      <c r="K35" s="12"/>
      <c r="L35" s="12"/>
      <c r="M35" s="82">
        <v>40</v>
      </c>
      <c r="N35" s="12"/>
      <c r="O35" s="82">
        <f t="shared" si="6"/>
        <v>100</v>
      </c>
      <c r="P35" s="51" t="s">
        <v>154</v>
      </c>
      <c r="Q35" s="1"/>
      <c r="R35" s="1"/>
      <c r="S35" s="1"/>
      <c r="T35" s="1"/>
      <c r="U35" s="1"/>
      <c r="V35" s="1"/>
      <c r="W35" s="1"/>
      <c r="X35" s="1"/>
      <c r="Y35" s="1"/>
    </row>
    <row r="36" spans="1:25" ht="48" hidden="1" customHeight="1" x14ac:dyDescent="0.2">
      <c r="A36" s="133" t="s">
        <v>61</v>
      </c>
      <c r="B36" s="161" t="s">
        <v>174</v>
      </c>
      <c r="C36" s="161"/>
      <c r="D36" s="24">
        <v>252</v>
      </c>
      <c r="E36" s="19">
        <f t="shared" si="4"/>
        <v>0</v>
      </c>
      <c r="F36" s="12"/>
      <c r="G36" s="12"/>
      <c r="H36" s="82">
        <v>0</v>
      </c>
      <c r="I36" s="12"/>
      <c r="J36" s="19">
        <f t="shared" si="5"/>
        <v>0</v>
      </c>
      <c r="K36" s="12"/>
      <c r="L36" s="12"/>
      <c r="M36" s="82">
        <v>0</v>
      </c>
      <c r="N36" s="12"/>
      <c r="O36" s="82" t="e">
        <f t="shared" si="6"/>
        <v>#DIV/0!</v>
      </c>
      <c r="P36" s="100"/>
      <c r="Q36" s="1"/>
      <c r="R36" s="1"/>
      <c r="S36" s="1"/>
      <c r="T36" s="1"/>
      <c r="U36" s="1"/>
      <c r="V36" s="1"/>
      <c r="W36" s="1"/>
      <c r="X36" s="1"/>
      <c r="Y36" s="1"/>
    </row>
    <row r="37" spans="1:25" ht="46.5" customHeight="1" x14ac:dyDescent="0.2">
      <c r="A37" s="133" t="s">
        <v>61</v>
      </c>
      <c r="B37" s="161" t="s">
        <v>175</v>
      </c>
      <c r="C37" s="161"/>
      <c r="D37" s="24">
        <v>52</v>
      </c>
      <c r="E37" s="19">
        <f t="shared" si="4"/>
        <v>52</v>
      </c>
      <c r="F37" s="12"/>
      <c r="G37" s="12"/>
      <c r="H37" s="82">
        <v>52</v>
      </c>
      <c r="I37" s="12"/>
      <c r="J37" s="19">
        <f t="shared" si="5"/>
        <v>52</v>
      </c>
      <c r="K37" s="12"/>
      <c r="L37" s="12"/>
      <c r="M37" s="82">
        <v>52</v>
      </c>
      <c r="N37" s="12"/>
      <c r="O37" s="82">
        <f t="shared" si="6"/>
        <v>100</v>
      </c>
      <c r="P37" s="51" t="s">
        <v>213</v>
      </c>
      <c r="Q37" s="1"/>
      <c r="R37" s="1"/>
      <c r="S37" s="1"/>
      <c r="T37" s="1"/>
      <c r="U37" s="1"/>
      <c r="V37" s="1"/>
      <c r="W37" s="1"/>
      <c r="X37" s="1"/>
      <c r="Y37" s="1"/>
    </row>
    <row r="38" spans="1:25" ht="28.5" customHeight="1" x14ac:dyDescent="0.2">
      <c r="A38" s="133" t="s">
        <v>108</v>
      </c>
      <c r="B38" s="161" t="s">
        <v>107</v>
      </c>
      <c r="C38" s="161"/>
      <c r="D38" s="42">
        <v>1053.7</v>
      </c>
      <c r="E38" s="19">
        <f t="shared" si="4"/>
        <v>200</v>
      </c>
      <c r="F38" s="12"/>
      <c r="G38" s="18"/>
      <c r="H38" s="82">
        <v>200</v>
      </c>
      <c r="I38" s="12"/>
      <c r="J38" s="19">
        <f t="shared" si="5"/>
        <v>200</v>
      </c>
      <c r="K38" s="12"/>
      <c r="L38" s="18"/>
      <c r="M38" s="82">
        <v>200</v>
      </c>
      <c r="N38" s="12"/>
      <c r="O38" s="82">
        <f t="shared" si="6"/>
        <v>100</v>
      </c>
      <c r="P38" s="51" t="s">
        <v>212</v>
      </c>
      <c r="Q38" s="1"/>
      <c r="R38" s="1"/>
      <c r="S38" s="1"/>
      <c r="T38" s="1"/>
      <c r="U38" s="1"/>
      <c r="V38" s="1"/>
      <c r="W38" s="1"/>
      <c r="X38" s="1"/>
      <c r="Y38" s="1"/>
    </row>
    <row r="39" spans="1:25" ht="72.75" customHeight="1" x14ac:dyDescent="0.2">
      <c r="A39" s="133"/>
      <c r="B39" s="161" t="s">
        <v>172</v>
      </c>
      <c r="C39" s="161"/>
      <c r="D39" s="114"/>
      <c r="E39" s="82">
        <f t="shared" si="4"/>
        <v>269.60000000000002</v>
      </c>
      <c r="F39" s="12"/>
      <c r="G39" s="18"/>
      <c r="H39" s="82">
        <v>269.60000000000002</v>
      </c>
      <c r="I39" s="12"/>
      <c r="J39" s="19">
        <f t="shared" si="5"/>
        <v>269.60000000000002</v>
      </c>
      <c r="K39" s="12"/>
      <c r="L39" s="18"/>
      <c r="M39" s="82">
        <v>269.60000000000002</v>
      </c>
      <c r="N39" s="12"/>
      <c r="O39" s="82">
        <f t="shared" si="6"/>
        <v>100</v>
      </c>
      <c r="P39" s="100" t="s">
        <v>335</v>
      </c>
      <c r="Q39" s="1"/>
      <c r="R39" s="1"/>
      <c r="S39" s="1"/>
      <c r="T39" s="1"/>
      <c r="U39" s="1"/>
      <c r="V39" s="1"/>
      <c r="W39" s="1"/>
      <c r="X39" s="1"/>
      <c r="Y39" s="1"/>
    </row>
    <row r="40" spans="1:25" ht="34.5" customHeight="1" x14ac:dyDescent="0.2">
      <c r="A40" s="133"/>
      <c r="B40" s="161" t="s">
        <v>173</v>
      </c>
      <c r="C40" s="161"/>
      <c r="D40" s="42"/>
      <c r="E40" s="19">
        <f t="shared" si="4"/>
        <v>570.20000000000005</v>
      </c>
      <c r="F40" s="12"/>
      <c r="G40" s="18"/>
      <c r="H40" s="82">
        <v>570.20000000000005</v>
      </c>
      <c r="I40" s="12"/>
      <c r="J40" s="19">
        <f t="shared" si="5"/>
        <v>540.1</v>
      </c>
      <c r="K40" s="12"/>
      <c r="L40" s="18"/>
      <c r="M40" s="82">
        <v>540.1</v>
      </c>
      <c r="N40" s="12"/>
      <c r="O40" s="82">
        <f t="shared" si="6"/>
        <v>94.721150473518051</v>
      </c>
      <c r="P40" s="100" t="s">
        <v>260</v>
      </c>
      <c r="Q40" s="1"/>
      <c r="R40" s="1"/>
      <c r="S40" s="1"/>
      <c r="T40" s="1"/>
      <c r="U40" s="1"/>
      <c r="V40" s="1"/>
      <c r="W40" s="1"/>
      <c r="X40" s="1"/>
      <c r="Y40" s="1"/>
    </row>
    <row r="41" spans="1:25" ht="34.5" customHeight="1" x14ac:dyDescent="0.2">
      <c r="A41" s="133"/>
      <c r="B41" s="161" t="s">
        <v>226</v>
      </c>
      <c r="C41" s="161"/>
      <c r="D41" s="42"/>
      <c r="E41" s="19">
        <f t="shared" si="4"/>
        <v>19.600000000000001</v>
      </c>
      <c r="F41" s="12"/>
      <c r="G41" s="18"/>
      <c r="H41" s="82">
        <v>19.600000000000001</v>
      </c>
      <c r="I41" s="12"/>
      <c r="J41" s="19">
        <f t="shared" si="5"/>
        <v>19.600000000000001</v>
      </c>
      <c r="K41" s="12"/>
      <c r="L41" s="18"/>
      <c r="M41" s="82">
        <v>19.600000000000001</v>
      </c>
      <c r="N41" s="12"/>
      <c r="O41" s="82">
        <f t="shared" si="6"/>
        <v>100</v>
      </c>
      <c r="P41" s="100" t="s">
        <v>259</v>
      </c>
      <c r="Q41" s="1"/>
      <c r="R41" s="1"/>
      <c r="S41" s="1"/>
      <c r="T41" s="1"/>
      <c r="U41" s="1"/>
      <c r="V41" s="1"/>
      <c r="W41" s="1"/>
      <c r="X41" s="1"/>
      <c r="Y41" s="1"/>
    </row>
    <row r="42" spans="1:25" ht="93.75" customHeight="1" x14ac:dyDescent="0.2">
      <c r="A42" s="133"/>
      <c r="B42" s="158" t="s">
        <v>227</v>
      </c>
      <c r="C42" s="158"/>
      <c r="D42" s="42"/>
      <c r="E42" s="19">
        <f t="shared" si="4"/>
        <v>62.7</v>
      </c>
      <c r="F42" s="12"/>
      <c r="G42" s="18"/>
      <c r="H42" s="82">
        <v>62.7</v>
      </c>
      <c r="I42" s="12"/>
      <c r="J42" s="19">
        <f t="shared" si="5"/>
        <v>62.7</v>
      </c>
      <c r="K42" s="12"/>
      <c r="L42" s="18"/>
      <c r="M42" s="82">
        <v>62.7</v>
      </c>
      <c r="N42" s="12"/>
      <c r="O42" s="82">
        <f t="shared" si="6"/>
        <v>100</v>
      </c>
      <c r="P42" s="100" t="s">
        <v>262</v>
      </c>
      <c r="Q42" s="1"/>
      <c r="R42" s="1"/>
      <c r="S42" s="1"/>
      <c r="T42" s="1"/>
      <c r="U42" s="1"/>
      <c r="V42" s="1"/>
      <c r="W42" s="1"/>
      <c r="X42" s="1"/>
      <c r="Y42" s="1"/>
    </row>
    <row r="43" spans="1:25" ht="46.5" customHeight="1" x14ac:dyDescent="0.2">
      <c r="A43" s="133"/>
      <c r="B43" s="158" t="s">
        <v>228</v>
      </c>
      <c r="C43" s="158"/>
      <c r="D43" s="42"/>
      <c r="E43" s="19">
        <f t="shared" si="4"/>
        <v>42.1</v>
      </c>
      <c r="F43" s="12"/>
      <c r="G43" s="18"/>
      <c r="H43" s="82">
        <v>42.1</v>
      </c>
      <c r="I43" s="12"/>
      <c r="J43" s="19">
        <f t="shared" si="5"/>
        <v>42.1</v>
      </c>
      <c r="K43" s="12"/>
      <c r="L43" s="18"/>
      <c r="M43" s="82">
        <v>42.1</v>
      </c>
      <c r="N43" s="12"/>
      <c r="O43" s="82">
        <f t="shared" si="6"/>
        <v>100</v>
      </c>
      <c r="P43" s="100" t="s">
        <v>258</v>
      </c>
      <c r="Q43" s="1"/>
      <c r="R43" s="1"/>
      <c r="S43" s="1"/>
      <c r="T43" s="1"/>
      <c r="U43" s="1"/>
      <c r="V43" s="1"/>
      <c r="W43" s="1"/>
      <c r="X43" s="1"/>
      <c r="Y43" s="1"/>
    </row>
    <row r="44" spans="1:25" ht="72" customHeight="1" x14ac:dyDescent="0.2">
      <c r="A44" s="133"/>
      <c r="B44" s="158" t="s">
        <v>229</v>
      </c>
      <c r="C44" s="158"/>
      <c r="D44" s="42"/>
      <c r="E44" s="19">
        <f t="shared" si="4"/>
        <v>46</v>
      </c>
      <c r="F44" s="12"/>
      <c r="G44" s="18"/>
      <c r="H44" s="82">
        <v>46</v>
      </c>
      <c r="I44" s="12"/>
      <c r="J44" s="19">
        <f t="shared" si="5"/>
        <v>46</v>
      </c>
      <c r="K44" s="12"/>
      <c r="L44" s="18"/>
      <c r="M44" s="82">
        <v>46</v>
      </c>
      <c r="N44" s="12"/>
      <c r="O44" s="82">
        <f t="shared" si="6"/>
        <v>100</v>
      </c>
      <c r="P44" s="100" t="s">
        <v>261</v>
      </c>
      <c r="Q44" s="1"/>
      <c r="R44" s="1"/>
      <c r="S44" s="1"/>
      <c r="T44" s="1"/>
      <c r="U44" s="1"/>
      <c r="V44" s="1"/>
      <c r="W44" s="1"/>
      <c r="X44" s="1"/>
      <c r="Y44" s="1"/>
    </row>
    <row r="45" spans="1:25" ht="23.25" customHeight="1" x14ac:dyDescent="0.2">
      <c r="A45" s="168" t="s">
        <v>47</v>
      </c>
      <c r="B45" s="168"/>
      <c r="C45" s="168"/>
      <c r="D45" s="144">
        <f>SUM(D24:D38)</f>
        <v>4224.7</v>
      </c>
      <c r="E45" s="20">
        <f>SUM(E24:E44)</f>
        <v>3843.2999999999993</v>
      </c>
      <c r="F45" s="21">
        <f>SUM(F24:F37)</f>
        <v>0</v>
      </c>
      <c r="G45" s="20">
        <f>SUM(G24:G38)</f>
        <v>0</v>
      </c>
      <c r="H45" s="20">
        <f>SUM(H24:H44)</f>
        <v>3843.2999999999993</v>
      </c>
      <c r="I45" s="20">
        <f t="shared" ref="I45:N45" si="7">SUM(I24:I44)</f>
        <v>0</v>
      </c>
      <c r="J45" s="20">
        <f t="shared" si="7"/>
        <v>3811.3999999999992</v>
      </c>
      <c r="K45" s="20">
        <f t="shared" si="7"/>
        <v>0</v>
      </c>
      <c r="L45" s="20">
        <f t="shared" si="7"/>
        <v>0</v>
      </c>
      <c r="M45" s="20">
        <f t="shared" si="7"/>
        <v>3811.3999999999992</v>
      </c>
      <c r="N45" s="20">
        <f t="shared" si="7"/>
        <v>0</v>
      </c>
      <c r="O45" s="20">
        <f>J45/E45*100</f>
        <v>99.169984128223149</v>
      </c>
      <c r="P45" s="56"/>
      <c r="Q45" s="79"/>
      <c r="R45" s="1"/>
      <c r="S45" s="1"/>
      <c r="T45" s="1"/>
      <c r="U45" s="1"/>
      <c r="V45" s="1"/>
      <c r="W45" s="1"/>
      <c r="X45" s="1"/>
      <c r="Y45" s="1"/>
    </row>
    <row r="46" spans="1:25" ht="20.25" customHeight="1" x14ac:dyDescent="0.2">
      <c r="A46" s="167" t="s">
        <v>16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79"/>
      <c r="R46" s="1"/>
      <c r="S46" s="1"/>
      <c r="T46" s="1"/>
      <c r="U46" s="1"/>
      <c r="V46" s="1"/>
      <c r="W46" s="1"/>
      <c r="X46" s="1"/>
      <c r="Y46" s="1"/>
    </row>
    <row r="47" spans="1:25" ht="35.25" customHeight="1" x14ac:dyDescent="0.2">
      <c r="A47" s="133" t="s">
        <v>62</v>
      </c>
      <c r="B47" s="161" t="s">
        <v>133</v>
      </c>
      <c r="C47" s="161"/>
      <c r="D47" s="91">
        <v>1049.7</v>
      </c>
      <c r="E47" s="19">
        <f>H47</f>
        <v>652.9</v>
      </c>
      <c r="F47" s="12"/>
      <c r="G47" s="12"/>
      <c r="H47" s="18">
        <v>652.9</v>
      </c>
      <c r="I47" s="12"/>
      <c r="J47" s="19">
        <f>M47</f>
        <v>652.9</v>
      </c>
      <c r="K47" s="12"/>
      <c r="L47" s="12"/>
      <c r="M47" s="82">
        <v>652.9</v>
      </c>
      <c r="N47" s="12"/>
      <c r="O47" s="18">
        <f>J47/E47*100</f>
        <v>100</v>
      </c>
      <c r="P47" s="51" t="s">
        <v>293</v>
      </c>
      <c r="Q47" s="1"/>
      <c r="R47" s="1"/>
      <c r="S47" s="1"/>
      <c r="T47" s="1"/>
      <c r="U47" s="1"/>
      <c r="V47" s="1"/>
      <c r="W47" s="1"/>
      <c r="X47" s="1"/>
      <c r="Y47" s="1"/>
    </row>
    <row r="48" spans="1:25" ht="33" customHeight="1" x14ac:dyDescent="0.2">
      <c r="A48" s="133" t="s">
        <v>62</v>
      </c>
      <c r="B48" s="161" t="s">
        <v>17</v>
      </c>
      <c r="C48" s="161"/>
      <c r="D48" s="42">
        <v>419.5</v>
      </c>
      <c r="E48" s="19">
        <f>H48</f>
        <v>420</v>
      </c>
      <c r="F48" s="12"/>
      <c r="G48" s="12"/>
      <c r="H48" s="18">
        <v>420</v>
      </c>
      <c r="I48" s="12"/>
      <c r="J48" s="19">
        <f>M48</f>
        <v>415</v>
      </c>
      <c r="K48" s="18"/>
      <c r="L48" s="18"/>
      <c r="M48" s="82">
        <v>415</v>
      </c>
      <c r="N48" s="12"/>
      <c r="O48" s="18">
        <f t="shared" ref="O48:O50" si="8">J48/E48*100</f>
        <v>98.80952380952381</v>
      </c>
      <c r="P48" s="51" t="s">
        <v>164</v>
      </c>
      <c r="Q48" s="1"/>
      <c r="R48" s="1"/>
      <c r="S48" s="1"/>
      <c r="T48" s="1"/>
      <c r="U48" s="1"/>
      <c r="V48" s="1"/>
      <c r="W48" s="1"/>
      <c r="X48" s="1"/>
      <c r="Y48" s="1"/>
    </row>
    <row r="49" spans="1:25" ht="42.75" hidden="1" customHeight="1" x14ac:dyDescent="0.2">
      <c r="A49" s="133" t="s">
        <v>63</v>
      </c>
      <c r="B49" s="161" t="s">
        <v>18</v>
      </c>
      <c r="C49" s="161"/>
      <c r="D49" s="24">
        <v>100</v>
      </c>
      <c r="E49" s="19">
        <f>H49</f>
        <v>0</v>
      </c>
      <c r="F49" s="12"/>
      <c r="G49" s="12"/>
      <c r="H49" s="18">
        <v>0</v>
      </c>
      <c r="I49" s="12"/>
      <c r="J49" s="19">
        <f>M49</f>
        <v>0</v>
      </c>
      <c r="K49" s="18"/>
      <c r="L49" s="18"/>
      <c r="M49" s="82"/>
      <c r="N49" s="18"/>
      <c r="O49" s="18" t="e">
        <f t="shared" si="8"/>
        <v>#DIV/0!</v>
      </c>
      <c r="P49" s="100" t="s">
        <v>166</v>
      </c>
      <c r="Q49" s="1"/>
      <c r="R49" s="1"/>
      <c r="S49" s="1"/>
      <c r="T49" s="1"/>
      <c r="U49" s="1"/>
      <c r="V49" s="1"/>
      <c r="W49" s="1"/>
      <c r="X49" s="1"/>
      <c r="Y49" s="1"/>
    </row>
    <row r="50" spans="1:25" ht="54" customHeight="1" x14ac:dyDescent="0.2">
      <c r="A50" s="133" t="s">
        <v>62</v>
      </c>
      <c r="B50" s="161" t="s">
        <v>19</v>
      </c>
      <c r="C50" s="161"/>
      <c r="D50" s="24">
        <v>1030</v>
      </c>
      <c r="E50" s="19">
        <f>H50</f>
        <v>1030</v>
      </c>
      <c r="F50" s="12"/>
      <c r="G50" s="12"/>
      <c r="H50" s="18">
        <v>1030</v>
      </c>
      <c r="I50" s="12"/>
      <c r="J50" s="19">
        <f>M50</f>
        <v>1030</v>
      </c>
      <c r="K50" s="12"/>
      <c r="L50" s="12"/>
      <c r="M50" s="82">
        <v>1030</v>
      </c>
      <c r="N50" s="12"/>
      <c r="O50" s="18">
        <f t="shared" si="8"/>
        <v>100</v>
      </c>
      <c r="P50" s="100" t="s">
        <v>337</v>
      </c>
      <c r="Q50" s="1"/>
      <c r="R50" s="1"/>
      <c r="S50" s="1"/>
      <c r="T50" s="1"/>
      <c r="U50" s="1"/>
      <c r="V50" s="1"/>
      <c r="W50" s="1"/>
      <c r="X50" s="1"/>
      <c r="Y50" s="1"/>
    </row>
    <row r="51" spans="1:25" ht="67.5" hidden="1" customHeight="1" x14ac:dyDescent="0.2">
      <c r="A51" s="133"/>
      <c r="B51" s="161" t="s">
        <v>176</v>
      </c>
      <c r="C51" s="161"/>
      <c r="D51" s="24"/>
      <c r="E51" s="19">
        <f>H51</f>
        <v>0</v>
      </c>
      <c r="F51" s="12"/>
      <c r="G51" s="12"/>
      <c r="H51" s="18">
        <v>0</v>
      </c>
      <c r="I51" s="12"/>
      <c r="J51" s="19"/>
      <c r="K51" s="12"/>
      <c r="L51" s="12"/>
      <c r="M51" s="82"/>
      <c r="N51" s="12"/>
      <c r="O51" s="18"/>
      <c r="P51" s="100" t="s">
        <v>166</v>
      </c>
      <c r="Q51" s="1"/>
      <c r="R51" s="1"/>
      <c r="S51" s="1"/>
      <c r="T51" s="1"/>
      <c r="U51" s="1"/>
      <c r="V51" s="1"/>
      <c r="W51" s="1"/>
      <c r="X51" s="1"/>
      <c r="Y51" s="1"/>
    </row>
    <row r="52" spans="1:25" ht="20.25" customHeight="1" x14ac:dyDescent="0.2">
      <c r="A52" s="164" t="s">
        <v>47</v>
      </c>
      <c r="B52" s="164"/>
      <c r="C52" s="164"/>
      <c r="D52" s="144">
        <f>SUM(D47:D50)</f>
        <v>2599.1999999999998</v>
      </c>
      <c r="E52" s="20">
        <f>SUM(E47:E51)</f>
        <v>2102.9</v>
      </c>
      <c r="F52" s="21">
        <f t="shared" ref="F52:N52" si="9">SUM(F47:F50)</f>
        <v>0</v>
      </c>
      <c r="G52" s="21">
        <f t="shared" si="9"/>
        <v>0</v>
      </c>
      <c r="H52" s="20">
        <f>SUM(H47:H51)</f>
        <v>2102.9</v>
      </c>
      <c r="I52" s="21">
        <f t="shared" si="9"/>
        <v>0</v>
      </c>
      <c r="J52" s="20">
        <f>SUM(J47:J51)</f>
        <v>2097.9</v>
      </c>
      <c r="K52" s="20">
        <f t="shared" ref="K52:M52" si="10">SUM(K47:K51)</f>
        <v>0</v>
      </c>
      <c r="L52" s="20">
        <f t="shared" si="10"/>
        <v>0</v>
      </c>
      <c r="M52" s="20">
        <f t="shared" si="10"/>
        <v>2097.9</v>
      </c>
      <c r="N52" s="21">
        <f t="shared" si="9"/>
        <v>0</v>
      </c>
      <c r="O52" s="20">
        <f>J52/E52*100</f>
        <v>99.762233106662222</v>
      </c>
      <c r="P52" s="52"/>
      <c r="Q52" s="79"/>
      <c r="R52" s="1"/>
      <c r="S52" s="1"/>
      <c r="T52" s="1"/>
      <c r="U52" s="1"/>
      <c r="V52" s="1"/>
      <c r="W52" s="1"/>
      <c r="X52" s="1"/>
      <c r="Y52" s="1"/>
    </row>
    <row r="53" spans="1:25" ht="68.25" customHeight="1" x14ac:dyDescent="0.2">
      <c r="A53" s="172" t="s">
        <v>270</v>
      </c>
      <c r="B53" s="172"/>
      <c r="C53" s="172"/>
      <c r="D53" s="116"/>
      <c r="E53" s="25">
        <f>E56+E60</f>
        <v>296.8</v>
      </c>
      <c r="F53" s="26">
        <v>0</v>
      </c>
      <c r="G53" s="26">
        <v>0</v>
      </c>
      <c r="H53" s="25">
        <f>H56+H60</f>
        <v>296.8</v>
      </c>
      <c r="I53" s="26">
        <v>0</v>
      </c>
      <c r="J53" s="25">
        <f>J56+J60</f>
        <v>296.8</v>
      </c>
      <c r="K53" s="25">
        <f>-K56+K60</f>
        <v>0</v>
      </c>
      <c r="L53" s="25">
        <f>L56+L60</f>
        <v>0</v>
      </c>
      <c r="M53" s="25">
        <f>M56+M60</f>
        <v>296.8</v>
      </c>
      <c r="N53" s="26">
        <f>N56+N60</f>
        <v>0</v>
      </c>
      <c r="O53" s="25">
        <f>J53/E53*100</f>
        <v>100</v>
      </c>
      <c r="P53" s="57"/>
      <c r="Q53" s="79"/>
      <c r="R53" s="1"/>
      <c r="S53" s="1"/>
      <c r="T53" s="1"/>
      <c r="U53" s="1"/>
      <c r="V53" s="1"/>
      <c r="W53" s="1"/>
      <c r="X53" s="1"/>
      <c r="Y53" s="1"/>
    </row>
    <row r="54" spans="1:25" ht="20.25" hidden="1" customHeight="1" x14ac:dyDescent="0.2">
      <c r="A54" s="173" t="s">
        <v>44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"/>
      <c r="R54" s="1"/>
      <c r="S54" s="1"/>
      <c r="T54" s="1"/>
      <c r="U54" s="1"/>
      <c r="V54" s="1"/>
      <c r="W54" s="1"/>
      <c r="X54" s="1"/>
      <c r="Y54" s="1"/>
    </row>
    <row r="55" spans="1:25" ht="39.75" hidden="1" customHeight="1" x14ac:dyDescent="0.2">
      <c r="A55" s="133" t="s">
        <v>77</v>
      </c>
      <c r="B55" s="174" t="s">
        <v>158</v>
      </c>
      <c r="C55" s="174"/>
      <c r="D55" s="24">
        <v>50</v>
      </c>
      <c r="E55" s="18">
        <f>F55+G55+H55+I55</f>
        <v>0</v>
      </c>
      <c r="F55" s="18"/>
      <c r="G55" s="18"/>
      <c r="H55" s="18">
        <v>0</v>
      </c>
      <c r="I55" s="18"/>
      <c r="J55" s="19">
        <f>K55+L55+M55+N55</f>
        <v>0</v>
      </c>
      <c r="K55" s="18"/>
      <c r="L55" s="18"/>
      <c r="M55" s="18"/>
      <c r="N55" s="18"/>
      <c r="O55" s="18" t="e">
        <f>J55/E55*100</f>
        <v>#DIV/0!</v>
      </c>
      <c r="P55" s="54" t="s">
        <v>167</v>
      </c>
      <c r="Q55" s="1"/>
      <c r="R55" s="1"/>
      <c r="S55" s="1"/>
      <c r="T55" s="1"/>
      <c r="U55" s="1"/>
      <c r="V55" s="1"/>
      <c r="W55" s="1"/>
      <c r="X55" s="1"/>
      <c r="Y55" s="1"/>
    </row>
    <row r="56" spans="1:25" ht="20.25" hidden="1" customHeight="1" x14ac:dyDescent="0.2">
      <c r="A56" s="175" t="s">
        <v>47</v>
      </c>
      <c r="B56" s="175"/>
      <c r="C56" s="175"/>
      <c r="D56" s="117">
        <f t="shared" ref="D56:N56" si="11">SUM(D55:D55)</f>
        <v>50</v>
      </c>
      <c r="E56" s="25">
        <f t="shared" si="11"/>
        <v>0</v>
      </c>
      <c r="F56" s="25">
        <f t="shared" si="11"/>
        <v>0</v>
      </c>
      <c r="G56" s="25">
        <f t="shared" si="11"/>
        <v>0</v>
      </c>
      <c r="H56" s="25">
        <f t="shared" si="11"/>
        <v>0</v>
      </c>
      <c r="I56" s="25">
        <f t="shared" si="11"/>
        <v>0</v>
      </c>
      <c r="J56" s="25">
        <f t="shared" si="11"/>
        <v>0</v>
      </c>
      <c r="K56" s="25">
        <f t="shared" si="11"/>
        <v>0</v>
      </c>
      <c r="L56" s="25">
        <f t="shared" si="11"/>
        <v>0</v>
      </c>
      <c r="M56" s="25">
        <f t="shared" si="11"/>
        <v>0</v>
      </c>
      <c r="N56" s="25">
        <f t="shared" si="11"/>
        <v>0</v>
      </c>
      <c r="O56" s="25" t="e">
        <f>J56/E56*100</f>
        <v>#DIV/0!</v>
      </c>
      <c r="P56" s="57"/>
      <c r="Q56" s="1"/>
      <c r="R56" s="1"/>
      <c r="S56" s="1"/>
      <c r="T56" s="1"/>
      <c r="U56" s="1"/>
      <c r="V56" s="1"/>
      <c r="W56" s="1"/>
      <c r="X56" s="1"/>
      <c r="Y56" s="1"/>
    </row>
    <row r="57" spans="1:25" ht="20.25" customHeight="1" x14ac:dyDescent="0.2">
      <c r="A57" s="176" t="s">
        <v>45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"/>
      <c r="R57" s="1"/>
      <c r="S57" s="1"/>
      <c r="T57" s="1"/>
      <c r="U57" s="1"/>
      <c r="V57" s="1"/>
      <c r="W57" s="1"/>
      <c r="X57" s="1"/>
      <c r="Y57" s="1"/>
    </row>
    <row r="58" spans="1:25" ht="27.75" customHeight="1" x14ac:dyDescent="0.2">
      <c r="A58" s="133" t="s">
        <v>96</v>
      </c>
      <c r="B58" s="169" t="s">
        <v>177</v>
      </c>
      <c r="C58" s="169"/>
      <c r="D58" s="24">
        <v>75</v>
      </c>
      <c r="E58" s="18">
        <f>F58+G58+H58+I58</f>
        <v>296.8</v>
      </c>
      <c r="F58" s="18"/>
      <c r="G58" s="18"/>
      <c r="H58" s="18">
        <v>296.8</v>
      </c>
      <c r="I58" s="12"/>
      <c r="J58" s="19">
        <f>K58+L58+M58+N58</f>
        <v>296.8</v>
      </c>
      <c r="K58" s="12"/>
      <c r="L58" s="12"/>
      <c r="M58" s="18">
        <v>296.8</v>
      </c>
      <c r="N58" s="12"/>
      <c r="O58" s="12">
        <f>J58/E58*100</f>
        <v>100</v>
      </c>
      <c r="P58" s="55" t="s">
        <v>264</v>
      </c>
      <c r="Q58" s="1"/>
      <c r="R58" s="1"/>
      <c r="S58" s="1"/>
      <c r="T58" s="1"/>
      <c r="U58" s="1"/>
      <c r="V58" s="1"/>
      <c r="W58" s="1"/>
      <c r="X58" s="1"/>
      <c r="Y58" s="1"/>
    </row>
    <row r="59" spans="1:25" ht="75.75" hidden="1" customHeight="1" x14ac:dyDescent="0.2">
      <c r="A59" s="133" t="s">
        <v>95</v>
      </c>
      <c r="B59" s="169" t="s">
        <v>140</v>
      </c>
      <c r="C59" s="169"/>
      <c r="D59" s="24">
        <v>75</v>
      </c>
      <c r="E59" s="18">
        <f>F59+G59+H59</f>
        <v>0</v>
      </c>
      <c r="F59" s="18"/>
      <c r="G59" s="18"/>
      <c r="H59" s="18">
        <v>0</v>
      </c>
      <c r="I59" s="12"/>
      <c r="J59" s="19">
        <f>K59+L59+M59+N59</f>
        <v>0</v>
      </c>
      <c r="K59" s="12"/>
      <c r="L59" s="12"/>
      <c r="M59" s="18">
        <v>0</v>
      </c>
      <c r="N59" s="12"/>
      <c r="O59" s="12" t="e">
        <f>J59/E59*100</f>
        <v>#DIV/0!</v>
      </c>
      <c r="P59" s="54"/>
      <c r="Q59" s="1"/>
      <c r="R59" s="79"/>
      <c r="S59" s="1"/>
      <c r="T59" s="1"/>
      <c r="U59" s="1"/>
      <c r="V59" s="1"/>
      <c r="W59" s="1"/>
      <c r="X59" s="1"/>
      <c r="Y59" s="1"/>
    </row>
    <row r="60" spans="1:25" ht="20.25" customHeight="1" x14ac:dyDescent="0.2">
      <c r="A60" s="170" t="s">
        <v>47</v>
      </c>
      <c r="B60" s="170"/>
      <c r="C60" s="170"/>
      <c r="D60" s="117">
        <f>SUM(D58:D59)</f>
        <v>150</v>
      </c>
      <c r="E60" s="25">
        <f>SUM(E58:E59)</f>
        <v>296.8</v>
      </c>
      <c r="F60" s="25">
        <f>SUM(F58:F59)</f>
        <v>0</v>
      </c>
      <c r="G60" s="25">
        <f>SUM(G58:G59)</f>
        <v>0</v>
      </c>
      <c r="H60" s="25">
        <f>E60</f>
        <v>296.8</v>
      </c>
      <c r="I60" s="25">
        <f>SUM(I58:I59)</f>
        <v>0</v>
      </c>
      <c r="J60" s="25">
        <f>J58+J59</f>
        <v>296.8</v>
      </c>
      <c r="K60" s="25">
        <f>SUM(K58:K59)</f>
        <v>0</v>
      </c>
      <c r="L60" s="25">
        <f>SUM(L58:L59)</f>
        <v>0</v>
      </c>
      <c r="M60" s="25">
        <f>SUM(M58:M59)</f>
        <v>296.8</v>
      </c>
      <c r="N60" s="25">
        <f>SUM(N59)</f>
        <v>0</v>
      </c>
      <c r="O60" s="25">
        <f>J60/E60*100</f>
        <v>100</v>
      </c>
      <c r="P60" s="58"/>
      <c r="Q60" s="1"/>
      <c r="R60" s="1"/>
      <c r="S60" s="1"/>
      <c r="T60" s="1"/>
      <c r="U60" s="1"/>
      <c r="V60" s="1"/>
      <c r="W60" s="1"/>
      <c r="X60" s="1"/>
      <c r="Y60" s="1"/>
    </row>
    <row r="61" spans="1:25" ht="56.25" customHeight="1" x14ac:dyDescent="0.2">
      <c r="A61" s="171" t="s">
        <v>109</v>
      </c>
      <c r="B61" s="171"/>
      <c r="C61" s="171"/>
      <c r="D61" s="118"/>
      <c r="E61" s="27">
        <f>SUM(E62:E72)</f>
        <v>30365.999999999996</v>
      </c>
      <c r="F61" s="27">
        <f t="shared" ref="F61:H61" si="12">SUM(F62:F72)</f>
        <v>0</v>
      </c>
      <c r="G61" s="27">
        <f t="shared" si="12"/>
        <v>14105.7</v>
      </c>
      <c r="H61" s="27">
        <f t="shared" si="12"/>
        <v>16260.3</v>
      </c>
      <c r="I61" s="27">
        <f>SUM(I62:I66)</f>
        <v>0</v>
      </c>
      <c r="J61" s="28">
        <f>SUM(J62:J72)</f>
        <v>27728</v>
      </c>
      <c r="K61" s="28">
        <f t="shared" ref="K61" si="13">SUM(K62:K72)</f>
        <v>0</v>
      </c>
      <c r="L61" s="28">
        <f>SUM(L62:L72)</f>
        <v>9265.5999999999985</v>
      </c>
      <c r="M61" s="28">
        <f>SUM(M62:M72)</f>
        <v>18462.400000000001</v>
      </c>
      <c r="N61" s="27">
        <f>SUM(N62:N66)</f>
        <v>0</v>
      </c>
      <c r="O61" s="28">
        <f>J61/E61*100</f>
        <v>91.312652308502933</v>
      </c>
      <c r="P61" s="59"/>
      <c r="Q61" s="1"/>
      <c r="R61" s="1"/>
      <c r="S61" s="1"/>
      <c r="T61" s="1"/>
      <c r="U61" s="1"/>
      <c r="V61" s="1"/>
      <c r="W61" s="1"/>
      <c r="X61" s="1"/>
      <c r="Y61" s="1"/>
    </row>
    <row r="62" spans="1:25" ht="38.25" customHeight="1" x14ac:dyDescent="0.2">
      <c r="A62" s="133" t="s">
        <v>75</v>
      </c>
      <c r="B62" s="161" t="s">
        <v>42</v>
      </c>
      <c r="C62" s="161"/>
      <c r="D62" s="42">
        <v>9915.7999999999993</v>
      </c>
      <c r="E62" s="17">
        <f>H62</f>
        <v>14046.6</v>
      </c>
      <c r="F62" s="17"/>
      <c r="G62" s="17"/>
      <c r="H62" s="17">
        <v>14046.6</v>
      </c>
      <c r="I62" s="12"/>
      <c r="J62" s="19">
        <f>SUM(L62:M62)</f>
        <v>12065</v>
      </c>
      <c r="K62" s="12"/>
      <c r="L62" s="22"/>
      <c r="M62" s="129">
        <v>12065</v>
      </c>
      <c r="N62" s="12"/>
      <c r="O62" s="82">
        <f t="shared" ref="O62:O70" si="14">J62/E62*100</f>
        <v>85.892671536172443</v>
      </c>
      <c r="P62" s="51" t="s">
        <v>265</v>
      </c>
      <c r="Q62" s="1"/>
      <c r="R62" s="1"/>
      <c r="S62" s="1"/>
      <c r="T62" s="1"/>
      <c r="U62" s="1"/>
      <c r="V62" s="1"/>
      <c r="W62" s="1"/>
      <c r="X62" s="1"/>
      <c r="Y62" s="1"/>
    </row>
    <row r="63" spans="1:25" s="86" customFormat="1" ht="52.5" customHeight="1" x14ac:dyDescent="0.2">
      <c r="A63" s="135" t="s">
        <v>76</v>
      </c>
      <c r="B63" s="162" t="s">
        <v>43</v>
      </c>
      <c r="C63" s="162"/>
      <c r="D63" s="114">
        <v>923.5</v>
      </c>
      <c r="E63" s="17">
        <f>H63</f>
        <v>92.9</v>
      </c>
      <c r="F63" s="19"/>
      <c r="G63" s="19"/>
      <c r="H63" s="19">
        <v>92.9</v>
      </c>
      <c r="I63" s="22"/>
      <c r="J63" s="82">
        <f>SUM(L63:M63)</f>
        <v>92.9</v>
      </c>
      <c r="K63" s="22"/>
      <c r="L63" s="22"/>
      <c r="M63" s="82">
        <v>92.9</v>
      </c>
      <c r="N63" s="22"/>
      <c r="O63" s="82">
        <f t="shared" si="14"/>
        <v>100</v>
      </c>
      <c r="P63" s="67" t="s">
        <v>310</v>
      </c>
      <c r="Q63" s="85"/>
      <c r="R63" s="85"/>
      <c r="S63" s="85"/>
      <c r="T63" s="85"/>
      <c r="U63" s="85"/>
      <c r="V63" s="85"/>
      <c r="W63" s="85"/>
      <c r="X63" s="85"/>
      <c r="Y63" s="85"/>
    </row>
    <row r="64" spans="1:25" s="86" customFormat="1" ht="33" hidden="1" customHeight="1" x14ac:dyDescent="0.2">
      <c r="A64" s="135"/>
      <c r="B64" s="162" t="s">
        <v>159</v>
      </c>
      <c r="C64" s="162"/>
      <c r="D64" s="114"/>
      <c r="E64" s="17">
        <f>H64</f>
        <v>0</v>
      </c>
      <c r="F64" s="19"/>
      <c r="G64" s="19"/>
      <c r="H64" s="19">
        <v>0</v>
      </c>
      <c r="I64" s="22"/>
      <c r="J64" s="82"/>
      <c r="K64" s="22"/>
      <c r="L64" s="22"/>
      <c r="M64" s="82">
        <v>0</v>
      </c>
      <c r="N64" s="22"/>
      <c r="O64" s="82"/>
      <c r="P64" s="67" t="s">
        <v>216</v>
      </c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60" customHeight="1" x14ac:dyDescent="0.2">
      <c r="A65" s="142" t="s">
        <v>111</v>
      </c>
      <c r="B65" s="161" t="s">
        <v>178</v>
      </c>
      <c r="C65" s="161"/>
      <c r="D65" s="42" t="s">
        <v>84</v>
      </c>
      <c r="E65" s="19">
        <f>G65+H65</f>
        <v>13262.3</v>
      </c>
      <c r="F65" s="19"/>
      <c r="G65" s="19">
        <v>11969</v>
      </c>
      <c r="H65" s="19">
        <v>1293.3</v>
      </c>
      <c r="I65" s="12"/>
      <c r="J65" s="19">
        <f t="shared" ref="J65:J72" si="15">SUM(L65:M65)</f>
        <v>12606</v>
      </c>
      <c r="K65" s="12"/>
      <c r="L65" s="82">
        <v>7128.9</v>
      </c>
      <c r="M65" s="129">
        <v>5477.1</v>
      </c>
      <c r="N65" s="119"/>
      <c r="O65" s="82">
        <f t="shared" si="14"/>
        <v>95.051386260301769</v>
      </c>
      <c r="P65" s="54" t="s">
        <v>279</v>
      </c>
      <c r="Q65" s="1"/>
      <c r="R65" s="1"/>
      <c r="S65" s="1"/>
      <c r="T65" s="1"/>
      <c r="U65" s="1"/>
      <c r="V65" s="1"/>
      <c r="W65" s="1"/>
      <c r="X65" s="1"/>
      <c r="Y65" s="1"/>
    </row>
    <row r="66" spans="1:25" ht="37.5" customHeight="1" x14ac:dyDescent="0.2">
      <c r="A66" s="132"/>
      <c r="B66" s="161" t="s">
        <v>231</v>
      </c>
      <c r="C66" s="161"/>
      <c r="D66" s="42"/>
      <c r="E66" s="19">
        <f t="shared" ref="E66:E72" si="16">G66+H66</f>
        <v>342.7</v>
      </c>
      <c r="F66" s="19"/>
      <c r="G66" s="19"/>
      <c r="H66" s="19">
        <v>342.7</v>
      </c>
      <c r="I66" s="12"/>
      <c r="J66" s="19">
        <f t="shared" si="15"/>
        <v>342.7</v>
      </c>
      <c r="K66" s="12"/>
      <c r="L66" s="82"/>
      <c r="M66" s="129">
        <v>342.7</v>
      </c>
      <c r="N66" s="12"/>
      <c r="O66" s="82">
        <f t="shared" si="14"/>
        <v>100</v>
      </c>
      <c r="P66" s="67" t="s">
        <v>329</v>
      </c>
      <c r="Q66" s="1"/>
      <c r="R66" s="1"/>
      <c r="S66" s="1"/>
      <c r="T66" s="1"/>
      <c r="U66" s="1"/>
      <c r="V66" s="1"/>
      <c r="W66" s="1"/>
      <c r="X66" s="1"/>
      <c r="Y66" s="1"/>
    </row>
    <row r="67" spans="1:25" ht="19.5" customHeight="1" x14ac:dyDescent="0.2">
      <c r="A67" s="132"/>
      <c r="B67" s="161" t="s">
        <v>181</v>
      </c>
      <c r="C67" s="161"/>
      <c r="D67" s="42"/>
      <c r="E67" s="19">
        <f t="shared" si="16"/>
        <v>204.5</v>
      </c>
      <c r="F67" s="19"/>
      <c r="G67" s="19"/>
      <c r="H67" s="19">
        <v>204.5</v>
      </c>
      <c r="I67" s="12"/>
      <c r="J67" s="19">
        <f t="shared" si="15"/>
        <v>204.4</v>
      </c>
      <c r="K67" s="12"/>
      <c r="L67" s="82"/>
      <c r="M67" s="129">
        <v>204.4</v>
      </c>
      <c r="N67" s="12"/>
      <c r="O67" s="82">
        <f t="shared" si="14"/>
        <v>99.951100244498775</v>
      </c>
      <c r="P67" s="67" t="s">
        <v>296</v>
      </c>
      <c r="Q67" s="1"/>
      <c r="R67" s="1"/>
      <c r="S67" s="1"/>
      <c r="T67" s="1"/>
      <c r="U67" s="1"/>
      <c r="V67" s="1"/>
      <c r="W67" s="1"/>
      <c r="X67" s="1"/>
      <c r="Y67" s="1"/>
    </row>
    <row r="68" spans="1:25" ht="21" customHeight="1" x14ac:dyDescent="0.2">
      <c r="A68" s="132"/>
      <c r="B68" s="161" t="s">
        <v>110</v>
      </c>
      <c r="C68" s="161"/>
      <c r="D68" s="42"/>
      <c r="E68" s="19">
        <f t="shared" si="16"/>
        <v>4.0999999999999996</v>
      </c>
      <c r="F68" s="19"/>
      <c r="G68" s="19"/>
      <c r="H68" s="19">
        <v>4.0999999999999996</v>
      </c>
      <c r="I68" s="12"/>
      <c r="J68" s="19">
        <f t="shared" si="15"/>
        <v>4.0999999999999996</v>
      </c>
      <c r="K68" s="12"/>
      <c r="L68" s="82"/>
      <c r="M68" s="129">
        <v>4.0999999999999996</v>
      </c>
      <c r="N68" s="12"/>
      <c r="O68" s="82">
        <f t="shared" si="14"/>
        <v>100</v>
      </c>
      <c r="P68" s="67"/>
      <c r="Q68" s="1"/>
      <c r="R68" s="1"/>
      <c r="S68" s="1"/>
      <c r="T68" s="1"/>
      <c r="U68" s="1"/>
      <c r="V68" s="1"/>
      <c r="W68" s="1"/>
      <c r="X68" s="1"/>
      <c r="Y68" s="1"/>
    </row>
    <row r="69" spans="1:25" ht="56.25" customHeight="1" x14ac:dyDescent="0.2">
      <c r="A69" s="87"/>
      <c r="B69" s="162" t="s">
        <v>179</v>
      </c>
      <c r="C69" s="162"/>
      <c r="D69" s="24"/>
      <c r="E69" s="19">
        <f t="shared" si="16"/>
        <v>2374.1</v>
      </c>
      <c r="F69" s="88"/>
      <c r="G69" s="36">
        <v>2136.6999999999998</v>
      </c>
      <c r="H69" s="90">
        <v>237.4</v>
      </c>
      <c r="I69" s="12"/>
      <c r="J69" s="19">
        <f t="shared" si="15"/>
        <v>2374.1</v>
      </c>
      <c r="K69" s="12"/>
      <c r="L69" s="22">
        <v>2136.6999999999998</v>
      </c>
      <c r="M69" s="82">
        <v>237.4</v>
      </c>
      <c r="N69" s="12"/>
      <c r="O69" s="82">
        <f t="shared" si="14"/>
        <v>100</v>
      </c>
      <c r="P69" s="54" t="s">
        <v>267</v>
      </c>
      <c r="Q69" s="1"/>
      <c r="R69" s="1"/>
      <c r="S69" s="1"/>
      <c r="T69" s="1"/>
      <c r="U69" s="1"/>
      <c r="V69" s="1"/>
      <c r="W69" s="1"/>
      <c r="X69" s="1"/>
      <c r="Y69" s="1"/>
    </row>
    <row r="70" spans="1:25" ht="18" customHeight="1" x14ac:dyDescent="0.2">
      <c r="A70" s="87"/>
      <c r="B70" s="162" t="s">
        <v>110</v>
      </c>
      <c r="C70" s="162"/>
      <c r="D70" s="24"/>
      <c r="E70" s="19">
        <f t="shared" si="16"/>
        <v>38.799999999999997</v>
      </c>
      <c r="F70" s="88"/>
      <c r="G70" s="36"/>
      <c r="H70" s="90">
        <v>38.799999999999997</v>
      </c>
      <c r="I70" s="12"/>
      <c r="J70" s="19">
        <f t="shared" si="15"/>
        <v>38.799999999999997</v>
      </c>
      <c r="K70" s="12"/>
      <c r="L70" s="22"/>
      <c r="M70" s="82">
        <v>38.799999999999997</v>
      </c>
      <c r="N70" s="12"/>
      <c r="O70" s="82">
        <f t="shared" si="14"/>
        <v>100</v>
      </c>
      <c r="P70" s="67" t="s">
        <v>266</v>
      </c>
      <c r="Q70" s="1"/>
      <c r="R70" s="1"/>
      <c r="S70" s="1"/>
      <c r="T70" s="1"/>
      <c r="U70" s="1"/>
      <c r="V70" s="1"/>
      <c r="W70" s="1"/>
      <c r="X70" s="1"/>
      <c r="Y70" s="1"/>
    </row>
    <row r="71" spans="1:25" ht="21" hidden="1" customHeight="1" x14ac:dyDescent="0.2">
      <c r="A71" s="87"/>
      <c r="B71" s="162" t="s">
        <v>180</v>
      </c>
      <c r="C71" s="162"/>
      <c r="D71" s="24"/>
      <c r="E71" s="19">
        <f t="shared" si="16"/>
        <v>0</v>
      </c>
      <c r="F71" s="88"/>
      <c r="G71" s="36"/>
      <c r="H71" s="90">
        <v>0</v>
      </c>
      <c r="I71" s="12"/>
      <c r="J71" s="19">
        <f t="shared" si="15"/>
        <v>0</v>
      </c>
      <c r="K71" s="12"/>
      <c r="L71" s="12"/>
      <c r="M71" s="18">
        <v>0</v>
      </c>
      <c r="N71" s="12"/>
      <c r="O71" s="82"/>
      <c r="P71" s="67"/>
      <c r="Q71" s="1"/>
      <c r="R71" s="1"/>
      <c r="S71" s="1"/>
      <c r="T71" s="1"/>
      <c r="U71" s="1"/>
      <c r="V71" s="1"/>
      <c r="W71" s="1"/>
      <c r="X71" s="1"/>
      <c r="Y71" s="1"/>
    </row>
    <row r="72" spans="1:25" ht="11.25" hidden="1" customHeight="1" x14ac:dyDescent="0.2">
      <c r="A72" s="87"/>
      <c r="B72" s="162" t="s">
        <v>110</v>
      </c>
      <c r="C72" s="162"/>
      <c r="D72" s="24"/>
      <c r="E72" s="19">
        <f t="shared" si="16"/>
        <v>0</v>
      </c>
      <c r="F72" s="88"/>
      <c r="G72" s="36"/>
      <c r="H72" s="90">
        <v>0</v>
      </c>
      <c r="I72" s="12"/>
      <c r="J72" s="19">
        <f t="shared" si="15"/>
        <v>0</v>
      </c>
      <c r="K72" s="12"/>
      <c r="L72" s="12"/>
      <c r="M72" s="18">
        <v>0</v>
      </c>
      <c r="N72" s="12"/>
      <c r="O72" s="82"/>
      <c r="P72" s="67"/>
      <c r="Q72" s="1"/>
      <c r="R72" s="1"/>
      <c r="S72" s="1"/>
      <c r="T72" s="1"/>
      <c r="U72" s="1"/>
      <c r="V72" s="1"/>
      <c r="W72" s="1"/>
      <c r="X72" s="1"/>
      <c r="Y72" s="1"/>
    </row>
    <row r="73" spans="1:25" ht="66" customHeight="1" x14ac:dyDescent="0.2">
      <c r="A73" s="177" t="s">
        <v>112</v>
      </c>
      <c r="B73" s="177"/>
      <c r="C73" s="177"/>
      <c r="D73" s="137"/>
      <c r="E73" s="29">
        <f t="shared" ref="E73:G73" si="17">E77+E81+E84+E90+E93+E96</f>
        <v>4553</v>
      </c>
      <c r="F73" s="29">
        <f t="shared" si="17"/>
        <v>0</v>
      </c>
      <c r="G73" s="29">
        <f t="shared" si="17"/>
        <v>0</v>
      </c>
      <c r="H73" s="29">
        <f>H77+H81+H84+H90+H93+H96</f>
        <v>4553</v>
      </c>
      <c r="I73" s="30">
        <f>SUM(I77+I81+I90)</f>
        <v>0</v>
      </c>
      <c r="J73" s="29">
        <f>J77+J81+J84+J90+J93</f>
        <v>4524.3999999999996</v>
      </c>
      <c r="K73" s="29">
        <f>K77+K81+K84+K90</f>
        <v>0</v>
      </c>
      <c r="L73" s="29">
        <f>L77+L81+L84+L90</f>
        <v>0</v>
      </c>
      <c r="M73" s="29">
        <f>M77+M81+M84+M90</f>
        <v>4524.3999999999996</v>
      </c>
      <c r="N73" s="30">
        <f>N77+N81+N90</f>
        <v>0</v>
      </c>
      <c r="O73" s="29">
        <f>J73/E73*100</f>
        <v>99.371842741049861</v>
      </c>
      <c r="P73" s="60"/>
      <c r="Q73" s="79"/>
      <c r="R73" s="1"/>
      <c r="S73" s="1"/>
      <c r="T73" s="1"/>
      <c r="U73" s="1"/>
      <c r="V73" s="1"/>
      <c r="W73" s="1"/>
      <c r="X73" s="1"/>
      <c r="Y73" s="1"/>
    </row>
    <row r="74" spans="1:25" ht="18.75" customHeight="1" x14ac:dyDescent="0.2">
      <c r="A74" s="167" t="s">
        <v>27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"/>
      <c r="R74" s="1"/>
      <c r="S74" s="1"/>
      <c r="T74" s="1"/>
      <c r="U74" s="1"/>
      <c r="V74" s="1"/>
      <c r="W74" s="1"/>
      <c r="X74" s="1"/>
      <c r="Y74" s="1"/>
    </row>
    <row r="75" spans="1:25" ht="81" customHeight="1" x14ac:dyDescent="0.2">
      <c r="A75" s="132" t="s">
        <v>66</v>
      </c>
      <c r="B75" s="178" t="s">
        <v>113</v>
      </c>
      <c r="C75" s="178"/>
      <c r="D75" s="38">
        <v>500</v>
      </c>
      <c r="E75" s="19">
        <f>H75</f>
        <v>107.8</v>
      </c>
      <c r="F75" s="19"/>
      <c r="G75" s="19">
        <v>0</v>
      </c>
      <c r="H75" s="18">
        <v>107.8</v>
      </c>
      <c r="I75" s="18"/>
      <c r="J75" s="19">
        <f>K75+L75+M75+N75</f>
        <v>107.7</v>
      </c>
      <c r="K75" s="18"/>
      <c r="L75" s="18"/>
      <c r="M75" s="18">
        <v>107.7</v>
      </c>
      <c r="N75" s="18"/>
      <c r="O75" s="18">
        <f>J75/E75*100</f>
        <v>99.907235621521338</v>
      </c>
      <c r="P75" s="51" t="s">
        <v>338</v>
      </c>
      <c r="Q75" s="1"/>
      <c r="R75" s="1"/>
      <c r="S75" s="1"/>
      <c r="T75" s="1"/>
      <c r="U75" s="1"/>
      <c r="V75" s="1"/>
      <c r="W75" s="1"/>
      <c r="X75" s="1"/>
      <c r="Y75" s="1"/>
    </row>
    <row r="76" spans="1:25" ht="37.5" hidden="1" customHeight="1" x14ac:dyDescent="0.2">
      <c r="A76" s="132" t="s">
        <v>115</v>
      </c>
      <c r="B76" s="178" t="s">
        <v>114</v>
      </c>
      <c r="C76" s="178"/>
      <c r="D76" s="91" t="s">
        <v>85</v>
      </c>
      <c r="E76" s="19">
        <f>H76</f>
        <v>0</v>
      </c>
      <c r="F76" s="19"/>
      <c r="G76" s="19"/>
      <c r="H76" s="18">
        <v>0</v>
      </c>
      <c r="I76" s="18"/>
      <c r="J76" s="19">
        <f>K76+L76+M76+N76</f>
        <v>0</v>
      </c>
      <c r="K76" s="18"/>
      <c r="L76" s="19"/>
      <c r="M76" s="19">
        <v>0</v>
      </c>
      <c r="N76" s="18"/>
      <c r="O76" s="18" t="e">
        <f>J76/E76*100</f>
        <v>#DIV/0!</v>
      </c>
      <c r="P76" s="54" t="s">
        <v>166</v>
      </c>
      <c r="Q76" s="1"/>
      <c r="R76" s="1"/>
      <c r="S76" s="1"/>
      <c r="T76" s="1"/>
      <c r="U76" s="1"/>
      <c r="V76" s="1"/>
      <c r="W76" s="1"/>
      <c r="X76" s="1"/>
      <c r="Y76" s="1"/>
    </row>
    <row r="77" spans="1:25" ht="20.25" customHeight="1" x14ac:dyDescent="0.2">
      <c r="A77" s="180" t="s">
        <v>47</v>
      </c>
      <c r="B77" s="180"/>
      <c r="C77" s="180"/>
      <c r="D77" s="120"/>
      <c r="E77" s="29">
        <f t="shared" ref="E77:N77" si="18">SUM(E75:E76)</f>
        <v>107.8</v>
      </c>
      <c r="F77" s="29">
        <f t="shared" si="18"/>
        <v>0</v>
      </c>
      <c r="G77" s="29">
        <f t="shared" si="18"/>
        <v>0</v>
      </c>
      <c r="H77" s="29">
        <f t="shared" si="18"/>
        <v>107.8</v>
      </c>
      <c r="I77" s="29">
        <f t="shared" si="18"/>
        <v>0</v>
      </c>
      <c r="J77" s="29">
        <f t="shared" si="18"/>
        <v>107.7</v>
      </c>
      <c r="K77" s="30">
        <f t="shared" si="18"/>
        <v>0</v>
      </c>
      <c r="L77" s="29">
        <f t="shared" si="18"/>
        <v>0</v>
      </c>
      <c r="M77" s="29">
        <f t="shared" si="18"/>
        <v>107.7</v>
      </c>
      <c r="N77" s="30">
        <f t="shared" si="18"/>
        <v>0</v>
      </c>
      <c r="O77" s="29">
        <f>J77/E77*100</f>
        <v>99.907235621521338</v>
      </c>
      <c r="P77" s="6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hidden="1" customHeight="1" x14ac:dyDescent="0.2">
      <c r="A78" s="167" t="s">
        <v>28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"/>
      <c r="R78" s="1"/>
      <c r="S78" s="1"/>
      <c r="T78" s="1"/>
      <c r="U78" s="1"/>
      <c r="V78" s="1"/>
      <c r="W78" s="1"/>
      <c r="X78" s="1"/>
      <c r="Y78" s="1"/>
    </row>
    <row r="79" spans="1:25" ht="44.25" hidden="1" customHeight="1" x14ac:dyDescent="0.2">
      <c r="A79" s="132" t="s">
        <v>67</v>
      </c>
      <c r="B79" s="178" t="s">
        <v>29</v>
      </c>
      <c r="C79" s="178"/>
      <c r="D79" s="42" t="s">
        <v>86</v>
      </c>
      <c r="E79" s="19">
        <f>G79+H79</f>
        <v>0</v>
      </c>
      <c r="F79" s="12"/>
      <c r="G79" s="18">
        <v>0</v>
      </c>
      <c r="H79" s="18">
        <v>0</v>
      </c>
      <c r="I79" s="12"/>
      <c r="J79" s="19">
        <f>SUM(K79:M79)</f>
        <v>0</v>
      </c>
      <c r="K79" s="17"/>
      <c r="L79" s="19"/>
      <c r="M79" s="19"/>
      <c r="N79" s="12"/>
      <c r="O79" s="12" t="e">
        <f>J79/E79</f>
        <v>#DIV/0!</v>
      </c>
      <c r="P79" s="54"/>
      <c r="Q79" s="1"/>
      <c r="R79" s="1"/>
      <c r="S79" s="1"/>
      <c r="T79" s="1"/>
      <c r="U79" s="1"/>
      <c r="V79" s="1"/>
      <c r="W79" s="1"/>
      <c r="X79" s="1"/>
      <c r="Y79" s="1"/>
    </row>
    <row r="80" spans="1:25" ht="60" hidden="1" customHeight="1" x14ac:dyDescent="0.2">
      <c r="A80" s="132" t="s">
        <v>81</v>
      </c>
      <c r="B80" s="169" t="s">
        <v>98</v>
      </c>
      <c r="C80" s="169"/>
      <c r="D80" s="42" t="s">
        <v>87</v>
      </c>
      <c r="E80" s="19">
        <f>G80+H80+F80</f>
        <v>0</v>
      </c>
      <c r="F80" s="12"/>
      <c r="G80" s="18">
        <v>0</v>
      </c>
      <c r="H80" s="18">
        <v>0</v>
      </c>
      <c r="I80" s="12"/>
      <c r="J80" s="19">
        <v>0</v>
      </c>
      <c r="K80" s="12"/>
      <c r="L80" s="19"/>
      <c r="M80" s="19"/>
      <c r="N80" s="12"/>
      <c r="O80" s="12" t="e">
        <f>J80/E80</f>
        <v>#DIV/0!</v>
      </c>
      <c r="P80" s="54"/>
      <c r="Q80" s="1"/>
      <c r="R80" s="1"/>
      <c r="S80" s="1"/>
      <c r="T80" s="1"/>
      <c r="U80" s="1"/>
      <c r="V80" s="1"/>
      <c r="W80" s="1"/>
      <c r="X80" s="1"/>
      <c r="Y80" s="1"/>
    </row>
    <row r="81" spans="1:25" ht="20.25" hidden="1" customHeight="1" x14ac:dyDescent="0.2">
      <c r="A81" s="180" t="s">
        <v>47</v>
      </c>
      <c r="B81" s="180"/>
      <c r="C81" s="180"/>
      <c r="D81" s="120"/>
      <c r="E81" s="29">
        <f>SUM(E79:E80)</f>
        <v>0</v>
      </c>
      <c r="F81" s="29"/>
      <c r="G81" s="29">
        <f>SUM(G79:G80)</f>
        <v>0</v>
      </c>
      <c r="H81" s="29">
        <f>SUM(H79:H80)</f>
        <v>0</v>
      </c>
      <c r="I81" s="29">
        <f>SUM(I79:I79)</f>
        <v>0</v>
      </c>
      <c r="J81" s="29">
        <f>SUM(J79:J80)</f>
        <v>0</v>
      </c>
      <c r="K81" s="30">
        <f>SUM(K79:K80)</f>
        <v>0</v>
      </c>
      <c r="L81" s="29">
        <f>SUM(L79:L80)</f>
        <v>0</v>
      </c>
      <c r="M81" s="29">
        <f>SUM(M79:M80)</f>
        <v>0</v>
      </c>
      <c r="N81" s="29">
        <f>SUM(N79:N79)</f>
        <v>0</v>
      </c>
      <c r="O81" s="29"/>
      <c r="P81" s="61"/>
      <c r="Q81" s="1"/>
      <c r="R81" s="1"/>
      <c r="S81" s="1"/>
      <c r="T81" s="1"/>
      <c r="U81" s="1"/>
      <c r="V81" s="1"/>
      <c r="W81" s="1"/>
      <c r="X81" s="1"/>
      <c r="Y81" s="1"/>
    </row>
    <row r="82" spans="1:25" ht="17.25" hidden="1" customHeight="1" x14ac:dyDescent="0.2">
      <c r="A82" s="167" t="s">
        <v>30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"/>
      <c r="R82" s="1"/>
      <c r="S82" s="1"/>
      <c r="T82" s="1"/>
      <c r="U82" s="1"/>
      <c r="V82" s="1"/>
      <c r="W82" s="1"/>
      <c r="X82" s="1"/>
      <c r="Y82" s="1"/>
    </row>
    <row r="83" spans="1:25" ht="58.5" hidden="1" customHeight="1" x14ac:dyDescent="0.2">
      <c r="A83" s="132" t="s">
        <v>68</v>
      </c>
      <c r="B83" s="169" t="s">
        <v>32</v>
      </c>
      <c r="C83" s="169"/>
      <c r="D83" s="42" t="s">
        <v>88</v>
      </c>
      <c r="E83" s="19">
        <f>F83+G83+H83+I83</f>
        <v>0</v>
      </c>
      <c r="F83" s="12"/>
      <c r="G83" s="12"/>
      <c r="H83" s="12">
        <v>0</v>
      </c>
      <c r="I83" s="12"/>
      <c r="J83" s="18">
        <f>L83+M83</f>
        <v>0</v>
      </c>
      <c r="K83" s="12"/>
      <c r="L83" s="12"/>
      <c r="M83" s="12"/>
      <c r="N83" s="12"/>
      <c r="O83" s="12" t="e">
        <f>J83/E83*100</f>
        <v>#DIV/0!</v>
      </c>
      <c r="P83" s="179"/>
      <c r="Q83" s="1"/>
      <c r="R83" s="1"/>
      <c r="S83" s="1"/>
      <c r="T83" s="1"/>
      <c r="U83" s="1"/>
      <c r="V83" s="1"/>
      <c r="W83" s="1"/>
      <c r="X83" s="1"/>
      <c r="Y83" s="1"/>
    </row>
    <row r="84" spans="1:25" ht="17.25" hidden="1" customHeight="1" x14ac:dyDescent="0.2">
      <c r="A84" s="180" t="s">
        <v>47</v>
      </c>
      <c r="B84" s="180"/>
      <c r="C84" s="180"/>
      <c r="D84" s="120"/>
      <c r="E84" s="31">
        <f t="shared" ref="E84:N84" si="19">E83</f>
        <v>0</v>
      </c>
      <c r="F84" s="31">
        <f t="shared" si="19"/>
        <v>0</v>
      </c>
      <c r="G84" s="137">
        <f t="shared" si="19"/>
        <v>0</v>
      </c>
      <c r="H84" s="137">
        <f t="shared" si="19"/>
        <v>0</v>
      </c>
      <c r="I84" s="31">
        <f t="shared" si="19"/>
        <v>0</v>
      </c>
      <c r="J84" s="31">
        <f t="shared" si="19"/>
        <v>0</v>
      </c>
      <c r="K84" s="31">
        <f t="shared" si="19"/>
        <v>0</v>
      </c>
      <c r="L84" s="31">
        <f t="shared" si="19"/>
        <v>0</v>
      </c>
      <c r="M84" s="31">
        <f t="shared" si="19"/>
        <v>0</v>
      </c>
      <c r="N84" s="31">
        <f t="shared" si="19"/>
        <v>0</v>
      </c>
      <c r="O84" s="31" t="e">
        <f>J84/E84*100</f>
        <v>#DIV/0!</v>
      </c>
      <c r="P84" s="179"/>
      <c r="Q84" s="1"/>
      <c r="R84" s="1"/>
      <c r="S84" s="1"/>
      <c r="T84" s="1"/>
      <c r="U84" s="1"/>
      <c r="V84" s="1"/>
      <c r="W84" s="1"/>
      <c r="X84" s="1"/>
      <c r="Y84" s="1"/>
    </row>
    <row r="85" spans="1:25" ht="17.25" customHeight="1" x14ac:dyDescent="0.2">
      <c r="A85" s="181" t="s">
        <v>116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"/>
      <c r="R85" s="1"/>
      <c r="S85" s="1"/>
      <c r="T85" s="1"/>
      <c r="U85" s="1"/>
      <c r="V85" s="1"/>
      <c r="W85" s="1"/>
      <c r="X85" s="1"/>
      <c r="Y85" s="1"/>
    </row>
    <row r="86" spans="1:25" ht="48" hidden="1" customHeight="1" x14ac:dyDescent="0.2">
      <c r="A86" s="132"/>
      <c r="B86" s="161" t="s">
        <v>141</v>
      </c>
      <c r="C86" s="161"/>
      <c r="D86" s="24">
        <v>213</v>
      </c>
      <c r="E86" s="19">
        <f>H86</f>
        <v>0</v>
      </c>
      <c r="F86" s="18"/>
      <c r="G86" s="18"/>
      <c r="H86" s="18">
        <v>0</v>
      </c>
      <c r="I86" s="18"/>
      <c r="J86" s="19">
        <f>M86</f>
        <v>0</v>
      </c>
      <c r="K86" s="18"/>
      <c r="L86" s="18"/>
      <c r="M86" s="18"/>
      <c r="N86" s="18"/>
      <c r="O86" s="18"/>
      <c r="P86" s="54" t="s">
        <v>166</v>
      </c>
      <c r="Q86" s="1"/>
      <c r="R86" s="1"/>
      <c r="S86" s="1"/>
      <c r="T86" s="1"/>
      <c r="U86" s="1"/>
      <c r="V86" s="1"/>
      <c r="W86" s="1"/>
      <c r="X86" s="1"/>
      <c r="Y86" s="1"/>
    </row>
    <row r="87" spans="1:25" ht="46.5" customHeight="1" x14ac:dyDescent="0.2">
      <c r="A87" s="132"/>
      <c r="B87" s="161" t="s">
        <v>142</v>
      </c>
      <c r="C87" s="161"/>
      <c r="D87" s="24"/>
      <c r="E87" s="19">
        <f>H87</f>
        <v>286.7</v>
      </c>
      <c r="F87" s="18"/>
      <c r="G87" s="18"/>
      <c r="H87" s="18">
        <v>286.7</v>
      </c>
      <c r="I87" s="18"/>
      <c r="J87" s="19">
        <f>M87</f>
        <v>275.89999999999998</v>
      </c>
      <c r="K87" s="18"/>
      <c r="L87" s="18"/>
      <c r="M87" s="82">
        <v>275.89999999999998</v>
      </c>
      <c r="N87" s="18"/>
      <c r="O87" s="18">
        <f t="shared" ref="O87:O89" si="20">J87/E87*100</f>
        <v>96.232996163236834</v>
      </c>
      <c r="P87" s="51" t="s">
        <v>292</v>
      </c>
      <c r="Q87" s="1"/>
      <c r="R87" s="1"/>
      <c r="S87" s="1"/>
      <c r="T87" s="1"/>
      <c r="U87" s="1"/>
      <c r="V87" s="1"/>
      <c r="W87" s="1"/>
      <c r="X87" s="1"/>
      <c r="Y87" s="1"/>
    </row>
    <row r="88" spans="1:25" ht="46.5" customHeight="1" x14ac:dyDescent="0.2">
      <c r="A88" s="132"/>
      <c r="B88" s="183" t="s">
        <v>298</v>
      </c>
      <c r="C88" s="184"/>
      <c r="D88" s="24"/>
      <c r="E88" s="19">
        <f>H88</f>
        <v>1488.5</v>
      </c>
      <c r="F88" s="18"/>
      <c r="G88" s="18"/>
      <c r="H88" s="18">
        <v>1488.5</v>
      </c>
      <c r="I88" s="18"/>
      <c r="J88" s="19">
        <f>M88</f>
        <v>1498.6</v>
      </c>
      <c r="K88" s="18"/>
      <c r="L88" s="18"/>
      <c r="M88" s="82">
        <v>1498.6</v>
      </c>
      <c r="N88" s="18"/>
      <c r="O88" s="18">
        <f t="shared" si="20"/>
        <v>100.67853543836077</v>
      </c>
      <c r="P88" s="51" t="s">
        <v>330</v>
      </c>
      <c r="Q88" s="1"/>
      <c r="R88" s="1"/>
      <c r="S88" s="1"/>
      <c r="T88" s="1"/>
      <c r="U88" s="1"/>
      <c r="V88" s="1"/>
      <c r="W88" s="1"/>
      <c r="X88" s="1"/>
      <c r="Y88" s="1"/>
    </row>
    <row r="89" spans="1:25" ht="25.5" customHeight="1" x14ac:dyDescent="0.2">
      <c r="A89" s="132" t="s">
        <v>69</v>
      </c>
      <c r="B89" s="161" t="s">
        <v>31</v>
      </c>
      <c r="C89" s="161"/>
      <c r="D89" s="24">
        <v>2308</v>
      </c>
      <c r="E89" s="19">
        <f>H89</f>
        <v>2670</v>
      </c>
      <c r="F89" s="18"/>
      <c r="G89" s="18"/>
      <c r="H89" s="18">
        <v>2670</v>
      </c>
      <c r="I89" s="18"/>
      <c r="J89" s="19">
        <f>M89</f>
        <v>2642.2</v>
      </c>
      <c r="K89" s="18"/>
      <c r="L89" s="18"/>
      <c r="M89" s="82">
        <v>2642.2</v>
      </c>
      <c r="N89" s="18"/>
      <c r="O89" s="18">
        <f t="shared" si="20"/>
        <v>98.958801498127329</v>
      </c>
      <c r="P89" s="51" t="s">
        <v>305</v>
      </c>
      <c r="Q89" s="1"/>
      <c r="R89" s="1"/>
      <c r="S89" s="1"/>
      <c r="T89" s="1"/>
      <c r="U89" s="1"/>
      <c r="V89" s="1"/>
      <c r="W89" s="1"/>
      <c r="X89" s="1"/>
      <c r="Y89" s="1"/>
    </row>
    <row r="90" spans="1:25" ht="20.25" customHeight="1" x14ac:dyDescent="0.2">
      <c r="A90" s="180" t="s">
        <v>47</v>
      </c>
      <c r="B90" s="180"/>
      <c r="C90" s="180"/>
      <c r="D90" s="120"/>
      <c r="E90" s="29">
        <f t="shared" ref="E90:N90" si="21">SUM(E86:E89)</f>
        <v>4445.2</v>
      </c>
      <c r="F90" s="29">
        <f t="shared" si="21"/>
        <v>0</v>
      </c>
      <c r="G90" s="29">
        <f t="shared" si="21"/>
        <v>0</v>
      </c>
      <c r="H90" s="29">
        <f t="shared" si="21"/>
        <v>4445.2</v>
      </c>
      <c r="I90" s="29">
        <f t="shared" si="21"/>
        <v>0</v>
      </c>
      <c r="J90" s="29">
        <f t="shared" si="21"/>
        <v>4416.7</v>
      </c>
      <c r="K90" s="29">
        <f t="shared" si="21"/>
        <v>0</v>
      </c>
      <c r="L90" s="29">
        <f t="shared" si="21"/>
        <v>0</v>
      </c>
      <c r="M90" s="29">
        <f t="shared" si="21"/>
        <v>4416.7</v>
      </c>
      <c r="N90" s="29">
        <f t="shared" si="21"/>
        <v>0</v>
      </c>
      <c r="O90" s="29">
        <f>J90/E90*100</f>
        <v>99.358858993971026</v>
      </c>
      <c r="P90" s="61"/>
      <c r="Q90" s="1"/>
      <c r="R90" s="1"/>
      <c r="S90" s="1"/>
      <c r="T90" s="1"/>
      <c r="U90" s="1"/>
      <c r="V90" s="1"/>
      <c r="W90" s="1"/>
      <c r="X90" s="1"/>
      <c r="Y90" s="1"/>
    </row>
    <row r="91" spans="1:25" ht="27" hidden="1" customHeight="1" x14ac:dyDescent="0.2">
      <c r="A91" s="181" t="s">
        <v>117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"/>
      <c r="R91" s="1"/>
      <c r="S91" s="1"/>
      <c r="T91" s="1"/>
      <c r="U91" s="1"/>
      <c r="V91" s="1"/>
      <c r="W91" s="1"/>
      <c r="X91" s="1"/>
      <c r="Y91" s="1"/>
    </row>
    <row r="92" spans="1:25" ht="25.5" hidden="1" customHeight="1" x14ac:dyDescent="0.2">
      <c r="A92" s="108"/>
      <c r="B92" s="178" t="s">
        <v>182</v>
      </c>
      <c r="C92" s="178"/>
      <c r="D92" s="121"/>
      <c r="E92" s="19">
        <f>H92</f>
        <v>0</v>
      </c>
      <c r="F92" s="76"/>
      <c r="G92" s="76"/>
      <c r="H92" s="19">
        <v>0</v>
      </c>
      <c r="I92" s="76"/>
      <c r="J92" s="19">
        <v>0</v>
      </c>
      <c r="K92" s="19"/>
      <c r="L92" s="19"/>
      <c r="M92" s="19">
        <v>0</v>
      </c>
      <c r="N92" s="76"/>
      <c r="O92" s="19" t="e">
        <f>J92/E92*100</f>
        <v>#DIV/0!</v>
      </c>
      <c r="P92" s="54" t="s">
        <v>166</v>
      </c>
      <c r="Q92" s="1"/>
      <c r="R92" s="1"/>
      <c r="S92" s="1"/>
      <c r="T92" s="1"/>
      <c r="U92" s="1"/>
      <c r="V92" s="1"/>
      <c r="W92" s="1"/>
      <c r="X92" s="1"/>
      <c r="Y92" s="1"/>
    </row>
    <row r="93" spans="1:25" ht="19.5" hidden="1" customHeight="1" x14ac:dyDescent="0.2">
      <c r="A93" s="180" t="s">
        <v>47</v>
      </c>
      <c r="B93" s="180"/>
      <c r="C93" s="180"/>
      <c r="D93" s="120"/>
      <c r="E93" s="29">
        <f t="shared" ref="E93:N93" si="22">SUM(E91:E92)</f>
        <v>0</v>
      </c>
      <c r="F93" s="29">
        <f t="shared" si="22"/>
        <v>0</v>
      </c>
      <c r="G93" s="29">
        <f t="shared" si="22"/>
        <v>0</v>
      </c>
      <c r="H93" s="29">
        <f t="shared" si="22"/>
        <v>0</v>
      </c>
      <c r="I93" s="29">
        <f t="shared" si="22"/>
        <v>0</v>
      </c>
      <c r="J93" s="29">
        <f t="shared" si="22"/>
        <v>0</v>
      </c>
      <c r="K93" s="29">
        <f t="shared" si="22"/>
        <v>0</v>
      </c>
      <c r="L93" s="29">
        <f t="shared" si="22"/>
        <v>0</v>
      </c>
      <c r="M93" s="29">
        <f t="shared" si="22"/>
        <v>0</v>
      </c>
      <c r="N93" s="29">
        <f t="shared" si="22"/>
        <v>0</v>
      </c>
      <c r="O93" s="29">
        <v>0</v>
      </c>
      <c r="P93" s="61"/>
      <c r="Q93" s="1"/>
      <c r="R93" s="1"/>
      <c r="S93" s="1"/>
      <c r="T93" s="1"/>
      <c r="U93" s="1"/>
      <c r="V93" s="1"/>
      <c r="W93" s="1"/>
      <c r="X93" s="1"/>
      <c r="Y93" s="1"/>
    </row>
    <row r="94" spans="1:25" ht="19.5" hidden="1" customHeight="1" x14ac:dyDescent="0.2">
      <c r="A94" s="181" t="s">
        <v>143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"/>
      <c r="R94" s="1"/>
      <c r="S94" s="1"/>
      <c r="T94" s="1"/>
      <c r="U94" s="1"/>
      <c r="V94" s="1"/>
      <c r="W94" s="1"/>
      <c r="X94" s="1"/>
      <c r="Y94" s="1"/>
    </row>
    <row r="95" spans="1:25" ht="46.5" hidden="1" customHeight="1" x14ac:dyDescent="0.2">
      <c r="A95" s="108"/>
      <c r="B95" s="178" t="s">
        <v>144</v>
      </c>
      <c r="C95" s="178"/>
      <c r="D95" s="121"/>
      <c r="E95" s="19">
        <f>H95</f>
        <v>0</v>
      </c>
      <c r="F95" s="76"/>
      <c r="G95" s="76"/>
      <c r="H95" s="19">
        <v>0</v>
      </c>
      <c r="I95" s="76"/>
      <c r="J95" s="19">
        <v>0</v>
      </c>
      <c r="K95" s="19"/>
      <c r="L95" s="19"/>
      <c r="M95" s="19">
        <v>0</v>
      </c>
      <c r="N95" s="76"/>
      <c r="O95" s="76"/>
      <c r="P95" s="54"/>
      <c r="Q95" s="1"/>
      <c r="R95" s="1"/>
      <c r="S95" s="1"/>
      <c r="T95" s="1"/>
      <c r="U95" s="1"/>
      <c r="V95" s="1"/>
      <c r="W95" s="1"/>
      <c r="X95" s="1"/>
      <c r="Y95" s="1"/>
    </row>
    <row r="96" spans="1:25" ht="19.5" hidden="1" customHeight="1" x14ac:dyDescent="0.2">
      <c r="A96" s="180" t="s">
        <v>47</v>
      </c>
      <c r="B96" s="180"/>
      <c r="C96" s="180"/>
      <c r="D96" s="120"/>
      <c r="E96" s="29">
        <f t="shared" ref="E96:N96" si="23">SUM(E94:E95)</f>
        <v>0</v>
      </c>
      <c r="F96" s="29">
        <f t="shared" si="23"/>
        <v>0</v>
      </c>
      <c r="G96" s="29">
        <f t="shared" si="23"/>
        <v>0</v>
      </c>
      <c r="H96" s="29">
        <f t="shared" si="23"/>
        <v>0</v>
      </c>
      <c r="I96" s="29">
        <f t="shared" si="23"/>
        <v>0</v>
      </c>
      <c r="J96" s="29">
        <f t="shared" si="23"/>
        <v>0</v>
      </c>
      <c r="K96" s="29">
        <f t="shared" si="23"/>
        <v>0</v>
      </c>
      <c r="L96" s="29">
        <f t="shared" si="23"/>
        <v>0</v>
      </c>
      <c r="M96" s="29">
        <f t="shared" si="23"/>
        <v>0</v>
      </c>
      <c r="N96" s="29">
        <f t="shared" si="23"/>
        <v>0</v>
      </c>
      <c r="O96" s="29">
        <v>0</v>
      </c>
      <c r="P96" s="61"/>
      <c r="Q96" s="1"/>
      <c r="R96" s="1"/>
      <c r="S96" s="1"/>
      <c r="T96" s="1"/>
      <c r="U96" s="1"/>
      <c r="V96" s="1"/>
      <c r="W96" s="1"/>
      <c r="X96" s="1"/>
      <c r="Y96" s="1"/>
    </row>
    <row r="97" spans="1:25" ht="97.5" customHeight="1" x14ac:dyDescent="0.2">
      <c r="A97" s="182" t="s">
        <v>118</v>
      </c>
      <c r="B97" s="182"/>
      <c r="C97" s="182"/>
      <c r="D97" s="122"/>
      <c r="E97" s="32">
        <f>E124+E138+E127</f>
        <v>31061.102999999996</v>
      </c>
      <c r="F97" s="32">
        <f t="shared" ref="F97:N97" si="24">F124+F138+F127</f>
        <v>0</v>
      </c>
      <c r="G97" s="32">
        <f t="shared" si="24"/>
        <v>21813.002999999997</v>
      </c>
      <c r="H97" s="32">
        <f t="shared" si="24"/>
        <v>9248.0999999999985</v>
      </c>
      <c r="I97" s="32">
        <f t="shared" si="24"/>
        <v>0</v>
      </c>
      <c r="J97" s="32">
        <f t="shared" si="24"/>
        <v>25501.200000000001</v>
      </c>
      <c r="K97" s="32">
        <f t="shared" si="24"/>
        <v>0</v>
      </c>
      <c r="L97" s="32">
        <f t="shared" si="24"/>
        <v>16690.3</v>
      </c>
      <c r="M97" s="32">
        <f t="shared" si="24"/>
        <v>8810.8999999999978</v>
      </c>
      <c r="N97" s="32">
        <f t="shared" si="24"/>
        <v>0</v>
      </c>
      <c r="O97" s="32">
        <f>J97/E97*100</f>
        <v>82.100110868567683</v>
      </c>
      <c r="P97" s="62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166" t="s">
        <v>33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"/>
      <c r="R98" s="1"/>
      <c r="S98" s="1"/>
      <c r="T98" s="1"/>
      <c r="U98" s="1"/>
      <c r="V98" s="1"/>
      <c r="W98" s="1"/>
      <c r="X98" s="1"/>
      <c r="Y98" s="1"/>
    </row>
    <row r="99" spans="1:25" ht="43.5" customHeight="1" x14ac:dyDescent="0.2">
      <c r="A99" s="141"/>
      <c r="B99" s="188" t="s">
        <v>183</v>
      </c>
      <c r="C99" s="99" t="s">
        <v>184</v>
      </c>
      <c r="D99" s="141"/>
      <c r="E99" s="80">
        <f t="shared" ref="E99:E100" si="25">F99+G99+H99</f>
        <v>4007.3</v>
      </c>
      <c r="F99" s="141"/>
      <c r="G99" s="141"/>
      <c r="H99" s="141">
        <v>4007.3</v>
      </c>
      <c r="I99" s="141"/>
      <c r="J99" s="82">
        <f t="shared" ref="J99:J123" si="26">K99+L99+M99</f>
        <v>4007.2</v>
      </c>
      <c r="K99" s="149"/>
      <c r="L99" s="149"/>
      <c r="M99" s="151">
        <v>4007.2</v>
      </c>
      <c r="N99" s="141"/>
      <c r="O99" s="141"/>
      <c r="P99" s="146" t="s">
        <v>217</v>
      </c>
      <c r="Q99" s="1"/>
      <c r="R99" s="1"/>
      <c r="S99" s="1"/>
      <c r="T99" s="1"/>
      <c r="U99" s="1"/>
      <c r="V99" s="1"/>
      <c r="W99" s="1"/>
      <c r="X99" s="1"/>
      <c r="Y99" s="1"/>
    </row>
    <row r="100" spans="1:25" ht="24.75" customHeight="1" x14ac:dyDescent="0.2">
      <c r="A100" s="141"/>
      <c r="B100" s="188"/>
      <c r="C100" s="99" t="s">
        <v>110</v>
      </c>
      <c r="D100" s="141"/>
      <c r="E100" s="80">
        <f t="shared" si="25"/>
        <v>106.7</v>
      </c>
      <c r="F100" s="141"/>
      <c r="G100" s="141"/>
      <c r="H100" s="141">
        <v>106.7</v>
      </c>
      <c r="I100" s="141"/>
      <c r="J100" s="82">
        <f t="shared" si="26"/>
        <v>106.7</v>
      </c>
      <c r="K100" s="149"/>
      <c r="L100" s="149"/>
      <c r="M100" s="151">
        <v>106.7</v>
      </c>
      <c r="N100" s="141"/>
      <c r="O100" s="141"/>
      <c r="P100" s="146" t="s">
        <v>331</v>
      </c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3" customHeight="1" x14ac:dyDescent="0.2">
      <c r="A101" s="141"/>
      <c r="B101" s="147" t="s">
        <v>232</v>
      </c>
      <c r="C101" s="148" t="s">
        <v>233</v>
      </c>
      <c r="D101" s="149"/>
      <c r="E101" s="150">
        <f>F101+G101+H101</f>
        <v>1503.7559999999999</v>
      </c>
      <c r="F101" s="141"/>
      <c r="G101" s="141">
        <v>1353.4559999999999</v>
      </c>
      <c r="H101" s="141">
        <v>150.30000000000001</v>
      </c>
      <c r="I101" s="141"/>
      <c r="J101" s="82">
        <f t="shared" si="26"/>
        <v>1503.8</v>
      </c>
      <c r="K101" s="149"/>
      <c r="L101" s="149">
        <v>1353.5</v>
      </c>
      <c r="M101" s="151">
        <v>150.30000000000001</v>
      </c>
      <c r="N101" s="141"/>
      <c r="O101" s="141"/>
      <c r="P101" s="163" t="s">
        <v>332</v>
      </c>
      <c r="Q101" s="79"/>
      <c r="R101" s="1"/>
      <c r="S101" s="1"/>
      <c r="T101" s="1"/>
      <c r="U101" s="1"/>
      <c r="V101" s="1"/>
      <c r="W101" s="1"/>
      <c r="X101" s="1"/>
      <c r="Y101" s="1"/>
    </row>
    <row r="102" spans="1:25" ht="33" customHeight="1" x14ac:dyDescent="0.2">
      <c r="A102" s="141"/>
      <c r="B102" s="147" t="s">
        <v>234</v>
      </c>
      <c r="C102" s="148" t="s">
        <v>235</v>
      </c>
      <c r="D102" s="149"/>
      <c r="E102" s="150">
        <f t="shared" ref="E102:E118" si="27">F102+G102+H102</f>
        <v>621.66100000000006</v>
      </c>
      <c r="F102" s="141"/>
      <c r="G102" s="141">
        <v>559.46100000000001</v>
      </c>
      <c r="H102" s="141">
        <v>62.2</v>
      </c>
      <c r="I102" s="141"/>
      <c r="J102" s="82">
        <f t="shared" si="26"/>
        <v>621.6</v>
      </c>
      <c r="K102" s="149"/>
      <c r="L102" s="149">
        <v>559.4</v>
      </c>
      <c r="M102" s="151">
        <v>62.2</v>
      </c>
      <c r="N102" s="141"/>
      <c r="O102" s="141"/>
      <c r="P102" s="163"/>
      <c r="Q102" s="79"/>
      <c r="R102" s="1"/>
      <c r="S102" s="1"/>
      <c r="T102" s="1"/>
      <c r="U102" s="1"/>
      <c r="V102" s="1"/>
      <c r="W102" s="1"/>
      <c r="X102" s="1"/>
      <c r="Y102" s="1"/>
    </row>
    <row r="103" spans="1:25" ht="20.25" customHeight="1" x14ac:dyDescent="0.2">
      <c r="A103" s="141"/>
      <c r="B103" s="147"/>
      <c r="C103" s="148" t="s">
        <v>110</v>
      </c>
      <c r="D103" s="149"/>
      <c r="E103" s="150">
        <f t="shared" si="27"/>
        <v>81.5</v>
      </c>
      <c r="F103" s="141"/>
      <c r="G103" s="141"/>
      <c r="H103" s="141">
        <v>81.5</v>
      </c>
      <c r="I103" s="141"/>
      <c r="J103" s="82">
        <f t="shared" si="26"/>
        <v>81.5</v>
      </c>
      <c r="K103" s="149"/>
      <c r="L103" s="149"/>
      <c r="M103" s="151">
        <v>81.5</v>
      </c>
      <c r="N103" s="141"/>
      <c r="O103" s="141"/>
      <c r="P103" s="163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45" customHeight="1" x14ac:dyDescent="0.2">
      <c r="A104" s="141"/>
      <c r="B104" s="147" t="s">
        <v>236</v>
      </c>
      <c r="C104" s="148" t="s">
        <v>237</v>
      </c>
      <c r="D104" s="149"/>
      <c r="E104" s="150">
        <f t="shared" si="27"/>
        <v>1948.0039999999999</v>
      </c>
      <c r="F104" s="141"/>
      <c r="G104" s="141">
        <v>1753.204</v>
      </c>
      <c r="H104" s="141">
        <v>194.8</v>
      </c>
      <c r="I104" s="141"/>
      <c r="J104" s="82">
        <f t="shared" si="26"/>
        <v>1948</v>
      </c>
      <c r="K104" s="149"/>
      <c r="L104" s="149">
        <v>1753.2</v>
      </c>
      <c r="M104" s="151">
        <v>194.8</v>
      </c>
      <c r="N104" s="141"/>
      <c r="O104" s="141"/>
      <c r="P104" s="163"/>
      <c r="Q104" s="79"/>
      <c r="R104" s="1"/>
      <c r="S104" s="1"/>
      <c r="T104" s="1"/>
      <c r="U104" s="1"/>
      <c r="V104" s="1"/>
      <c r="W104" s="1"/>
      <c r="X104" s="1"/>
      <c r="Y104" s="1"/>
    </row>
    <row r="105" spans="1:25" ht="44.25" customHeight="1" x14ac:dyDescent="0.2">
      <c r="A105" s="141"/>
      <c r="B105" s="147" t="s">
        <v>238</v>
      </c>
      <c r="C105" s="148" t="s">
        <v>239</v>
      </c>
      <c r="D105" s="149"/>
      <c r="E105" s="150">
        <f t="shared" si="27"/>
        <v>1107.596</v>
      </c>
      <c r="F105" s="141"/>
      <c r="G105" s="141">
        <v>996.79600000000005</v>
      </c>
      <c r="H105" s="141">
        <v>110.8</v>
      </c>
      <c r="I105" s="141"/>
      <c r="J105" s="82">
        <f t="shared" si="26"/>
        <v>1107.5999999999999</v>
      </c>
      <c r="K105" s="149"/>
      <c r="L105" s="149">
        <v>996.8</v>
      </c>
      <c r="M105" s="151">
        <v>110.8</v>
      </c>
      <c r="N105" s="141"/>
      <c r="O105" s="141"/>
      <c r="P105" s="163"/>
      <c r="Q105" s="1"/>
      <c r="R105" s="79"/>
      <c r="S105" s="1"/>
      <c r="T105" s="1"/>
      <c r="U105" s="1"/>
      <c r="V105" s="1"/>
      <c r="W105" s="1"/>
      <c r="X105" s="1"/>
      <c r="Y105" s="1"/>
    </row>
    <row r="106" spans="1:25" ht="24.75" customHeight="1" x14ac:dyDescent="0.2">
      <c r="A106" s="141"/>
      <c r="B106" s="134" t="s">
        <v>240</v>
      </c>
      <c r="C106" s="99" t="s">
        <v>241</v>
      </c>
      <c r="D106" s="141"/>
      <c r="E106" s="80">
        <f t="shared" si="27"/>
        <v>7619.2329999999993</v>
      </c>
      <c r="F106" s="141"/>
      <c r="G106" s="141">
        <v>6857.3329999999996</v>
      </c>
      <c r="H106" s="141">
        <v>761.9</v>
      </c>
      <c r="I106" s="141"/>
      <c r="J106" s="82">
        <f t="shared" si="26"/>
        <v>7619.2</v>
      </c>
      <c r="K106" s="149"/>
      <c r="L106" s="149">
        <v>6857.3</v>
      </c>
      <c r="M106" s="151">
        <v>761.9</v>
      </c>
      <c r="N106" s="141"/>
      <c r="O106" s="141"/>
      <c r="P106" s="163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4.75" customHeight="1" x14ac:dyDescent="0.2">
      <c r="A107" s="141"/>
      <c r="B107" s="134"/>
      <c r="C107" s="99" t="s">
        <v>110</v>
      </c>
      <c r="D107" s="141"/>
      <c r="E107" s="80">
        <f t="shared" si="27"/>
        <v>134.6</v>
      </c>
      <c r="F107" s="141"/>
      <c r="G107" s="141"/>
      <c r="H107" s="141">
        <v>134.6</v>
      </c>
      <c r="I107" s="141"/>
      <c r="J107" s="82">
        <f t="shared" si="26"/>
        <v>134.6</v>
      </c>
      <c r="K107" s="149"/>
      <c r="L107" s="149"/>
      <c r="M107" s="151">
        <v>134.6</v>
      </c>
      <c r="N107" s="141"/>
      <c r="O107" s="141"/>
      <c r="P107" s="163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46.5" customHeight="1" x14ac:dyDescent="0.2">
      <c r="A108" s="141"/>
      <c r="B108" s="134" t="s">
        <v>242</v>
      </c>
      <c r="C108" s="99" t="s">
        <v>243</v>
      </c>
      <c r="D108" s="141"/>
      <c r="E108" s="80">
        <f t="shared" si="27"/>
        <v>696.83199999999999</v>
      </c>
      <c r="F108" s="141"/>
      <c r="G108" s="141">
        <v>627.13199999999995</v>
      </c>
      <c r="H108" s="141">
        <v>69.7</v>
      </c>
      <c r="I108" s="141"/>
      <c r="J108" s="82">
        <f t="shared" si="26"/>
        <v>696.80000000000007</v>
      </c>
      <c r="K108" s="149"/>
      <c r="L108" s="149">
        <v>627.1</v>
      </c>
      <c r="M108" s="151">
        <v>69.7</v>
      </c>
      <c r="N108" s="141"/>
      <c r="O108" s="141"/>
      <c r="P108" s="163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4.75" customHeight="1" x14ac:dyDescent="0.2">
      <c r="A109" s="141"/>
      <c r="B109" s="134"/>
      <c r="C109" s="99" t="s">
        <v>110</v>
      </c>
      <c r="D109" s="141"/>
      <c r="E109" s="80">
        <f t="shared" si="27"/>
        <v>64</v>
      </c>
      <c r="F109" s="141"/>
      <c r="G109" s="141"/>
      <c r="H109" s="141">
        <v>64</v>
      </c>
      <c r="I109" s="141"/>
      <c r="J109" s="82">
        <f t="shared" si="26"/>
        <v>64</v>
      </c>
      <c r="K109" s="149"/>
      <c r="L109" s="149"/>
      <c r="M109" s="151">
        <v>64</v>
      </c>
      <c r="N109" s="141"/>
      <c r="O109" s="141"/>
      <c r="P109" s="163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43.5" customHeight="1" x14ac:dyDescent="0.2">
      <c r="A110" s="141"/>
      <c r="B110" s="134" t="s">
        <v>244</v>
      </c>
      <c r="C110" s="99" t="s">
        <v>245</v>
      </c>
      <c r="D110" s="141"/>
      <c r="E110" s="80">
        <f t="shared" si="27"/>
        <v>586.452</v>
      </c>
      <c r="F110" s="141"/>
      <c r="G110" s="141">
        <v>527.85199999999998</v>
      </c>
      <c r="H110" s="141">
        <v>58.6</v>
      </c>
      <c r="I110" s="141"/>
      <c r="J110" s="82">
        <f t="shared" si="26"/>
        <v>586.5</v>
      </c>
      <c r="K110" s="149"/>
      <c r="L110" s="149">
        <v>527.9</v>
      </c>
      <c r="M110" s="151">
        <v>58.6</v>
      </c>
      <c r="N110" s="141"/>
      <c r="O110" s="141"/>
      <c r="P110" s="163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42.75" customHeight="1" x14ac:dyDescent="0.2">
      <c r="A111" s="141"/>
      <c r="B111" s="134" t="s">
        <v>246</v>
      </c>
      <c r="C111" s="99" t="s">
        <v>247</v>
      </c>
      <c r="D111" s="141"/>
      <c r="E111" s="80">
        <f t="shared" si="27"/>
        <v>699.48400000000004</v>
      </c>
      <c r="F111" s="141"/>
      <c r="G111" s="141">
        <v>629.48400000000004</v>
      </c>
      <c r="H111" s="141">
        <v>70</v>
      </c>
      <c r="I111" s="141"/>
      <c r="J111" s="82">
        <f t="shared" si="26"/>
        <v>699.5</v>
      </c>
      <c r="K111" s="149"/>
      <c r="L111" s="149">
        <v>629.5</v>
      </c>
      <c r="M111" s="151">
        <v>70</v>
      </c>
      <c r="N111" s="141"/>
      <c r="O111" s="141"/>
      <c r="P111" s="163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42.75" customHeight="1" x14ac:dyDescent="0.2">
      <c r="A112" s="141"/>
      <c r="B112" s="134" t="s">
        <v>248</v>
      </c>
      <c r="C112" s="99" t="s">
        <v>249</v>
      </c>
      <c r="D112" s="141"/>
      <c r="E112" s="80">
        <f t="shared" si="27"/>
        <v>696.73200000000008</v>
      </c>
      <c r="F112" s="141"/>
      <c r="G112" s="141">
        <v>627.03200000000004</v>
      </c>
      <c r="H112" s="141">
        <v>69.7</v>
      </c>
      <c r="I112" s="141"/>
      <c r="J112" s="82">
        <f t="shared" si="26"/>
        <v>696.7</v>
      </c>
      <c r="K112" s="149"/>
      <c r="L112" s="149">
        <v>627</v>
      </c>
      <c r="M112" s="151">
        <v>69.7</v>
      </c>
      <c r="N112" s="141"/>
      <c r="O112" s="141"/>
      <c r="P112" s="163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45" customHeight="1" x14ac:dyDescent="0.2">
      <c r="A113" s="141"/>
      <c r="B113" s="134" t="s">
        <v>250</v>
      </c>
      <c r="C113" s="99" t="s">
        <v>251</v>
      </c>
      <c r="D113" s="141"/>
      <c r="E113" s="80">
        <f t="shared" si="27"/>
        <v>1506.6890000000001</v>
      </c>
      <c r="F113" s="141"/>
      <c r="G113" s="141">
        <v>1355.989</v>
      </c>
      <c r="H113" s="97">
        <v>150.69999999999999</v>
      </c>
      <c r="I113" s="141"/>
      <c r="J113" s="82">
        <f t="shared" si="26"/>
        <v>1506.7</v>
      </c>
      <c r="K113" s="149"/>
      <c r="L113" s="149">
        <v>1356</v>
      </c>
      <c r="M113" s="151">
        <v>150.69999999999999</v>
      </c>
      <c r="N113" s="141"/>
      <c r="O113" s="141"/>
      <c r="P113" s="163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5.5" customHeight="1" x14ac:dyDescent="0.2">
      <c r="A114" s="84"/>
      <c r="B114" s="135" t="s">
        <v>252</v>
      </c>
      <c r="C114" s="152" t="s">
        <v>252</v>
      </c>
      <c r="D114" s="34"/>
      <c r="E114" s="80">
        <f t="shared" si="27"/>
        <v>1050.2640000000001</v>
      </c>
      <c r="F114" s="89"/>
      <c r="G114" s="89">
        <v>945.26400000000001</v>
      </c>
      <c r="H114" s="81">
        <v>105</v>
      </c>
      <c r="I114" s="17"/>
      <c r="J114" s="82">
        <f t="shared" si="26"/>
        <v>1050.3</v>
      </c>
      <c r="K114" s="82"/>
      <c r="L114" s="151">
        <v>945.3</v>
      </c>
      <c r="M114" s="151">
        <v>105</v>
      </c>
      <c r="N114" s="12"/>
      <c r="O114" s="12">
        <f>J114/E114</f>
        <v>1.0000342770960442</v>
      </c>
      <c r="P114" s="163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5.5" customHeight="1" x14ac:dyDescent="0.2">
      <c r="A115" s="84"/>
      <c r="B115" s="135"/>
      <c r="C115" s="99" t="s">
        <v>110</v>
      </c>
      <c r="D115" s="34"/>
      <c r="E115" s="80">
        <f t="shared" si="27"/>
        <v>62.8</v>
      </c>
      <c r="F115" s="89"/>
      <c r="G115" s="89"/>
      <c r="H115" s="81">
        <v>62.8</v>
      </c>
      <c r="I115" s="17"/>
      <c r="J115" s="82">
        <f t="shared" si="26"/>
        <v>62.8</v>
      </c>
      <c r="K115" s="82"/>
      <c r="L115" s="151"/>
      <c r="M115" s="151">
        <v>62.8</v>
      </c>
      <c r="N115" s="12"/>
      <c r="O115" s="12"/>
      <c r="P115" s="132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69.75" customHeight="1" x14ac:dyDescent="0.2">
      <c r="A116" s="84"/>
      <c r="B116" s="135" t="s">
        <v>253</v>
      </c>
      <c r="C116" s="123" t="s">
        <v>254</v>
      </c>
      <c r="D116" s="34"/>
      <c r="E116" s="80">
        <f t="shared" si="27"/>
        <v>6000</v>
      </c>
      <c r="F116" s="89"/>
      <c r="G116" s="89">
        <v>5580</v>
      </c>
      <c r="H116" s="81">
        <v>420</v>
      </c>
      <c r="I116" s="17"/>
      <c r="J116" s="82">
        <f t="shared" si="26"/>
        <v>491.7</v>
      </c>
      <c r="K116" s="82"/>
      <c r="L116" s="151">
        <v>457.3</v>
      </c>
      <c r="M116" s="151">
        <v>34.4</v>
      </c>
      <c r="N116" s="12"/>
      <c r="O116" s="12"/>
      <c r="P116" s="54" t="s">
        <v>333</v>
      </c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87.75" customHeight="1" x14ac:dyDescent="0.2">
      <c r="A117" s="84"/>
      <c r="B117" s="189" t="s">
        <v>299</v>
      </c>
      <c r="C117" s="123" t="s">
        <v>300</v>
      </c>
      <c r="D117" s="34"/>
      <c r="E117" s="80">
        <f t="shared" si="27"/>
        <v>1399</v>
      </c>
      <c r="F117" s="89"/>
      <c r="G117" s="89"/>
      <c r="H117" s="81">
        <v>1399</v>
      </c>
      <c r="I117" s="17"/>
      <c r="J117" s="82">
        <f t="shared" si="26"/>
        <v>1399</v>
      </c>
      <c r="K117" s="82"/>
      <c r="L117" s="151"/>
      <c r="M117" s="151">
        <v>1399</v>
      </c>
      <c r="N117" s="12"/>
      <c r="O117" s="12"/>
      <c r="P117" s="54" t="s">
        <v>308</v>
      </c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3" customHeight="1" x14ac:dyDescent="0.2">
      <c r="A118" s="84"/>
      <c r="B118" s="190"/>
      <c r="C118" s="99" t="s">
        <v>110</v>
      </c>
      <c r="D118" s="34"/>
      <c r="E118" s="80">
        <f t="shared" si="27"/>
        <v>35</v>
      </c>
      <c r="F118" s="89"/>
      <c r="G118" s="89"/>
      <c r="H118" s="81">
        <v>35</v>
      </c>
      <c r="I118" s="17"/>
      <c r="J118" s="82">
        <f t="shared" si="26"/>
        <v>7.4</v>
      </c>
      <c r="K118" s="82"/>
      <c r="L118" s="151"/>
      <c r="M118" s="151">
        <v>7.4</v>
      </c>
      <c r="N118" s="12"/>
      <c r="O118" s="12"/>
      <c r="P118" s="54" t="s">
        <v>309</v>
      </c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75.75" customHeight="1" x14ac:dyDescent="0.2">
      <c r="A119" s="84"/>
      <c r="B119" s="158" t="s">
        <v>119</v>
      </c>
      <c r="C119" s="98" t="s">
        <v>272</v>
      </c>
      <c r="D119" s="34"/>
      <c r="E119" s="80">
        <f>F119+G119+H119</f>
        <v>49.2</v>
      </c>
      <c r="F119" s="89"/>
      <c r="G119" s="89"/>
      <c r="H119" s="81">
        <v>49.2</v>
      </c>
      <c r="I119" s="17"/>
      <c r="J119" s="82">
        <f t="shared" si="26"/>
        <v>55.4</v>
      </c>
      <c r="K119" s="82"/>
      <c r="L119" s="151"/>
      <c r="M119" s="151">
        <v>55.4</v>
      </c>
      <c r="N119" s="12"/>
      <c r="O119" s="12">
        <f>J119/E119</f>
        <v>1.1260162601626016</v>
      </c>
      <c r="P119" s="54" t="s">
        <v>310</v>
      </c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2.5" customHeight="1" x14ac:dyDescent="0.2">
      <c r="A120" s="84"/>
      <c r="B120" s="158"/>
      <c r="C120" s="98" t="s">
        <v>255</v>
      </c>
      <c r="D120" s="34"/>
      <c r="E120" s="80">
        <f>F120+G120+H120</f>
        <v>30</v>
      </c>
      <c r="F120" s="89"/>
      <c r="G120" s="89"/>
      <c r="H120" s="81">
        <v>30</v>
      </c>
      <c r="I120" s="17"/>
      <c r="J120" s="82">
        <f t="shared" si="26"/>
        <v>0</v>
      </c>
      <c r="K120" s="82"/>
      <c r="L120" s="151"/>
      <c r="M120" s="151">
        <v>0</v>
      </c>
      <c r="N120" s="12"/>
      <c r="O120" s="12"/>
      <c r="P120" s="54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42" customHeight="1" x14ac:dyDescent="0.2">
      <c r="A121" s="84"/>
      <c r="B121" s="158"/>
      <c r="C121" s="99" t="s">
        <v>185</v>
      </c>
      <c r="D121" s="34"/>
      <c r="E121" s="80">
        <f>F121+G121+H121</f>
        <v>37.4</v>
      </c>
      <c r="F121" s="89"/>
      <c r="G121" s="89"/>
      <c r="H121" s="81">
        <v>37.4</v>
      </c>
      <c r="I121" s="17"/>
      <c r="J121" s="82">
        <f t="shared" si="26"/>
        <v>37.4</v>
      </c>
      <c r="K121" s="82"/>
      <c r="L121" s="151"/>
      <c r="M121" s="151">
        <v>37.4</v>
      </c>
      <c r="N121" s="12"/>
      <c r="O121" s="12"/>
      <c r="P121" s="54" t="s">
        <v>291</v>
      </c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65.25" customHeight="1" x14ac:dyDescent="0.2">
      <c r="A122" s="84"/>
      <c r="B122" s="189" t="s">
        <v>119</v>
      </c>
      <c r="C122" s="130" t="s">
        <v>301</v>
      </c>
      <c r="D122" s="34"/>
      <c r="E122" s="80">
        <f>F122+G122+H122</f>
        <v>15</v>
      </c>
      <c r="F122" s="89"/>
      <c r="G122" s="89"/>
      <c r="H122" s="81">
        <v>15</v>
      </c>
      <c r="I122" s="17"/>
      <c r="J122" s="82">
        <f t="shared" si="26"/>
        <v>15</v>
      </c>
      <c r="K122" s="82"/>
      <c r="L122" s="151"/>
      <c r="M122" s="151">
        <v>15</v>
      </c>
      <c r="N122" s="12"/>
      <c r="O122" s="12"/>
      <c r="P122" s="54" t="s">
        <v>306</v>
      </c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64.5" customHeight="1" x14ac:dyDescent="0.2">
      <c r="A123" s="84"/>
      <c r="B123" s="190"/>
      <c r="C123" s="99" t="s">
        <v>302</v>
      </c>
      <c r="D123" s="34"/>
      <c r="E123" s="80">
        <f>F123+G123+H123</f>
        <v>80</v>
      </c>
      <c r="F123" s="89"/>
      <c r="G123" s="89"/>
      <c r="H123" s="81">
        <v>80</v>
      </c>
      <c r="I123" s="17"/>
      <c r="J123" s="82">
        <f t="shared" si="26"/>
        <v>80</v>
      </c>
      <c r="K123" s="82"/>
      <c r="L123" s="151"/>
      <c r="M123" s="151">
        <v>80</v>
      </c>
      <c r="N123" s="12"/>
      <c r="O123" s="12"/>
      <c r="P123" s="54" t="s">
        <v>307</v>
      </c>
      <c r="Q123" s="79"/>
      <c r="R123" s="1"/>
      <c r="S123" s="1"/>
      <c r="T123" s="1"/>
      <c r="U123" s="1"/>
      <c r="V123" s="1"/>
      <c r="W123" s="1"/>
      <c r="X123" s="1"/>
      <c r="Y123" s="1"/>
    </row>
    <row r="124" spans="1:25" ht="22.5" customHeight="1" x14ac:dyDescent="0.2">
      <c r="A124" s="185" t="s">
        <v>47</v>
      </c>
      <c r="B124" s="185"/>
      <c r="C124" s="185"/>
      <c r="D124" s="136"/>
      <c r="E124" s="32">
        <f>SUM(E99:E123)</f>
        <v>30139.202999999994</v>
      </c>
      <c r="F124" s="32">
        <f>SUM(F99:F121)</f>
        <v>0</v>
      </c>
      <c r="G124" s="32">
        <f>SUM(G99:G121)</f>
        <v>21813.002999999997</v>
      </c>
      <c r="H124" s="32">
        <f>SUM(H99:H123)</f>
        <v>8326.1999999999989</v>
      </c>
      <c r="I124" s="32">
        <f t="shared" ref="I124:N124" si="28">SUM(I99:I121)</f>
        <v>0</v>
      </c>
      <c r="J124" s="32">
        <f>SUM(J99:J123)</f>
        <v>24579.4</v>
      </c>
      <c r="K124" s="32">
        <f t="shared" ref="K124:M124" si="29">SUM(K99:K123)</f>
        <v>0</v>
      </c>
      <c r="L124" s="32">
        <f t="shared" si="29"/>
        <v>16690.3</v>
      </c>
      <c r="M124" s="32">
        <f t="shared" si="29"/>
        <v>7889.0999999999985</v>
      </c>
      <c r="N124" s="32">
        <f t="shared" si="28"/>
        <v>0</v>
      </c>
      <c r="O124" s="32">
        <f>J124/E124*100</f>
        <v>81.552919630953767</v>
      </c>
      <c r="P124" s="63"/>
      <c r="Q124" s="79"/>
      <c r="R124" s="1"/>
      <c r="S124" s="1"/>
      <c r="T124" s="1"/>
      <c r="U124" s="1"/>
      <c r="V124" s="1"/>
      <c r="W124" s="1"/>
      <c r="X124" s="1"/>
      <c r="Y124" s="1"/>
    </row>
    <row r="125" spans="1:25" ht="77.25" customHeight="1" x14ac:dyDescent="0.2">
      <c r="A125" s="103"/>
      <c r="B125" s="135" t="s">
        <v>187</v>
      </c>
      <c r="C125" s="99" t="s">
        <v>186</v>
      </c>
      <c r="D125" s="103"/>
      <c r="E125" s="82">
        <f>F125+G125+H125</f>
        <v>37.5</v>
      </c>
      <c r="F125" s="82"/>
      <c r="G125" s="82"/>
      <c r="H125" s="82">
        <v>37.5</v>
      </c>
      <c r="I125" s="104"/>
      <c r="J125" s="82">
        <f>K125+L125+M125</f>
        <v>37.5</v>
      </c>
      <c r="K125" s="82"/>
      <c r="L125" s="82"/>
      <c r="M125" s="82">
        <v>37.5</v>
      </c>
      <c r="N125" s="82"/>
      <c r="O125" s="82"/>
      <c r="P125" s="54" t="s">
        <v>291</v>
      </c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9.5" hidden="1" customHeight="1" x14ac:dyDescent="0.2">
      <c r="A126" s="103"/>
      <c r="B126" s="134" t="s">
        <v>119</v>
      </c>
      <c r="C126" s="99" t="s">
        <v>188</v>
      </c>
      <c r="D126" s="103"/>
      <c r="E126" s="82">
        <f>F126+G126+H126</f>
        <v>0</v>
      </c>
      <c r="F126" s="82"/>
      <c r="G126" s="82"/>
      <c r="H126" s="82">
        <v>0</v>
      </c>
      <c r="I126" s="104"/>
      <c r="J126" s="82">
        <f>K126+L126+M126</f>
        <v>0</v>
      </c>
      <c r="K126" s="82"/>
      <c r="L126" s="82"/>
      <c r="M126" s="82"/>
      <c r="N126" s="82"/>
      <c r="O126" s="82"/>
      <c r="P126" s="105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2.5" customHeight="1" x14ac:dyDescent="0.2">
      <c r="A127" s="185" t="s">
        <v>47</v>
      </c>
      <c r="B127" s="185"/>
      <c r="C127" s="185"/>
      <c r="D127" s="136"/>
      <c r="E127" s="32">
        <f>SUM(E125:E126)</f>
        <v>37.5</v>
      </c>
      <c r="F127" s="32">
        <f t="shared" ref="F127:N127" si="30">SUM(F125:F126)</f>
        <v>0</v>
      </c>
      <c r="G127" s="32">
        <f t="shared" si="30"/>
        <v>0</v>
      </c>
      <c r="H127" s="32">
        <f t="shared" si="30"/>
        <v>37.5</v>
      </c>
      <c r="I127" s="32">
        <f t="shared" si="30"/>
        <v>0</v>
      </c>
      <c r="J127" s="32">
        <f t="shared" si="30"/>
        <v>37.5</v>
      </c>
      <c r="K127" s="32">
        <f t="shared" si="30"/>
        <v>0</v>
      </c>
      <c r="L127" s="32">
        <f t="shared" si="30"/>
        <v>0</v>
      </c>
      <c r="M127" s="32">
        <f t="shared" si="30"/>
        <v>37.5</v>
      </c>
      <c r="N127" s="32">
        <f t="shared" si="30"/>
        <v>0</v>
      </c>
      <c r="O127" s="32">
        <f>J127/E127*100</f>
        <v>100</v>
      </c>
      <c r="P127" s="63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">
      <c r="A128" s="166" t="s">
        <v>34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42" customHeight="1" x14ac:dyDescent="0.2">
      <c r="A129" s="132" t="s">
        <v>65</v>
      </c>
      <c r="B129" s="145" t="s">
        <v>35</v>
      </c>
      <c r="C129" s="55" t="s">
        <v>36</v>
      </c>
      <c r="D129" s="19">
        <v>100</v>
      </c>
      <c r="E129" s="19">
        <f>F129+G129+H129+I129</f>
        <v>76</v>
      </c>
      <c r="F129" s="17"/>
      <c r="G129" s="17"/>
      <c r="H129" s="19">
        <v>76</v>
      </c>
      <c r="I129" s="17"/>
      <c r="J129" s="19">
        <f>K129+L129+M129+N129</f>
        <v>76</v>
      </c>
      <c r="K129" s="17"/>
      <c r="L129" s="17"/>
      <c r="M129" s="19">
        <v>76</v>
      </c>
      <c r="N129" s="12"/>
      <c r="O129" s="12">
        <f>J129/E129*100</f>
        <v>100</v>
      </c>
      <c r="P129" s="54" t="s">
        <v>268</v>
      </c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42" customHeight="1" x14ac:dyDescent="0.2">
      <c r="A130" s="132"/>
      <c r="B130" s="145" t="s">
        <v>134</v>
      </c>
      <c r="C130" s="55" t="s">
        <v>135</v>
      </c>
      <c r="D130" s="19"/>
      <c r="E130" s="19">
        <f>F130+G130+H130+I130</f>
        <v>74.8</v>
      </c>
      <c r="F130" s="17"/>
      <c r="G130" s="17"/>
      <c r="H130" s="19">
        <v>74.8</v>
      </c>
      <c r="I130" s="17"/>
      <c r="J130" s="19">
        <f>K130+L130+M130+N130</f>
        <v>74.8</v>
      </c>
      <c r="K130" s="17"/>
      <c r="L130" s="17"/>
      <c r="M130" s="19">
        <v>74.8</v>
      </c>
      <c r="N130" s="12"/>
      <c r="O130" s="12">
        <f t="shared" ref="O130:O137" si="31">J130/E130*100</f>
        <v>100</v>
      </c>
      <c r="P130" s="54" t="s">
        <v>310</v>
      </c>
      <c r="Q130" s="1"/>
      <c r="R130" s="79"/>
      <c r="S130" s="1"/>
      <c r="T130" s="1"/>
      <c r="U130" s="1"/>
      <c r="V130" s="1"/>
      <c r="W130" s="1"/>
      <c r="X130" s="1"/>
      <c r="Y130" s="1"/>
    </row>
    <row r="131" spans="1:25" ht="44.25" customHeight="1" x14ac:dyDescent="0.2">
      <c r="A131" s="132" t="s">
        <v>120</v>
      </c>
      <c r="B131" s="74" t="s">
        <v>82</v>
      </c>
      <c r="C131" s="55" t="s">
        <v>100</v>
      </c>
      <c r="D131" s="19"/>
      <c r="E131" s="19">
        <f t="shared" ref="E131:E133" si="32">H131</f>
        <v>27</v>
      </c>
      <c r="F131" s="17"/>
      <c r="G131" s="17"/>
      <c r="H131" s="19">
        <v>27</v>
      </c>
      <c r="I131" s="17"/>
      <c r="J131" s="19">
        <f>M131</f>
        <v>27</v>
      </c>
      <c r="K131" s="19"/>
      <c r="L131" s="19"/>
      <c r="M131" s="19">
        <v>27</v>
      </c>
      <c r="N131" s="12"/>
      <c r="O131" s="12">
        <f t="shared" si="31"/>
        <v>100</v>
      </c>
      <c r="P131" s="54" t="s">
        <v>310</v>
      </c>
      <c r="Q131" s="1"/>
      <c r="R131" s="79"/>
      <c r="S131" s="1"/>
      <c r="T131" s="1"/>
      <c r="U131" s="1"/>
      <c r="V131" s="1"/>
      <c r="W131" s="1"/>
      <c r="X131" s="1"/>
      <c r="Y131" s="1"/>
    </row>
    <row r="132" spans="1:25" ht="43.5" customHeight="1" x14ac:dyDescent="0.2">
      <c r="A132" s="132" t="s">
        <v>120</v>
      </c>
      <c r="B132" s="74" t="s">
        <v>101</v>
      </c>
      <c r="C132" s="55" t="s">
        <v>100</v>
      </c>
      <c r="D132" s="19">
        <v>0</v>
      </c>
      <c r="E132" s="19">
        <f t="shared" si="32"/>
        <v>9.6</v>
      </c>
      <c r="F132" s="12"/>
      <c r="G132" s="12"/>
      <c r="H132" s="18">
        <v>9.6</v>
      </c>
      <c r="I132" s="12"/>
      <c r="J132" s="19">
        <f>K132+L132+M132+N132</f>
        <v>9.6</v>
      </c>
      <c r="K132" s="18"/>
      <c r="L132" s="18"/>
      <c r="M132" s="18">
        <v>9.6</v>
      </c>
      <c r="N132" s="12"/>
      <c r="O132" s="12">
        <f t="shared" si="31"/>
        <v>100</v>
      </c>
      <c r="P132" s="54" t="s">
        <v>311</v>
      </c>
      <c r="Q132" s="1"/>
      <c r="R132" s="79"/>
      <c r="S132" s="1"/>
      <c r="T132" s="1"/>
      <c r="U132" s="1"/>
      <c r="V132" s="1"/>
      <c r="W132" s="1"/>
      <c r="X132" s="1"/>
      <c r="Y132" s="1"/>
    </row>
    <row r="133" spans="1:25" ht="45.75" customHeight="1" x14ac:dyDescent="0.2">
      <c r="A133" s="132" t="s">
        <v>132</v>
      </c>
      <c r="B133" s="135" t="s">
        <v>145</v>
      </c>
      <c r="C133" s="124" t="s">
        <v>100</v>
      </c>
      <c r="D133" s="19"/>
      <c r="E133" s="19">
        <f t="shared" si="32"/>
        <v>3.1</v>
      </c>
      <c r="F133" s="12"/>
      <c r="G133" s="12"/>
      <c r="H133" s="18">
        <v>3.1</v>
      </c>
      <c r="I133" s="12"/>
      <c r="J133" s="17">
        <f t="shared" ref="J133:J137" si="33">M133+L133</f>
        <v>3.1</v>
      </c>
      <c r="K133" s="12"/>
      <c r="L133" s="12"/>
      <c r="M133" s="12">
        <v>3.1</v>
      </c>
      <c r="N133" s="12"/>
      <c r="O133" s="12">
        <f t="shared" si="31"/>
        <v>100</v>
      </c>
      <c r="P133" s="54" t="s">
        <v>310</v>
      </c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45.75" customHeight="1" x14ac:dyDescent="0.2">
      <c r="A134" s="132"/>
      <c r="B134" s="135" t="s">
        <v>187</v>
      </c>
      <c r="C134" s="84" t="s">
        <v>189</v>
      </c>
      <c r="D134" s="19"/>
      <c r="E134" s="19">
        <f>H134</f>
        <v>30</v>
      </c>
      <c r="F134" s="12"/>
      <c r="G134" s="12"/>
      <c r="H134" s="18">
        <v>30</v>
      </c>
      <c r="I134" s="12"/>
      <c r="J134" s="17">
        <f t="shared" si="33"/>
        <v>30</v>
      </c>
      <c r="K134" s="12"/>
      <c r="L134" s="12"/>
      <c r="M134" s="12">
        <v>30</v>
      </c>
      <c r="N134" s="12"/>
      <c r="O134" s="12"/>
      <c r="P134" s="54" t="s">
        <v>314</v>
      </c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45.75" customHeight="1" x14ac:dyDescent="0.2">
      <c r="A135" s="132"/>
      <c r="B135" s="135" t="s">
        <v>187</v>
      </c>
      <c r="C135" s="84" t="s">
        <v>273</v>
      </c>
      <c r="D135" s="19"/>
      <c r="E135" s="19">
        <f>H135</f>
        <v>60</v>
      </c>
      <c r="F135" s="12"/>
      <c r="G135" s="12"/>
      <c r="H135" s="18">
        <v>60</v>
      </c>
      <c r="I135" s="12"/>
      <c r="J135" s="17">
        <f t="shared" si="33"/>
        <v>60</v>
      </c>
      <c r="K135" s="12"/>
      <c r="L135" s="12"/>
      <c r="M135" s="12">
        <v>60</v>
      </c>
      <c r="N135" s="12"/>
      <c r="O135" s="12"/>
      <c r="P135" s="54" t="s">
        <v>312</v>
      </c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54.75" customHeight="1" x14ac:dyDescent="0.2">
      <c r="A136" s="163"/>
      <c r="B136" s="186" t="s">
        <v>190</v>
      </c>
      <c r="C136" s="84" t="s">
        <v>274</v>
      </c>
      <c r="D136" s="19"/>
      <c r="E136" s="19">
        <f>H136</f>
        <v>603.9</v>
      </c>
      <c r="F136" s="12"/>
      <c r="G136" s="12"/>
      <c r="H136" s="18">
        <v>603.9</v>
      </c>
      <c r="I136" s="12"/>
      <c r="J136" s="17">
        <f t="shared" si="33"/>
        <v>603.79999999999995</v>
      </c>
      <c r="K136" s="12"/>
      <c r="L136" s="12"/>
      <c r="M136" s="12">
        <v>603.79999999999995</v>
      </c>
      <c r="N136" s="12"/>
      <c r="O136" s="12">
        <f t="shared" si="31"/>
        <v>99.983440967047528</v>
      </c>
      <c r="P136" s="54" t="s">
        <v>313</v>
      </c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8.5" hidden="1" customHeight="1" x14ac:dyDescent="0.2">
      <c r="A137" s="163"/>
      <c r="B137" s="186"/>
      <c r="C137" s="106" t="s">
        <v>275</v>
      </c>
      <c r="D137" s="19">
        <v>164.7</v>
      </c>
      <c r="E137" s="19">
        <f>H137+G137</f>
        <v>0</v>
      </c>
      <c r="F137" s="18"/>
      <c r="G137" s="18"/>
      <c r="H137" s="18">
        <v>0</v>
      </c>
      <c r="I137" s="12"/>
      <c r="J137" s="17">
        <f t="shared" si="33"/>
        <v>0</v>
      </c>
      <c r="K137" s="12"/>
      <c r="L137" s="12"/>
      <c r="M137" s="12">
        <v>0</v>
      </c>
      <c r="N137" s="12"/>
      <c r="O137" s="12" t="e">
        <f t="shared" si="31"/>
        <v>#DIV/0!</v>
      </c>
      <c r="P137" s="54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1" customHeight="1" x14ac:dyDescent="0.2">
      <c r="A138" s="185" t="s">
        <v>47</v>
      </c>
      <c r="B138" s="185"/>
      <c r="C138" s="185"/>
      <c r="D138" s="136"/>
      <c r="E138" s="32">
        <f>SUM(E129:E137)</f>
        <v>884.4</v>
      </c>
      <c r="F138" s="32">
        <f>SUM(F129:F137)</f>
        <v>0</v>
      </c>
      <c r="G138" s="32">
        <f>SUM(G129:G137)</f>
        <v>0</v>
      </c>
      <c r="H138" s="32">
        <f>SUM(H129:H137)</f>
        <v>884.4</v>
      </c>
      <c r="I138" s="33">
        <f>SUM(I129:I132)</f>
        <v>0</v>
      </c>
      <c r="J138" s="32">
        <f>SUM(J129:J137)</f>
        <v>884.3</v>
      </c>
      <c r="K138" s="32">
        <f>SUM(K129:K137)</f>
        <v>0</v>
      </c>
      <c r="L138" s="32">
        <f>SUM(L129:L137)</f>
        <v>0</v>
      </c>
      <c r="M138" s="32">
        <f>SUM(M129:M137)</f>
        <v>884.3</v>
      </c>
      <c r="N138" s="33">
        <f>SUM(N129:N132)</f>
        <v>0</v>
      </c>
      <c r="O138" s="32">
        <f>J138/E138*100</f>
        <v>99.988692899140659</v>
      </c>
      <c r="P138" s="62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49.5" customHeight="1" x14ac:dyDescent="0.2">
      <c r="A139" s="187" t="s">
        <v>121</v>
      </c>
      <c r="B139" s="187"/>
      <c r="C139" s="187"/>
      <c r="D139" s="125"/>
      <c r="E139" s="37">
        <f t="shared" ref="E139:N139" si="34">SUM(E140:E176)</f>
        <v>36877.800000000003</v>
      </c>
      <c r="F139" s="37">
        <f t="shared" si="34"/>
        <v>0</v>
      </c>
      <c r="G139" s="37">
        <f t="shared" si="34"/>
        <v>11060</v>
      </c>
      <c r="H139" s="37">
        <f t="shared" si="34"/>
        <v>25817.800000000003</v>
      </c>
      <c r="I139" s="126">
        <f t="shared" si="34"/>
        <v>0</v>
      </c>
      <c r="J139" s="37">
        <f t="shared" si="34"/>
        <v>35948.600000000006</v>
      </c>
      <c r="K139" s="37">
        <f t="shared" si="34"/>
        <v>0</v>
      </c>
      <c r="L139" s="37">
        <f t="shared" si="34"/>
        <v>11060</v>
      </c>
      <c r="M139" s="37">
        <f t="shared" si="34"/>
        <v>24888.600000000002</v>
      </c>
      <c r="N139" s="126">
        <f t="shared" si="34"/>
        <v>0</v>
      </c>
      <c r="O139" s="37">
        <f>J139/E139*100</f>
        <v>97.48032691754932</v>
      </c>
      <c r="P139" s="64"/>
      <c r="Q139" s="79"/>
      <c r="R139" s="1"/>
      <c r="S139" s="1"/>
      <c r="T139" s="1"/>
      <c r="U139" s="1"/>
      <c r="V139" s="1"/>
      <c r="W139" s="1"/>
      <c r="X139" s="1"/>
      <c r="Y139" s="1"/>
    </row>
    <row r="140" spans="1:25" ht="21" customHeight="1" x14ac:dyDescent="0.2">
      <c r="A140" s="132"/>
      <c r="B140" s="161" t="s">
        <v>256</v>
      </c>
      <c r="C140" s="161"/>
      <c r="D140" s="42">
        <v>6663.9</v>
      </c>
      <c r="E140" s="19">
        <f>G140+H140</f>
        <v>4828.5</v>
      </c>
      <c r="F140" s="17"/>
      <c r="G140" s="17"/>
      <c r="H140" s="19">
        <v>4828.5</v>
      </c>
      <c r="I140" s="17"/>
      <c r="J140" s="19">
        <f>M140</f>
        <v>4521.6000000000004</v>
      </c>
      <c r="K140" s="17"/>
      <c r="L140" s="22"/>
      <c r="M140" s="82">
        <v>4521.6000000000004</v>
      </c>
      <c r="N140" s="12"/>
      <c r="O140" s="18">
        <f>J140/E140*100</f>
        <v>93.643988816402612</v>
      </c>
      <c r="P140" s="51" t="s">
        <v>315</v>
      </c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">
      <c r="A141" s="132"/>
      <c r="B141" s="161" t="s">
        <v>255</v>
      </c>
      <c r="C141" s="161"/>
      <c r="D141" s="42"/>
      <c r="E141" s="19">
        <f t="shared" ref="E141:E146" si="35">G141+H141</f>
        <v>30</v>
      </c>
      <c r="F141" s="17"/>
      <c r="G141" s="17"/>
      <c r="H141" s="19">
        <v>30</v>
      </c>
      <c r="I141" s="17"/>
      <c r="J141" s="19">
        <f t="shared" ref="J141:J142" si="36">M141</f>
        <v>30</v>
      </c>
      <c r="K141" s="17"/>
      <c r="L141" s="22"/>
      <c r="M141" s="82">
        <v>30</v>
      </c>
      <c r="N141" s="12"/>
      <c r="O141" s="18">
        <f t="shared" ref="O141:O176" si="37">J141/E141*100</f>
        <v>100</v>
      </c>
      <c r="P141" s="65" t="s">
        <v>328</v>
      </c>
      <c r="Q141" s="111"/>
      <c r="R141" s="1"/>
      <c r="S141" s="1"/>
      <c r="T141" s="1"/>
      <c r="U141" s="1"/>
      <c r="V141" s="1"/>
      <c r="W141" s="1"/>
      <c r="X141" s="1"/>
      <c r="Y141" s="1"/>
    </row>
    <row r="142" spans="1:25" ht="75.75" customHeight="1" x14ac:dyDescent="0.2">
      <c r="A142" s="132"/>
      <c r="B142" s="161" t="s">
        <v>146</v>
      </c>
      <c r="C142" s="161"/>
      <c r="D142" s="42"/>
      <c r="E142" s="19">
        <f t="shared" si="35"/>
        <v>5000</v>
      </c>
      <c r="F142" s="17"/>
      <c r="G142" s="17"/>
      <c r="H142" s="19">
        <v>5000</v>
      </c>
      <c r="I142" s="17"/>
      <c r="J142" s="19">
        <f t="shared" si="36"/>
        <v>4973</v>
      </c>
      <c r="K142" s="17"/>
      <c r="L142" s="22"/>
      <c r="M142" s="82">
        <v>4973</v>
      </c>
      <c r="N142" s="12"/>
      <c r="O142" s="18">
        <f t="shared" si="37"/>
        <v>99.460000000000008</v>
      </c>
      <c r="P142" s="51" t="s">
        <v>218</v>
      </c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8.75" customHeight="1" x14ac:dyDescent="0.2">
      <c r="A143" s="132"/>
      <c r="B143" s="161" t="s">
        <v>191</v>
      </c>
      <c r="C143" s="161"/>
      <c r="D143" s="42">
        <v>2488.8000000000002</v>
      </c>
      <c r="E143" s="19">
        <f t="shared" si="35"/>
        <v>2897</v>
      </c>
      <c r="F143" s="17"/>
      <c r="G143" s="17"/>
      <c r="H143" s="19">
        <v>2897</v>
      </c>
      <c r="I143" s="17"/>
      <c r="J143" s="19">
        <f>M143</f>
        <v>2689.3</v>
      </c>
      <c r="K143" s="19"/>
      <c r="L143" s="82"/>
      <c r="M143" s="82">
        <v>2689.3</v>
      </c>
      <c r="N143" s="18"/>
      <c r="O143" s="18">
        <f t="shared" si="37"/>
        <v>92.830514325163975</v>
      </c>
      <c r="P143" s="51" t="s">
        <v>219</v>
      </c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.75" customHeight="1" x14ac:dyDescent="0.2">
      <c r="A144" s="132"/>
      <c r="B144" s="161" t="s">
        <v>192</v>
      </c>
      <c r="C144" s="161"/>
      <c r="D144" s="42"/>
      <c r="E144" s="19">
        <f t="shared" si="35"/>
        <v>3.9</v>
      </c>
      <c r="F144" s="17"/>
      <c r="G144" s="17"/>
      <c r="H144" s="19">
        <v>3.9</v>
      </c>
      <c r="I144" s="17"/>
      <c r="J144" s="19">
        <f t="shared" ref="J144:J145" si="38">M144</f>
        <v>0</v>
      </c>
      <c r="K144" s="19"/>
      <c r="L144" s="82"/>
      <c r="M144" s="82"/>
      <c r="N144" s="18"/>
      <c r="O144" s="18">
        <f t="shared" si="37"/>
        <v>0</v>
      </c>
      <c r="P144" s="5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45.75" customHeight="1" x14ac:dyDescent="0.2">
      <c r="A145" s="132"/>
      <c r="B145" s="161" t="s">
        <v>193</v>
      </c>
      <c r="C145" s="161"/>
      <c r="D145" s="42"/>
      <c r="E145" s="19">
        <f t="shared" si="35"/>
        <v>99.1</v>
      </c>
      <c r="F145" s="17"/>
      <c r="G145" s="17"/>
      <c r="H145" s="19">
        <v>99.1</v>
      </c>
      <c r="I145" s="17"/>
      <c r="J145" s="19">
        <f t="shared" si="38"/>
        <v>99.1</v>
      </c>
      <c r="K145" s="19"/>
      <c r="L145" s="82"/>
      <c r="M145" s="82">
        <v>99.1</v>
      </c>
      <c r="N145" s="18"/>
      <c r="O145" s="18">
        <f t="shared" si="37"/>
        <v>100</v>
      </c>
      <c r="P145" s="51" t="s">
        <v>220</v>
      </c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.75" customHeight="1" x14ac:dyDescent="0.2">
      <c r="A146" s="55"/>
      <c r="B146" s="161" t="s">
        <v>194</v>
      </c>
      <c r="C146" s="161"/>
      <c r="D146" s="42"/>
      <c r="E146" s="19">
        <f t="shared" si="35"/>
        <v>1302</v>
      </c>
      <c r="F146" s="17"/>
      <c r="G146" s="17"/>
      <c r="H146" s="19">
        <v>1302</v>
      </c>
      <c r="I146" s="17"/>
      <c r="J146" s="19">
        <f>M146</f>
        <v>1402</v>
      </c>
      <c r="K146" s="19"/>
      <c r="L146" s="82"/>
      <c r="M146" s="82">
        <v>1402</v>
      </c>
      <c r="N146" s="18"/>
      <c r="O146" s="18">
        <f t="shared" si="37"/>
        <v>107.68049155145928</v>
      </c>
      <c r="P146" s="51" t="s">
        <v>319</v>
      </c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71.25" customHeight="1" x14ac:dyDescent="0.2">
      <c r="A147" s="132"/>
      <c r="B147" s="161" t="s">
        <v>78</v>
      </c>
      <c r="C147" s="161"/>
      <c r="D147" s="91">
        <v>1537.4</v>
      </c>
      <c r="E147" s="19">
        <f>H147</f>
        <v>1037.4000000000001</v>
      </c>
      <c r="F147" s="17"/>
      <c r="G147" s="94"/>
      <c r="H147" s="19">
        <v>1037.4000000000001</v>
      </c>
      <c r="I147" s="17"/>
      <c r="J147" s="19">
        <f t="shared" ref="J147:J151" si="39">M147</f>
        <v>1037.4000000000001</v>
      </c>
      <c r="K147" s="19"/>
      <c r="L147" s="82"/>
      <c r="M147" s="82">
        <v>1037.4000000000001</v>
      </c>
      <c r="N147" s="12"/>
      <c r="O147" s="18">
        <f t="shared" si="37"/>
        <v>100</v>
      </c>
      <c r="P147" s="83" t="s">
        <v>168</v>
      </c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" customHeight="1" x14ac:dyDescent="0.2">
      <c r="A148" s="132"/>
      <c r="B148" s="161" t="s">
        <v>122</v>
      </c>
      <c r="C148" s="161"/>
      <c r="D148" s="24">
        <v>732</v>
      </c>
      <c r="E148" s="19">
        <f t="shared" ref="E148:E149" si="40">H148</f>
        <v>190</v>
      </c>
      <c r="F148" s="17"/>
      <c r="G148" s="17"/>
      <c r="H148" s="19">
        <v>190</v>
      </c>
      <c r="I148" s="17"/>
      <c r="J148" s="19">
        <f t="shared" si="39"/>
        <v>190</v>
      </c>
      <c r="K148" s="17"/>
      <c r="L148" s="22"/>
      <c r="M148" s="82">
        <v>190</v>
      </c>
      <c r="N148" s="12"/>
      <c r="O148" s="18">
        <f>J148/E148*100</f>
        <v>100</v>
      </c>
      <c r="P148" s="54" t="s">
        <v>269</v>
      </c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99" customHeight="1" x14ac:dyDescent="0.2">
      <c r="A149" s="132"/>
      <c r="B149" s="161" t="s">
        <v>195</v>
      </c>
      <c r="C149" s="161"/>
      <c r="D149" s="42">
        <v>229.535</v>
      </c>
      <c r="E149" s="19">
        <f t="shared" si="40"/>
        <v>602</v>
      </c>
      <c r="F149" s="17"/>
      <c r="G149" s="17"/>
      <c r="H149" s="19">
        <v>602</v>
      </c>
      <c r="I149" s="17"/>
      <c r="J149" s="19">
        <f t="shared" si="39"/>
        <v>602</v>
      </c>
      <c r="K149" s="19"/>
      <c r="L149" s="82"/>
      <c r="M149" s="82">
        <v>602</v>
      </c>
      <c r="N149" s="12"/>
      <c r="O149" s="18">
        <f t="shared" si="37"/>
        <v>100</v>
      </c>
      <c r="P149" s="83" t="s">
        <v>280</v>
      </c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72.75" customHeight="1" x14ac:dyDescent="0.2">
      <c r="A150" s="142"/>
      <c r="B150" s="161" t="s">
        <v>196</v>
      </c>
      <c r="C150" s="161"/>
      <c r="D150" s="114">
        <v>521.5</v>
      </c>
      <c r="E150" s="82">
        <f>F150+G150+H150+I150</f>
        <v>105</v>
      </c>
      <c r="F150" s="22"/>
      <c r="G150" s="22"/>
      <c r="H150" s="82">
        <v>105</v>
      </c>
      <c r="I150" s="22"/>
      <c r="J150" s="82">
        <f t="shared" si="39"/>
        <v>90</v>
      </c>
      <c r="K150" s="22"/>
      <c r="L150" s="22"/>
      <c r="M150" s="82">
        <v>90</v>
      </c>
      <c r="N150" s="22"/>
      <c r="O150" s="82">
        <f t="shared" si="37"/>
        <v>85.714285714285708</v>
      </c>
      <c r="P150" s="83" t="s">
        <v>222</v>
      </c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25" customHeight="1" x14ac:dyDescent="0.2">
      <c r="A151" s="132"/>
      <c r="B151" s="161" t="s">
        <v>102</v>
      </c>
      <c r="C151" s="161"/>
      <c r="D151" s="42"/>
      <c r="E151" s="19">
        <f t="shared" ref="E151:E161" si="41">F151+G151+H151+I151</f>
        <v>97</v>
      </c>
      <c r="F151" s="17"/>
      <c r="G151" s="17"/>
      <c r="H151" s="19">
        <v>97</v>
      </c>
      <c r="I151" s="17"/>
      <c r="J151" s="19">
        <f t="shared" si="39"/>
        <v>97.2</v>
      </c>
      <c r="K151" s="17"/>
      <c r="L151" s="22"/>
      <c r="M151" s="82">
        <v>97.2</v>
      </c>
      <c r="N151" s="12"/>
      <c r="O151" s="18">
        <f t="shared" si="37"/>
        <v>100.20618556701031</v>
      </c>
      <c r="P151" s="83" t="s">
        <v>321</v>
      </c>
      <c r="Q151" s="79"/>
      <c r="R151" s="1"/>
      <c r="S151" s="1"/>
      <c r="T151" s="1"/>
      <c r="U151" s="1"/>
      <c r="V151" s="1"/>
      <c r="W151" s="1"/>
      <c r="X151" s="1"/>
      <c r="Y151" s="1"/>
    </row>
    <row r="152" spans="1:25" ht="22.5" customHeight="1" x14ac:dyDescent="0.2">
      <c r="A152" s="132"/>
      <c r="B152" s="161" t="s">
        <v>20</v>
      </c>
      <c r="C152" s="161"/>
      <c r="D152" s="91">
        <v>1096.3</v>
      </c>
      <c r="E152" s="19">
        <f t="shared" si="41"/>
        <v>2401.6</v>
      </c>
      <c r="F152" s="17"/>
      <c r="G152" s="17"/>
      <c r="H152" s="19">
        <v>2401.6</v>
      </c>
      <c r="I152" s="17"/>
      <c r="J152" s="19">
        <f>M152</f>
        <v>2401.6</v>
      </c>
      <c r="K152" s="19"/>
      <c r="L152" s="82"/>
      <c r="M152" s="82">
        <v>2401.6</v>
      </c>
      <c r="N152" s="12"/>
      <c r="O152" s="18">
        <f>J152/E152*100</f>
        <v>100</v>
      </c>
      <c r="P152" s="83" t="s">
        <v>168</v>
      </c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35.25" customHeight="1" x14ac:dyDescent="0.2">
      <c r="A153" s="133"/>
      <c r="B153" s="161" t="s">
        <v>197</v>
      </c>
      <c r="C153" s="161"/>
      <c r="D153" s="38">
        <v>0</v>
      </c>
      <c r="E153" s="19">
        <f t="shared" si="41"/>
        <v>50</v>
      </c>
      <c r="F153" s="17"/>
      <c r="G153" s="17"/>
      <c r="H153" s="19">
        <v>50</v>
      </c>
      <c r="I153" s="17"/>
      <c r="J153" s="19">
        <f>M153</f>
        <v>70</v>
      </c>
      <c r="K153" s="17"/>
      <c r="L153" s="22"/>
      <c r="M153" s="82">
        <v>70</v>
      </c>
      <c r="N153" s="12"/>
      <c r="O153" s="18">
        <f t="shared" si="37"/>
        <v>140</v>
      </c>
      <c r="P153" s="101" t="s">
        <v>328</v>
      </c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3.25" customHeight="1" x14ac:dyDescent="0.2">
      <c r="A154" s="132"/>
      <c r="B154" s="161" t="s">
        <v>21</v>
      </c>
      <c r="C154" s="161"/>
      <c r="D154" s="38">
        <v>100</v>
      </c>
      <c r="E154" s="19">
        <f t="shared" si="41"/>
        <v>172</v>
      </c>
      <c r="F154" s="17"/>
      <c r="G154" s="17"/>
      <c r="H154" s="19">
        <v>172</v>
      </c>
      <c r="I154" s="17"/>
      <c r="J154" s="19">
        <f t="shared" ref="J154:J159" si="42">M154</f>
        <v>172</v>
      </c>
      <c r="K154" s="17"/>
      <c r="L154" s="22"/>
      <c r="M154" s="82">
        <v>172</v>
      </c>
      <c r="N154" s="12"/>
      <c r="O154" s="18">
        <f t="shared" si="37"/>
        <v>100</v>
      </c>
      <c r="P154" s="102" t="s">
        <v>283</v>
      </c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2.5" customHeight="1" x14ac:dyDescent="0.2">
      <c r="A155" s="132"/>
      <c r="B155" s="161" t="s">
        <v>22</v>
      </c>
      <c r="C155" s="161"/>
      <c r="D155" s="42">
        <v>83.4</v>
      </c>
      <c r="E155" s="19">
        <f t="shared" si="41"/>
        <v>100</v>
      </c>
      <c r="F155" s="17"/>
      <c r="G155" s="17"/>
      <c r="H155" s="19">
        <v>100</v>
      </c>
      <c r="I155" s="17"/>
      <c r="J155" s="19">
        <f t="shared" si="42"/>
        <v>36.4</v>
      </c>
      <c r="K155" s="17"/>
      <c r="L155" s="22"/>
      <c r="M155" s="82">
        <v>36.4</v>
      </c>
      <c r="N155" s="12"/>
      <c r="O155" s="18">
        <f t="shared" si="37"/>
        <v>36.4</v>
      </c>
      <c r="P155" s="83" t="s">
        <v>168</v>
      </c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.75" customHeight="1" x14ac:dyDescent="0.2">
      <c r="A156" s="132"/>
      <c r="B156" s="161" t="s">
        <v>23</v>
      </c>
      <c r="C156" s="161"/>
      <c r="D156" s="38">
        <v>216</v>
      </c>
      <c r="E156" s="19">
        <f t="shared" si="41"/>
        <v>15</v>
      </c>
      <c r="F156" s="17"/>
      <c r="G156" s="17"/>
      <c r="H156" s="19">
        <v>15</v>
      </c>
      <c r="I156" s="17"/>
      <c r="J156" s="19">
        <f t="shared" si="42"/>
        <v>15</v>
      </c>
      <c r="K156" s="17"/>
      <c r="L156" s="22"/>
      <c r="M156" s="82">
        <v>15</v>
      </c>
      <c r="N156" s="12"/>
      <c r="O156" s="18">
        <f t="shared" si="37"/>
        <v>100</v>
      </c>
      <c r="P156" s="102" t="s">
        <v>323</v>
      </c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3.25" customHeight="1" x14ac:dyDescent="0.2">
      <c r="A157" s="132"/>
      <c r="B157" s="161" t="s">
        <v>25</v>
      </c>
      <c r="C157" s="161"/>
      <c r="D157" s="91">
        <v>215.5</v>
      </c>
      <c r="E157" s="19">
        <f t="shared" si="41"/>
        <v>228.2</v>
      </c>
      <c r="F157" s="17"/>
      <c r="G157" s="17"/>
      <c r="H157" s="19">
        <v>228.2</v>
      </c>
      <c r="I157" s="17"/>
      <c r="J157" s="19">
        <f t="shared" si="42"/>
        <v>228.2</v>
      </c>
      <c r="K157" s="17"/>
      <c r="L157" s="22"/>
      <c r="M157" s="82">
        <v>228.2</v>
      </c>
      <c r="N157" s="12"/>
      <c r="O157" s="18">
        <f t="shared" si="37"/>
        <v>100</v>
      </c>
      <c r="P157" s="83" t="s">
        <v>168</v>
      </c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71.25" customHeight="1" x14ac:dyDescent="0.2">
      <c r="A158" s="132"/>
      <c r="B158" s="161" t="s">
        <v>198</v>
      </c>
      <c r="C158" s="161"/>
      <c r="D158" s="38">
        <v>800</v>
      </c>
      <c r="E158" s="19">
        <f t="shared" si="41"/>
        <v>781</v>
      </c>
      <c r="F158" s="17"/>
      <c r="G158" s="17"/>
      <c r="H158" s="19">
        <v>781</v>
      </c>
      <c r="I158" s="17"/>
      <c r="J158" s="19">
        <f t="shared" si="42"/>
        <v>780.8</v>
      </c>
      <c r="K158" s="17"/>
      <c r="L158" s="22"/>
      <c r="M158" s="82">
        <v>780.8</v>
      </c>
      <c r="N158" s="12"/>
      <c r="O158" s="18">
        <f t="shared" si="37"/>
        <v>99.974391805377721</v>
      </c>
      <c r="P158" s="54" t="s">
        <v>325</v>
      </c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9.5" hidden="1" customHeight="1" x14ac:dyDescent="0.2">
      <c r="A159" s="132"/>
      <c r="B159" s="161" t="s">
        <v>26</v>
      </c>
      <c r="C159" s="161"/>
      <c r="D159" s="24">
        <v>300</v>
      </c>
      <c r="E159" s="19">
        <f t="shared" si="41"/>
        <v>0</v>
      </c>
      <c r="F159" s="17"/>
      <c r="G159" s="17"/>
      <c r="H159" s="19">
        <v>0</v>
      </c>
      <c r="I159" s="17"/>
      <c r="J159" s="19">
        <f t="shared" si="42"/>
        <v>0</v>
      </c>
      <c r="K159" s="17"/>
      <c r="L159" s="22"/>
      <c r="M159" s="82"/>
      <c r="N159" s="12"/>
      <c r="O159" s="18" t="e">
        <f>J159/E159*100</f>
        <v>#DIV/0!</v>
      </c>
      <c r="P159" s="102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46.5" customHeight="1" x14ac:dyDescent="0.2">
      <c r="A160" s="132"/>
      <c r="B160" s="161" t="s">
        <v>199</v>
      </c>
      <c r="C160" s="161"/>
      <c r="D160" s="24">
        <v>999.8</v>
      </c>
      <c r="E160" s="19">
        <f t="shared" si="41"/>
        <v>1263.5999999999999</v>
      </c>
      <c r="F160" s="17"/>
      <c r="G160" s="17"/>
      <c r="H160" s="19">
        <v>1263.5999999999999</v>
      </c>
      <c r="I160" s="17"/>
      <c r="J160" s="19">
        <f>M160</f>
        <v>1021.3</v>
      </c>
      <c r="K160" s="17"/>
      <c r="L160" s="22"/>
      <c r="M160" s="82">
        <v>1021.3</v>
      </c>
      <c r="N160" s="12"/>
      <c r="O160" s="18">
        <f t="shared" si="37"/>
        <v>80.824628046850265</v>
      </c>
      <c r="P160" s="102" t="s">
        <v>324</v>
      </c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40.5" customHeight="1" x14ac:dyDescent="0.2">
      <c r="A161" s="132"/>
      <c r="B161" s="161" t="s">
        <v>200</v>
      </c>
      <c r="C161" s="161"/>
      <c r="D161" s="24"/>
      <c r="E161" s="19">
        <f t="shared" si="41"/>
        <v>254.2</v>
      </c>
      <c r="F161" s="17"/>
      <c r="G161" s="17"/>
      <c r="H161" s="19">
        <v>254.2</v>
      </c>
      <c r="I161" s="17"/>
      <c r="J161" s="19">
        <f>M161</f>
        <v>254.2</v>
      </c>
      <c r="K161" s="17"/>
      <c r="L161" s="22"/>
      <c r="M161" s="82">
        <v>254.2</v>
      </c>
      <c r="N161" s="12"/>
      <c r="O161" s="18">
        <f t="shared" si="37"/>
        <v>100</v>
      </c>
      <c r="P161" s="54" t="s">
        <v>281</v>
      </c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5.5" customHeight="1" x14ac:dyDescent="0.2">
      <c r="A162" s="132"/>
      <c r="B162" s="161" t="s">
        <v>147</v>
      </c>
      <c r="C162" s="161"/>
      <c r="D162" s="38">
        <v>50</v>
      </c>
      <c r="E162" s="19">
        <f>F162+G162+H162+I162</f>
        <v>121.5</v>
      </c>
      <c r="F162" s="17"/>
      <c r="G162" s="19">
        <v>71.5</v>
      </c>
      <c r="H162" s="19">
        <v>50</v>
      </c>
      <c r="I162" s="17"/>
      <c r="J162" s="19">
        <f>M162+L162</f>
        <v>121.5</v>
      </c>
      <c r="K162" s="17"/>
      <c r="L162" s="22">
        <v>71.5</v>
      </c>
      <c r="M162" s="82">
        <v>50</v>
      </c>
      <c r="N162" s="12"/>
      <c r="O162" s="18">
        <f>J162/E162*100</f>
        <v>100</v>
      </c>
      <c r="P162" s="102" t="s">
        <v>326</v>
      </c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1.5" customHeight="1" x14ac:dyDescent="0.2">
      <c r="A163" s="132"/>
      <c r="B163" s="161" t="s">
        <v>201</v>
      </c>
      <c r="C163" s="191"/>
      <c r="D163" s="77"/>
      <c r="E163" s="19">
        <f>F163+G163+H163+I163</f>
        <v>909.4</v>
      </c>
      <c r="F163" s="12"/>
      <c r="G163" s="12">
        <v>818.5</v>
      </c>
      <c r="H163" s="12">
        <v>90.9</v>
      </c>
      <c r="I163" s="12"/>
      <c r="J163" s="12">
        <f>M163+L163</f>
        <v>909.4</v>
      </c>
      <c r="K163" s="12"/>
      <c r="L163" s="22">
        <v>818.5</v>
      </c>
      <c r="M163" s="22">
        <v>90.9</v>
      </c>
      <c r="N163" s="12"/>
      <c r="O163" s="18">
        <f>J163/E163*100</f>
        <v>100</v>
      </c>
      <c r="P163" s="54" t="s">
        <v>284</v>
      </c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53.25" customHeight="1" x14ac:dyDescent="0.2">
      <c r="A164" s="132"/>
      <c r="B164" s="161" t="s">
        <v>202</v>
      </c>
      <c r="C164" s="161"/>
      <c r="D164" s="77"/>
      <c r="E164" s="19">
        <v>263.2</v>
      </c>
      <c r="F164" s="12"/>
      <c r="G164" s="12">
        <v>250</v>
      </c>
      <c r="H164" s="12">
        <v>13.2</v>
      </c>
      <c r="I164" s="12"/>
      <c r="J164" s="12">
        <f>M164+L164</f>
        <v>263.2</v>
      </c>
      <c r="K164" s="12"/>
      <c r="L164" s="22">
        <v>250</v>
      </c>
      <c r="M164" s="22">
        <v>13.2</v>
      </c>
      <c r="N164" s="12"/>
      <c r="O164" s="18">
        <f t="shared" ref="O164:O169" si="43">J164/E164*100</f>
        <v>100</v>
      </c>
      <c r="P164" s="54" t="s">
        <v>327</v>
      </c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.75" customHeight="1" x14ac:dyDescent="0.2">
      <c r="A165" s="132"/>
      <c r="B165" s="161" t="s">
        <v>203</v>
      </c>
      <c r="C165" s="161"/>
      <c r="D165" s="110"/>
      <c r="E165" s="82">
        <f>H165</f>
        <v>157.5</v>
      </c>
      <c r="F165" s="22"/>
      <c r="G165" s="22"/>
      <c r="H165" s="82">
        <v>157.5</v>
      </c>
      <c r="I165" s="22"/>
      <c r="J165" s="82">
        <f>M165</f>
        <v>51.6</v>
      </c>
      <c r="K165" s="22"/>
      <c r="L165" s="22"/>
      <c r="M165" s="82">
        <v>51.6</v>
      </c>
      <c r="N165" s="22"/>
      <c r="O165" s="18">
        <f t="shared" si="43"/>
        <v>32.761904761904766</v>
      </c>
      <c r="P165" s="102" t="s">
        <v>221</v>
      </c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48" customHeight="1" x14ac:dyDescent="0.2">
      <c r="A166" s="132"/>
      <c r="B166" s="161" t="s">
        <v>276</v>
      </c>
      <c r="C166" s="161"/>
      <c r="D166" s="110"/>
      <c r="E166" s="82">
        <f>H166</f>
        <v>102.5</v>
      </c>
      <c r="F166" s="22"/>
      <c r="G166" s="22"/>
      <c r="H166" s="82">
        <v>102.5</v>
      </c>
      <c r="I166" s="22"/>
      <c r="J166" s="82">
        <f>M166</f>
        <v>93.6</v>
      </c>
      <c r="K166" s="22"/>
      <c r="L166" s="22"/>
      <c r="M166" s="82">
        <v>93.6</v>
      </c>
      <c r="N166" s="22"/>
      <c r="O166" s="18">
        <f t="shared" si="43"/>
        <v>91.317073170731703</v>
      </c>
      <c r="P166" s="102" t="s">
        <v>223</v>
      </c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35.25" customHeight="1" x14ac:dyDescent="0.2">
      <c r="A167" s="132"/>
      <c r="B167" s="161" t="s">
        <v>204</v>
      </c>
      <c r="C167" s="161"/>
      <c r="D167" s="110"/>
      <c r="E167" s="82">
        <f t="shared" ref="E167:E175" si="44">F167+G167+H167</f>
        <v>95</v>
      </c>
      <c r="F167" s="22"/>
      <c r="G167" s="22"/>
      <c r="H167" s="82">
        <v>95</v>
      </c>
      <c r="I167" s="82"/>
      <c r="J167" s="82">
        <f>K167+L167+M167</f>
        <v>50.1</v>
      </c>
      <c r="K167" s="22"/>
      <c r="L167" s="22"/>
      <c r="M167" s="82">
        <v>50.1</v>
      </c>
      <c r="N167" s="22"/>
      <c r="O167" s="18">
        <f t="shared" si="43"/>
        <v>52.736842105263158</v>
      </c>
      <c r="P167" s="83" t="s">
        <v>286</v>
      </c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34.5" customHeight="1" x14ac:dyDescent="0.2">
      <c r="A168" s="132"/>
      <c r="B168" s="161" t="s">
        <v>24</v>
      </c>
      <c r="C168" s="161"/>
      <c r="D168" s="38"/>
      <c r="E168" s="19">
        <f t="shared" si="44"/>
        <v>1600</v>
      </c>
      <c r="F168" s="17"/>
      <c r="G168" s="17"/>
      <c r="H168" s="19">
        <v>1600</v>
      </c>
      <c r="I168" s="17"/>
      <c r="J168" s="19">
        <f t="shared" ref="J168:J175" si="45">K168+L168+M168</f>
        <v>1600</v>
      </c>
      <c r="K168" s="17"/>
      <c r="L168" s="22"/>
      <c r="M168" s="82">
        <v>1600</v>
      </c>
      <c r="N168" s="12"/>
      <c r="O168" s="18">
        <f t="shared" si="43"/>
        <v>100</v>
      </c>
      <c r="P168" s="54" t="s">
        <v>322</v>
      </c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34.5" customHeight="1" x14ac:dyDescent="0.2">
      <c r="A169" s="132"/>
      <c r="B169" s="161" t="s">
        <v>205</v>
      </c>
      <c r="C169" s="161"/>
      <c r="D169" s="38"/>
      <c r="E169" s="19">
        <f t="shared" si="44"/>
        <v>328.4</v>
      </c>
      <c r="F169" s="17"/>
      <c r="G169" s="17"/>
      <c r="H169" s="19">
        <v>328.4</v>
      </c>
      <c r="I169" s="17"/>
      <c r="J169" s="19">
        <f t="shared" si="45"/>
        <v>308.39999999999998</v>
      </c>
      <c r="K169" s="17"/>
      <c r="L169" s="22"/>
      <c r="M169" s="82">
        <v>308.39999999999998</v>
      </c>
      <c r="N169" s="12"/>
      <c r="O169" s="18">
        <f t="shared" si="43"/>
        <v>93.90986601705238</v>
      </c>
      <c r="P169" s="54" t="s">
        <v>282</v>
      </c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36.75" hidden="1" customHeight="1" x14ac:dyDescent="0.2">
      <c r="A170" s="132"/>
      <c r="B170" s="161" t="s">
        <v>206</v>
      </c>
      <c r="C170" s="161"/>
      <c r="D170" s="38"/>
      <c r="E170" s="19">
        <f t="shared" si="44"/>
        <v>0</v>
      </c>
      <c r="F170" s="17"/>
      <c r="G170" s="17"/>
      <c r="H170" s="19">
        <v>0</v>
      </c>
      <c r="I170" s="17"/>
      <c r="J170" s="19">
        <f t="shared" si="45"/>
        <v>0</v>
      </c>
      <c r="K170" s="17"/>
      <c r="L170" s="22"/>
      <c r="M170" s="82"/>
      <c r="N170" s="12"/>
      <c r="O170" s="18" t="e">
        <f t="shared" si="37"/>
        <v>#DIV/0!</v>
      </c>
      <c r="P170" s="54" t="s">
        <v>105</v>
      </c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2.25" customHeight="1" x14ac:dyDescent="0.2">
      <c r="A171" s="132"/>
      <c r="B171" s="161" t="s">
        <v>148</v>
      </c>
      <c r="C171" s="161"/>
      <c r="D171" s="38"/>
      <c r="E171" s="19">
        <f t="shared" si="44"/>
        <v>50</v>
      </c>
      <c r="F171" s="17"/>
      <c r="G171" s="17"/>
      <c r="H171" s="19">
        <v>50</v>
      </c>
      <c r="I171" s="17"/>
      <c r="J171" s="19">
        <f t="shared" si="45"/>
        <v>50</v>
      </c>
      <c r="K171" s="17"/>
      <c r="L171" s="22"/>
      <c r="M171" s="82">
        <v>50</v>
      </c>
      <c r="N171" s="12"/>
      <c r="O171" s="18">
        <f t="shared" si="37"/>
        <v>100</v>
      </c>
      <c r="P171" s="54" t="s">
        <v>287</v>
      </c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4" customHeight="1" x14ac:dyDescent="0.2">
      <c r="A172" s="132"/>
      <c r="B172" s="161" t="s">
        <v>207</v>
      </c>
      <c r="C172" s="161"/>
      <c r="D172" s="38"/>
      <c r="E172" s="19">
        <f t="shared" si="44"/>
        <v>669.6</v>
      </c>
      <c r="F172" s="17"/>
      <c r="G172" s="17"/>
      <c r="H172" s="19">
        <v>669.6</v>
      </c>
      <c r="I172" s="17"/>
      <c r="J172" s="19">
        <f t="shared" si="45"/>
        <v>666.5</v>
      </c>
      <c r="K172" s="17"/>
      <c r="L172" s="22"/>
      <c r="M172" s="82">
        <v>666.5</v>
      </c>
      <c r="N172" s="12"/>
      <c r="O172" s="18">
        <f t="shared" si="37"/>
        <v>99.537037037037038</v>
      </c>
      <c r="P172" s="54" t="s">
        <v>320</v>
      </c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.75" customHeight="1" x14ac:dyDescent="0.2">
      <c r="A173" s="132"/>
      <c r="B173" s="161" t="s">
        <v>208</v>
      </c>
      <c r="C173" s="161"/>
      <c r="D173" s="38"/>
      <c r="E173" s="19">
        <f t="shared" si="44"/>
        <v>11023.2</v>
      </c>
      <c r="F173" s="17">
        <v>0</v>
      </c>
      <c r="G173" s="17">
        <v>9920</v>
      </c>
      <c r="H173" s="19">
        <v>1103.2</v>
      </c>
      <c r="I173" s="17"/>
      <c r="J173" s="19">
        <f t="shared" si="45"/>
        <v>11023.2</v>
      </c>
      <c r="K173" s="17"/>
      <c r="L173" s="22">
        <v>9920</v>
      </c>
      <c r="M173" s="82">
        <v>1103.2</v>
      </c>
      <c r="N173" s="12"/>
      <c r="O173" s="18">
        <f>J173/E173*100</f>
        <v>100</v>
      </c>
      <c r="P173" s="54" t="s">
        <v>285</v>
      </c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25" hidden="1" customHeight="1" x14ac:dyDescent="0.2">
      <c r="A174" s="55"/>
      <c r="B174" s="161" t="s">
        <v>160</v>
      </c>
      <c r="C174" s="161"/>
      <c r="D174" s="38"/>
      <c r="E174" s="19">
        <f t="shared" si="44"/>
        <v>0</v>
      </c>
      <c r="F174" s="17"/>
      <c r="G174" s="17"/>
      <c r="H174" s="19"/>
      <c r="I174" s="17"/>
      <c r="J174" s="19"/>
      <c r="K174" s="17"/>
      <c r="L174" s="22"/>
      <c r="M174" s="82"/>
      <c r="N174" s="12"/>
      <c r="O174" s="18"/>
      <c r="P174" s="83" t="s">
        <v>165</v>
      </c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7.25" customHeight="1" x14ac:dyDescent="0.2">
      <c r="A175" s="55"/>
      <c r="B175" s="161" t="s">
        <v>110</v>
      </c>
      <c r="C175" s="161"/>
      <c r="D175" s="38"/>
      <c r="E175" s="19">
        <f t="shared" si="44"/>
        <v>100</v>
      </c>
      <c r="F175" s="17"/>
      <c r="G175" s="17"/>
      <c r="H175" s="19">
        <v>100</v>
      </c>
      <c r="I175" s="17"/>
      <c r="J175" s="19">
        <f t="shared" si="45"/>
        <v>100</v>
      </c>
      <c r="K175" s="17"/>
      <c r="L175" s="22"/>
      <c r="M175" s="82">
        <v>100</v>
      </c>
      <c r="N175" s="12"/>
      <c r="O175" s="18">
        <f t="shared" si="37"/>
        <v>100</v>
      </c>
      <c r="P175" s="54" t="s">
        <v>271</v>
      </c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50.25" hidden="1" customHeight="1" x14ac:dyDescent="0.2">
      <c r="A176" s="132" t="s">
        <v>64</v>
      </c>
      <c r="B176" s="178" t="s">
        <v>99</v>
      </c>
      <c r="C176" s="178"/>
      <c r="D176" s="91">
        <v>871.2</v>
      </c>
      <c r="E176" s="19">
        <f>F176+G176+H176+I176</f>
        <v>0</v>
      </c>
      <c r="F176" s="17"/>
      <c r="G176" s="17"/>
      <c r="H176" s="19">
        <v>0</v>
      </c>
      <c r="I176" s="17"/>
      <c r="J176" s="19"/>
      <c r="K176" s="17"/>
      <c r="L176" s="17"/>
      <c r="M176" s="19"/>
      <c r="N176" s="12"/>
      <c r="O176" s="18" t="e">
        <f t="shared" si="37"/>
        <v>#DIV/0!</v>
      </c>
      <c r="P176" s="54" t="s">
        <v>105</v>
      </c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60" customHeight="1" x14ac:dyDescent="0.2">
      <c r="A177" s="195" t="s">
        <v>123</v>
      </c>
      <c r="B177" s="195"/>
      <c r="C177" s="195"/>
      <c r="D177" s="127"/>
      <c r="E177" s="40">
        <f>E187+E192+E196+E201</f>
        <v>80760.000000000015</v>
      </c>
      <c r="F177" s="40">
        <f>F187+F192+F196</f>
        <v>0</v>
      </c>
      <c r="G177" s="40">
        <f>G187+G192+G196+G201</f>
        <v>20878</v>
      </c>
      <c r="H177" s="40">
        <f>H187+H192+H196+H201</f>
        <v>59882</v>
      </c>
      <c r="I177" s="39">
        <f>I187+I192+I196</f>
        <v>0</v>
      </c>
      <c r="J177" s="40">
        <f>J187+J192+J196+J201</f>
        <v>77719.000000000015</v>
      </c>
      <c r="K177" s="40">
        <f>K187+K192+K196</f>
        <v>0</v>
      </c>
      <c r="L177" s="40">
        <f>L187+L192+L196</f>
        <v>20137.100000000002</v>
      </c>
      <c r="M177" s="40">
        <f>M187+M192+M196+M201</f>
        <v>57478.9</v>
      </c>
      <c r="N177" s="39">
        <f>N187+N192+N196</f>
        <v>0</v>
      </c>
      <c r="O177" s="40">
        <f>J177/E177*100</f>
        <v>96.234522040614166</v>
      </c>
      <c r="P177" s="68"/>
      <c r="Q177" s="79"/>
      <c r="R177" s="1"/>
      <c r="S177" s="1"/>
      <c r="T177" s="1"/>
      <c r="U177" s="1"/>
      <c r="V177" s="1"/>
      <c r="W177" s="1"/>
      <c r="X177" s="1"/>
      <c r="Y177" s="1"/>
    </row>
    <row r="178" spans="1:25" ht="19.5" customHeight="1" x14ac:dyDescent="0.2">
      <c r="A178" s="181" t="s">
        <v>39</v>
      </c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51" customHeight="1" x14ac:dyDescent="0.2">
      <c r="A179" s="139"/>
      <c r="B179" s="161" t="s">
        <v>161</v>
      </c>
      <c r="C179" s="161"/>
      <c r="D179" s="139"/>
      <c r="E179" s="38">
        <f>H179</f>
        <v>20011</v>
      </c>
      <c r="F179" s="139"/>
      <c r="G179" s="139"/>
      <c r="H179" s="91">
        <v>20011</v>
      </c>
      <c r="I179" s="139"/>
      <c r="J179" s="91">
        <f>L179+M179</f>
        <v>20011</v>
      </c>
      <c r="K179" s="108"/>
      <c r="L179" s="108"/>
      <c r="M179" s="91">
        <v>20011</v>
      </c>
      <c r="N179" s="139"/>
      <c r="O179" s="38">
        <f>J179/E179*100</f>
        <v>100</v>
      </c>
      <c r="P179" s="12" t="s">
        <v>289</v>
      </c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51" customHeight="1" x14ac:dyDescent="0.2">
      <c r="A180" s="72" t="s">
        <v>125</v>
      </c>
      <c r="B180" s="161" t="s">
        <v>124</v>
      </c>
      <c r="C180" s="161"/>
      <c r="D180" s="108"/>
      <c r="E180" s="38">
        <f>H180</f>
        <v>68.5</v>
      </c>
      <c r="F180" s="91"/>
      <c r="G180" s="91"/>
      <c r="H180" s="38">
        <v>68.5</v>
      </c>
      <c r="I180" s="92"/>
      <c r="J180" s="95">
        <f t="shared" ref="J180:J182" si="46">L180+M180</f>
        <v>68.5</v>
      </c>
      <c r="K180" s="92"/>
      <c r="L180" s="92"/>
      <c r="M180" s="38">
        <v>68.5</v>
      </c>
      <c r="N180" s="92"/>
      <c r="O180" s="38">
        <f>J180/E180*100</f>
        <v>100</v>
      </c>
      <c r="P180" s="108" t="s">
        <v>317</v>
      </c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35.25" customHeight="1" x14ac:dyDescent="0.2">
      <c r="A181" s="72"/>
      <c r="B181" s="161" t="s">
        <v>149</v>
      </c>
      <c r="C181" s="161"/>
      <c r="D181" s="108"/>
      <c r="E181" s="38">
        <f>H181</f>
        <v>48.7</v>
      </c>
      <c r="F181" s="91"/>
      <c r="G181" s="91"/>
      <c r="H181" s="38">
        <v>48.7</v>
      </c>
      <c r="I181" s="92"/>
      <c r="J181" s="95">
        <f t="shared" si="46"/>
        <v>48.7</v>
      </c>
      <c r="K181" s="92"/>
      <c r="L181" s="92"/>
      <c r="M181" s="38">
        <v>48.7</v>
      </c>
      <c r="N181" s="92"/>
      <c r="O181" s="38">
        <f>J181/E181*100</f>
        <v>100</v>
      </c>
      <c r="P181" s="108" t="s">
        <v>318</v>
      </c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44.25" hidden="1" customHeight="1" x14ac:dyDescent="0.2">
      <c r="A182" s="132"/>
      <c r="B182" s="158" t="s">
        <v>257</v>
      </c>
      <c r="C182" s="158"/>
      <c r="D182" s="38"/>
      <c r="E182" s="38">
        <f>H182</f>
        <v>0</v>
      </c>
      <c r="F182" s="109"/>
      <c r="G182" s="109"/>
      <c r="H182" s="109">
        <v>0</v>
      </c>
      <c r="I182" s="141"/>
      <c r="J182" s="95">
        <f t="shared" si="46"/>
        <v>0</v>
      </c>
      <c r="K182" s="141"/>
      <c r="L182" s="97"/>
      <c r="M182" s="107">
        <v>0</v>
      </c>
      <c r="N182" s="141"/>
      <c r="O182" s="38" t="e">
        <f t="shared" ref="O182:O186" si="47">J182/E182*100</f>
        <v>#DIV/0!</v>
      </c>
      <c r="P182" s="128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69.75" customHeight="1" x14ac:dyDescent="0.2">
      <c r="A183" s="55"/>
      <c r="B183" s="161" t="s">
        <v>209</v>
      </c>
      <c r="C183" s="161"/>
      <c r="D183" s="38"/>
      <c r="E183" s="36">
        <f t="shared" ref="E183" si="48">H183</f>
        <v>35.799999999999997</v>
      </c>
      <c r="F183" s="93"/>
      <c r="G183" s="35"/>
      <c r="H183" s="35">
        <v>35.799999999999997</v>
      </c>
      <c r="I183" s="93"/>
      <c r="J183" s="38">
        <f>K183+L183+M183</f>
        <v>35.700000000000003</v>
      </c>
      <c r="K183" s="93"/>
      <c r="L183" s="96"/>
      <c r="M183" s="107">
        <v>35.700000000000003</v>
      </c>
      <c r="N183" s="93"/>
      <c r="O183" s="38">
        <f t="shared" si="47"/>
        <v>99.720670391061475</v>
      </c>
      <c r="P183" s="66" t="s">
        <v>224</v>
      </c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40.5" customHeight="1" x14ac:dyDescent="0.2">
      <c r="A184" s="55"/>
      <c r="B184" s="178" t="s">
        <v>210</v>
      </c>
      <c r="C184" s="178"/>
      <c r="D184" s="38"/>
      <c r="E184" s="36">
        <f>F184+G184+H184</f>
        <v>12786.7</v>
      </c>
      <c r="F184" s="93"/>
      <c r="G184" s="35">
        <v>11891.6</v>
      </c>
      <c r="H184" s="35">
        <v>895.1</v>
      </c>
      <c r="I184" s="93"/>
      <c r="J184" s="38">
        <f>K184+L184+M184</f>
        <v>12618.099999999999</v>
      </c>
      <c r="K184" s="35"/>
      <c r="L184" s="131">
        <v>11734.8</v>
      </c>
      <c r="M184" s="109">
        <v>883.3</v>
      </c>
      <c r="N184" s="35"/>
      <c r="O184" s="38">
        <f t="shared" si="47"/>
        <v>98.681442436281429</v>
      </c>
      <c r="P184" s="138" t="s">
        <v>290</v>
      </c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40.5" customHeight="1" x14ac:dyDescent="0.2">
      <c r="A185" s="55"/>
      <c r="B185" s="192" t="s">
        <v>303</v>
      </c>
      <c r="C185" s="193"/>
      <c r="D185" s="38"/>
      <c r="E185" s="36">
        <f>F185+G185+H185</f>
        <v>388.3</v>
      </c>
      <c r="F185" s="93"/>
      <c r="G185" s="35"/>
      <c r="H185" s="35">
        <v>388.3</v>
      </c>
      <c r="I185" s="93"/>
      <c r="J185" s="38">
        <f t="shared" ref="J185:J186" si="49">K185+L185+M185</f>
        <v>388.2</v>
      </c>
      <c r="K185" s="93"/>
      <c r="L185" s="96"/>
      <c r="M185" s="107">
        <v>388.2</v>
      </c>
      <c r="N185" s="93"/>
      <c r="O185" s="38">
        <f t="shared" si="47"/>
        <v>99.974246716456335</v>
      </c>
      <c r="P185" s="66" t="s">
        <v>310</v>
      </c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40.5" customHeight="1" x14ac:dyDescent="0.2">
      <c r="A186" s="55"/>
      <c r="B186" s="192" t="s">
        <v>304</v>
      </c>
      <c r="C186" s="193"/>
      <c r="D186" s="38"/>
      <c r="E186" s="36">
        <f>F186+G186+H186</f>
        <v>11.8</v>
      </c>
      <c r="F186" s="93"/>
      <c r="G186" s="35"/>
      <c r="H186" s="35">
        <v>11.8</v>
      </c>
      <c r="I186" s="93"/>
      <c r="J186" s="38">
        <f t="shared" si="49"/>
        <v>11.8</v>
      </c>
      <c r="K186" s="93"/>
      <c r="L186" s="96"/>
      <c r="M186" s="107">
        <v>11.8</v>
      </c>
      <c r="N186" s="93"/>
      <c r="O186" s="38">
        <f t="shared" si="47"/>
        <v>100</v>
      </c>
      <c r="P186" s="66" t="s">
        <v>310</v>
      </c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8" customHeight="1" x14ac:dyDescent="0.2">
      <c r="A187" s="194" t="s">
        <v>48</v>
      </c>
      <c r="B187" s="194"/>
      <c r="C187" s="194"/>
      <c r="D187" s="143"/>
      <c r="E187" s="40">
        <f>SUM(E179:E186)</f>
        <v>33350.800000000003</v>
      </c>
      <c r="F187" s="40">
        <f t="shared" ref="F187:N187" si="50">SUM(F179:F186)</f>
        <v>0</v>
      </c>
      <c r="G187" s="40">
        <f t="shared" si="50"/>
        <v>11891.6</v>
      </c>
      <c r="H187" s="40">
        <f t="shared" si="50"/>
        <v>21459.199999999997</v>
      </c>
      <c r="I187" s="40">
        <f t="shared" si="50"/>
        <v>0</v>
      </c>
      <c r="J187" s="40">
        <f t="shared" si="50"/>
        <v>33182</v>
      </c>
      <c r="K187" s="40">
        <f t="shared" si="50"/>
        <v>0</v>
      </c>
      <c r="L187" s="40">
        <f t="shared" si="50"/>
        <v>11734.8</v>
      </c>
      <c r="M187" s="40">
        <f t="shared" si="50"/>
        <v>21447.200000000001</v>
      </c>
      <c r="N187" s="40">
        <f t="shared" si="50"/>
        <v>0</v>
      </c>
      <c r="O187" s="40">
        <f>J187/E187*100</f>
        <v>99.493865214627533</v>
      </c>
      <c r="P187" s="69"/>
      <c r="Q187" s="79"/>
      <c r="R187" s="1"/>
      <c r="S187" s="1"/>
      <c r="T187" s="1"/>
      <c r="U187" s="1"/>
      <c r="V187" s="1"/>
      <c r="W187" s="1"/>
      <c r="X187" s="1"/>
      <c r="Y187" s="1"/>
    </row>
    <row r="188" spans="1:25" ht="21.75" customHeight="1" x14ac:dyDescent="0.2">
      <c r="A188" s="173" t="s">
        <v>40</v>
      </c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53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45" customHeight="1" x14ac:dyDescent="0.2">
      <c r="A189" s="132" t="s">
        <v>73</v>
      </c>
      <c r="B189" s="162" t="s">
        <v>79</v>
      </c>
      <c r="C189" s="162"/>
      <c r="D189" s="91">
        <v>21350.9</v>
      </c>
      <c r="E189" s="17">
        <f>H189</f>
        <v>22307.9</v>
      </c>
      <c r="F189" s="12"/>
      <c r="G189" s="12"/>
      <c r="H189" s="12">
        <v>22307.9</v>
      </c>
      <c r="I189" s="12"/>
      <c r="J189" s="19">
        <f>K189+L189+M189+N189</f>
        <v>22307.9</v>
      </c>
      <c r="K189" s="18"/>
      <c r="L189" s="18"/>
      <c r="M189" s="18">
        <v>22307.9</v>
      </c>
      <c r="N189" s="12"/>
      <c r="O189" s="18">
        <f>J189/E189*100</f>
        <v>100</v>
      </c>
      <c r="P189" s="12" t="s">
        <v>289</v>
      </c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40.5" customHeight="1" x14ac:dyDescent="0.2">
      <c r="A190" s="132" t="s">
        <v>128</v>
      </c>
      <c r="B190" s="162" t="s">
        <v>126</v>
      </c>
      <c r="C190" s="162"/>
      <c r="D190" s="91" t="s">
        <v>89</v>
      </c>
      <c r="E190" s="19">
        <f>G190+H190</f>
        <v>14500.2</v>
      </c>
      <c r="F190" s="18"/>
      <c r="G190" s="18">
        <v>7250.1</v>
      </c>
      <c r="H190" s="18">
        <v>7250.1</v>
      </c>
      <c r="I190" s="12"/>
      <c r="J190" s="19">
        <f>K190+L190+M190+N190</f>
        <v>14500.2</v>
      </c>
      <c r="K190" s="12"/>
      <c r="L190" s="18">
        <v>7250.1</v>
      </c>
      <c r="M190" s="18">
        <v>7250.1</v>
      </c>
      <c r="N190" s="12"/>
      <c r="O190" s="18">
        <f t="shared" ref="O190:O191" si="51">J190/E190*100</f>
        <v>100</v>
      </c>
      <c r="P190" s="12" t="s">
        <v>289</v>
      </c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36" customHeight="1" x14ac:dyDescent="0.2">
      <c r="A191" s="132" t="s">
        <v>127</v>
      </c>
      <c r="B191" s="162" t="s">
        <v>150</v>
      </c>
      <c r="C191" s="162"/>
      <c r="D191" s="38">
        <v>50</v>
      </c>
      <c r="E191" s="19">
        <f>H191</f>
        <v>2474</v>
      </c>
      <c r="F191" s="18"/>
      <c r="G191" s="18"/>
      <c r="H191" s="18">
        <v>2474</v>
      </c>
      <c r="I191" s="12"/>
      <c r="J191" s="19">
        <f>L191+M191</f>
        <v>564</v>
      </c>
      <c r="K191" s="18"/>
      <c r="L191" s="18"/>
      <c r="M191" s="12">
        <v>564</v>
      </c>
      <c r="N191" s="12"/>
      <c r="O191" s="18">
        <f t="shared" si="51"/>
        <v>22.797089733225544</v>
      </c>
      <c r="P191" s="66" t="s">
        <v>316</v>
      </c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2">
      <c r="A192" s="194" t="s">
        <v>48</v>
      </c>
      <c r="B192" s="194"/>
      <c r="C192" s="194"/>
      <c r="D192" s="143"/>
      <c r="E192" s="39">
        <f>SUM(E189:E191)</f>
        <v>39282.100000000006</v>
      </c>
      <c r="F192" s="39">
        <f>SUM(F189:F191)</f>
        <v>0</v>
      </c>
      <c r="G192" s="39">
        <f>SUM(G189:G191)</f>
        <v>7250.1</v>
      </c>
      <c r="H192" s="39">
        <f>SUM(H189:H191)</f>
        <v>32032</v>
      </c>
      <c r="I192" s="39">
        <f>SUM(I189:I190)</f>
        <v>0</v>
      </c>
      <c r="J192" s="40">
        <f>SUM(J189:J191)</f>
        <v>37372.100000000006</v>
      </c>
      <c r="K192" s="39">
        <f>SUM(K189:K190)</f>
        <v>0</v>
      </c>
      <c r="L192" s="40">
        <f>SUM(L189:L191)</f>
        <v>7250.1</v>
      </c>
      <c r="M192" s="40">
        <f>SUM(M189:M191)</f>
        <v>30122</v>
      </c>
      <c r="N192" s="39">
        <f>SUM(N189:N190)</f>
        <v>0</v>
      </c>
      <c r="O192" s="41">
        <f>J192/E192*100</f>
        <v>95.137734489754877</v>
      </c>
      <c r="P192" s="68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2">
      <c r="A193" s="196" t="s">
        <v>41</v>
      </c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53"/>
      <c r="Q193" s="3"/>
      <c r="R193" s="3"/>
      <c r="S193" s="1"/>
      <c r="T193" s="1"/>
      <c r="U193" s="1"/>
      <c r="V193" s="1"/>
      <c r="W193" s="1"/>
      <c r="X193" s="1"/>
      <c r="Y193" s="1"/>
    </row>
    <row r="194" spans="1:25" ht="44.25" customHeight="1" x14ac:dyDescent="0.2">
      <c r="A194" s="132" t="s">
        <v>74</v>
      </c>
      <c r="B194" s="161" t="s">
        <v>80</v>
      </c>
      <c r="C194" s="161"/>
      <c r="D194" s="42">
        <v>2652.9</v>
      </c>
      <c r="E194" s="75">
        <f>H194</f>
        <v>3407.2</v>
      </c>
      <c r="F194" s="43"/>
      <c r="G194" s="43"/>
      <c r="H194" s="43">
        <v>3407.2</v>
      </c>
      <c r="I194" s="44"/>
      <c r="J194" s="43">
        <f>K194+L194+M194+N194</f>
        <v>3407.2</v>
      </c>
      <c r="K194" s="44"/>
      <c r="L194" s="44"/>
      <c r="M194" s="43">
        <v>3407.2</v>
      </c>
      <c r="N194" s="44"/>
      <c r="O194" s="43">
        <f>J194/E194*100</f>
        <v>100</v>
      </c>
      <c r="P194" s="12" t="s">
        <v>289</v>
      </c>
      <c r="Q194" s="8"/>
      <c r="R194" s="3"/>
      <c r="S194" s="1"/>
      <c r="T194" s="1"/>
      <c r="U194" s="1"/>
      <c r="V194" s="1"/>
      <c r="W194" s="1"/>
      <c r="X194" s="1"/>
      <c r="Y194" s="1"/>
    </row>
    <row r="195" spans="1:25" ht="42" customHeight="1" x14ac:dyDescent="0.2">
      <c r="A195" s="132"/>
      <c r="B195" s="162" t="s">
        <v>126</v>
      </c>
      <c r="C195" s="162"/>
      <c r="D195" s="91" t="s">
        <v>90</v>
      </c>
      <c r="E195" s="75">
        <f>G195+H195</f>
        <v>3266.6</v>
      </c>
      <c r="F195" s="43"/>
      <c r="G195" s="43">
        <v>1633.3</v>
      </c>
      <c r="H195" s="43">
        <v>1633.3</v>
      </c>
      <c r="I195" s="44"/>
      <c r="J195" s="43">
        <f>L195+M195</f>
        <v>2304.4</v>
      </c>
      <c r="K195" s="44"/>
      <c r="L195" s="44">
        <v>1152.2</v>
      </c>
      <c r="M195" s="43">
        <v>1152.2</v>
      </c>
      <c r="N195" s="44"/>
      <c r="O195" s="43">
        <f>J195/E195*100</f>
        <v>70.54429682238414</v>
      </c>
      <c r="P195" s="12" t="s">
        <v>153</v>
      </c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8" customHeight="1" x14ac:dyDescent="0.2">
      <c r="A196" s="194" t="s">
        <v>48</v>
      </c>
      <c r="B196" s="194"/>
      <c r="C196" s="194"/>
      <c r="D196" s="143"/>
      <c r="E196" s="40">
        <f>SUM(E194:E195)</f>
        <v>6673.7999999999993</v>
      </c>
      <c r="F196" s="40">
        <f t="shared" ref="F196:N196" si="52">SUM(F194:F194)</f>
        <v>0</v>
      </c>
      <c r="G196" s="40">
        <f>SUM(G195)</f>
        <v>1633.3</v>
      </c>
      <c r="H196" s="40">
        <f>SUM(H194:H195)</f>
        <v>5040.5</v>
      </c>
      <c r="I196" s="40">
        <f t="shared" si="52"/>
        <v>0</v>
      </c>
      <c r="J196" s="40">
        <f>SUM(J194:J195)</f>
        <v>5711.6</v>
      </c>
      <c r="K196" s="39">
        <f t="shared" si="52"/>
        <v>0</v>
      </c>
      <c r="L196" s="39">
        <f>SUM(L195)</f>
        <v>1152.2</v>
      </c>
      <c r="M196" s="40">
        <f>SUM(M194:M195)</f>
        <v>4559.3999999999996</v>
      </c>
      <c r="N196" s="39">
        <f t="shared" si="52"/>
        <v>0</v>
      </c>
      <c r="O196" s="40">
        <f>J196/E196*100</f>
        <v>85.582426803320459</v>
      </c>
      <c r="P196" s="69"/>
      <c r="Q196" s="79"/>
      <c r="R196" s="1"/>
      <c r="S196" s="1"/>
      <c r="T196" s="1"/>
      <c r="U196" s="1"/>
      <c r="V196" s="1"/>
      <c r="W196" s="1"/>
      <c r="X196" s="1"/>
      <c r="Y196" s="1"/>
    </row>
    <row r="197" spans="1:25" ht="20.25" customHeight="1" x14ac:dyDescent="0.2">
      <c r="A197" s="196" t="s">
        <v>129</v>
      </c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76.5" customHeight="1" x14ac:dyDescent="0.2">
      <c r="A198" s="78" t="s">
        <v>131</v>
      </c>
      <c r="B198" s="162" t="s">
        <v>130</v>
      </c>
      <c r="C198" s="162"/>
      <c r="D198" s="77"/>
      <c r="E198" s="17">
        <f>H198</f>
        <v>520.79999999999995</v>
      </c>
      <c r="F198" s="12"/>
      <c r="G198" s="12"/>
      <c r="H198" s="12">
        <v>520.79999999999995</v>
      </c>
      <c r="I198" s="12"/>
      <c r="J198" s="18">
        <f>M198</f>
        <v>520.79999999999995</v>
      </c>
      <c r="K198" s="12"/>
      <c r="L198" s="12"/>
      <c r="M198" s="18">
        <v>520.79999999999995</v>
      </c>
      <c r="N198" s="12"/>
      <c r="O198" s="18">
        <f>J198/E198*100</f>
        <v>100</v>
      </c>
      <c r="P198" s="12" t="s">
        <v>289</v>
      </c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57" customHeight="1" x14ac:dyDescent="0.2">
      <c r="A199" s="78"/>
      <c r="B199" s="162" t="s">
        <v>151</v>
      </c>
      <c r="C199" s="162"/>
      <c r="D199" s="77"/>
      <c r="E199" s="17">
        <f>H199</f>
        <v>818</v>
      </c>
      <c r="F199" s="12"/>
      <c r="G199" s="12"/>
      <c r="H199" s="107">
        <v>818</v>
      </c>
      <c r="I199" s="12"/>
      <c r="J199" s="18">
        <f>M199</f>
        <v>818</v>
      </c>
      <c r="K199" s="12"/>
      <c r="L199" s="12"/>
      <c r="M199" s="18">
        <v>818</v>
      </c>
      <c r="N199" s="12"/>
      <c r="O199" s="18">
        <f>J199/E199*100</f>
        <v>100</v>
      </c>
      <c r="P199" s="12" t="s">
        <v>289</v>
      </c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3.25" customHeight="1" x14ac:dyDescent="0.2">
      <c r="A200" s="78"/>
      <c r="B200" s="162" t="s">
        <v>211</v>
      </c>
      <c r="C200" s="162"/>
      <c r="D200" s="77"/>
      <c r="E200" s="17">
        <f>H200+G200</f>
        <v>114.5</v>
      </c>
      <c r="F200" s="17"/>
      <c r="G200" s="17">
        <v>103</v>
      </c>
      <c r="H200" s="17">
        <v>11.5</v>
      </c>
      <c r="I200" s="17"/>
      <c r="J200" s="18">
        <f>M200+L200</f>
        <v>114.5</v>
      </c>
      <c r="K200" s="17"/>
      <c r="L200" s="17">
        <v>103</v>
      </c>
      <c r="M200" s="17">
        <v>11.5</v>
      </c>
      <c r="N200" s="17"/>
      <c r="O200" s="18">
        <f>J200/E200*100</f>
        <v>100</v>
      </c>
      <c r="P200" s="12" t="s">
        <v>289</v>
      </c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194" t="s">
        <v>48</v>
      </c>
      <c r="B201" s="194"/>
      <c r="C201" s="194"/>
      <c r="D201" s="143"/>
      <c r="E201" s="40">
        <f>SUM(E198:E200)</f>
        <v>1453.3</v>
      </c>
      <c r="F201" s="40">
        <f t="shared" ref="F201:N201" si="53">SUM(F198:F200)</f>
        <v>0</v>
      </c>
      <c r="G201" s="40">
        <f t="shared" si="53"/>
        <v>103</v>
      </c>
      <c r="H201" s="40">
        <f t="shared" si="53"/>
        <v>1350.3</v>
      </c>
      <c r="I201" s="40">
        <f t="shared" si="53"/>
        <v>0</v>
      </c>
      <c r="J201" s="40">
        <f t="shared" si="53"/>
        <v>1453.3</v>
      </c>
      <c r="K201" s="40">
        <f t="shared" si="53"/>
        <v>0</v>
      </c>
      <c r="L201" s="40">
        <f t="shared" si="53"/>
        <v>103</v>
      </c>
      <c r="M201" s="40">
        <f t="shared" si="53"/>
        <v>1350.3</v>
      </c>
      <c r="N201" s="40">
        <f t="shared" si="53"/>
        <v>0</v>
      </c>
      <c r="O201" s="40">
        <f>J201/E201*100</f>
        <v>100</v>
      </c>
      <c r="P201" s="69"/>
      <c r="Q201" s="79"/>
      <c r="R201" s="1"/>
      <c r="S201" s="1"/>
      <c r="T201" s="1"/>
      <c r="U201" s="1"/>
      <c r="V201" s="1"/>
      <c r="W201" s="1"/>
      <c r="X201" s="1"/>
      <c r="Y201" s="1"/>
    </row>
    <row r="202" spans="1:25" ht="20.25" customHeight="1" x14ac:dyDescent="0.2">
      <c r="B202" s="10"/>
      <c r="C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" customHeight="1" x14ac:dyDescent="0.2">
      <c r="B203" s="10" t="s">
        <v>136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8" customHeight="1" x14ac:dyDescent="0.2">
      <c r="P204" s="70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41.25" customHeight="1" x14ac:dyDescent="0.2">
      <c r="P205" s="7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P206" s="70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.75" customHeight="1" x14ac:dyDescent="0.2">
      <c r="P207" s="70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62.25" customHeight="1" x14ac:dyDescent="0.2">
      <c r="P208" s="70"/>
      <c r="Q208" s="7"/>
      <c r="R208" s="7"/>
      <c r="S208" s="7"/>
      <c r="T208" s="7"/>
      <c r="U208" s="1"/>
      <c r="V208" s="1"/>
      <c r="W208" s="1"/>
      <c r="X208" s="1"/>
      <c r="Y208" s="1"/>
    </row>
    <row r="209" spans="1:25" ht="22.5" customHeight="1" x14ac:dyDescent="0.2">
      <c r="P209" s="70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90" customHeight="1" x14ac:dyDescent="0.2">
      <c r="P210" s="70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83.75" customHeight="1" x14ac:dyDescent="0.2">
      <c r="P211" s="70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7.25" customHeight="1" x14ac:dyDescent="0.2">
      <c r="P212" s="70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1.75" customHeight="1" x14ac:dyDescent="0.2">
      <c r="P213" s="70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47.25" customHeight="1" x14ac:dyDescent="0.2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70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7.5" customHeight="1" x14ac:dyDescent="0.2">
      <c r="A215" s="5"/>
      <c r="B215" s="4"/>
      <c r="C215" s="4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70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7.25" customHeight="1" x14ac:dyDescent="0.2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70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">
      <c r="Q219" s="1"/>
      <c r="R219" s="1"/>
      <c r="S219" s="1"/>
      <c r="T219" s="1"/>
      <c r="U219" s="1"/>
      <c r="V219" s="1"/>
      <c r="W219" s="1"/>
      <c r="X219" s="1"/>
      <c r="Y219" s="1"/>
    </row>
  </sheetData>
  <mergeCells count="179">
    <mergeCell ref="B200:C200"/>
    <mergeCell ref="A201:C201"/>
    <mergeCell ref="B194:C194"/>
    <mergeCell ref="B195:C195"/>
    <mergeCell ref="A196:C196"/>
    <mergeCell ref="A197:P197"/>
    <mergeCell ref="B198:C198"/>
    <mergeCell ref="B199:C199"/>
    <mergeCell ref="A188:O188"/>
    <mergeCell ref="B189:C189"/>
    <mergeCell ref="B190:C190"/>
    <mergeCell ref="B191:C191"/>
    <mergeCell ref="A192:C192"/>
    <mergeCell ref="A193:O193"/>
    <mergeCell ref="B182:C182"/>
    <mergeCell ref="B183:C183"/>
    <mergeCell ref="B184:C184"/>
    <mergeCell ref="B185:C185"/>
    <mergeCell ref="B186:C186"/>
    <mergeCell ref="A187:C187"/>
    <mergeCell ref="B176:C176"/>
    <mergeCell ref="A177:C177"/>
    <mergeCell ref="A178:P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A127:C127"/>
    <mergeCell ref="A128:P128"/>
    <mergeCell ref="A136:A137"/>
    <mergeCell ref="B136:B137"/>
    <mergeCell ref="A138:C138"/>
    <mergeCell ref="A139:C139"/>
    <mergeCell ref="B99:B100"/>
    <mergeCell ref="P101:P114"/>
    <mergeCell ref="B117:B118"/>
    <mergeCell ref="B119:B121"/>
    <mergeCell ref="B122:B123"/>
    <mergeCell ref="A124:C124"/>
    <mergeCell ref="A93:C93"/>
    <mergeCell ref="A94:P94"/>
    <mergeCell ref="B95:C95"/>
    <mergeCell ref="A96:C96"/>
    <mergeCell ref="A97:C97"/>
    <mergeCell ref="A98:P98"/>
    <mergeCell ref="B87:C87"/>
    <mergeCell ref="B88:C88"/>
    <mergeCell ref="B89:C89"/>
    <mergeCell ref="A90:C90"/>
    <mergeCell ref="A91:P91"/>
    <mergeCell ref="B92:C92"/>
    <mergeCell ref="A82:P82"/>
    <mergeCell ref="B83:C83"/>
    <mergeCell ref="P83:P84"/>
    <mergeCell ref="A84:C84"/>
    <mergeCell ref="A85:P85"/>
    <mergeCell ref="B86:C86"/>
    <mergeCell ref="B76:C76"/>
    <mergeCell ref="A77:C77"/>
    <mergeCell ref="A78:P78"/>
    <mergeCell ref="B79:C79"/>
    <mergeCell ref="B80:C80"/>
    <mergeCell ref="A81:C81"/>
    <mergeCell ref="B70:C70"/>
    <mergeCell ref="B71:C71"/>
    <mergeCell ref="B72:C72"/>
    <mergeCell ref="A73:C73"/>
    <mergeCell ref="A74:P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A60:C60"/>
    <mergeCell ref="A61:C61"/>
    <mergeCell ref="B62:C62"/>
    <mergeCell ref="B63:C63"/>
    <mergeCell ref="A52:C52"/>
    <mergeCell ref="A53:C53"/>
    <mergeCell ref="A54:P54"/>
    <mergeCell ref="B55:C55"/>
    <mergeCell ref="A56:C56"/>
    <mergeCell ref="A57:P57"/>
    <mergeCell ref="A46:P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A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A22:C22"/>
    <mergeCell ref="A23:P23"/>
    <mergeCell ref="B24:C24"/>
    <mergeCell ref="B25:C25"/>
    <mergeCell ref="B26:C26"/>
    <mergeCell ref="B27:C27"/>
    <mergeCell ref="B16:C16"/>
    <mergeCell ref="A17:C17"/>
    <mergeCell ref="A18:P18"/>
    <mergeCell ref="B19:C19"/>
    <mergeCell ref="B20:C20"/>
    <mergeCell ref="B21:C21"/>
    <mergeCell ref="A10:C10"/>
    <mergeCell ref="A11:C11"/>
    <mergeCell ref="B12:C12"/>
    <mergeCell ref="B13:C13"/>
    <mergeCell ref="B14:C14"/>
    <mergeCell ref="B15:C15"/>
    <mergeCell ref="P6:P8"/>
    <mergeCell ref="E7:E8"/>
    <mergeCell ref="F7:I7"/>
    <mergeCell ref="J7:J8"/>
    <mergeCell ref="K7:N7"/>
    <mergeCell ref="A3:P3"/>
    <mergeCell ref="A4:P4"/>
    <mergeCell ref="B5:L5"/>
    <mergeCell ref="A6:A8"/>
    <mergeCell ref="B6:B8"/>
    <mergeCell ref="C6:C8"/>
    <mergeCell ref="D6:D8"/>
    <mergeCell ref="E6:I6"/>
    <mergeCell ref="J6:N6"/>
    <mergeCell ref="O6:O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01.01.2021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2021-03-25T06:23:30Z</dcterms:modified>
</cp:coreProperties>
</file>