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235" yWindow="-330" windowWidth="20580" windowHeight="11385" tabRatio="247"/>
  </bookViews>
  <sheets>
    <sheet name="Лист1" sheetId="1" r:id="rId1"/>
    <sheet name="Лист2" sheetId="2" r:id="rId2"/>
    <sheet name="Лист3" sheetId="4" r:id="rId3"/>
  </sheets>
  <definedNames>
    <definedName name="_xlnm.Print_Area" localSheetId="0">Лист1!$A$1:$F$1141</definedName>
  </definedNames>
  <calcPr calcId="145621"/>
</workbook>
</file>

<file path=xl/calcChain.xml><?xml version="1.0" encoding="utf-8"?>
<calcChain xmlns="http://schemas.openxmlformats.org/spreadsheetml/2006/main">
  <c r="D276" i="1" l="1"/>
  <c r="D124" i="1" l="1"/>
  <c r="D421" i="1" l="1"/>
  <c r="D872" i="1"/>
  <c r="D770" i="1"/>
  <c r="D746" i="1"/>
  <c r="E731" i="1"/>
  <c r="D479" i="1"/>
  <c r="D417" i="1"/>
  <c r="D413" i="1"/>
  <c r="E178" i="1"/>
  <c r="E923" i="1" l="1"/>
  <c r="F424" i="1"/>
  <c r="D89" i="1" l="1"/>
  <c r="D88" i="1" s="1"/>
  <c r="E89" i="1"/>
  <c r="E88" i="1" s="1"/>
  <c r="E41" i="1"/>
  <c r="E123" i="1" l="1"/>
  <c r="D123" i="1"/>
  <c r="F1014" i="1" l="1"/>
  <c r="E1013" i="1"/>
  <c r="D1013" i="1"/>
  <c r="D1012" i="1" s="1"/>
  <c r="D738" i="1"/>
  <c r="D591" i="1"/>
  <c r="D557" i="1"/>
  <c r="D179" i="1"/>
  <c r="D178" i="1"/>
  <c r="F1013" i="1" l="1"/>
  <c r="E1012" i="1"/>
  <c r="E1011" i="1" s="1"/>
  <c r="E1010" i="1" s="1"/>
  <c r="D1011" i="1"/>
  <c r="F129" i="1"/>
  <c r="F127" i="1"/>
  <c r="F106" i="1"/>
  <c r="E146" i="1"/>
  <c r="E86" i="1"/>
  <c r="E85" i="1" s="1"/>
  <c r="E84" i="1" s="1"/>
  <c r="D85" i="1"/>
  <c r="D84" i="1" s="1"/>
  <c r="F1012" i="1" l="1"/>
  <c r="F1011" i="1"/>
  <c r="D1010" i="1"/>
  <c r="D100" i="1"/>
  <c r="F1010" i="1" l="1"/>
  <c r="F782" i="1"/>
  <c r="E781" i="1"/>
  <c r="E780" i="1" s="1"/>
  <c r="E779" i="1" s="1"/>
  <c r="D781" i="1"/>
  <c r="F753" i="1"/>
  <c r="E752" i="1"/>
  <c r="E751" i="1" s="1"/>
  <c r="D752" i="1"/>
  <c r="D751" i="1" s="1"/>
  <c r="E733" i="1"/>
  <c r="E732" i="1" s="1"/>
  <c r="D733" i="1"/>
  <c r="D732" i="1" s="1"/>
  <c r="F734" i="1"/>
  <c r="D731" i="1"/>
  <c r="F752" i="1" l="1"/>
  <c r="F781" i="1"/>
  <c r="F751" i="1"/>
  <c r="D780" i="1"/>
  <c r="F733" i="1"/>
  <c r="F732" i="1"/>
  <c r="F693" i="1"/>
  <c r="F691" i="1"/>
  <c r="E690" i="1"/>
  <c r="D690" i="1"/>
  <c r="D594" i="1"/>
  <c r="E505" i="1"/>
  <c r="D505" i="1"/>
  <c r="F506" i="1"/>
  <c r="F507" i="1"/>
  <c r="F504" i="1"/>
  <c r="E503" i="1"/>
  <c r="D503" i="1"/>
  <c r="F457" i="1"/>
  <c r="E456" i="1"/>
  <c r="E455" i="1" s="1"/>
  <c r="E454" i="1" s="1"/>
  <c r="E205" i="1"/>
  <c r="D205" i="1"/>
  <c r="F206" i="1"/>
  <c r="F690" i="1" l="1"/>
  <c r="F780" i="1"/>
  <c r="D779" i="1"/>
  <c r="F779" i="1" s="1"/>
  <c r="E502" i="1"/>
  <c r="D502" i="1"/>
  <c r="F503" i="1"/>
  <c r="F505" i="1"/>
  <c r="D456" i="1"/>
  <c r="F132" i="1"/>
  <c r="E131" i="1"/>
  <c r="D131" i="1"/>
  <c r="D75" i="1"/>
  <c r="E45" i="1"/>
  <c r="D39" i="1"/>
  <c r="F502" i="1" l="1"/>
  <c r="D455" i="1"/>
  <c r="F456" i="1"/>
  <c r="F131" i="1"/>
  <c r="F193" i="1"/>
  <c r="E192" i="1"/>
  <c r="D192" i="1"/>
  <c r="D191" i="1" s="1"/>
  <c r="D190" i="1" s="1"/>
  <c r="D189" i="1" s="1"/>
  <c r="E1095" i="1"/>
  <c r="E1094" i="1" s="1"/>
  <c r="E1093" i="1" s="1"/>
  <c r="E1092" i="1" s="1"/>
  <c r="D1095" i="1"/>
  <c r="D1094" i="1" s="1"/>
  <c r="D1093" i="1" s="1"/>
  <c r="D1092" i="1" s="1"/>
  <c r="F1096" i="1"/>
  <c r="F455" i="1" l="1"/>
  <c r="D454" i="1"/>
  <c r="F454" i="1" s="1"/>
  <c r="F192" i="1"/>
  <c r="E191" i="1"/>
  <c r="E190" i="1" s="1"/>
  <c r="E189" i="1" s="1"/>
  <c r="F1095" i="1"/>
  <c r="F1092" i="1"/>
  <c r="F1094" i="1"/>
  <c r="F591" i="1"/>
  <c r="F595" i="1"/>
  <c r="F600" i="1"/>
  <c r="F604" i="1"/>
  <c r="F609" i="1"/>
  <c r="F614" i="1"/>
  <c r="F618" i="1"/>
  <c r="F625" i="1"/>
  <c r="F629" i="1"/>
  <c r="F630" i="1"/>
  <c r="F189" i="1" l="1"/>
  <c r="F191" i="1"/>
  <c r="E823" i="1" l="1"/>
  <c r="F135" i="1" l="1"/>
  <c r="E134" i="1"/>
  <c r="E130" i="1" s="1"/>
  <c r="D134" i="1"/>
  <c r="D130" i="1" s="1"/>
  <c r="F134" i="1" l="1"/>
  <c r="F684" i="1"/>
  <c r="E683" i="1"/>
  <c r="E682" i="1" s="1"/>
  <c r="E681" i="1" s="1"/>
  <c r="D683" i="1"/>
  <c r="D682" i="1" s="1"/>
  <c r="F207" i="1"/>
  <c r="F682" i="1" l="1"/>
  <c r="D681" i="1"/>
  <c r="F681" i="1" s="1"/>
  <c r="F683" i="1"/>
  <c r="E230" i="1"/>
  <c r="D230" i="1"/>
  <c r="F230" i="1" l="1"/>
  <c r="F202" i="1"/>
  <c r="E201" i="1"/>
  <c r="E200" i="1" s="1"/>
  <c r="D201" i="1"/>
  <c r="F201" i="1" l="1"/>
  <c r="D200" i="1"/>
  <c r="D199" i="1" s="1"/>
  <c r="E199" i="1"/>
  <c r="E907" i="1"/>
  <c r="E906" i="1" s="1"/>
  <c r="D907" i="1"/>
  <c r="D906" i="1" s="1"/>
  <c r="D905" i="1" s="1"/>
  <c r="D904" i="1" s="1"/>
  <c r="F915" i="1"/>
  <c r="E914" i="1"/>
  <c r="E913" i="1" s="1"/>
  <c r="E912" i="1" s="1"/>
  <c r="E911" i="1" s="1"/>
  <c r="E910" i="1" s="1"/>
  <c r="E909" i="1" s="1"/>
  <c r="D914" i="1"/>
  <c r="F778" i="1"/>
  <c r="E777" i="1"/>
  <c r="E776" i="1" s="1"/>
  <c r="E775" i="1" s="1"/>
  <c r="F914" i="1" l="1"/>
  <c r="F200" i="1"/>
  <c r="F907" i="1"/>
  <c r="F199" i="1"/>
  <c r="E905" i="1"/>
  <c r="F906" i="1"/>
  <c r="D913" i="1"/>
  <c r="D912" i="1" s="1"/>
  <c r="F912" i="1" s="1"/>
  <c r="D777" i="1"/>
  <c r="D776" i="1" s="1"/>
  <c r="F776" i="1" s="1"/>
  <c r="D911" i="1" l="1"/>
  <c r="D910" i="1" s="1"/>
  <c r="E904" i="1"/>
  <c r="F904" i="1" s="1"/>
  <c r="F905" i="1"/>
  <c r="D775" i="1"/>
  <c r="F775" i="1" s="1"/>
  <c r="F913" i="1"/>
  <c r="F911" i="1"/>
  <c r="F777" i="1"/>
  <c r="F910" i="1" l="1"/>
  <c r="D909" i="1"/>
  <c r="F909" i="1" l="1"/>
  <c r="F96" i="1"/>
  <c r="E79" i="1" l="1"/>
  <c r="E965" i="1" l="1"/>
  <c r="E964" i="1" s="1"/>
  <c r="E963" i="1" s="1"/>
  <c r="E962" i="1" s="1"/>
  <c r="E970" i="1"/>
  <c r="E969" i="1" s="1"/>
  <c r="E968" i="1" s="1"/>
  <c r="E967" i="1" s="1"/>
  <c r="F982" i="1"/>
  <c r="F981" i="1"/>
  <c r="E980" i="1"/>
  <c r="E979" i="1" s="1"/>
  <c r="E978" i="1" s="1"/>
  <c r="D980" i="1"/>
  <c r="F977" i="1"/>
  <c r="F976" i="1"/>
  <c r="E975" i="1"/>
  <c r="E974" i="1" s="1"/>
  <c r="E973" i="1" s="1"/>
  <c r="D975" i="1"/>
  <c r="D974" i="1" s="1"/>
  <c r="F971" i="1"/>
  <c r="D970" i="1"/>
  <c r="F966" i="1"/>
  <c r="D965" i="1"/>
  <c r="F836" i="1"/>
  <c r="F835" i="1"/>
  <c r="E834" i="1"/>
  <c r="E833" i="1" s="1"/>
  <c r="E832" i="1" s="1"/>
  <c r="E831" i="1" s="1"/>
  <c r="D834" i="1"/>
  <c r="D833" i="1" s="1"/>
  <c r="D832" i="1" s="1"/>
  <c r="E972" i="1" l="1"/>
  <c r="E961" i="1" s="1"/>
  <c r="E960" i="1" s="1"/>
  <c r="F970" i="1"/>
  <c r="F965" i="1"/>
  <c r="D964" i="1"/>
  <c r="D963" i="1" s="1"/>
  <c r="D962" i="1" s="1"/>
  <c r="F980" i="1"/>
  <c r="F974" i="1"/>
  <c r="F975" i="1"/>
  <c r="F963" i="1"/>
  <c r="D969" i="1"/>
  <c r="D973" i="1"/>
  <c r="D979" i="1"/>
  <c r="F834" i="1"/>
  <c r="F832" i="1"/>
  <c r="D831" i="1"/>
  <c r="F833" i="1"/>
  <c r="D997" i="1"/>
  <c r="E997" i="1"/>
  <c r="F964" i="1" l="1"/>
  <c r="F973" i="1"/>
  <c r="D978" i="1"/>
  <c r="F978" i="1" s="1"/>
  <c r="F979" i="1"/>
  <c r="D968" i="1"/>
  <c r="F969" i="1"/>
  <c r="F962" i="1"/>
  <c r="F831" i="1"/>
  <c r="F968" i="1" l="1"/>
  <c r="D967" i="1"/>
  <c r="D972" i="1"/>
  <c r="F972" i="1" l="1"/>
  <c r="D961" i="1"/>
  <c r="F967" i="1"/>
  <c r="E75" i="1"/>
  <c r="E74" i="1" s="1"/>
  <c r="F961" i="1" l="1"/>
  <c r="D960" i="1"/>
  <c r="F960" i="1" s="1"/>
  <c r="F31" i="1"/>
  <c r="E401" i="1"/>
  <c r="E400" i="1" s="1"/>
  <c r="E399" i="1" s="1"/>
  <c r="F309" i="1"/>
  <c r="E308" i="1"/>
  <c r="F225" i="1"/>
  <c r="E224" i="1"/>
  <c r="E223" i="1" s="1"/>
  <c r="D224" i="1"/>
  <c r="F224" i="1" l="1"/>
  <c r="E20" i="1"/>
  <c r="F20" i="1" s="1"/>
  <c r="D308" i="1"/>
  <c r="D223" i="1"/>
  <c r="F223" i="1" s="1"/>
  <c r="F308" i="1" l="1"/>
  <c r="D62" i="1"/>
  <c r="E40" i="1"/>
  <c r="F40" i="1" s="1"/>
  <c r="F998" i="1" l="1"/>
  <c r="F859" i="1"/>
  <c r="E858" i="1"/>
  <c r="E857" i="1" s="1"/>
  <c r="E856" i="1" s="1"/>
  <c r="E855" i="1" s="1"/>
  <c r="E849" i="1" s="1"/>
  <c r="D858" i="1"/>
  <c r="F406" i="1"/>
  <c r="E405" i="1"/>
  <c r="E404" i="1" s="1"/>
  <c r="E403" i="1" s="1"/>
  <c r="E398" i="1" s="1"/>
  <c r="E397" i="1" s="1"/>
  <c r="E396" i="1" s="1"/>
  <c r="E395" i="1" s="1"/>
  <c r="E319" i="1"/>
  <c r="D319" i="1"/>
  <c r="F320" i="1"/>
  <c r="F232" i="1"/>
  <c r="E231" i="1"/>
  <c r="E229" i="1" s="1"/>
  <c r="D231" i="1"/>
  <c r="D229" i="1" s="1"/>
  <c r="D228" i="1" s="1"/>
  <c r="E228" i="1" l="1"/>
  <c r="E227" i="1" s="1"/>
  <c r="E226" i="1" s="1"/>
  <c r="F858" i="1"/>
  <c r="D857" i="1"/>
  <c r="D856" i="1" s="1"/>
  <c r="D405" i="1"/>
  <c r="F319" i="1"/>
  <c r="F229" i="1"/>
  <c r="F231" i="1"/>
  <c r="F856" i="1" l="1"/>
  <c r="D855" i="1"/>
  <c r="F857" i="1"/>
  <c r="D404" i="1"/>
  <c r="F405" i="1"/>
  <c r="D849" i="1" l="1"/>
  <c r="F855" i="1"/>
  <c r="F404" i="1"/>
  <c r="D403" i="1"/>
  <c r="F403" i="1" s="1"/>
  <c r="F228" i="1"/>
  <c r="D227" i="1"/>
  <c r="D226" i="1" l="1"/>
  <c r="F226" i="1" s="1"/>
  <c r="F227" i="1"/>
  <c r="D74" i="1" l="1"/>
  <c r="E68" i="1"/>
  <c r="E34" i="1"/>
  <c r="E33" i="1"/>
  <c r="E889" i="1" l="1"/>
  <c r="D889" i="1"/>
  <c r="F891" i="1"/>
  <c r="E718" i="1" l="1"/>
  <c r="D718" i="1"/>
  <c r="D91" i="1"/>
  <c r="E91" i="1"/>
  <c r="D669" i="1" l="1"/>
  <c r="D516" i="1"/>
  <c r="E100" i="1" l="1"/>
  <c r="F100" i="1" s="1"/>
  <c r="E98" i="1"/>
  <c r="E97" i="1" l="1"/>
  <c r="F719" i="1"/>
  <c r="F718" i="1"/>
  <c r="E717" i="1"/>
  <c r="E716" i="1" s="1"/>
  <c r="E715" i="1" s="1"/>
  <c r="D717" i="1"/>
  <c r="F708" i="1"/>
  <c r="E707" i="1"/>
  <c r="E706" i="1" s="1"/>
  <c r="D707" i="1"/>
  <c r="F698" i="1"/>
  <c r="E697" i="1"/>
  <c r="E696" i="1" s="1"/>
  <c r="E695" i="1" s="1"/>
  <c r="E694" i="1" s="1"/>
  <c r="E692" i="1" s="1"/>
  <c r="E689" i="1" s="1"/>
  <c r="D697" i="1"/>
  <c r="D696" i="1" s="1"/>
  <c r="F707" i="1" l="1"/>
  <c r="F717" i="1"/>
  <c r="D716" i="1"/>
  <c r="D715" i="1" s="1"/>
  <c r="D706" i="1"/>
  <c r="D705" i="1" s="1"/>
  <c r="D704" i="1" s="1"/>
  <c r="E705" i="1"/>
  <c r="E704" i="1" s="1"/>
  <c r="F696" i="1"/>
  <c r="D695" i="1"/>
  <c r="D694" i="1" s="1"/>
  <c r="D692" i="1" s="1"/>
  <c r="F697" i="1"/>
  <c r="F692" i="1" l="1"/>
  <c r="D689" i="1"/>
  <c r="F715" i="1"/>
  <c r="F716" i="1"/>
  <c r="F705" i="1"/>
  <c r="F706" i="1"/>
  <c r="F704" i="1"/>
  <c r="F694" i="1"/>
  <c r="F695" i="1"/>
  <c r="D923" i="1"/>
  <c r="F689" i="1" l="1"/>
  <c r="F923" i="1"/>
  <c r="E139" i="1" l="1"/>
  <c r="D139" i="1"/>
  <c r="E137" i="1"/>
  <c r="D137" i="1"/>
  <c r="F774" i="1" l="1"/>
  <c r="E773" i="1"/>
  <c r="E772" i="1" s="1"/>
  <c r="E771" i="1" s="1"/>
  <c r="D773" i="1"/>
  <c r="E745" i="1"/>
  <c r="F773" i="1" l="1"/>
  <c r="D772" i="1"/>
  <c r="D771" i="1" s="1"/>
  <c r="F771" i="1" s="1"/>
  <c r="F772" i="1" l="1"/>
  <c r="E78" i="1" l="1"/>
  <c r="F1048" i="1" l="1"/>
  <c r="E1047" i="1"/>
  <c r="E1046" i="1" s="1"/>
  <c r="E1045" i="1" s="1"/>
  <c r="E1044" i="1" s="1"/>
  <c r="D1047" i="1"/>
  <c r="D1046" i="1" s="1"/>
  <c r="F1046" i="1" l="1"/>
  <c r="F1047" i="1"/>
  <c r="D1045" i="1"/>
  <c r="F648" i="1"/>
  <c r="E647" i="1"/>
  <c r="E646" i="1" s="1"/>
  <c r="E645" i="1" s="1"/>
  <c r="E644" i="1" s="1"/>
  <c r="D647" i="1"/>
  <c r="D646" i="1" s="1"/>
  <c r="F1045" i="1" l="1"/>
  <c r="D1044" i="1"/>
  <c r="F1044" i="1" s="1"/>
  <c r="F646" i="1"/>
  <c r="D645" i="1"/>
  <c r="F647" i="1"/>
  <c r="F645" i="1" l="1"/>
  <c r="F644" i="1"/>
  <c r="E541" i="1"/>
  <c r="D541" i="1"/>
  <c r="F1027" i="1" l="1"/>
  <c r="E1026" i="1"/>
  <c r="E1025" i="1" s="1"/>
  <c r="E1024" i="1" s="1"/>
  <c r="E1023" i="1" s="1"/>
  <c r="D1026" i="1"/>
  <c r="F949" i="1"/>
  <c r="F948" i="1"/>
  <c r="E947" i="1"/>
  <c r="E946" i="1" s="1"/>
  <c r="E945" i="1" s="1"/>
  <c r="F876" i="1"/>
  <c r="E875" i="1"/>
  <c r="E874" i="1" s="1"/>
  <c r="E873" i="1" s="1"/>
  <c r="D875" i="1"/>
  <c r="E865" i="1"/>
  <c r="D865" i="1"/>
  <c r="F867" i="1"/>
  <c r="F501" i="1"/>
  <c r="E500" i="1"/>
  <c r="E499" i="1" s="1"/>
  <c r="E498" i="1" s="1"/>
  <c r="D500" i="1"/>
  <c r="E279" i="1"/>
  <c r="E278" i="1" s="1"/>
  <c r="E277" i="1" s="1"/>
  <c r="D279" i="1"/>
  <c r="F280" i="1"/>
  <c r="F1026" i="1" l="1"/>
  <c r="F500" i="1"/>
  <c r="D947" i="1"/>
  <c r="F947" i="1" s="1"/>
  <c r="D1025" i="1"/>
  <c r="F1025" i="1" s="1"/>
  <c r="F875" i="1"/>
  <c r="D874" i="1"/>
  <c r="D873" i="1" s="1"/>
  <c r="F873" i="1" s="1"/>
  <c r="D499" i="1"/>
  <c r="D498" i="1" s="1"/>
  <c r="F279" i="1"/>
  <c r="D278" i="1"/>
  <c r="D946" i="1" l="1"/>
  <c r="D945" i="1" s="1"/>
  <c r="F945" i="1" s="1"/>
  <c r="F499" i="1"/>
  <c r="F498" i="1"/>
  <c r="D1024" i="1"/>
  <c r="D1023" i="1" s="1"/>
  <c r="F1023" i="1" s="1"/>
  <c r="F874" i="1"/>
  <c r="F278" i="1"/>
  <c r="D277" i="1"/>
  <c r="E116" i="1"/>
  <c r="F946" i="1" l="1"/>
  <c r="F1024" i="1"/>
  <c r="F277" i="1"/>
  <c r="F1033" i="1" l="1"/>
  <c r="E1032" i="1"/>
  <c r="E1031" i="1" s="1"/>
  <c r="D1032" i="1"/>
  <c r="F674" i="1"/>
  <c r="E673" i="1"/>
  <c r="D673" i="1"/>
  <c r="D672" i="1" s="1"/>
  <c r="F1032" i="1" l="1"/>
  <c r="D1031" i="1"/>
  <c r="D1030" i="1" s="1"/>
  <c r="D1029" i="1" s="1"/>
  <c r="E1030" i="1"/>
  <c r="E1029" i="1" s="1"/>
  <c r="F673" i="1"/>
  <c r="E672" i="1"/>
  <c r="F672" i="1" s="1"/>
  <c r="E958" i="1"/>
  <c r="D958" i="1"/>
  <c r="F959" i="1"/>
  <c r="E942" i="1"/>
  <c r="D942" i="1"/>
  <c r="F944" i="1"/>
  <c r="F854" i="1"/>
  <c r="E853" i="1"/>
  <c r="E852" i="1" s="1"/>
  <c r="E851" i="1" s="1"/>
  <c r="E850" i="1" s="1"/>
  <c r="D853" i="1"/>
  <c r="F830" i="1"/>
  <c r="E829" i="1"/>
  <c r="E828" i="1" s="1"/>
  <c r="E827" i="1" s="1"/>
  <c r="E826" i="1" s="1"/>
  <c r="E825" i="1" s="1"/>
  <c r="D829" i="1"/>
  <c r="D823" i="1"/>
  <c r="F758" i="1"/>
  <c r="E757" i="1"/>
  <c r="E756" i="1" s="1"/>
  <c r="D757" i="1"/>
  <c r="F564" i="1"/>
  <c r="E563" i="1"/>
  <c r="E562" i="1" s="1"/>
  <c r="E561" i="1" s="1"/>
  <c r="E560" i="1" s="1"/>
  <c r="D552" i="1"/>
  <c r="F542" i="1"/>
  <c r="E516" i="1"/>
  <c r="F518" i="1"/>
  <c r="F347" i="1"/>
  <c r="E346" i="1"/>
  <c r="E345" i="1" s="1"/>
  <c r="E344" i="1" s="1"/>
  <c r="E343" i="1" s="1"/>
  <c r="E342" i="1" s="1"/>
  <c r="D346" i="1"/>
  <c r="F1031" i="1" l="1"/>
  <c r="F1030" i="1"/>
  <c r="E559" i="1"/>
  <c r="E558" i="1" s="1"/>
  <c r="F829" i="1"/>
  <c r="F853" i="1"/>
  <c r="D852" i="1"/>
  <c r="F852" i="1" s="1"/>
  <c r="F757" i="1"/>
  <c r="D828" i="1"/>
  <c r="F828" i="1" s="1"/>
  <c r="D756" i="1"/>
  <c r="F756" i="1" s="1"/>
  <c r="F346" i="1"/>
  <c r="D345" i="1"/>
  <c r="F345" i="1" l="1"/>
  <c r="D851" i="1"/>
  <c r="D850" i="1" s="1"/>
  <c r="D848" i="1" s="1"/>
  <c r="D827" i="1"/>
  <c r="D826" i="1" s="1"/>
  <c r="D825" i="1" s="1"/>
  <c r="F565" i="1"/>
  <c r="D563" i="1"/>
  <c r="F563" i="1" s="1"/>
  <c r="D344" i="1"/>
  <c r="D343" i="1" s="1"/>
  <c r="D342" i="1" l="1"/>
  <c r="F342" i="1" s="1"/>
  <c r="F343" i="1"/>
  <c r="F344" i="1"/>
  <c r="D562" i="1"/>
  <c r="F562" i="1" s="1"/>
  <c r="F827" i="1"/>
  <c r="F851" i="1"/>
  <c r="F850" i="1"/>
  <c r="F826" i="1"/>
  <c r="F825" i="1"/>
  <c r="D561" i="1" l="1"/>
  <c r="D560" i="1" s="1"/>
  <c r="F561" i="1" l="1"/>
  <c r="D559" i="1"/>
  <c r="F560" i="1"/>
  <c r="F559" i="1" l="1"/>
  <c r="D558" i="1"/>
  <c r="F558" i="1" s="1"/>
  <c r="E187" i="1" l="1"/>
  <c r="E186" i="1" s="1"/>
  <c r="E185" i="1" s="1"/>
  <c r="E184" i="1" s="1"/>
  <c r="D187" i="1"/>
  <c r="F188" i="1"/>
  <c r="F187" i="1" l="1"/>
  <c r="D186" i="1"/>
  <c r="D185" i="1" s="1"/>
  <c r="D112" i="1"/>
  <c r="D33" i="1"/>
  <c r="F185" i="1" l="1"/>
  <c r="D184" i="1"/>
  <c r="F184" i="1" s="1"/>
  <c r="F186" i="1"/>
  <c r="E250" i="1" l="1"/>
  <c r="E254" i="1" l="1"/>
  <c r="E253" i="1" s="1"/>
  <c r="F804" i="1" l="1"/>
  <c r="E803" i="1"/>
  <c r="E802" i="1" s="1"/>
  <c r="E801" i="1" s="1"/>
  <c r="E800" i="1" s="1"/>
  <c r="D803" i="1"/>
  <c r="E787" i="1"/>
  <c r="E786" i="1" s="1"/>
  <c r="E785" i="1" s="1"/>
  <c r="E784" i="1" s="1"/>
  <c r="F788" i="1"/>
  <c r="D787" i="1"/>
  <c r="D786" i="1" s="1"/>
  <c r="F670" i="1"/>
  <c r="E669" i="1"/>
  <c r="E668" i="1" s="1"/>
  <c r="F573" i="1"/>
  <c r="E572" i="1"/>
  <c r="E571" i="1" s="1"/>
  <c r="E570" i="1" s="1"/>
  <c r="E569" i="1" s="1"/>
  <c r="E303" i="1"/>
  <c r="D303" i="1"/>
  <c r="F305" i="1"/>
  <c r="F803" i="1" l="1"/>
  <c r="D802" i="1"/>
  <c r="F669" i="1"/>
  <c r="F786" i="1"/>
  <c r="D785" i="1"/>
  <c r="D668" i="1"/>
  <c r="D667" i="1" s="1"/>
  <c r="F787" i="1"/>
  <c r="E667" i="1"/>
  <c r="D572" i="1"/>
  <c r="E145" i="1"/>
  <c r="D145" i="1"/>
  <c r="F802" i="1" l="1"/>
  <c r="D801" i="1"/>
  <c r="F785" i="1"/>
  <c r="D784" i="1"/>
  <c r="F667" i="1"/>
  <c r="F668" i="1"/>
  <c r="F572" i="1"/>
  <c r="D571" i="1"/>
  <c r="E144" i="1"/>
  <c r="D144" i="1"/>
  <c r="D800" i="1" l="1"/>
  <c r="F800" i="1" s="1"/>
  <c r="F801" i="1"/>
  <c r="F784" i="1"/>
  <c r="D570" i="1"/>
  <c r="D569" i="1" s="1"/>
  <c r="F571" i="1"/>
  <c r="D638" i="1"/>
  <c r="D637" i="1" s="1"/>
  <c r="F570" i="1" l="1"/>
  <c r="D636" i="1"/>
  <c r="E112" i="1"/>
  <c r="E1037" i="1" l="1"/>
  <c r="E1036" i="1" s="1"/>
  <c r="E1035" i="1" s="1"/>
  <c r="E1034" i="1" s="1"/>
  <c r="D1037" i="1"/>
  <c r="D1036" i="1" s="1"/>
  <c r="D1035" i="1" s="1"/>
  <c r="F1038" i="1"/>
  <c r="F814" i="1"/>
  <c r="E813" i="1"/>
  <c r="E812" i="1" s="1"/>
  <c r="E811" i="1" s="1"/>
  <c r="E810" i="1" s="1"/>
  <c r="D797" i="1"/>
  <c r="D796" i="1" s="1"/>
  <c r="E797" i="1"/>
  <c r="F138" i="1"/>
  <c r="E120" i="1"/>
  <c r="E118" i="1"/>
  <c r="D118" i="1"/>
  <c r="D116" i="1"/>
  <c r="D813" i="1" l="1"/>
  <c r="F813" i="1" s="1"/>
  <c r="F798" i="1"/>
  <c r="F1037" i="1"/>
  <c r="F797" i="1"/>
  <c r="F1035" i="1"/>
  <c r="D1034" i="1"/>
  <c r="E796" i="1"/>
  <c r="E795" i="1" s="1"/>
  <c r="E794" i="1" s="1"/>
  <c r="F1036" i="1"/>
  <c r="D795" i="1"/>
  <c r="F137" i="1"/>
  <c r="D120" i="1"/>
  <c r="F120" i="1" s="1"/>
  <c r="F809" i="1"/>
  <c r="E808" i="1"/>
  <c r="E807" i="1" s="1"/>
  <c r="E806" i="1" s="1"/>
  <c r="E805" i="1" s="1"/>
  <c r="E799" i="1" s="1"/>
  <c r="D808" i="1"/>
  <c r="D807" i="1" s="1"/>
  <c r="F793" i="1"/>
  <c r="E792" i="1"/>
  <c r="E791" i="1" s="1"/>
  <c r="E790" i="1" s="1"/>
  <c r="E789" i="1" s="1"/>
  <c r="E783" i="1" s="1"/>
  <c r="D792" i="1"/>
  <c r="F657" i="1"/>
  <c r="E656" i="1"/>
  <c r="E655" i="1" s="1"/>
  <c r="E654" i="1" s="1"/>
  <c r="E613" i="1"/>
  <c r="E612" i="1" s="1"/>
  <c r="E611" i="1" s="1"/>
  <c r="D613" i="1"/>
  <c r="E599" i="1"/>
  <c r="E598" i="1" s="1"/>
  <c r="E597" i="1" s="1"/>
  <c r="D599" i="1"/>
  <c r="F304" i="1"/>
  <c r="E302" i="1"/>
  <c r="E301" i="1" s="1"/>
  <c r="D302" i="1"/>
  <c r="D301" i="1" s="1"/>
  <c r="D612" i="1" l="1"/>
  <c r="F612" i="1" s="1"/>
  <c r="F613" i="1"/>
  <c r="D598" i="1"/>
  <c r="F598" i="1" s="1"/>
  <c r="F599" i="1"/>
  <c r="D812" i="1"/>
  <c r="F812" i="1" s="1"/>
  <c r="D656" i="1"/>
  <c r="D655" i="1" s="1"/>
  <c r="F655" i="1" s="1"/>
  <c r="F1034" i="1"/>
  <c r="F796" i="1"/>
  <c r="F795" i="1"/>
  <c r="D794" i="1"/>
  <c r="F807" i="1"/>
  <c r="D806" i="1"/>
  <c r="D805" i="1" s="1"/>
  <c r="F808" i="1"/>
  <c r="F301" i="1"/>
  <c r="F792" i="1"/>
  <c r="D791" i="1"/>
  <c r="F791" i="1" s="1"/>
  <c r="D611" i="1"/>
  <c r="F611" i="1" s="1"/>
  <c r="F303" i="1"/>
  <c r="F302" i="1"/>
  <c r="D597" i="1" l="1"/>
  <c r="F597" i="1" s="1"/>
  <c r="D811" i="1"/>
  <c r="D810" i="1" s="1"/>
  <c r="D799" i="1" s="1"/>
  <c r="D654" i="1"/>
  <c r="F654" i="1" s="1"/>
  <c r="F656" i="1"/>
  <c r="F794" i="1"/>
  <c r="F806" i="1"/>
  <c r="D790" i="1"/>
  <c r="D789" i="1" s="1"/>
  <c r="D783" i="1" s="1"/>
  <c r="F811" i="1" l="1"/>
  <c r="F790" i="1"/>
  <c r="F810" i="1"/>
  <c r="F799" i="1"/>
  <c r="F805" i="1"/>
  <c r="F789" i="1"/>
  <c r="F783" i="1"/>
  <c r="E39" i="1"/>
  <c r="F39" i="1" s="1"/>
  <c r="F872" i="1" l="1"/>
  <c r="E871" i="1"/>
  <c r="D871" i="1"/>
  <c r="D870" i="1" s="1"/>
  <c r="E462" i="1"/>
  <c r="E461" i="1" s="1"/>
  <c r="E460" i="1" s="1"/>
  <c r="E459" i="1" s="1"/>
  <c r="E458" i="1" s="1"/>
  <c r="F463" i="1"/>
  <c r="D462" i="1"/>
  <c r="F445" i="1"/>
  <c r="E444" i="1"/>
  <c r="E443" i="1" s="1"/>
  <c r="E442" i="1" s="1"/>
  <c r="D444" i="1"/>
  <c r="D443" i="1" s="1"/>
  <c r="F871" i="1" l="1"/>
  <c r="F462" i="1"/>
  <c r="D869" i="1"/>
  <c r="D868" i="1" s="1"/>
  <c r="E870" i="1"/>
  <c r="E869" i="1" s="1"/>
  <c r="E868" i="1" s="1"/>
  <c r="D461" i="1"/>
  <c r="D460" i="1" s="1"/>
  <c r="D459" i="1" s="1"/>
  <c r="D458" i="1" s="1"/>
  <c r="F444" i="1"/>
  <c r="F443" i="1"/>
  <c r="D442" i="1"/>
  <c r="F870" i="1" l="1"/>
  <c r="F868" i="1"/>
  <c r="F869" i="1"/>
  <c r="F461" i="1"/>
  <c r="F442" i="1"/>
  <c r="F460" i="1" l="1"/>
  <c r="E628" i="1"/>
  <c r="D628" i="1"/>
  <c r="F628" i="1" s="1"/>
  <c r="F459" i="1" l="1"/>
  <c r="F458" i="1"/>
  <c r="F908" i="1"/>
  <c r="E196" i="1"/>
  <c r="E195" i="1" s="1"/>
  <c r="E194" i="1" s="1"/>
  <c r="E1079" i="1" l="1"/>
  <c r="E1078" i="1" s="1"/>
  <c r="E1077" i="1" s="1"/>
  <c r="E1076" i="1" s="1"/>
  <c r="E1075" i="1" s="1"/>
  <c r="E1074" i="1" s="1"/>
  <c r="E1073" i="1" s="1"/>
  <c r="F1080" i="1" l="1"/>
  <c r="D1079" i="1"/>
  <c r="D1078" i="1" s="1"/>
  <c r="D1077" i="1" s="1"/>
  <c r="E260" i="1"/>
  <c r="E259" i="1" s="1"/>
  <c r="E258" i="1" s="1"/>
  <c r="E257" i="1" s="1"/>
  <c r="E256" i="1" s="1"/>
  <c r="E283" i="1"/>
  <c r="E282" i="1" s="1"/>
  <c r="E941" i="1"/>
  <c r="E940" i="1" s="1"/>
  <c r="E939" i="1" s="1"/>
  <c r="F1053" i="1"/>
  <c r="E1052" i="1"/>
  <c r="E1051" i="1" s="1"/>
  <c r="E1050" i="1" s="1"/>
  <c r="E1049" i="1" s="1"/>
  <c r="D1052" i="1"/>
  <c r="E1110" i="1"/>
  <c r="E1109" i="1" s="1"/>
  <c r="E1108" i="1" s="1"/>
  <c r="E1107" i="1" s="1"/>
  <c r="E1106" i="1" s="1"/>
  <c r="E1105" i="1" s="1"/>
  <c r="D1110" i="1"/>
  <c r="D1109" i="1" s="1"/>
  <c r="D1108" i="1" s="1"/>
  <c r="D1107" i="1" s="1"/>
  <c r="D1106" i="1" s="1"/>
  <c r="D1105" i="1" s="1"/>
  <c r="E1103" i="1"/>
  <c r="E1102" i="1" s="1"/>
  <c r="E1101" i="1" s="1"/>
  <c r="E1100" i="1" s="1"/>
  <c r="E1099" i="1" s="1"/>
  <c r="E1098" i="1" s="1"/>
  <c r="E1097" i="1" s="1"/>
  <c r="D1103" i="1"/>
  <c r="D1102" i="1" s="1"/>
  <c r="D1101" i="1" s="1"/>
  <c r="D1100" i="1" s="1"/>
  <c r="D1099" i="1" s="1"/>
  <c r="D1098" i="1" s="1"/>
  <c r="D1097" i="1" s="1"/>
  <c r="E1089" i="1"/>
  <c r="E1088" i="1" s="1"/>
  <c r="E1087" i="1" s="1"/>
  <c r="E1086" i="1" s="1"/>
  <c r="D1089" i="1"/>
  <c r="D1088" i="1" s="1"/>
  <c r="D1087" i="1" s="1"/>
  <c r="D1086" i="1" s="1"/>
  <c r="E1066" i="1"/>
  <c r="E1065" i="1" s="1"/>
  <c r="E1064" i="1" s="1"/>
  <c r="E1063" i="1" s="1"/>
  <c r="E1071" i="1"/>
  <c r="E1070" i="1" s="1"/>
  <c r="E1069" i="1" s="1"/>
  <c r="E1068" i="1" s="1"/>
  <c r="D1066" i="1"/>
  <c r="D1065" i="1" s="1"/>
  <c r="D1064" i="1" s="1"/>
  <c r="D1063" i="1" s="1"/>
  <c r="D1071" i="1"/>
  <c r="D1070" i="1" s="1"/>
  <c r="D1069" i="1" s="1"/>
  <c r="D1068" i="1" s="1"/>
  <c r="E1018" i="1"/>
  <c r="E1017" i="1" s="1"/>
  <c r="E1016" i="1" s="1"/>
  <c r="D1018" i="1"/>
  <c r="D1017" i="1" s="1"/>
  <c r="D1016" i="1" s="1"/>
  <c r="D1015" i="1" s="1"/>
  <c r="D1009" i="1" s="1"/>
  <c r="F1019" i="1"/>
  <c r="F1007" i="1"/>
  <c r="E1006" i="1"/>
  <c r="E1005" i="1" s="1"/>
  <c r="E1004" i="1" s="1"/>
  <c r="D1006" i="1"/>
  <c r="E1002" i="1"/>
  <c r="E1001" i="1" s="1"/>
  <c r="E1000" i="1" s="1"/>
  <c r="E1042" i="1"/>
  <c r="E1057" i="1"/>
  <c r="E1056" i="1" s="1"/>
  <c r="E1055" i="1" s="1"/>
  <c r="E1054" i="1" s="1"/>
  <c r="D1057" i="1"/>
  <c r="D1056" i="1" s="1"/>
  <c r="D1055" i="1" s="1"/>
  <c r="D1054" i="1" s="1"/>
  <c r="D1002" i="1"/>
  <c r="F1003" i="1"/>
  <c r="D1042" i="1"/>
  <c r="D1041" i="1" s="1"/>
  <c r="F1043" i="1"/>
  <c r="F824" i="1"/>
  <c r="E822" i="1"/>
  <c r="E821" i="1" s="1"/>
  <c r="E820" i="1" s="1"/>
  <c r="E819" i="1" s="1"/>
  <c r="D822" i="1"/>
  <c r="D821" i="1" s="1"/>
  <c r="E987" i="1"/>
  <c r="E986" i="1" s="1"/>
  <c r="E985" i="1" s="1"/>
  <c r="E984" i="1" s="1"/>
  <c r="E983" i="1" s="1"/>
  <c r="D987" i="1"/>
  <c r="D986" i="1" s="1"/>
  <c r="D985" i="1" s="1"/>
  <c r="D984" i="1" s="1"/>
  <c r="D983" i="1" s="1"/>
  <c r="D941" i="1"/>
  <c r="D940" i="1" s="1"/>
  <c r="D939" i="1" s="1"/>
  <c r="E953" i="1"/>
  <c r="E952" i="1" s="1"/>
  <c r="E951" i="1" s="1"/>
  <c r="E950" i="1" s="1"/>
  <c r="D953" i="1"/>
  <c r="D952" i="1" s="1"/>
  <c r="D951" i="1" s="1"/>
  <c r="D950" i="1" s="1"/>
  <c r="E957" i="1"/>
  <c r="E956" i="1" s="1"/>
  <c r="E955" i="1" s="1"/>
  <c r="D957" i="1"/>
  <c r="D956" i="1" s="1"/>
  <c r="D955" i="1" s="1"/>
  <c r="E932" i="1"/>
  <c r="E931" i="1" s="1"/>
  <c r="E930" i="1" s="1"/>
  <c r="E929" i="1" s="1"/>
  <c r="E937" i="1"/>
  <c r="E936" i="1" s="1"/>
  <c r="E935" i="1" s="1"/>
  <c r="E934" i="1" s="1"/>
  <c r="D937" i="1"/>
  <c r="D936" i="1" s="1"/>
  <c r="D935" i="1" s="1"/>
  <c r="D934" i="1" s="1"/>
  <c r="D932" i="1"/>
  <c r="D931" i="1" s="1"/>
  <c r="D930" i="1" s="1"/>
  <c r="D929" i="1" s="1"/>
  <c r="E922" i="1"/>
  <c r="E921" i="1" s="1"/>
  <c r="E920" i="1" s="1"/>
  <c r="E919" i="1" s="1"/>
  <c r="E918" i="1" s="1"/>
  <c r="E917" i="1" s="1"/>
  <c r="D922" i="1"/>
  <c r="D921" i="1" s="1"/>
  <c r="D920" i="1" s="1"/>
  <c r="D919" i="1" s="1"/>
  <c r="D918" i="1" s="1"/>
  <c r="D917" i="1" s="1"/>
  <c r="E902" i="1"/>
  <c r="E901" i="1" s="1"/>
  <c r="E900" i="1" s="1"/>
  <c r="E899" i="1" s="1"/>
  <c r="D902" i="1"/>
  <c r="D901" i="1" s="1"/>
  <c r="D900" i="1" s="1"/>
  <c r="D899" i="1" s="1"/>
  <c r="E897" i="1"/>
  <c r="E896" i="1" s="1"/>
  <c r="E895" i="1" s="1"/>
  <c r="E894" i="1" s="1"/>
  <c r="E893" i="1" s="1"/>
  <c r="E892" i="1" s="1"/>
  <c r="D897" i="1"/>
  <c r="D896" i="1" s="1"/>
  <c r="D895" i="1" s="1"/>
  <c r="D894" i="1" s="1"/>
  <c r="D893" i="1" s="1"/>
  <c r="D892" i="1" s="1"/>
  <c r="E888" i="1"/>
  <c r="E887" i="1" s="1"/>
  <c r="E886" i="1" s="1"/>
  <c r="D888" i="1"/>
  <c r="D887" i="1" s="1"/>
  <c r="D886" i="1" s="1"/>
  <c r="E884" i="1"/>
  <c r="E883" i="1" s="1"/>
  <c r="E882" i="1" s="1"/>
  <c r="D884" i="1"/>
  <c r="D883" i="1" s="1"/>
  <c r="D882" i="1" s="1"/>
  <c r="E880" i="1"/>
  <c r="E879" i="1" s="1"/>
  <c r="E878" i="1" s="1"/>
  <c r="E877" i="1" s="1"/>
  <c r="D880" i="1"/>
  <c r="D879" i="1" s="1"/>
  <c r="D878" i="1" s="1"/>
  <c r="D877" i="1" s="1"/>
  <c r="D864" i="1"/>
  <c r="D863" i="1" s="1"/>
  <c r="D862" i="1" s="1"/>
  <c r="E1085" i="1" l="1"/>
  <c r="E1084" i="1" s="1"/>
  <c r="E1083" i="1" s="1"/>
  <c r="E1082" i="1" s="1"/>
  <c r="E1081" i="1" s="1"/>
  <c r="D1085" i="1"/>
  <c r="D1084" i="1" s="1"/>
  <c r="D1083" i="1" s="1"/>
  <c r="D1082" i="1" s="1"/>
  <c r="D1081" i="1" s="1"/>
  <c r="E818" i="1"/>
  <c r="E817" i="1" s="1"/>
  <c r="E999" i="1"/>
  <c r="E996" i="1" s="1"/>
  <c r="E995" i="1" s="1"/>
  <c r="E994" i="1" s="1"/>
  <c r="E993" i="1" s="1"/>
  <c r="E864" i="1"/>
  <c r="E863" i="1" s="1"/>
  <c r="E862" i="1" s="1"/>
  <c r="E861" i="1" s="1"/>
  <c r="E860" i="1" s="1"/>
  <c r="D861" i="1"/>
  <c r="D860" i="1" s="1"/>
  <c r="F1052" i="1"/>
  <c r="E928" i="1"/>
  <c r="E927" i="1" s="1"/>
  <c r="E926" i="1" s="1"/>
  <c r="D1051" i="1"/>
  <c r="D1050" i="1" s="1"/>
  <c r="F1050" i="1" s="1"/>
  <c r="E1062" i="1"/>
  <c r="E1061" i="1" s="1"/>
  <c r="E1060" i="1" s="1"/>
  <c r="E1059" i="1" s="1"/>
  <c r="F1002" i="1"/>
  <c r="F1079" i="1"/>
  <c r="F823" i="1"/>
  <c r="D928" i="1"/>
  <c r="D927" i="1" s="1"/>
  <c r="F1042" i="1"/>
  <c r="D1062" i="1"/>
  <c r="D1061" i="1" s="1"/>
  <c r="D1060" i="1" s="1"/>
  <c r="D1059" i="1" s="1"/>
  <c r="F1006" i="1"/>
  <c r="F1077" i="1"/>
  <c r="D1076" i="1"/>
  <c r="D1075" i="1" s="1"/>
  <c r="F1078" i="1"/>
  <c r="E1015" i="1"/>
  <c r="F1016" i="1"/>
  <c r="F1018" i="1"/>
  <c r="F1017" i="1"/>
  <c r="D1005" i="1"/>
  <c r="D1004" i="1" s="1"/>
  <c r="D1001" i="1"/>
  <c r="D1000" i="1" s="1"/>
  <c r="F1000" i="1" s="1"/>
  <c r="E1041" i="1"/>
  <c r="E1040" i="1" s="1"/>
  <c r="E1039" i="1" s="1"/>
  <c r="E1028" i="1" s="1"/>
  <c r="E1022" i="1" s="1"/>
  <c r="D1040" i="1"/>
  <c r="D820" i="1"/>
  <c r="D819" i="1" s="1"/>
  <c r="D818" i="1" s="1"/>
  <c r="F821" i="1"/>
  <c r="F822" i="1"/>
  <c r="E842" i="1"/>
  <c r="E841" i="1" s="1"/>
  <c r="E840" i="1" s="1"/>
  <c r="E839" i="1" s="1"/>
  <c r="E838" i="1" s="1"/>
  <c r="E837" i="1" s="1"/>
  <c r="D842" i="1"/>
  <c r="D841" i="1" s="1"/>
  <c r="D840" i="1" s="1"/>
  <c r="D839" i="1" s="1"/>
  <c r="D838" i="1" s="1"/>
  <c r="D837" i="1" s="1"/>
  <c r="D730" i="1"/>
  <c r="D729" i="1" s="1"/>
  <c r="D728" i="1" s="1"/>
  <c r="D745" i="1"/>
  <c r="D744" i="1" s="1"/>
  <c r="D743" i="1" s="1"/>
  <c r="D749" i="1"/>
  <c r="D748" i="1" s="1"/>
  <c r="D747" i="1" s="1"/>
  <c r="F766" i="1"/>
  <c r="E765" i="1"/>
  <c r="E764" i="1" s="1"/>
  <c r="E763" i="1" s="1"/>
  <c r="D765" i="1"/>
  <c r="F770" i="1"/>
  <c r="E769" i="1"/>
  <c r="E768" i="1" s="1"/>
  <c r="E767" i="1" s="1"/>
  <c r="D769" i="1"/>
  <c r="E760" i="1"/>
  <c r="E759" i="1" s="1"/>
  <c r="E755" i="1" s="1"/>
  <c r="E754" i="1" s="1"/>
  <c r="D760" i="1"/>
  <c r="D759" i="1" s="1"/>
  <c r="E749" i="1"/>
  <c r="E748" i="1" s="1"/>
  <c r="E747" i="1" s="1"/>
  <c r="E744" i="1"/>
  <c r="E743" i="1" s="1"/>
  <c r="E741" i="1"/>
  <c r="E740" i="1" s="1"/>
  <c r="E739" i="1" s="1"/>
  <c r="D741" i="1"/>
  <c r="D740" i="1" s="1"/>
  <c r="D739" i="1" s="1"/>
  <c r="E737" i="1"/>
  <c r="E736" i="1" s="1"/>
  <c r="E735" i="1" s="1"/>
  <c r="D737" i="1"/>
  <c r="D736" i="1" s="1"/>
  <c r="D735" i="1" s="1"/>
  <c r="E730" i="1"/>
  <c r="E729" i="1" s="1"/>
  <c r="E728" i="1" s="1"/>
  <c r="E726" i="1"/>
  <c r="E725" i="1" s="1"/>
  <c r="E724" i="1" s="1"/>
  <c r="D726" i="1"/>
  <c r="D725" i="1" s="1"/>
  <c r="D724" i="1" s="1"/>
  <c r="D702" i="1"/>
  <c r="D701" i="1" s="1"/>
  <c r="D700" i="1" s="1"/>
  <c r="D699" i="1" s="1"/>
  <c r="F653" i="1"/>
  <c r="E652" i="1"/>
  <c r="E651" i="1" s="1"/>
  <c r="E650" i="1" s="1"/>
  <c r="D652" i="1"/>
  <c r="E627" i="1"/>
  <c r="E626" i="1" s="1"/>
  <c r="D627" i="1"/>
  <c r="E590" i="1"/>
  <c r="E589" i="1" s="1"/>
  <c r="E588" i="1" s="1"/>
  <c r="D590" i="1"/>
  <c r="E556" i="1"/>
  <c r="F557" i="1"/>
  <c r="D556" i="1"/>
  <c r="D555" i="1" s="1"/>
  <c r="E594" i="1"/>
  <c r="E593" i="1" s="1"/>
  <c r="E592" i="1" s="1"/>
  <c r="E713" i="1"/>
  <c r="E712" i="1" s="1"/>
  <c r="E711" i="1" s="1"/>
  <c r="D713" i="1"/>
  <c r="D712" i="1" s="1"/>
  <c r="D711" i="1" s="1"/>
  <c r="D710" i="1" s="1"/>
  <c r="E702" i="1"/>
  <c r="E701" i="1" s="1"/>
  <c r="E700" i="1" s="1"/>
  <c r="E699" i="1" s="1"/>
  <c r="E687" i="1"/>
  <c r="E686" i="1" s="1"/>
  <c r="D687" i="1"/>
  <c r="D686" i="1" s="1"/>
  <c r="E676" i="1"/>
  <c r="E675" i="1" s="1"/>
  <c r="E671" i="1" s="1"/>
  <c r="E666" i="1" s="1"/>
  <c r="D676" i="1"/>
  <c r="D675" i="1" s="1"/>
  <c r="E664" i="1"/>
  <c r="E663" i="1" s="1"/>
  <c r="E662" i="1" s="1"/>
  <c r="D664" i="1"/>
  <c r="D663" i="1" s="1"/>
  <c r="D662" i="1" s="1"/>
  <c r="E660" i="1"/>
  <c r="E659" i="1" s="1"/>
  <c r="E658" i="1" s="1"/>
  <c r="D660" i="1"/>
  <c r="D659" i="1" s="1"/>
  <c r="D658" i="1" s="1"/>
  <c r="E642" i="1"/>
  <c r="E641" i="1" s="1"/>
  <c r="E640" i="1" s="1"/>
  <c r="D642" i="1"/>
  <c r="D641" i="1" s="1"/>
  <c r="D640" i="1" s="1"/>
  <c r="D635" i="1" s="1"/>
  <c r="E633" i="1"/>
  <c r="E632" i="1" s="1"/>
  <c r="E631" i="1" s="1"/>
  <c r="D633" i="1"/>
  <c r="D632" i="1" s="1"/>
  <c r="D631" i="1" s="1"/>
  <c r="E624" i="1"/>
  <c r="E623" i="1" s="1"/>
  <c r="E622" i="1" s="1"/>
  <c r="D624" i="1"/>
  <c r="E617" i="1"/>
  <c r="E616" i="1" s="1"/>
  <c r="E615" i="1" s="1"/>
  <c r="E610" i="1" s="1"/>
  <c r="D617" i="1"/>
  <c r="E608" i="1"/>
  <c r="E607" i="1" s="1"/>
  <c r="E606" i="1" s="1"/>
  <c r="E605" i="1" s="1"/>
  <c r="D608" i="1"/>
  <c r="E603" i="1"/>
  <c r="E602" i="1" s="1"/>
  <c r="E601" i="1" s="1"/>
  <c r="E596" i="1" s="1"/>
  <c r="D603" i="1"/>
  <c r="E586" i="1"/>
  <c r="E585" i="1" s="1"/>
  <c r="E584" i="1" s="1"/>
  <c r="D586" i="1"/>
  <c r="D585" i="1" s="1"/>
  <c r="D584" i="1" s="1"/>
  <c r="E577" i="1"/>
  <c r="E576" i="1" s="1"/>
  <c r="E575" i="1" s="1"/>
  <c r="E574" i="1" s="1"/>
  <c r="D577" i="1"/>
  <c r="D576" i="1" s="1"/>
  <c r="D575" i="1" s="1"/>
  <c r="D574" i="1" s="1"/>
  <c r="E552" i="1"/>
  <c r="E551" i="1" s="1"/>
  <c r="E550" i="1" s="1"/>
  <c r="D551" i="1"/>
  <c r="D550" i="1" s="1"/>
  <c r="E548" i="1"/>
  <c r="E547" i="1" s="1"/>
  <c r="E546" i="1" s="1"/>
  <c r="D548" i="1"/>
  <c r="D547" i="1" s="1"/>
  <c r="D546" i="1" s="1"/>
  <c r="E540" i="1"/>
  <c r="E539" i="1" s="1"/>
  <c r="E538" i="1" s="1"/>
  <c r="D540" i="1"/>
  <c r="D539" i="1" s="1"/>
  <c r="D538" i="1" s="1"/>
  <c r="E536" i="1"/>
  <c r="E535" i="1" s="1"/>
  <c r="E534" i="1" s="1"/>
  <c r="E533" i="1" s="1"/>
  <c r="D536" i="1"/>
  <c r="D535" i="1" s="1"/>
  <c r="D534" i="1" s="1"/>
  <c r="D533" i="1" s="1"/>
  <c r="E529" i="1"/>
  <c r="E528" i="1" s="1"/>
  <c r="E527" i="1" s="1"/>
  <c r="E526" i="1" s="1"/>
  <c r="E525" i="1" s="1"/>
  <c r="E524" i="1" s="1"/>
  <c r="D529" i="1"/>
  <c r="D528" i="1" s="1"/>
  <c r="D527" i="1" s="1"/>
  <c r="D526" i="1" s="1"/>
  <c r="D525" i="1" s="1"/>
  <c r="D524" i="1" s="1"/>
  <c r="E522" i="1"/>
  <c r="E521" i="1" s="1"/>
  <c r="E520" i="1" s="1"/>
  <c r="E519" i="1" s="1"/>
  <c r="D522" i="1"/>
  <c r="D521" i="1" s="1"/>
  <c r="D520" i="1" s="1"/>
  <c r="D519" i="1" s="1"/>
  <c r="E515" i="1"/>
  <c r="E514" i="1" s="1"/>
  <c r="E513" i="1" s="1"/>
  <c r="D515" i="1"/>
  <c r="D514" i="1" s="1"/>
  <c r="D513" i="1" s="1"/>
  <c r="E511" i="1"/>
  <c r="E510" i="1" s="1"/>
  <c r="E509" i="1" s="1"/>
  <c r="E508" i="1" s="1"/>
  <c r="D511" i="1"/>
  <c r="D510" i="1" s="1"/>
  <c r="D509" i="1" s="1"/>
  <c r="D508" i="1" s="1"/>
  <c r="E496" i="1"/>
  <c r="E495" i="1" s="1"/>
  <c r="E494" i="1" s="1"/>
  <c r="E493" i="1" s="1"/>
  <c r="D496" i="1"/>
  <c r="D495" i="1" s="1"/>
  <c r="D494" i="1" s="1"/>
  <c r="D493" i="1" s="1"/>
  <c r="E723" i="1" l="1"/>
  <c r="E762" i="1"/>
  <c r="D685" i="1"/>
  <c r="D680" i="1" s="1"/>
  <c r="D679" i="1" s="1"/>
  <c r="D678" i="1" s="1"/>
  <c r="E685" i="1"/>
  <c r="E680" i="1" s="1"/>
  <c r="E679" i="1" s="1"/>
  <c r="E678" i="1" s="1"/>
  <c r="F627" i="1"/>
  <c r="D616" i="1"/>
  <c r="F617" i="1"/>
  <c r="D607" i="1"/>
  <c r="F608" i="1"/>
  <c r="D623" i="1"/>
  <c r="F624" i="1"/>
  <c r="D602" i="1"/>
  <c r="F603" i="1"/>
  <c r="F631" i="1"/>
  <c r="D593" i="1"/>
  <c r="F594" i="1"/>
  <c r="D589" i="1"/>
  <c r="F589" i="1" s="1"/>
  <c r="F590" i="1"/>
  <c r="E555" i="1"/>
  <c r="E554" i="1" s="1"/>
  <c r="E545" i="1" s="1"/>
  <c r="E544" i="1" s="1"/>
  <c r="E543" i="1" s="1"/>
  <c r="D926" i="1"/>
  <c r="D925" i="1" s="1"/>
  <c r="D916" i="1" s="1"/>
  <c r="E710" i="1"/>
  <c r="E709" i="1" s="1"/>
  <c r="E1021" i="1"/>
  <c r="E1020" i="1" s="1"/>
  <c r="E1009" i="1" s="1"/>
  <c r="E1008" i="1" s="1"/>
  <c r="D723" i="1"/>
  <c r="D709" i="1"/>
  <c r="E816" i="1"/>
  <c r="E815" i="1" s="1"/>
  <c r="D1049" i="1"/>
  <c r="F1049" i="1" s="1"/>
  <c r="D671" i="1"/>
  <c r="D666" i="1" s="1"/>
  <c r="D847" i="1"/>
  <c r="E848" i="1"/>
  <c r="E847" i="1" s="1"/>
  <c r="E846" i="1" s="1"/>
  <c r="F849" i="1"/>
  <c r="D755" i="1"/>
  <c r="D754" i="1" s="1"/>
  <c r="E568" i="1"/>
  <c r="E567" i="1" s="1"/>
  <c r="E566" i="1" s="1"/>
  <c r="F1051" i="1"/>
  <c r="E621" i="1"/>
  <c r="F1005" i="1"/>
  <c r="E649" i="1"/>
  <c r="F765" i="1"/>
  <c r="E992" i="1"/>
  <c r="E991" i="1" s="1"/>
  <c r="E990" i="1" s="1"/>
  <c r="D1074" i="1"/>
  <c r="F1075" i="1"/>
  <c r="F769" i="1"/>
  <c r="F1041" i="1"/>
  <c r="F1015" i="1"/>
  <c r="E532" i="1"/>
  <c r="E531" i="1" s="1"/>
  <c r="E583" i="1"/>
  <c r="E582" i="1" s="1"/>
  <c r="E581" i="1" s="1"/>
  <c r="E925" i="1"/>
  <c r="E916" i="1" s="1"/>
  <c r="E492" i="1"/>
  <c r="E491" i="1" s="1"/>
  <c r="F1001" i="1"/>
  <c r="D532" i="1"/>
  <c r="D531" i="1" s="1"/>
  <c r="F1076" i="1"/>
  <c r="F652" i="1"/>
  <c r="F1004" i="1"/>
  <c r="D999" i="1"/>
  <c r="F1040" i="1"/>
  <c r="D1039" i="1"/>
  <c r="D1028" i="1" s="1"/>
  <c r="D492" i="1"/>
  <c r="D491" i="1" s="1"/>
  <c r="F820" i="1"/>
  <c r="D764" i="1"/>
  <c r="F764" i="1" s="1"/>
  <c r="D768" i="1"/>
  <c r="F768" i="1" s="1"/>
  <c r="D651" i="1"/>
  <c r="D650" i="1" s="1"/>
  <c r="D649" i="1" s="1"/>
  <c r="D626" i="1"/>
  <c r="F626" i="1" s="1"/>
  <c r="F556" i="1"/>
  <c r="D554" i="1"/>
  <c r="E486" i="1"/>
  <c r="E485" i="1" s="1"/>
  <c r="E484" i="1" s="1"/>
  <c r="F487" i="1"/>
  <c r="D486" i="1"/>
  <c r="D485" i="1" s="1"/>
  <c r="D484" i="1" s="1"/>
  <c r="D483" i="1" s="1"/>
  <c r="D482" i="1" s="1"/>
  <c r="E471" i="1"/>
  <c r="E470" i="1" s="1"/>
  <c r="E469" i="1" s="1"/>
  <c r="E468" i="1" s="1"/>
  <c r="E467" i="1" s="1"/>
  <c r="E466" i="1" s="1"/>
  <c r="D471" i="1"/>
  <c r="D470" i="1" s="1"/>
  <c r="D469" i="1" s="1"/>
  <c r="D468" i="1" s="1"/>
  <c r="D467" i="1" s="1"/>
  <c r="D466" i="1" s="1"/>
  <c r="D478" i="1"/>
  <c r="D477" i="1" s="1"/>
  <c r="D476" i="1" s="1"/>
  <c r="D475" i="1" s="1"/>
  <c r="D474" i="1" s="1"/>
  <c r="D473" i="1" s="1"/>
  <c r="E478" i="1"/>
  <c r="E477" i="1" s="1"/>
  <c r="E476" i="1" s="1"/>
  <c r="E475" i="1" s="1"/>
  <c r="E474" i="1" s="1"/>
  <c r="E473" i="1" s="1"/>
  <c r="E452" i="1"/>
  <c r="E451" i="1" s="1"/>
  <c r="E450" i="1" s="1"/>
  <c r="D452" i="1"/>
  <c r="D451" i="1" s="1"/>
  <c r="D450" i="1" s="1"/>
  <c r="E448" i="1"/>
  <c r="E447" i="1" s="1"/>
  <c r="E446" i="1" s="1"/>
  <c r="D448" i="1"/>
  <c r="D447" i="1" s="1"/>
  <c r="D446" i="1" s="1"/>
  <c r="E440" i="1"/>
  <c r="E439" i="1" s="1"/>
  <c r="E438" i="1" s="1"/>
  <c r="D440" i="1"/>
  <c r="D439" i="1" s="1"/>
  <c r="D438" i="1" s="1"/>
  <c r="E435" i="1"/>
  <c r="E434" i="1" s="1"/>
  <c r="E433" i="1" s="1"/>
  <c r="D435" i="1"/>
  <c r="D434" i="1" s="1"/>
  <c r="D433" i="1" s="1"/>
  <c r="F428" i="1"/>
  <c r="E427" i="1"/>
  <c r="E426" i="1" s="1"/>
  <c r="E425" i="1" s="1"/>
  <c r="E423" i="1" s="1"/>
  <c r="E422" i="1" s="1"/>
  <c r="D427" i="1"/>
  <c r="E431" i="1"/>
  <c r="E430" i="1" s="1"/>
  <c r="E429" i="1" s="1"/>
  <c r="D431" i="1"/>
  <c r="D430" i="1" s="1"/>
  <c r="D429" i="1" s="1"/>
  <c r="F421" i="1"/>
  <c r="E420" i="1"/>
  <c r="E419" i="1" s="1"/>
  <c r="E416" i="1"/>
  <c r="E415" i="1" s="1"/>
  <c r="E414" i="1" s="1"/>
  <c r="E412" i="1"/>
  <c r="E411" i="1" s="1"/>
  <c r="E410" i="1" s="1"/>
  <c r="D412" i="1"/>
  <c r="D411" i="1" s="1"/>
  <c r="D410" i="1" s="1"/>
  <c r="D401" i="1"/>
  <c r="D400" i="1" s="1"/>
  <c r="D399" i="1" s="1"/>
  <c r="F392" i="1"/>
  <c r="E391" i="1"/>
  <c r="E390" i="1" s="1"/>
  <c r="E389" i="1" s="1"/>
  <c r="E388" i="1" s="1"/>
  <c r="E387" i="1" s="1"/>
  <c r="E386" i="1" s="1"/>
  <c r="D391" i="1"/>
  <c r="E384" i="1"/>
  <c r="E383" i="1" s="1"/>
  <c r="E382" i="1" s="1"/>
  <c r="E381" i="1" s="1"/>
  <c r="F385" i="1"/>
  <c r="D384" i="1"/>
  <c r="F380" i="1"/>
  <c r="E379" i="1"/>
  <c r="E378" i="1" s="1"/>
  <c r="E377" i="1" s="1"/>
  <c r="E376" i="1" s="1"/>
  <c r="D379" i="1"/>
  <c r="D374" i="1"/>
  <c r="D373" i="1" s="1"/>
  <c r="D372" i="1" s="1"/>
  <c r="D371" i="1" s="1"/>
  <c r="E374" i="1"/>
  <c r="E373" i="1" s="1"/>
  <c r="E372" i="1" s="1"/>
  <c r="E371" i="1" s="1"/>
  <c r="E365" i="1"/>
  <c r="E364" i="1" s="1"/>
  <c r="E363" i="1" s="1"/>
  <c r="E362" i="1" s="1"/>
  <c r="D365" i="1"/>
  <c r="D364" i="1" s="1"/>
  <c r="D363" i="1" s="1"/>
  <c r="D362" i="1" s="1"/>
  <c r="D340" i="1"/>
  <c r="D339" i="1" s="1"/>
  <c r="D338" i="1" s="1"/>
  <c r="E355" i="1"/>
  <c r="E354" i="1" s="1"/>
  <c r="E353" i="1" s="1"/>
  <c r="E352" i="1" s="1"/>
  <c r="D355" i="1"/>
  <c r="D354" i="1" s="1"/>
  <c r="D353" i="1" s="1"/>
  <c r="D352" i="1" s="1"/>
  <c r="E360" i="1"/>
  <c r="E359" i="1" s="1"/>
  <c r="E358" i="1" s="1"/>
  <c r="E357" i="1" s="1"/>
  <c r="D360" i="1"/>
  <c r="D359" i="1" s="1"/>
  <c r="D358" i="1" s="1"/>
  <c r="D357" i="1" s="1"/>
  <c r="E340" i="1"/>
  <c r="E339" i="1" s="1"/>
  <c r="E338" i="1" s="1"/>
  <c r="E336" i="1"/>
  <c r="E335" i="1" s="1"/>
  <c r="E334" i="1" s="1"/>
  <c r="D336" i="1"/>
  <c r="D335" i="1" s="1"/>
  <c r="D334" i="1" s="1"/>
  <c r="E326" i="1"/>
  <c r="E325" i="1" s="1"/>
  <c r="D326" i="1"/>
  <c r="D325" i="1" s="1"/>
  <c r="E321" i="1"/>
  <c r="E318" i="1" s="1"/>
  <c r="D321" i="1"/>
  <c r="D318" i="1" s="1"/>
  <c r="E299" i="1"/>
  <c r="E298" i="1" s="1"/>
  <c r="D299" i="1"/>
  <c r="D298" i="1" s="1"/>
  <c r="E310" i="1"/>
  <c r="E307" i="1" s="1"/>
  <c r="D310" i="1"/>
  <c r="D307" i="1" s="1"/>
  <c r="E296" i="1"/>
  <c r="E295" i="1" s="1"/>
  <c r="E294" i="1" s="1"/>
  <c r="D296" i="1"/>
  <c r="D295" i="1" s="1"/>
  <c r="D294" i="1" s="1"/>
  <c r="E291" i="1"/>
  <c r="E290" i="1" s="1"/>
  <c r="E289" i="1" s="1"/>
  <c r="E288" i="1" s="1"/>
  <c r="D291" i="1"/>
  <c r="D290" i="1" s="1"/>
  <c r="D289" i="1" s="1"/>
  <c r="D288" i="1" s="1"/>
  <c r="E286" i="1"/>
  <c r="D283" i="1"/>
  <c r="D282" i="1" s="1"/>
  <c r="D286" i="1"/>
  <c r="D285" i="1" s="1"/>
  <c r="F276" i="1"/>
  <c r="E275" i="1"/>
  <c r="E274" i="1" s="1"/>
  <c r="E273" i="1" s="1"/>
  <c r="D275" i="1"/>
  <c r="D274" i="1" s="1"/>
  <c r="D273" i="1" s="1"/>
  <c r="E271" i="1"/>
  <c r="E270" i="1" s="1"/>
  <c r="E269" i="1" s="1"/>
  <c r="E267" i="1"/>
  <c r="E266" i="1" s="1"/>
  <c r="E265" i="1" s="1"/>
  <c r="D267" i="1"/>
  <c r="D266" i="1" s="1"/>
  <c r="D265" i="1" s="1"/>
  <c r="D271" i="1"/>
  <c r="D270" i="1" s="1"/>
  <c r="D269" i="1" s="1"/>
  <c r="E238" i="1"/>
  <c r="E237" i="1" s="1"/>
  <c r="E236" i="1" s="1"/>
  <c r="E235" i="1" s="1"/>
  <c r="E234" i="1" s="1"/>
  <c r="E233" i="1" s="1"/>
  <c r="D238" i="1"/>
  <c r="D237" i="1" s="1"/>
  <c r="D236" i="1" s="1"/>
  <c r="E246" i="1"/>
  <c r="E245" i="1" s="1"/>
  <c r="E244" i="1" s="1"/>
  <c r="D246" i="1"/>
  <c r="D245" i="1" s="1"/>
  <c r="D244" i="1" s="1"/>
  <c r="E249" i="1"/>
  <c r="E248" i="1" s="1"/>
  <c r="D250" i="1"/>
  <c r="D249" i="1" s="1"/>
  <c r="D248" i="1" s="1"/>
  <c r="E252" i="1"/>
  <c r="D254" i="1"/>
  <c r="D253" i="1" s="1"/>
  <c r="D252" i="1" s="1"/>
  <c r="D260" i="1"/>
  <c r="D259" i="1" s="1"/>
  <c r="D258" i="1" s="1"/>
  <c r="D257" i="1" s="1"/>
  <c r="D256" i="1" s="1"/>
  <c r="E221" i="1"/>
  <c r="E220" i="1" s="1"/>
  <c r="D221" i="1"/>
  <c r="D220" i="1" s="1"/>
  <c r="E218" i="1"/>
  <c r="E217" i="1" s="1"/>
  <c r="D218" i="1"/>
  <c r="D217" i="1" s="1"/>
  <c r="E211" i="1"/>
  <c r="E210" i="1" s="1"/>
  <c r="E209" i="1" s="1"/>
  <c r="D211" i="1"/>
  <c r="D210" i="1" s="1"/>
  <c r="D209" i="1" s="1"/>
  <c r="E204" i="1"/>
  <c r="E203" i="1" s="1"/>
  <c r="E198" i="1" s="1"/>
  <c r="D204" i="1"/>
  <c r="D203" i="1" s="1"/>
  <c r="D198" i="1" s="1"/>
  <c r="D196" i="1"/>
  <c r="D195" i="1" s="1"/>
  <c r="D194" i="1" s="1"/>
  <c r="E182" i="1"/>
  <c r="E181" i="1" s="1"/>
  <c r="D182" i="1"/>
  <c r="D181" i="1" s="1"/>
  <c r="E177" i="1"/>
  <c r="E176" i="1" s="1"/>
  <c r="D177" i="1"/>
  <c r="D176" i="1" s="1"/>
  <c r="E172" i="1"/>
  <c r="E171" i="1" s="1"/>
  <c r="E170" i="1" s="1"/>
  <c r="D172" i="1"/>
  <c r="D171" i="1" s="1"/>
  <c r="D170" i="1" s="1"/>
  <c r="E418" i="1" l="1"/>
  <c r="E989" i="1"/>
  <c r="E722" i="1"/>
  <c r="D588" i="1"/>
  <c r="F588" i="1" s="1"/>
  <c r="D437" i="1"/>
  <c r="E437" i="1"/>
  <c r="D601" i="1"/>
  <c r="F602" i="1"/>
  <c r="D606" i="1"/>
  <c r="F607" i="1"/>
  <c r="D622" i="1"/>
  <c r="F622" i="1" s="1"/>
  <c r="F623" i="1"/>
  <c r="D615" i="1"/>
  <c r="F616" i="1"/>
  <c r="D592" i="1"/>
  <c r="F592" i="1" s="1"/>
  <c r="F593" i="1"/>
  <c r="F554" i="1"/>
  <c r="D846" i="1"/>
  <c r="D845" i="1" s="1"/>
  <c r="D1022" i="1"/>
  <c r="E293" i="1"/>
  <c r="E216" i="1"/>
  <c r="E215" i="1" s="1"/>
  <c r="E214" i="1" s="1"/>
  <c r="E213" i="1" s="1"/>
  <c r="D216" i="1"/>
  <c r="D215" i="1" s="1"/>
  <c r="D214" i="1" s="1"/>
  <c r="D213" i="1" s="1"/>
  <c r="E285" i="1"/>
  <c r="E281" i="1" s="1"/>
  <c r="F997" i="1"/>
  <c r="D996" i="1"/>
  <c r="D398" i="1"/>
  <c r="D397" i="1" s="1"/>
  <c r="D396" i="1" s="1"/>
  <c r="D395" i="1" s="1"/>
  <c r="E465" i="1"/>
  <c r="F1029" i="1"/>
  <c r="D465" i="1"/>
  <c r="E264" i="1"/>
  <c r="D264" i="1"/>
  <c r="E845" i="1"/>
  <c r="F848" i="1"/>
  <c r="E490" i="1"/>
  <c r="E489" i="1" s="1"/>
  <c r="F569" i="1"/>
  <c r="D568" i="1"/>
  <c r="D567" i="1" s="1"/>
  <c r="D566" i="1" s="1"/>
  <c r="F639" i="1"/>
  <c r="E638" i="1"/>
  <c r="D293" i="1"/>
  <c r="F379" i="1"/>
  <c r="D1073" i="1"/>
  <c r="F1073" i="1" s="1"/>
  <c r="F1074" i="1"/>
  <c r="F427" i="1"/>
  <c r="E333" i="1"/>
  <c r="E332" i="1" s="1"/>
  <c r="E331" i="1" s="1"/>
  <c r="E330" i="1" s="1"/>
  <c r="E329" i="1" s="1"/>
  <c r="F651" i="1"/>
  <c r="E482" i="1"/>
  <c r="E481" i="1" s="1"/>
  <c r="E480" i="1" s="1"/>
  <c r="E483" i="1"/>
  <c r="F483" i="1" s="1"/>
  <c r="D420" i="1"/>
  <c r="F420" i="1" s="1"/>
  <c r="F999" i="1"/>
  <c r="D175" i="1"/>
  <c r="D169" i="1" s="1"/>
  <c r="D168" i="1" s="1"/>
  <c r="F273" i="1"/>
  <c r="F391" i="1"/>
  <c r="E409" i="1"/>
  <c r="E408" i="1" s="1"/>
  <c r="F1039" i="1"/>
  <c r="E370" i="1"/>
  <c r="E369" i="1" s="1"/>
  <c r="E368" i="1" s="1"/>
  <c r="E367" i="1" s="1"/>
  <c r="D817" i="1"/>
  <c r="D816" i="1" s="1"/>
  <c r="D815" i="1" s="1"/>
  <c r="F819" i="1"/>
  <c r="D545" i="1"/>
  <c r="D544" i="1" s="1"/>
  <c r="D543" i="1" s="1"/>
  <c r="D490" i="1" s="1"/>
  <c r="D763" i="1"/>
  <c r="F763" i="1" s="1"/>
  <c r="D767" i="1"/>
  <c r="F650" i="1"/>
  <c r="F555" i="1"/>
  <c r="F486" i="1"/>
  <c r="F484" i="1"/>
  <c r="F485" i="1"/>
  <c r="D426" i="1"/>
  <c r="D425" i="1" s="1"/>
  <c r="D333" i="1"/>
  <c r="D332" i="1" s="1"/>
  <c r="D331" i="1" s="1"/>
  <c r="D330" i="1" s="1"/>
  <c r="D329" i="1" s="1"/>
  <c r="E317" i="1"/>
  <c r="E316" i="1" s="1"/>
  <c r="E315" i="1" s="1"/>
  <c r="E314" i="1" s="1"/>
  <c r="E313" i="1" s="1"/>
  <c r="E312" i="1" s="1"/>
  <c r="D378" i="1"/>
  <c r="D377" i="1" s="1"/>
  <c r="D390" i="1"/>
  <c r="D389" i="1" s="1"/>
  <c r="D388" i="1" s="1"/>
  <c r="F384" i="1"/>
  <c r="D383" i="1"/>
  <c r="E351" i="1"/>
  <c r="E350" i="1" s="1"/>
  <c r="E349" i="1" s="1"/>
  <c r="E348" i="1" s="1"/>
  <c r="D317" i="1"/>
  <c r="D316" i="1" s="1"/>
  <c r="D315" i="1" s="1"/>
  <c r="D314" i="1" s="1"/>
  <c r="D313" i="1" s="1"/>
  <c r="D312" i="1" s="1"/>
  <c r="E243" i="1"/>
  <c r="E242" i="1" s="1"/>
  <c r="E241" i="1" s="1"/>
  <c r="F275" i="1"/>
  <c r="D351" i="1"/>
  <c r="D350" i="1" s="1"/>
  <c r="D349" i="1" s="1"/>
  <c r="D348" i="1" s="1"/>
  <c r="D306" i="1"/>
  <c r="E306" i="1"/>
  <c r="D281" i="1"/>
  <c r="F274" i="1"/>
  <c r="E175" i="1"/>
  <c r="E169" i="1" s="1"/>
  <c r="E168" i="1" s="1"/>
  <c r="F239" i="1"/>
  <c r="F237" i="1"/>
  <c r="F238" i="1"/>
  <c r="D243" i="1"/>
  <c r="D242" i="1" s="1"/>
  <c r="D241" i="1" s="1"/>
  <c r="E142" i="1"/>
  <c r="F425" i="1" l="1"/>
  <c r="D423" i="1"/>
  <c r="D762" i="1"/>
  <c r="D722" i="1" s="1"/>
  <c r="D621" i="1"/>
  <c r="F621" i="1" s="1"/>
  <c r="D583" i="1"/>
  <c r="D610" i="1"/>
  <c r="F610" i="1" s="1"/>
  <c r="F615" i="1"/>
  <c r="D605" i="1"/>
  <c r="F605" i="1" s="1"/>
  <c r="F606" i="1"/>
  <c r="D596" i="1"/>
  <c r="F596" i="1" s="1"/>
  <c r="F601" i="1"/>
  <c r="E721" i="1"/>
  <c r="E720" i="1" s="1"/>
  <c r="F996" i="1"/>
  <c r="D995" i="1"/>
  <c r="E464" i="1"/>
  <c r="F767" i="1"/>
  <c r="D167" i="1"/>
  <c r="D166" i="1" s="1"/>
  <c r="E167" i="1"/>
  <c r="E166" i="1" s="1"/>
  <c r="D489" i="1"/>
  <c r="E637" i="1"/>
  <c r="F638" i="1"/>
  <c r="F123" i="1"/>
  <c r="D419" i="1"/>
  <c r="E328" i="1"/>
  <c r="F426" i="1"/>
  <c r="E263" i="1"/>
  <c r="E262" i="1" s="1"/>
  <c r="E240" i="1" s="1"/>
  <c r="D263" i="1"/>
  <c r="D262" i="1" s="1"/>
  <c r="D240" i="1" s="1"/>
  <c r="F1028" i="1"/>
  <c r="F818" i="1"/>
  <c r="F817" i="1"/>
  <c r="F378" i="1"/>
  <c r="F390" i="1"/>
  <c r="F389" i="1"/>
  <c r="D481" i="1"/>
  <c r="F482" i="1"/>
  <c r="F388" i="1"/>
  <c r="D387" i="1"/>
  <c r="D386" i="1" s="1"/>
  <c r="F377" i="1"/>
  <c r="D376" i="1"/>
  <c r="D382" i="1"/>
  <c r="F383" i="1"/>
  <c r="F236" i="1"/>
  <c r="D235" i="1"/>
  <c r="D234" i="1" s="1"/>
  <c r="D620" i="1" l="1"/>
  <c r="D422" i="1"/>
  <c r="F423" i="1"/>
  <c r="D582" i="1"/>
  <c r="D581" i="1" s="1"/>
  <c r="D619" i="1"/>
  <c r="D994" i="1"/>
  <c r="D993" i="1" s="1"/>
  <c r="F995" i="1"/>
  <c r="E165" i="1"/>
  <c r="F168" i="1"/>
  <c r="F419" i="1"/>
  <c r="E636" i="1"/>
  <c r="E635" i="1" s="1"/>
  <c r="F637" i="1"/>
  <c r="F122" i="1"/>
  <c r="E407" i="1"/>
  <c r="E394" i="1" s="1"/>
  <c r="E393" i="1" s="1"/>
  <c r="D721" i="1"/>
  <c r="F1022" i="1"/>
  <c r="D1021" i="1"/>
  <c r="F762" i="1"/>
  <c r="D480" i="1"/>
  <c r="F481" i="1"/>
  <c r="F376" i="1"/>
  <c r="F382" i="1"/>
  <c r="D381" i="1"/>
  <c r="F381" i="1" s="1"/>
  <c r="D233" i="1"/>
  <c r="D165" i="1" s="1"/>
  <c r="F234" i="1"/>
  <c r="F235" i="1"/>
  <c r="D77" i="1"/>
  <c r="F422" i="1" l="1"/>
  <c r="D418" i="1"/>
  <c r="F418" i="1" s="1"/>
  <c r="D580" i="1"/>
  <c r="D579" i="1" s="1"/>
  <c r="F994" i="1"/>
  <c r="F636" i="1"/>
  <c r="D720" i="1"/>
  <c r="F233" i="1"/>
  <c r="F165" i="1"/>
  <c r="D1020" i="1"/>
  <c r="F1021" i="1"/>
  <c r="F480" i="1"/>
  <c r="D464" i="1"/>
  <c r="F464" i="1" s="1"/>
  <c r="D370" i="1"/>
  <c r="D369" i="1" s="1"/>
  <c r="D368" i="1" s="1"/>
  <c r="D367" i="1" s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1" i="1"/>
  <c r="F1090" i="1"/>
  <c r="F1089" i="1"/>
  <c r="F1088" i="1"/>
  <c r="F1087" i="1"/>
  <c r="F1086" i="1"/>
  <c r="F1085" i="1"/>
  <c r="F1084" i="1"/>
  <c r="F1083" i="1"/>
  <c r="F1082" i="1"/>
  <c r="F1081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988" i="1"/>
  <c r="F987" i="1"/>
  <c r="F986" i="1"/>
  <c r="F985" i="1"/>
  <c r="F984" i="1"/>
  <c r="F983" i="1"/>
  <c r="F958" i="1"/>
  <c r="F957" i="1"/>
  <c r="F956" i="1"/>
  <c r="F955" i="1"/>
  <c r="F954" i="1"/>
  <c r="F953" i="1"/>
  <c r="F952" i="1"/>
  <c r="F951" i="1"/>
  <c r="F950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2" i="1"/>
  <c r="F921" i="1"/>
  <c r="F920" i="1"/>
  <c r="F919" i="1"/>
  <c r="F918" i="1"/>
  <c r="F917" i="1"/>
  <c r="F916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66" i="1"/>
  <c r="F865" i="1"/>
  <c r="F864" i="1"/>
  <c r="F863" i="1"/>
  <c r="F862" i="1"/>
  <c r="F861" i="1"/>
  <c r="F860" i="1"/>
  <c r="F847" i="1"/>
  <c r="F846" i="1"/>
  <c r="F845" i="1"/>
  <c r="F844" i="1"/>
  <c r="F843" i="1"/>
  <c r="F842" i="1"/>
  <c r="F841" i="1"/>
  <c r="F840" i="1"/>
  <c r="F839" i="1"/>
  <c r="F838" i="1"/>
  <c r="F837" i="1"/>
  <c r="F816" i="1"/>
  <c r="F815" i="1"/>
  <c r="F761" i="1"/>
  <c r="F760" i="1"/>
  <c r="F759" i="1"/>
  <c r="F755" i="1"/>
  <c r="F754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1" i="1"/>
  <c r="F730" i="1"/>
  <c r="F729" i="1"/>
  <c r="F728" i="1"/>
  <c r="F727" i="1"/>
  <c r="F726" i="1"/>
  <c r="F725" i="1"/>
  <c r="F724" i="1"/>
  <c r="F723" i="1"/>
  <c r="F722" i="1"/>
  <c r="F714" i="1"/>
  <c r="F713" i="1"/>
  <c r="F712" i="1"/>
  <c r="F711" i="1"/>
  <c r="F710" i="1"/>
  <c r="F709" i="1"/>
  <c r="F703" i="1"/>
  <c r="F702" i="1"/>
  <c r="F701" i="1"/>
  <c r="F700" i="1"/>
  <c r="F699" i="1"/>
  <c r="F688" i="1"/>
  <c r="F687" i="1"/>
  <c r="F686" i="1"/>
  <c r="F685" i="1"/>
  <c r="F680" i="1"/>
  <c r="F679" i="1"/>
  <c r="F678" i="1"/>
  <c r="F677" i="1"/>
  <c r="F676" i="1"/>
  <c r="F675" i="1"/>
  <c r="F671" i="1"/>
  <c r="F666" i="1"/>
  <c r="F665" i="1"/>
  <c r="F664" i="1"/>
  <c r="F663" i="1"/>
  <c r="F662" i="1"/>
  <c r="F661" i="1"/>
  <c r="F660" i="1"/>
  <c r="F659" i="1"/>
  <c r="F658" i="1"/>
  <c r="F649" i="1"/>
  <c r="F643" i="1"/>
  <c r="F642" i="1"/>
  <c r="F641" i="1"/>
  <c r="F640" i="1"/>
  <c r="F634" i="1"/>
  <c r="F633" i="1"/>
  <c r="F632" i="1"/>
  <c r="F587" i="1"/>
  <c r="F586" i="1"/>
  <c r="F585" i="1"/>
  <c r="F584" i="1"/>
  <c r="F583" i="1"/>
  <c r="F582" i="1"/>
  <c r="F581" i="1"/>
  <c r="F578" i="1"/>
  <c r="F577" i="1"/>
  <c r="F576" i="1"/>
  <c r="F575" i="1"/>
  <c r="F574" i="1"/>
  <c r="F568" i="1"/>
  <c r="F567" i="1"/>
  <c r="F566" i="1"/>
  <c r="F553" i="1"/>
  <c r="F552" i="1"/>
  <c r="F551" i="1"/>
  <c r="F550" i="1"/>
  <c r="F549" i="1"/>
  <c r="F548" i="1"/>
  <c r="F547" i="1"/>
  <c r="F546" i="1"/>
  <c r="F545" i="1"/>
  <c r="F544" i="1"/>
  <c r="F543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7" i="1"/>
  <c r="F516" i="1"/>
  <c r="F515" i="1"/>
  <c r="F514" i="1"/>
  <c r="F513" i="1"/>
  <c r="F512" i="1"/>
  <c r="F511" i="1"/>
  <c r="F510" i="1"/>
  <c r="F509" i="1"/>
  <c r="F508" i="1"/>
  <c r="F497" i="1"/>
  <c r="F496" i="1"/>
  <c r="F495" i="1"/>
  <c r="F494" i="1"/>
  <c r="F493" i="1"/>
  <c r="F492" i="1"/>
  <c r="F491" i="1"/>
  <c r="F490" i="1"/>
  <c r="F489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53" i="1"/>
  <c r="F452" i="1"/>
  <c r="F451" i="1"/>
  <c r="F450" i="1"/>
  <c r="F449" i="1"/>
  <c r="F448" i="1"/>
  <c r="F447" i="1"/>
  <c r="F446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13" i="1"/>
  <c r="F412" i="1"/>
  <c r="F411" i="1"/>
  <c r="F410" i="1"/>
  <c r="F402" i="1"/>
  <c r="F401" i="1"/>
  <c r="F400" i="1"/>
  <c r="F399" i="1"/>
  <c r="F398" i="1"/>
  <c r="F397" i="1"/>
  <c r="F396" i="1"/>
  <c r="F395" i="1"/>
  <c r="F375" i="1"/>
  <c r="F374" i="1"/>
  <c r="F373" i="1"/>
  <c r="F372" i="1"/>
  <c r="F371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18" i="1"/>
  <c r="F317" i="1"/>
  <c r="F316" i="1"/>
  <c r="F315" i="1"/>
  <c r="F314" i="1"/>
  <c r="F313" i="1"/>
  <c r="F312" i="1"/>
  <c r="F300" i="1"/>
  <c r="F299" i="1"/>
  <c r="F298" i="1"/>
  <c r="F311" i="1"/>
  <c r="F310" i="1"/>
  <c r="F307" i="1"/>
  <c r="F306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5" i="1"/>
  <c r="F204" i="1"/>
  <c r="F203" i="1"/>
  <c r="F198" i="1"/>
  <c r="F197" i="1"/>
  <c r="F196" i="1"/>
  <c r="F195" i="1"/>
  <c r="F19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7" i="1"/>
  <c r="F166" i="1"/>
  <c r="D1008" i="1" l="1"/>
  <c r="F1008" i="1" s="1"/>
  <c r="F1009" i="1"/>
  <c r="F1020" i="1"/>
  <c r="D992" i="1"/>
  <c r="F993" i="1"/>
  <c r="E620" i="1"/>
  <c r="F635" i="1"/>
  <c r="F721" i="1"/>
  <c r="F720" i="1"/>
  <c r="D488" i="1"/>
  <c r="F367" i="1"/>
  <c r="D328" i="1"/>
  <c r="F328" i="1" s="1"/>
  <c r="F368" i="1"/>
  <c r="F369" i="1"/>
  <c r="F370" i="1"/>
  <c r="F387" i="1"/>
  <c r="F386" i="1"/>
  <c r="E619" i="1" l="1"/>
  <c r="F619" i="1" s="1"/>
  <c r="F620" i="1"/>
  <c r="F992" i="1"/>
  <c r="D991" i="1"/>
  <c r="F111" i="1"/>
  <c r="E110" i="1"/>
  <c r="D110" i="1"/>
  <c r="E71" i="1"/>
  <c r="F109" i="1"/>
  <c r="E108" i="1"/>
  <c r="D108" i="1"/>
  <c r="E70" i="1"/>
  <c r="F70" i="1" s="1"/>
  <c r="E580" i="1" l="1"/>
  <c r="E579" i="1" s="1"/>
  <c r="D990" i="1"/>
  <c r="D989" i="1" s="1"/>
  <c r="F991" i="1"/>
  <c r="F580" i="1"/>
  <c r="F108" i="1"/>
  <c r="F110" i="1"/>
  <c r="F143" i="1"/>
  <c r="E141" i="1"/>
  <c r="D142" i="1"/>
  <c r="F142" i="1" s="1"/>
  <c r="F141" i="1" s="1"/>
  <c r="F113" i="1"/>
  <c r="D73" i="1"/>
  <c r="F989" i="1" l="1"/>
  <c r="F990" i="1"/>
  <c r="E73" i="1"/>
  <c r="E488" i="1"/>
  <c r="E164" i="1" s="1"/>
  <c r="F579" i="1"/>
  <c r="D141" i="1"/>
  <c r="F112" i="1"/>
  <c r="E162" i="1" l="1"/>
  <c r="F488" i="1"/>
  <c r="F67" i="1"/>
  <c r="E66" i="1"/>
  <c r="F66" i="1" s="1"/>
  <c r="E1141" i="1" l="1"/>
  <c r="F140" i="1"/>
  <c r="F139" i="1" l="1"/>
  <c r="F29" i="1"/>
  <c r="F130" i="1" l="1"/>
  <c r="D19" i="1"/>
  <c r="E56" i="1"/>
  <c r="D105" i="1"/>
  <c r="E114" i="1"/>
  <c r="E107" i="1" s="1"/>
  <c r="D114" i="1"/>
  <c r="D128" i="1"/>
  <c r="E126" i="1"/>
  <c r="D126" i="1"/>
  <c r="D148" i="1"/>
  <c r="E148" i="1"/>
  <c r="E82" i="1"/>
  <c r="E81" i="1" s="1"/>
  <c r="F81" i="1" s="1"/>
  <c r="E64" i="1"/>
  <c r="E63" i="1" s="1"/>
  <c r="F63" i="1" s="1"/>
  <c r="E50" i="1"/>
  <c r="D107" i="1" l="1"/>
  <c r="F107" i="1" s="1"/>
  <c r="F114" i="1"/>
  <c r="D125" i="1"/>
  <c r="E62" i="1"/>
  <c r="F62" i="1" s="1"/>
  <c r="E49" i="1"/>
  <c r="E19" i="1" l="1"/>
  <c r="F19" i="1" s="1"/>
  <c r="F49" i="1"/>
  <c r="D44" i="1"/>
  <c r="D18" i="1" l="1"/>
  <c r="E44" i="1" l="1"/>
  <c r="F44" i="1" l="1"/>
  <c r="E18" i="1"/>
  <c r="F18" i="1" s="1"/>
  <c r="E128" i="1" l="1"/>
  <c r="E125" i="1" l="1"/>
  <c r="D104" i="1"/>
  <c r="D103" i="1" l="1"/>
  <c r="D102" i="1" s="1"/>
  <c r="F1135" i="1"/>
  <c r="F1134" i="1"/>
  <c r="F1131" i="1"/>
  <c r="E1130" i="1"/>
  <c r="F1129" i="1"/>
  <c r="E1128" i="1"/>
  <c r="F1126" i="1"/>
  <c r="E1125" i="1"/>
  <c r="F126" i="1"/>
  <c r="F128" i="1"/>
  <c r="F125" i="1"/>
  <c r="E105" i="1"/>
  <c r="F105" i="1" s="1"/>
  <c r="D97" i="1"/>
  <c r="F97" i="1" s="1"/>
  <c r="F28" i="1"/>
  <c r="F27" i="1"/>
  <c r="F26" i="1"/>
  <c r="D61" i="1" l="1"/>
  <c r="E77" i="1"/>
  <c r="F77" i="1" s="1"/>
  <c r="E104" i="1"/>
  <c r="F104" i="1" s="1"/>
  <c r="F1125" i="1"/>
  <c r="F1130" i="1"/>
  <c r="D1127" i="1"/>
  <c r="E1127" i="1"/>
  <c r="E1124" i="1" s="1"/>
  <c r="F1128" i="1"/>
  <c r="E61" i="1" l="1"/>
  <c r="E103" i="1"/>
  <c r="D17" i="1"/>
  <c r="F1127" i="1"/>
  <c r="F1124" i="1" s="1"/>
  <c r="E17" i="1" l="1"/>
  <c r="F17" i="1" s="1"/>
  <c r="F61" i="1"/>
  <c r="E102" i="1"/>
  <c r="F102" i="1" s="1"/>
  <c r="D15" i="1"/>
  <c r="D1137" i="1" s="1"/>
  <c r="F103" i="1"/>
  <c r="D1136" i="1" l="1"/>
  <c r="D1135" i="1" s="1"/>
  <c r="D1134" i="1" s="1"/>
  <c r="E15" i="1"/>
  <c r="F15" i="1" l="1"/>
  <c r="E1137" i="1"/>
  <c r="E1136" i="1" s="1"/>
  <c r="E1135" i="1" s="1"/>
  <c r="E1134" i="1" s="1"/>
  <c r="E1113" i="1"/>
  <c r="E1140" i="1" l="1"/>
  <c r="E1139" i="1" s="1"/>
  <c r="E1138" i="1" s="1"/>
  <c r="E1133" i="1" l="1"/>
  <c r="E1123" i="1" s="1"/>
  <c r="E1121" i="1" s="1"/>
  <c r="D416" i="1" l="1"/>
  <c r="F416" i="1" s="1"/>
  <c r="F417" i="1"/>
  <c r="D415" i="1" l="1"/>
  <c r="F415" i="1" l="1"/>
  <c r="D414" i="1"/>
  <c r="D409" i="1" s="1"/>
  <c r="D408" i="1" l="1"/>
  <c r="D407" i="1" s="1"/>
  <c r="F409" i="1"/>
  <c r="F414" i="1"/>
  <c r="F408" i="1" l="1"/>
  <c r="D394" i="1"/>
  <c r="F407" i="1"/>
  <c r="D393" i="1" l="1"/>
  <c r="D164" i="1" s="1"/>
  <c r="F394" i="1"/>
  <c r="F393" i="1" l="1"/>
  <c r="D162" i="1" l="1"/>
  <c r="F164" i="1"/>
  <c r="D1141" i="1" l="1"/>
  <c r="D1113" i="1"/>
  <c r="D1123" i="1" s="1"/>
  <c r="F162" i="1"/>
  <c r="D1140" i="1" l="1"/>
  <c r="D1139" i="1" s="1"/>
  <c r="D1138" i="1" s="1"/>
  <c r="D1133" i="1"/>
  <c r="F1133" i="1" l="1"/>
  <c r="F1123" i="1" l="1"/>
  <c r="D1121" i="1"/>
  <c r="F1121" i="1" s="1"/>
</calcChain>
</file>

<file path=xl/sharedStrings.xml><?xml version="1.0" encoding="utf-8"?>
<sst xmlns="http://schemas.openxmlformats.org/spreadsheetml/2006/main" count="3341" uniqueCount="1552">
  <si>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</si>
  <si>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</si>
  <si>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</si>
  <si>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</si>
  <si>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</si>
  <si>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Пенсионное обеспечение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</si>
  <si>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</si>
  <si>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</si>
  <si>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</si>
  <si>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физической культуры и спорта</t>
  </si>
  <si>
    <t>Строительство плоскостных сооружений</t>
  </si>
  <si>
    <t>Иные расходы, направленные на решение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</si>
  <si>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</si>
  <si>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</si>
  <si>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</si>
  <si>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450</t>
  </si>
  <si>
    <t>3. Источники финансирования дефицитов бюджетов</t>
  </si>
  <si>
    <t xml:space="preserve">Код источника финансирования дефицита бюджета по бюджетной классификации
</t>
  </si>
  <si>
    <t>Источники финансирования дефицитов бюджетов - всего</t>
  </si>
  <si>
    <t>500</t>
  </si>
  <si>
    <t>Кредиты кредитных организаций в валюте Российской Федерации</t>
  </si>
  <si>
    <t>000 01 02 000000 0000 000</t>
  </si>
  <si>
    <t>Получение  кредитов от кредитных организаций   в валюте Российской Федерации</t>
  </si>
  <si>
    <t>000 01 02 000000 0000 700</t>
  </si>
  <si>
    <t>Бюджетные кредиты от других бюджетов бюджетной системы Российской Федерации</t>
  </si>
  <si>
    <t>000 01 03 000000 0000 000</t>
  </si>
  <si>
    <t>Получение  кредитов от других бюджетов бюджетной системы Российской Федерации  в валюте Российской Федерации</t>
  </si>
  <si>
    <t>000 01 03 010000 0000 700</t>
  </si>
  <si>
    <t>Погашение бюджетных  кредитов, полученных от других бюджетов бюджетной системы Российской Федерации   в валюте Российской Федерации</t>
  </si>
  <si>
    <t>000 01 03 010000 0000 800</t>
  </si>
  <si>
    <t>Источники внешнего финансирования дефицита бюджетов</t>
  </si>
  <si>
    <t>620</t>
  </si>
  <si>
    <t>-</t>
  </si>
  <si>
    <t>Изменение остатков средств на счетах по учету средств бюджетов</t>
  </si>
  <si>
    <t>700</t>
  </si>
  <si>
    <t>000 01 05 000000 0000 000</t>
  </si>
  <si>
    <t>Увеличение остатков средств бюджетов</t>
  </si>
  <si>
    <t>000 01 05 000000 0000 500</t>
  </si>
  <si>
    <t>Увеличение прочих остатков средств бюджетов</t>
  </si>
  <si>
    <t>000 01 05 020000 0000 500</t>
  </si>
  <si>
    <t>Увеличение прочих остатков денежных средств бюджетов поселений</t>
  </si>
  <si>
    <t>000 01 05 020100 0000 510</t>
  </si>
  <si>
    <t>Уменьшение  остатков средств бюджетов</t>
  </si>
  <si>
    <t>000 01 05 000000 0000 600</t>
  </si>
  <si>
    <t>Уменьшение прочих остатков средств бюджетов</t>
  </si>
  <si>
    <t>000 01 05 020000 0000 610</t>
  </si>
  <si>
    <t>Уменьшение прочих остатков денежных средств бюджетов</t>
  </si>
  <si>
    <t>000 01 05 020100 0000 610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</si>
  <si>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</si>
  <si>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водовода</t>
  </si>
  <si>
    <t>Строительство сетей водоотведения</t>
  </si>
  <si>
    <t>Выплаты ветеранам Великой Отечественной войны в связи с юбилейными днями рождения, начиная с 90-летия</t>
  </si>
  <si>
    <t>месяц, квартал, год</t>
  </si>
  <si>
    <t>Уплата сборов, штрафов и пени</t>
  </si>
  <si>
    <t xml:space="preserve"> 000 1 00 00000 00 0000 000</t>
  </si>
  <si>
    <t>Субсидии бюджетным учреждениям на иные цели</t>
  </si>
  <si>
    <t>Мероприятия в сфере молодежной политики</t>
  </si>
  <si>
    <t>ОТЧЕТ ОБ ИСПОЛНЕНИИ БЮДЖЕТА</t>
  </si>
  <si>
    <t>коды</t>
  </si>
  <si>
    <t>0503117</t>
  </si>
  <si>
    <t xml:space="preserve">Дата   </t>
  </si>
  <si>
    <t>Наименование финансового органа</t>
  </si>
  <si>
    <t xml:space="preserve">Комитет финансов администрации муниципального образования "Выборгский район" Ленинградской области </t>
  </si>
  <si>
    <t xml:space="preserve">по ОКПО   </t>
  </si>
  <si>
    <t>75092623</t>
  </si>
  <si>
    <t>Глава по БК</t>
  </si>
  <si>
    <t>Наименование публично-правового образования</t>
  </si>
  <si>
    <t>муниципальное образование "Рощинское городское поселение" Выборгского района Ленинградской области</t>
  </si>
  <si>
    <t xml:space="preserve">по ОКТМО  </t>
  </si>
  <si>
    <t>Периодичность</t>
  </si>
  <si>
    <t>Единица измерения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</si>
  <si>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</si>
  <si>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</si>
  <si>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</si>
  <si>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</si>
  <si>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</si>
  <si>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</si>
  <si>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</si>
  <si>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</si>
  <si>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</si>
  <si>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</si>
  <si>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</si>
  <si>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</si>
  <si>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</si>
  <si>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</si>
  <si>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</si>
  <si>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</si>
  <si>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</si>
  <si>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</si>
  <si>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</si>
  <si>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 xml:space="preserve"> 000 1 01 00000 00 0000 000</t>
  </si>
  <si>
    <t>000 1 01 02010 01 0000 110</t>
  </si>
  <si>
    <t>Земельный налог</t>
  </si>
  <si>
    <t>Невыясненные поступления</t>
  </si>
  <si>
    <t>Невыясненные поступления, зачисляемые в бюджеты поселений</t>
  </si>
  <si>
    <t>Прочие неналоговые доходы</t>
  </si>
  <si>
    <t>Субсидии бюджетам на обеспечение жильем молодых семей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</si>
  <si>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</si>
  <si>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</si>
  <si>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</si>
  <si>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Утвержденные 
бюджетные 
назначения</t>
  </si>
  <si>
    <t>Расходы бюджета - всего</t>
  </si>
  <si>
    <t>200</t>
  </si>
  <si>
    <t>Выполнение отдельных функций органами местного самоуправления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</si>
  <si>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</si>
  <si>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</si>
  <si>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</si>
  <si>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сфере административных правоотношений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</si>
  <si>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</si>
  <si>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</si>
  <si>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</si>
  <si>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Центральный аппарат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</si>
  <si>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</si>
  <si>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</si>
  <si>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</si>
  <si>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</si>
  <si>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</si>
  <si>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</si>
  <si>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Публикация нормативно-правовых актов и другой официальной информации</t>
  </si>
  <si>
    <t>Формирование земельных участков для индивидуального жилищного строительства в соответствии с областным законом от 14.10.2008 года № 105-ОЗ</t>
  </si>
  <si>
    <t>Создание и содержание электронных адресных планов муниципальных образований</t>
  </si>
  <si>
    <t>Обслуживание и сопровождение сайтов и блогов</t>
  </si>
  <si>
    <t>Социальное обеспечение и иные выплаты населению</t>
  </si>
  <si>
    <t>Иные выплаты населению</t>
  </si>
  <si>
    <t>Выплата лицам, удостоенным звания "Почетный житель муниципального образования "Рощинское городское поселение" Выборгского района Ленинградской области"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</si>
  <si>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</si>
  <si>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</si>
  <si>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на водных объектах</t>
  </si>
  <si>
    <t>Обеспечение пожарной безопасности</t>
  </si>
  <si>
    <t>Обеспечение первичных мер пожарной безопасности в границах населенных пунктов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</si>
  <si>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</si>
  <si>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Мероприятия, связанные с обеспечением национальной безопасности и правоохранительной деятельности</t>
  </si>
  <si>
    <t>Дорожное хозяйство (дорожные фонды)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</si>
  <si>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</si>
  <si>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</si>
  <si>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</si>
  <si>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</si>
  <si>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экономики</t>
  </si>
  <si>
    <t>Создание условий для развития малого и среднего предпринимательства</t>
  </si>
  <si>
    <t>Жилищное хозяйство</t>
  </si>
  <si>
    <t>Приобретение объектов недвижимого имущества (жилых помещений) в муниципальную собственность</t>
  </si>
  <si>
    <t>Коммунальное хозяйство</t>
  </si>
  <si>
    <t>Строительство газопровода</t>
  </si>
  <si>
    <t>Благоустройство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</si>
  <si>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</si>
  <si>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</si>
  <si>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</si>
  <si>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</si>
  <si>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</si>
  <si>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Строительство контейнерных площадок</t>
  </si>
  <si>
    <t>Уплата иных платежей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</si>
  <si>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</si>
  <si>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Оформление, содержание, обслуживание и ремонт объектов муниципального имущества</t>
  </si>
  <si>
    <t>Источники внутреннего финансирования дефицитов бюджетов из них: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</si>
  <si>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</si>
  <si>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</si>
  <si>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</si>
  <si>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</si>
  <si>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организаций</t>
  </si>
  <si>
    <t xml:space="preserve"> 944,  953</t>
  </si>
  <si>
    <t>Прочие субсидии бюджетам городских поселений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</si>
  <si>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</si>
  <si>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Развитие туризма</t>
  </si>
  <si>
    <t>Содержание объектов коммунального хозяйства</t>
  </si>
  <si>
    <t>Культура</t>
  </si>
  <si>
    <t>000 01 02 000013 0000 710</t>
  </si>
  <si>
    <t>Получение  кредитов от кредитных организаций бюджетами городских поселений  в валюте Российской Федерации</t>
  </si>
  <si>
    <t>000 01 03 010013 0000 710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</si>
  <si>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</si>
  <si>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000 01 03 010013 0000 810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</si>
  <si>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</si>
  <si>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000 01 05 020113 0000 610</t>
  </si>
  <si>
    <t>Уменьшение прочих остатков денежных средств бюджетов городских поселений</t>
  </si>
  <si>
    <t>Мероприятия по капитальному ремонту и ремонту автомобильных дорог общего пользования местного значения</t>
  </si>
  <si>
    <t>Прочие неналоговые доходы бюджетов городских поселений</t>
  </si>
  <si>
    <t>000 1 01 02010 01 1000 110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</si>
  <si>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</si>
  <si>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</si>
  <si>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</si>
  <si>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</si>
  <si>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</si>
  <si>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</si>
  <si>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</si>
  <si>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</si>
  <si>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</si>
  <si>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</si>
  <si>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</si>
  <si>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</si>
  <si>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</si>
  <si>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</si>
  <si>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</si>
  <si>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</si>
  <si>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</si>
  <si>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</si>
  <si>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 поселений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</si>
  <si>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</si>
  <si>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</si>
  <si>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</si>
  <si>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</si>
  <si>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 городских  поселений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</si>
  <si>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</si>
  <si>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</si>
  <si>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</si>
  <si>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</si>
  <si>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</si>
  <si>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</si>
  <si>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  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</si>
  <si>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</si>
  <si>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</si>
  <si>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</si>
  <si>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</si>
  <si>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</si>
  <si>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</si>
  <si>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</si>
  <si>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</si>
  <si>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</si>
  <si>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</si>
  <si>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</si>
  <si>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000 10102020010000110</t>
  </si>
  <si>
    <t>000 10102030012100110</t>
  </si>
  <si>
    <t>000 10300000000000000</t>
  </si>
  <si>
    <t>НАЛОГОВЫЕ  И НЕНАЛОГОВЫЕ ДОХОДЫ</t>
  </si>
  <si>
    <t>Основное мероприятие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</si>
  <si>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"Обеспечение национальной безопасности и правоохранительной деятельности"</t>
  </si>
  <si>
    <t>Основное мероприятие "Обеспечение безопасности дорожного движения"</t>
  </si>
  <si>
    <t>Основное мероприятие "Содержание и ремонт автомобильных дорог"</t>
  </si>
  <si>
    <t>Основное мероприятие "Создание условий для устойчивого функционирования и развития малого и среднего предпринимательства"</t>
  </si>
  <si>
    <t>Основное мероприятие "Развитие внутреннего и въездного туризма"</t>
  </si>
  <si>
    <t>Муниципальная программа "Обеспечение качественным жильем граждан на территории муниципального образования "Рощинское городское поселение" Выборгского района  Ленинградской области"</t>
  </si>
  <si>
    <t>Основное мероприятие "Приобретение жилых помещений в муниципальную собственность для обеспечения жильем граждан"</t>
  </si>
  <si>
    <t>Мероприятия по переселению граждан из аварийного жилищного фонда</t>
  </si>
  <si>
    <t>Основное мероприятие "Оказание поддержки молодым семьям в приобретении (строительстве) жилья"</t>
  </si>
  <si>
    <t>Основное мероприятие "Содержание и ремонт жилищного фонда"</t>
  </si>
  <si>
    <t>Основное мероприятие "Реализация мероприятий по повышению надежности и энергетической эффективности в системах водоснабжения и водоотведения"</t>
  </si>
  <si>
    <t>Основное мероприятие "Содержание объектов газификации"</t>
  </si>
  <si>
    <t>Основное мероприятие "Благоустройство"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</si>
  <si>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</si>
  <si>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Основное мероприятие "Библиотечное, библиографическое и информационное обслуживание пользователей библиотеки"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</si>
  <si>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</si>
  <si>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Основное мероприятие "Доведение официальной информации до населения"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</si>
  <si>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</si>
  <si>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Земельный налог с организаций, обладающих земельным участком, расположенным в границах городских поселений  (пени по соответствующему платежу)</t>
  </si>
  <si>
    <t>000 10102030013000110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</si>
  <si>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</si>
  <si>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000 01 05 020113 0000 510</t>
  </si>
  <si>
    <t>Увеличение прочих остатков денежных средств бюджетов городских  поселений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</si>
  <si>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</si>
  <si>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</si>
  <si>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</si>
  <si>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</si>
  <si>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</si>
  <si>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00010102030011000110</t>
  </si>
  <si>
    <t>000 10302230010000110</t>
  </si>
  <si>
    <t>000 10302240010000110</t>
  </si>
  <si>
    <t>000 10600000000000000</t>
  </si>
  <si>
    <t>000 10601000000000110</t>
  </si>
  <si>
    <t>000 10601030130000110</t>
  </si>
  <si>
    <t>000 10601030131000110</t>
  </si>
  <si>
    <t>000 10606033130000110</t>
  </si>
  <si>
    <t>000 10606033131000110</t>
  </si>
  <si>
    <t>000 10606033132100110</t>
  </si>
  <si>
    <t>000 10606033133000110</t>
  </si>
  <si>
    <t>000 10606033134000110</t>
  </si>
  <si>
    <t>000 10606040000000110</t>
  </si>
  <si>
    <t>000 10606043130000110</t>
  </si>
  <si>
    <t>000 10606043131000110</t>
  </si>
  <si>
    <t>000 10606043132100110</t>
  </si>
  <si>
    <t>000 10606043134000110</t>
  </si>
  <si>
    <t>000 11100000000000000</t>
  </si>
  <si>
    <t>000 11105000000000120</t>
  </si>
  <si>
    <t>000 11105010000000120</t>
  </si>
  <si>
    <t>000 11105013130000120</t>
  </si>
  <si>
    <t>000 11105030000000000</t>
  </si>
  <si>
    <t>000  11105075130000120</t>
  </si>
  <si>
    <t>000 11400000000000000</t>
  </si>
  <si>
    <t>000 11402000000000000</t>
  </si>
  <si>
    <t>000 11402050130000410</t>
  </si>
  <si>
    <t>000 11406000000000430</t>
  </si>
  <si>
    <t>000 11406010000000430</t>
  </si>
  <si>
    <t>000 11406013130000430</t>
  </si>
  <si>
    <t>000 11600000000000000</t>
  </si>
  <si>
    <t>000 11651000020000140</t>
  </si>
  <si>
    <t>000 11651040020000140</t>
  </si>
  <si>
    <t>000 11700000000000000</t>
  </si>
  <si>
    <t>000 11705000000000180</t>
  </si>
  <si>
    <t xml:space="preserve"> 000 11701000000000180</t>
  </si>
  <si>
    <t>000 11705050130000180</t>
  </si>
  <si>
    <t>000 10302250010000 110</t>
  </si>
  <si>
    <t>000 10102030010000000</t>
  </si>
  <si>
    <t>Основное мероприятие "Реализация мероприятий по подготовке объектов теплоснабжения к отопительному сезону"</t>
  </si>
  <si>
    <t>000 10606000000000110</t>
  </si>
  <si>
    <t>000 10606030000000110</t>
  </si>
  <si>
    <t>000 1 01 02020 01 0000 110</t>
  </si>
  <si>
    <t>000 10102030010000110</t>
  </si>
  <si>
    <t>000 11105035130000120</t>
  </si>
  <si>
    <t xml:space="preserve"> 000 11701050130000180</t>
  </si>
  <si>
    <t>000 10500000000000000</t>
  </si>
  <si>
    <t>Налоги на совокупный доход</t>
  </si>
  <si>
    <t>000 11300000000000000</t>
  </si>
  <si>
    <t>000 11302995130000130</t>
  </si>
  <si>
    <t xml:space="preserve">Доходы от компенсации затрат государства
</t>
  </si>
  <si>
    <t xml:space="preserve">ДОХОДЫ ОТ ОКАЗАНИЯ ПЛАТНЫХ УСЛУГ (РАБОТ) И КОМПЕНСАЦИИ ЗАТРАТ ГОСУДАРСТВА
</t>
  </si>
  <si>
    <t xml:space="preserve">Прочие доходы от компенсации затрат бюджетов городских поселений
</t>
  </si>
  <si>
    <t>000  11109045130000120</t>
  </si>
  <si>
    <t>000 2 02 02008 13 0000 151</t>
  </si>
  <si>
    <t>Субсидии бюджетам городских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</si>
  <si>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</si>
  <si>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</si>
  <si>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Расходы, осуществляемые органами местного самоуправления в целях софинансирования субсидий и иных межбюджетных трансфертов из федерального бюджета</t>
  </si>
  <si>
    <t xml:space="preserve">БЕЗВОЗМЕЗДНЫЕ ПОСТУПЛЕНИЯ </t>
  </si>
  <si>
    <t>Расходы, осуществляемые органами местного самоуправления за счет субсидий, субвенций и иных межбюджетных трансфертов из федерального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</si>
  <si>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</si>
  <si>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мероприятий по переселению граждан из аварийного жилищного фонда</t>
  </si>
  <si>
    <t>Основное мероприятие "Оказание поддержки  гражданам, пострадавшим в результате пожара"</t>
  </si>
  <si>
    <t>Строительство теплотрасс</t>
  </si>
  <si>
    <t>000 20000000000000 000</t>
  </si>
  <si>
    <t>000 20200000000000 000</t>
  </si>
  <si>
    <t>000 2 07 05000 13 0000 180</t>
  </si>
  <si>
    <t xml:space="preserve">Прочие безвозвозмездные поступления в бюджеты городских поселений
</t>
  </si>
  <si>
    <t>Строительство внутридомовых сетей газоснабжения</t>
  </si>
  <si>
    <t>000 11302000000000130</t>
  </si>
  <si>
    <t xml:space="preserve">                          2. Расходы бюджета</t>
  </si>
  <si>
    <t>Форма 0503117  с.2</t>
  </si>
  <si>
    <t>Код строки</t>
  </si>
  <si>
    <t>Код расхода по бюджетной классификации</t>
  </si>
  <si>
    <t>Утвержденные бюджетные назначения</t>
  </si>
  <si>
    <t>x</t>
  </si>
  <si>
    <t>администрация муниципального образования "Рощинское городское поселение" Выборгского района Ленинградской области</t>
  </si>
  <si>
    <t xml:space="preserve">944 0000 0000000000 000 </t>
  </si>
  <si>
    <t>ОБЩЕГОСУДАРСТВЕННЫЕ ВОПРОСЫ</t>
  </si>
  <si>
    <t xml:space="preserve">944 0100 0000000000 000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</si>
  <si>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</si>
  <si>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944 0104 0000000000 000 </t>
  </si>
  <si>
    <t>Непрограммные расходы органов власти МО "Рощинское городское поселение"</t>
  </si>
  <si>
    <t xml:space="preserve">944 0104 9000000000 000 </t>
  </si>
  <si>
    <t xml:space="preserve">944 0104 9010000000 000 </t>
  </si>
  <si>
    <t xml:space="preserve">944 0104 9010010000 000 </t>
  </si>
  <si>
    <t xml:space="preserve">944 0104 9010010020 000 </t>
  </si>
  <si>
    <t xml:space="preserve">944 0104 9010010020 100 </t>
  </si>
  <si>
    <t xml:space="preserve">944 0104 9010010020 120 </t>
  </si>
  <si>
    <t xml:space="preserve">944 0104 9010010020 121 </t>
  </si>
  <si>
    <t xml:space="preserve">944 0104 9010010020 129 </t>
  </si>
  <si>
    <t xml:space="preserve">944 0104 9010010040 000 </t>
  </si>
  <si>
    <t xml:space="preserve">944 0104 9010010040 100 </t>
  </si>
  <si>
    <t xml:space="preserve">944 0104 9010010040 120 </t>
  </si>
  <si>
    <t xml:space="preserve">944 0104 9010010040 121 </t>
  </si>
  <si>
    <t>Иные выплаты персоналу государственных (муниципальных) органов, за исключением фонда оплаты труда</t>
  </si>
  <si>
    <t xml:space="preserve">944 0104 9010010040 122 </t>
  </si>
  <si>
    <t xml:space="preserve">944 0104 9010010040 129 </t>
  </si>
  <si>
    <t xml:space="preserve">944 0104 9010010040 200 </t>
  </si>
  <si>
    <t>Иные закупки товаров, работ и услуг для государственных (муниципальных) нужд</t>
  </si>
  <si>
    <t xml:space="preserve">944 0104 9010010040 240 </t>
  </si>
  <si>
    <t xml:space="preserve">944 0104 9010010040 244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</si>
  <si>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</si>
  <si>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944 0104 9010060000 000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</si>
  <si>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</si>
  <si>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944 0104 9010065160 000 </t>
  </si>
  <si>
    <t xml:space="preserve">944 0104 9010065160 500 </t>
  </si>
  <si>
    <t xml:space="preserve">944 0104 9010065160 540 </t>
  </si>
  <si>
    <t xml:space="preserve">944 0104 9010090000 000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</si>
  <si>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</si>
  <si>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944 0106 0000000000 000 </t>
  </si>
  <si>
    <t xml:space="preserve">944 0106 9000000000 000 </t>
  </si>
  <si>
    <t xml:space="preserve">944 0106 9010000000 000 </t>
  </si>
  <si>
    <t xml:space="preserve">944 0106 9010060000 000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</si>
  <si>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</si>
  <si>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944 0106 9010065010 000 </t>
  </si>
  <si>
    <t xml:space="preserve">944 0106 9010065010 500 </t>
  </si>
  <si>
    <t xml:space="preserve">944 0106 9010065010 540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</si>
  <si>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</si>
  <si>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944 0106 9010065150 000 </t>
  </si>
  <si>
    <t xml:space="preserve">944 0106 9010065150 500 </t>
  </si>
  <si>
    <t xml:space="preserve">944 0106 9010065150 540 </t>
  </si>
  <si>
    <t xml:space="preserve">944 0113 0000000000 000 </t>
  </si>
  <si>
    <t xml:space="preserve">944 0113 0100000000 000 </t>
  </si>
  <si>
    <t xml:space="preserve">944 0113 0100100000 000 </t>
  </si>
  <si>
    <t xml:space="preserve">944 0113 0100120000 000 </t>
  </si>
  <si>
    <t xml:space="preserve">944 0113 0100120210 000 </t>
  </si>
  <si>
    <t xml:space="preserve">944 0113 0100120210 200 </t>
  </si>
  <si>
    <t xml:space="preserve">944 0113 0100120210 240 </t>
  </si>
  <si>
    <t xml:space="preserve">944 0113 0100120210 244 </t>
  </si>
  <si>
    <t xml:space="preserve">944 0113 0100120600 000 </t>
  </si>
  <si>
    <t xml:space="preserve">944 0113 0100120600 200 </t>
  </si>
  <si>
    <t xml:space="preserve">944 0113 0100120600 240 </t>
  </si>
  <si>
    <t xml:space="preserve">944 0113 0100120600 244 </t>
  </si>
  <si>
    <t xml:space="preserve">944 0113 0100120620 000 </t>
  </si>
  <si>
    <t xml:space="preserve">944 0113 0100120620 200 </t>
  </si>
  <si>
    <t xml:space="preserve">944 0113 0100120620 240 </t>
  </si>
  <si>
    <t xml:space="preserve">944 0113 0100120620 244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</si>
  <si>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согласия"</t>
  </si>
  <si>
    <t xml:space="preserve">944 0113 0100200000 000 </t>
  </si>
  <si>
    <t xml:space="preserve">944 0113 0100220000 000 </t>
  </si>
  <si>
    <t xml:space="preserve">944 0113 0100220820 000 </t>
  </si>
  <si>
    <t xml:space="preserve">944 0113 0100220820 200 </t>
  </si>
  <si>
    <t xml:space="preserve">944 0113 0100220820 240 </t>
  </si>
  <si>
    <t xml:space="preserve">944 0113 0100220820 244 </t>
  </si>
  <si>
    <t xml:space="preserve">944 0113 9000000000 000 </t>
  </si>
  <si>
    <t xml:space="preserve">944 0113 9010000000 000 </t>
  </si>
  <si>
    <t xml:space="preserve">944 0113 9010020000 000 </t>
  </si>
  <si>
    <t>Мероприятия по землеустройству и землепользованию</t>
  </si>
  <si>
    <t xml:space="preserve">944 0113 9010021050 000 </t>
  </si>
  <si>
    <t xml:space="preserve">944 0113 9010021050 200 </t>
  </si>
  <si>
    <t xml:space="preserve">944 0113 9010021050 240 </t>
  </si>
  <si>
    <t xml:space="preserve">944 0113 9010021050 244 </t>
  </si>
  <si>
    <t xml:space="preserve">944 0113 9010060000 000 </t>
  </si>
  <si>
    <t xml:space="preserve">944 0113 9010065020 000 </t>
  </si>
  <si>
    <t xml:space="preserve">944 0113 9010065020 500 </t>
  </si>
  <si>
    <t xml:space="preserve">944 0113 9010065020 540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</si>
  <si>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</si>
  <si>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944 0113 9010065560 000 </t>
  </si>
  <si>
    <t xml:space="preserve">944 0113 9010065560 500 </t>
  </si>
  <si>
    <t xml:space="preserve">944 0113 9010065560 540 </t>
  </si>
  <si>
    <t xml:space="preserve">944 0113 9010070000 000 </t>
  </si>
  <si>
    <t xml:space="preserve">944 0113 9010071340 000 </t>
  </si>
  <si>
    <t xml:space="preserve">944 0113 9010071340 200 </t>
  </si>
  <si>
    <t xml:space="preserve">944 0113 9010071340 240 </t>
  </si>
  <si>
    <t xml:space="preserve">944 0113 9010071340 244 </t>
  </si>
  <si>
    <t xml:space="preserve">944 0113 9010090000 000 </t>
  </si>
  <si>
    <t xml:space="preserve">944 0113 9010097030 000 </t>
  </si>
  <si>
    <t xml:space="preserve">944 0113 9010097030 800 </t>
  </si>
  <si>
    <t xml:space="preserve">944 0113 9010097030 830 </t>
  </si>
  <si>
    <t xml:space="preserve">944 0113 9010097030 831 </t>
  </si>
  <si>
    <t xml:space="preserve">944 0113 9010097080 000 </t>
  </si>
  <si>
    <t xml:space="preserve">944 0113 9010097080 300 </t>
  </si>
  <si>
    <t xml:space="preserve">944 0113 9010097080 360 </t>
  </si>
  <si>
    <t>НАЦИОНАЛЬНАЯ ОБОРОНА</t>
  </si>
  <si>
    <t xml:space="preserve">944 0200 0000000000 000 </t>
  </si>
  <si>
    <t xml:space="preserve">944 0203 0000000000 000 </t>
  </si>
  <si>
    <t xml:space="preserve">944 0203 9000000000 000 </t>
  </si>
  <si>
    <t xml:space="preserve">944 0203 9010000000 000 </t>
  </si>
  <si>
    <t xml:space="preserve">944 0203 9010050000 000 </t>
  </si>
  <si>
    <t xml:space="preserve">944 0203 9010051180 000 </t>
  </si>
  <si>
    <t xml:space="preserve">944 0203 9010051180 100 </t>
  </si>
  <si>
    <t xml:space="preserve">944 0203 9010051180 120 </t>
  </si>
  <si>
    <t xml:space="preserve">944 0203 9010051180 121 </t>
  </si>
  <si>
    <t xml:space="preserve">944 0203 9010051180 122 </t>
  </si>
  <si>
    <t xml:space="preserve">944 0203 9010051180 129 </t>
  </si>
  <si>
    <t xml:space="preserve">944 0203 9010051180 200 </t>
  </si>
  <si>
    <t xml:space="preserve">944 0203 9010051180 240 </t>
  </si>
  <si>
    <t xml:space="preserve">944 0203 9010051180 244 </t>
  </si>
  <si>
    <t>НАЦИОНАЛЬНАЯ БЕЗОПАСНОСТЬ И ПРАВООХРАНИТЕЛЬНАЯ ДЕЯТЕЛЬНОСТЬ</t>
  </si>
  <si>
    <t xml:space="preserve">944 0300 0000000000 000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</si>
  <si>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</si>
  <si>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944 0309 0000000000 000 </t>
  </si>
  <si>
    <t>Муниципальная программа "Безопасность муниципального образования "Рощинское городское поселение" Выборгского района Ленинградской области"</t>
  </si>
  <si>
    <t xml:space="preserve">944 0309 0200000000 000 </t>
  </si>
  <si>
    <t xml:space="preserve">944 0309 0220000000 000 </t>
  </si>
  <si>
    <t xml:space="preserve">944 0309 0220200000 000 </t>
  </si>
  <si>
    <t xml:space="preserve">944 0309 0220220000 000 </t>
  </si>
  <si>
    <t xml:space="preserve">944 0309 0220220330 000 </t>
  </si>
  <si>
    <t xml:space="preserve">944 0309 0220220330 200 </t>
  </si>
  <si>
    <t xml:space="preserve">944 0309 0220220330 240 </t>
  </si>
  <si>
    <t xml:space="preserve">944 0309 0220220330 244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</si>
  <si>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</si>
  <si>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944 0309 0220220340 000 </t>
  </si>
  <si>
    <t xml:space="preserve">944 0309 0220220340 200 </t>
  </si>
  <si>
    <t xml:space="preserve">944 0309 0220220340 240 </t>
  </si>
  <si>
    <t xml:space="preserve">944 0309 0220220340 244 </t>
  </si>
  <si>
    <t xml:space="preserve">944 0310 0000000000 000 </t>
  </si>
  <si>
    <t xml:space="preserve">944 0310 0200000000 000 </t>
  </si>
  <si>
    <t xml:space="preserve">944 0310 0220000000 000 </t>
  </si>
  <si>
    <t xml:space="preserve">944 0310 0220200000 000 </t>
  </si>
  <si>
    <t xml:space="preserve">944 0310 0220220000 000 </t>
  </si>
  <si>
    <t xml:space="preserve">944 0310 0220220360 000 </t>
  </si>
  <si>
    <t xml:space="preserve">944 0310 0220220360 200 </t>
  </si>
  <si>
    <t xml:space="preserve">944 0310 0220220360 240 </t>
  </si>
  <si>
    <t xml:space="preserve">944 0310 0220220360 244 </t>
  </si>
  <si>
    <t xml:space="preserve">944 0310 0220270000 000 </t>
  </si>
  <si>
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</si>
  <si>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944 0310 0220270880 000 </t>
  </si>
  <si>
    <t xml:space="preserve">944 0310 0220270880 200 </t>
  </si>
  <si>
    <t xml:space="preserve">944 0310 0220270880 240 </t>
  </si>
  <si>
    <t xml:space="preserve">944 0310 0220270880 244 </t>
  </si>
  <si>
    <t xml:space="preserve">944 0310 02202S0000 000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</si>
  <si>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</si>
  <si>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02202S0880 000 </t>
  </si>
  <si>
    <t xml:space="preserve">944 0310 02202S0880 200 </t>
  </si>
  <si>
    <t xml:space="preserve">944 0310 02202S0880 240 </t>
  </si>
  <si>
    <t xml:space="preserve">944 0310 02202S0880 244 </t>
  </si>
  <si>
    <t xml:space="preserve">944 0314 0000000000 000 </t>
  </si>
  <si>
    <t xml:space="preserve">944 0314 0200000000 000 </t>
  </si>
  <si>
    <t xml:space="preserve">944 0314 0210000000 000 </t>
  </si>
  <si>
    <t xml:space="preserve">944 0314 0210100000 000 </t>
  </si>
  <si>
    <t xml:space="preserve">944 0314 0210120000 000 </t>
  </si>
  <si>
    <t xml:space="preserve">944 0314 0210120370 000 </t>
  </si>
  <si>
    <t xml:space="preserve">944 0314 0210120370 200 </t>
  </si>
  <si>
    <t xml:space="preserve">944 0314 0210120370 240 </t>
  </si>
  <si>
    <t xml:space="preserve">944 0314 0210120370 244 </t>
  </si>
  <si>
    <t>НАЦИОНАЛЬНАЯ ЭКОНОМИКА</t>
  </si>
  <si>
    <t xml:space="preserve">944 0400 0000000000 000 </t>
  </si>
  <si>
    <t xml:space="preserve">944 0409 0000000000 000 </t>
  </si>
  <si>
    <t xml:space="preserve">944 0409 0200000000 000 </t>
  </si>
  <si>
    <t xml:space="preserve">944 0409 0230000000 000 </t>
  </si>
  <si>
    <t xml:space="preserve">944 0409 0230300000 000 </t>
  </si>
  <si>
    <t xml:space="preserve">944 0409 0230320000 000 </t>
  </si>
  <si>
    <t xml:space="preserve">944 0409 0230320420 000 </t>
  </si>
  <si>
    <t xml:space="preserve">944 0409 0230320420 200 </t>
  </si>
  <si>
    <t xml:space="preserve">944 0409 0230320420 240 </t>
  </si>
  <si>
    <t xml:space="preserve">944 0409 0230320420 244 </t>
  </si>
  <si>
    <t xml:space="preserve">944 0409 0400000000 000 </t>
  </si>
  <si>
    <t xml:space="preserve">944 0409 0400100000 000 </t>
  </si>
  <si>
    <t xml:space="preserve">944 0409 0400120000 000 </t>
  </si>
  <si>
    <t xml:space="preserve">944 0409 0400120420 000 </t>
  </si>
  <si>
    <t xml:space="preserve">944 0409 0400120420 200 </t>
  </si>
  <si>
    <t xml:space="preserve">944 0409 0400120420 240 </t>
  </si>
  <si>
    <t xml:space="preserve">944 0409 0400120420 244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</si>
  <si>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</si>
  <si>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944 0409 0400120570 000 </t>
  </si>
  <si>
    <t xml:space="preserve">944 0409 0400120570 200 </t>
  </si>
  <si>
    <t xml:space="preserve">944 0409 0400120570 240 </t>
  </si>
  <si>
    <t xml:space="preserve">944 0409 0400120570 244 </t>
  </si>
  <si>
    <t xml:space="preserve">944 0409 0400174200 000 </t>
  </si>
  <si>
    <t xml:space="preserve">944 0409 0400174200 200 </t>
  </si>
  <si>
    <t xml:space="preserve">944 0409 0400174200 240 </t>
  </si>
  <si>
    <t xml:space="preserve">944 0409 0400174200 244 </t>
  </si>
  <si>
    <t xml:space="preserve">944 0409 0400174390 000 </t>
  </si>
  <si>
    <t xml:space="preserve">944 0409 0400174390 200 </t>
  </si>
  <si>
    <t xml:space="preserve">944 0409 0400174390 240 </t>
  </si>
  <si>
    <t xml:space="preserve">944 0409 0400174390 244 </t>
  </si>
  <si>
    <t xml:space="preserve">944 0409 04001S0000 000 </t>
  </si>
  <si>
    <t xml:space="preserve">944 0409 04001S0140 000 </t>
  </si>
  <si>
    <t xml:space="preserve">944 0409 04001S0140 200 </t>
  </si>
  <si>
    <t xml:space="preserve">944 0409 04001S0140 240 </t>
  </si>
  <si>
    <t xml:space="preserve">944 0409 04001S0140 244 </t>
  </si>
  <si>
    <t xml:space="preserve">944 0409 04001S4200 000 </t>
  </si>
  <si>
    <t xml:space="preserve">944 0409 04001S4200 200 </t>
  </si>
  <si>
    <t xml:space="preserve">944 0409 04001S4200 240 </t>
  </si>
  <si>
    <t xml:space="preserve">944 0409 04001S4200 244 </t>
  </si>
  <si>
    <t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</si>
  <si>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944 0409 04001S4390 000 </t>
  </si>
  <si>
    <t xml:space="preserve">944 0409 04001S4390 200 </t>
  </si>
  <si>
    <t xml:space="preserve">944 0409 04001S4390 240 </t>
  </si>
  <si>
    <t xml:space="preserve">944 0409 04001S4390 244 </t>
  </si>
  <si>
    <t xml:space="preserve">944 0412 0000000000 000 </t>
  </si>
  <si>
    <t>Муниципальная программа "Стимулирование экономической активности в муниципальном образовании "Рощинское городское поселение" Выборгского района Ленинградской области"</t>
  </si>
  <si>
    <t xml:space="preserve">944 0412 0300000000 000 </t>
  </si>
  <si>
    <t xml:space="preserve">944 0412 0310000000 000 </t>
  </si>
  <si>
    <t xml:space="preserve">944 0412 0310100000 000 </t>
  </si>
  <si>
    <t xml:space="preserve">944 0412 0310120000 000 </t>
  </si>
  <si>
    <t xml:space="preserve">944 0412 0310120390 000 </t>
  </si>
  <si>
    <t xml:space="preserve">944 0412 0310120390 200 </t>
  </si>
  <si>
    <t xml:space="preserve">944 0412 0310120390 240 </t>
  </si>
  <si>
    <t xml:space="preserve">944 0412 0310120390 244 </t>
  </si>
  <si>
    <t xml:space="preserve">944 0412 0320000000 000 </t>
  </si>
  <si>
    <t xml:space="preserve">944 0412 0320200000 000 </t>
  </si>
  <si>
    <t xml:space="preserve">944 0412 0320220000 000 </t>
  </si>
  <si>
    <t xml:space="preserve">944 0412 0320220400 000 </t>
  </si>
  <si>
    <t xml:space="preserve">944 0412 0320220400 200 </t>
  </si>
  <si>
    <t xml:space="preserve">944 0412 0320220400 240 </t>
  </si>
  <si>
    <t xml:space="preserve">944 0412 0320220400 244 </t>
  </si>
  <si>
    <t>ЖИЛИЩНО-КОММУНАЛЬНОЕ ХОЗЯЙСТВО</t>
  </si>
  <si>
    <t xml:space="preserve">944 0500 0000000000 000 </t>
  </si>
  <si>
    <t xml:space="preserve">944 0501 0000000000 000 </t>
  </si>
  <si>
    <t xml:space="preserve">944 0501 0500000000 000 </t>
  </si>
  <si>
    <t xml:space="preserve">944 0501 0510000000 000 </t>
  </si>
  <si>
    <t xml:space="preserve">944 0501 0510100000 000 </t>
  </si>
  <si>
    <t xml:space="preserve">944 0501 0510120000 000 </t>
  </si>
  <si>
    <t xml:space="preserve">944 0501 0510120310 000 </t>
  </si>
  <si>
    <t xml:space="preserve">944 0501 0510120310 200 </t>
  </si>
  <si>
    <t xml:space="preserve">944 0501 0510120310 240 </t>
  </si>
  <si>
    <t xml:space="preserve">944 0501 0510120310 244 </t>
  </si>
  <si>
    <t xml:space="preserve">944 0501 0510170000 000 </t>
  </si>
  <si>
    <t xml:space="preserve">944 0501 0510170770 000 </t>
  </si>
  <si>
    <t xml:space="preserve">944 0501 0510170770 400 </t>
  </si>
  <si>
    <t xml:space="preserve">944 0501 0510170770 410 </t>
  </si>
  <si>
    <t xml:space="preserve">944 0501 0510170770 412 </t>
  </si>
  <si>
    <t xml:space="preserve">944 0501 0510180000 000 </t>
  </si>
  <si>
    <t xml:space="preserve">944 0501 0510186150 000 </t>
  </si>
  <si>
    <t xml:space="preserve">944 0501 0510186150 400 </t>
  </si>
  <si>
    <t xml:space="preserve">944 0501 0510186150 410 </t>
  </si>
  <si>
    <t xml:space="preserve">944 0501 0510186150 412 </t>
  </si>
  <si>
    <t xml:space="preserve">944 0501 05101S0000 000 </t>
  </si>
  <si>
    <t xml:space="preserve">944 0501 05101S0770 000 </t>
  </si>
  <si>
    <t xml:space="preserve">944 0501 05101S0770 400 </t>
  </si>
  <si>
    <t xml:space="preserve">944 0501 05101S0770 410 </t>
  </si>
  <si>
    <t xml:space="preserve">944 0501 05101S0770 412 </t>
  </si>
  <si>
    <t>Подпрограмма  "Жилье для молодежи  в МО "Рощинское городское поселение" на 2015-2018 годы"</t>
  </si>
  <si>
    <t xml:space="preserve">944 0501 0520000000 000 </t>
  </si>
  <si>
    <t xml:space="preserve">944 0501 0520200000 000 </t>
  </si>
  <si>
    <t xml:space="preserve">944 0501 0520220000 000 </t>
  </si>
  <si>
    <t xml:space="preserve">944 0501 0520220290 000 </t>
  </si>
  <si>
    <t xml:space="preserve">944 0501 0520220290 200 </t>
  </si>
  <si>
    <t xml:space="preserve">944 0501 0520220290 240 </t>
  </si>
  <si>
    <t xml:space="preserve">944 0501 0520220290 244 </t>
  </si>
  <si>
    <t xml:space="preserve">944 0501 0530000000 000 </t>
  </si>
  <si>
    <t xml:space="preserve">944 0501 0530300000 000 </t>
  </si>
  <si>
    <t xml:space="preserve">944 0501 0530370000 000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</si>
  <si>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</si>
  <si>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944 0501 0530370800 000 </t>
  </si>
  <si>
    <t xml:space="preserve">944 0501 0530370800 400 </t>
  </si>
  <si>
    <t xml:space="preserve">944 0501 0530370800 410 </t>
  </si>
  <si>
    <t xml:space="preserve">944 0501 0530370800 412 </t>
  </si>
  <si>
    <t xml:space="preserve">944 0501 05303S0000 000 </t>
  </si>
  <si>
    <t xml:space="preserve">944 0501 05303S0800 000 </t>
  </si>
  <si>
    <t xml:space="preserve">944 0501 05303S0800 400 </t>
  </si>
  <si>
    <t xml:space="preserve">944 0501 05303S0800 410 </t>
  </si>
  <si>
    <t xml:space="preserve">944 0501 0540000000 000 </t>
  </si>
  <si>
    <t xml:space="preserve">944 0501 0540400000 000 </t>
  </si>
  <si>
    <t xml:space="preserve">944 0501 0540420000 000 </t>
  </si>
  <si>
    <t xml:space="preserve">944 0501 0540420310 000 </t>
  </si>
  <si>
    <t xml:space="preserve">944 0501 0540420310 200 </t>
  </si>
  <si>
    <t xml:space="preserve">944 0501 0540420310 240 </t>
  </si>
  <si>
    <t xml:space="preserve">944 0501 0540420310 244 </t>
  </si>
  <si>
    <t xml:space="preserve">944 0501 0540420440 000 </t>
  </si>
  <si>
    <t xml:space="preserve">944 0501 0540420440 200 </t>
  </si>
  <si>
    <t xml:space="preserve">944 0501 0540420440 240 </t>
  </si>
  <si>
    <t xml:space="preserve">944 0501 0540420440 244 </t>
  </si>
  <si>
    <t xml:space="preserve">944 0501 0600000000 000 </t>
  </si>
  <si>
    <t xml:space="preserve">944 0501 0630000000 000 </t>
  </si>
  <si>
    <t xml:space="preserve">944 0501 0630300000 000 </t>
  </si>
  <si>
    <t>Бюджетные инвестиции в объекты строительства собственности муниципальных образований</t>
  </si>
  <si>
    <t xml:space="preserve">944 0501 0630380000 000 </t>
  </si>
  <si>
    <t xml:space="preserve">944 0501 0630386200 000 </t>
  </si>
  <si>
    <t xml:space="preserve">944 0501 0630386200 400 </t>
  </si>
  <si>
    <t xml:space="preserve">944 0501 0630386200 410 </t>
  </si>
  <si>
    <t xml:space="preserve">944 0501 0630386200 414 </t>
  </si>
  <si>
    <t xml:space="preserve">944 0502 0000000000 000 </t>
  </si>
  <si>
    <t xml:space="preserve">944 0502 0600000000 000 </t>
  </si>
  <si>
    <t xml:space="preserve">944 0502 0610000000 000 </t>
  </si>
  <si>
    <t xml:space="preserve">944 0502 0610100000 000 </t>
  </si>
  <si>
    <t xml:space="preserve">944 0502 0610120000 000 </t>
  </si>
  <si>
    <t xml:space="preserve">944 0502 0610120310 000 </t>
  </si>
  <si>
    <t xml:space="preserve">944 0502 0610120310 200 </t>
  </si>
  <si>
    <t xml:space="preserve">944 0502 0610120310 240 </t>
  </si>
  <si>
    <t xml:space="preserve">944 0502 0610120310 244 </t>
  </si>
  <si>
    <t xml:space="preserve">944 0502 0610120470 000 </t>
  </si>
  <si>
    <t xml:space="preserve">944 0502 0610120470 200 </t>
  </si>
  <si>
    <t xml:space="preserve">944 0502 0610120470 240 </t>
  </si>
  <si>
    <t xml:space="preserve">944 0502 0610120470 244 </t>
  </si>
  <si>
    <t xml:space="preserve">944 0502 0610170000 000 </t>
  </si>
  <si>
    <t>Мероприятия по повышению надежности и энергетической эффективности в системах теплоснабжения</t>
  </si>
  <si>
    <t xml:space="preserve">944 0502 0610170180 000 </t>
  </si>
  <si>
    <t xml:space="preserve">944 0502 0610170180 200 </t>
  </si>
  <si>
    <t xml:space="preserve">944 0502 0610170180 240 </t>
  </si>
  <si>
    <t xml:space="preserve">944 0502 0610170180 244 </t>
  </si>
  <si>
    <t xml:space="preserve">944 0502 0610180000 000 </t>
  </si>
  <si>
    <t xml:space="preserve">944 0502 0610186040 000 </t>
  </si>
  <si>
    <t xml:space="preserve">944 0502 0610186040 400 </t>
  </si>
  <si>
    <t xml:space="preserve">944 0502 0610186040 410 </t>
  </si>
  <si>
    <t xml:space="preserve">944 0502 0610186040 414 </t>
  </si>
  <si>
    <t xml:space="preserve">944 0502 06101S0000 000 </t>
  </si>
  <si>
    <t>Софинансирование мероприятий по повышению надежности и энергетической эффективности в системах теплоснабжения</t>
  </si>
  <si>
    <t xml:space="preserve">944 0502 06101S0180 000 </t>
  </si>
  <si>
    <t xml:space="preserve">944 0502 06101S0180 200 </t>
  </si>
  <si>
    <t xml:space="preserve">944 0502 06101S0180 240 </t>
  </si>
  <si>
    <t xml:space="preserve">944 0502 06101S0180 244 </t>
  </si>
  <si>
    <t xml:space="preserve">944 0502 0620000000 000 </t>
  </si>
  <si>
    <t xml:space="preserve">944 0502 0620200000 000 </t>
  </si>
  <si>
    <t xml:space="preserve">944 0502 0620220000 000 </t>
  </si>
  <si>
    <t xml:space="preserve">944 0502 0620220310 000 </t>
  </si>
  <si>
    <t xml:space="preserve">944 0502 0620220310 200 </t>
  </si>
  <si>
    <t xml:space="preserve">944 0502 0620220310 240 </t>
  </si>
  <si>
    <t xml:space="preserve">944 0502 0620220310 244 </t>
  </si>
  <si>
    <t xml:space="preserve">944 0502 0620220470 000 </t>
  </si>
  <si>
    <t xml:space="preserve">944 0502 0620220470 200 </t>
  </si>
  <si>
    <t xml:space="preserve">944 0502 0620220470 240 </t>
  </si>
  <si>
    <t xml:space="preserve">944 0502 0620220470 244 </t>
  </si>
  <si>
    <t xml:space="preserve">944 0502 0620270000 000 </t>
  </si>
  <si>
    <t>Мероприятия, направленные на безаварийную работу объектов водоснабжения и водоотведения</t>
  </si>
  <si>
    <t xml:space="preserve">944 0502 0620270260 000 </t>
  </si>
  <si>
    <t xml:space="preserve">944 0502 0620270260 200 </t>
  </si>
  <si>
    <t xml:space="preserve">944 0502 0620270260 240 </t>
  </si>
  <si>
    <t>Закупка товаров, работ, услуг в целях капитального ремонта государственного (муниципального) имущества</t>
  </si>
  <si>
    <t xml:space="preserve">944 0502 0620270260 243 </t>
  </si>
  <si>
    <t xml:space="preserve">944 0502 0620280000 000 </t>
  </si>
  <si>
    <t xml:space="preserve">944 0502 0620286090 400 </t>
  </si>
  <si>
    <t xml:space="preserve">944 0502 0620286090 410 </t>
  </si>
  <si>
    <t xml:space="preserve">944 0502 0620286090 414 </t>
  </si>
  <si>
    <t xml:space="preserve">944 0502 0620286330 000 </t>
  </si>
  <si>
    <t xml:space="preserve">944 0502 0620286330 400 </t>
  </si>
  <si>
    <t xml:space="preserve">944 0502 0620286330 410 </t>
  </si>
  <si>
    <t xml:space="preserve">944 0502 0620286330 414 </t>
  </si>
  <si>
    <t xml:space="preserve">944 0502 06202S0000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</si>
  <si>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</si>
  <si>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944 0502 06202S0260 000 </t>
  </si>
  <si>
    <t xml:space="preserve">944 0502 06202S0260 200 </t>
  </si>
  <si>
    <t xml:space="preserve">944 0502 06202S0260 240 </t>
  </si>
  <si>
    <t xml:space="preserve">944 0502 06202S0260 243 </t>
  </si>
  <si>
    <t xml:space="preserve">944 0502 0630000000 000 </t>
  </si>
  <si>
    <t xml:space="preserve">944 0502 0630300000 000 </t>
  </si>
  <si>
    <t xml:space="preserve">944 0502 0630320000 000 </t>
  </si>
  <si>
    <t>Содержание объектов  коммунального хозяйства</t>
  </si>
  <si>
    <t xml:space="preserve">944 0502 0630320470 000 </t>
  </si>
  <si>
    <t xml:space="preserve">944 0502 0630320470 200 </t>
  </si>
  <si>
    <t xml:space="preserve">944 0502 0630320470 240 </t>
  </si>
  <si>
    <t xml:space="preserve">944 0502 0630320470 244 </t>
  </si>
  <si>
    <t xml:space="preserve">944 0502 0630380000 000 </t>
  </si>
  <si>
    <t xml:space="preserve">944 0502 0630386050 000 </t>
  </si>
  <si>
    <t xml:space="preserve">944 0502 0630386050 400 </t>
  </si>
  <si>
    <t xml:space="preserve">944 0502 0630386050 410 </t>
  </si>
  <si>
    <t xml:space="preserve">944 0502 0630386050 414 </t>
  </si>
  <si>
    <t xml:space="preserve">944 0502 9000000000 000 </t>
  </si>
  <si>
    <t xml:space="preserve">944 0502 9010000000 000 </t>
  </si>
  <si>
    <t xml:space="preserve">944 0502 9010060000 000 </t>
  </si>
  <si>
    <t>Межбюджетные трансферты на осуществление полномочий по организации ритуальных услуг</t>
  </si>
  <si>
    <t xml:space="preserve">944 0502 9010065170 000 </t>
  </si>
  <si>
    <t xml:space="preserve">944 0502 9010065170 500 </t>
  </si>
  <si>
    <t xml:space="preserve">944 0502 9010065170 540 </t>
  </si>
  <si>
    <t xml:space="preserve">944 0503 0000000000 000 </t>
  </si>
  <si>
    <t xml:space="preserve">944 0503 0700000000 000 </t>
  </si>
  <si>
    <t xml:space="preserve">944 0503 0700100000 000 </t>
  </si>
  <si>
    <t xml:space="preserve">944 0503 0700120000 000 </t>
  </si>
  <si>
    <t xml:space="preserve">944 0503 0700120310 000 </t>
  </si>
  <si>
    <t xml:space="preserve">944 0503 0700120310 200 </t>
  </si>
  <si>
    <t xml:space="preserve">944 0503 0700120310 240 </t>
  </si>
  <si>
    <t xml:space="preserve">944 0503 0700120310 244 </t>
  </si>
  <si>
    <t xml:space="preserve">944 0503 0700120480 000 </t>
  </si>
  <si>
    <t xml:space="preserve">944 0503 0700120480 200 </t>
  </si>
  <si>
    <t xml:space="preserve">944 0503 0700120480 240 </t>
  </si>
  <si>
    <t xml:space="preserve">944 0503 0700120480 244 </t>
  </si>
  <si>
    <t xml:space="preserve">944 0503 0700120490 000 </t>
  </si>
  <si>
    <t xml:space="preserve">944 0503 0700120490 200 </t>
  </si>
  <si>
    <t xml:space="preserve">944 0503 0700120490 240 </t>
  </si>
  <si>
    <t xml:space="preserve">944 0503 0700120490 244 </t>
  </si>
  <si>
    <t xml:space="preserve">944 0503 0700120500 000 </t>
  </si>
  <si>
    <t xml:space="preserve">944 0503 0700120500 200 </t>
  </si>
  <si>
    <t xml:space="preserve">944 0503 0700120500 240 </t>
  </si>
  <si>
    <t xml:space="preserve">944 0503 0700120500 244 </t>
  </si>
  <si>
    <t xml:space="preserve">944 0503 0700120510 000 </t>
  </si>
  <si>
    <t xml:space="preserve">944 0503 0700120510 200 </t>
  </si>
  <si>
    <t xml:space="preserve">944 0503 0700120510 240 </t>
  </si>
  <si>
    <t xml:space="preserve">944 0503 0700120510 244 </t>
  </si>
  <si>
    <t xml:space="preserve">944 0503 0700120520 000 </t>
  </si>
  <si>
    <t xml:space="preserve">944 0503 0700120520 200 </t>
  </si>
  <si>
    <t xml:space="preserve">944 0503 0700120520 240 </t>
  </si>
  <si>
    <t xml:space="preserve">944 0503 0700120520 244 </t>
  </si>
  <si>
    <t xml:space="preserve">944 0503 0700180000 000 </t>
  </si>
  <si>
    <t xml:space="preserve">944 0503 0700186130 000 </t>
  </si>
  <si>
    <t xml:space="preserve">944 0503 0700186130 400 </t>
  </si>
  <si>
    <t xml:space="preserve">944 0503 0700186130 410 </t>
  </si>
  <si>
    <t xml:space="preserve">944 0503 0700186130 414 </t>
  </si>
  <si>
    <t>ОБРАЗОВАНИЕ</t>
  </si>
  <si>
    <t xml:space="preserve">944 0700 0000000000 000 </t>
  </si>
  <si>
    <t xml:space="preserve">944 0707 0000000000 000 </t>
  </si>
  <si>
    <t xml:space="preserve">944 0707 9000000000 000 </t>
  </si>
  <si>
    <t xml:space="preserve">944 0707 9010000000 000 </t>
  </si>
  <si>
    <t xml:space="preserve">944 0707 9010020000 000 </t>
  </si>
  <si>
    <t xml:space="preserve">944 0707 9010020530 000 </t>
  </si>
  <si>
    <t xml:space="preserve">944 0707 9010020530 100 </t>
  </si>
  <si>
    <t>Расходы на выплаты персоналу казенных учреждений</t>
  </si>
  <si>
    <t xml:space="preserve">944 0707 9010020530 110 </t>
  </si>
  <si>
    <t>Фонд оплаты труда казенных учреждений и взносы по обязательному социальному страхованию</t>
  </si>
  <si>
    <t xml:space="preserve">944 0707 9010020530 111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</si>
  <si>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</si>
  <si>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944 0707 9010020530 119 </t>
  </si>
  <si>
    <t>КУЛЬТУРА, КИНЕМАТОГРАФИЯ</t>
  </si>
  <si>
    <t xml:space="preserve">944 0800 0000000000 000 </t>
  </si>
  <si>
    <t xml:space="preserve">944 0801 0000000000 000 </t>
  </si>
  <si>
    <t>Муниципальная программа "Развитие культуры, физической культуры и спорта в муниципальном образовании "Рощинское городское поселение" Выборгского района Ленинградской области"</t>
  </si>
  <si>
    <t xml:space="preserve">944 0801 0800000000 000 </t>
  </si>
  <si>
    <t xml:space="preserve">944 0801 0820000000 000 </t>
  </si>
  <si>
    <t xml:space="preserve">944 0801 0820200000 000 </t>
  </si>
  <si>
    <t xml:space="preserve">944 0801 0820210000 000 </t>
  </si>
  <si>
    <t xml:space="preserve">944 0801 0820210060 000 </t>
  </si>
  <si>
    <t xml:space="preserve">944 0801 0820210060 600 </t>
  </si>
  <si>
    <t xml:space="preserve">944 0801 0820210060 610 </t>
  </si>
  <si>
    <t xml:space="preserve">944 0801 0820210060 611 </t>
  </si>
  <si>
    <t xml:space="preserve">944 0801 0820270000 000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</si>
  <si>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</si>
  <si>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944 0801 0820270360 000 </t>
  </si>
  <si>
    <t xml:space="preserve">944 0801 0820270360 600 </t>
  </si>
  <si>
    <t xml:space="preserve">944 0801 0820270360 610 </t>
  </si>
  <si>
    <t xml:space="preserve">944 0801 0820270360 612 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</si>
  <si>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</si>
  <si>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944 0801 0820272020 000 </t>
  </si>
  <si>
    <t xml:space="preserve">944 0801 0820272020 600 </t>
  </si>
  <si>
    <t xml:space="preserve">944 0801 0820272020 610 </t>
  </si>
  <si>
    <t xml:space="preserve">944 0801 0820272020 612 </t>
  </si>
  <si>
    <t xml:space="preserve">944 0801 08202S0000 000 </t>
  </si>
  <si>
    <t xml:space="preserve">944 0801 08202S0360 000 </t>
  </si>
  <si>
    <t xml:space="preserve">944 0801 08202S0360 600 </t>
  </si>
  <si>
    <t xml:space="preserve">944 0801 08202S0360 610 </t>
  </si>
  <si>
    <t xml:space="preserve">944 0801 0830000000 000 </t>
  </si>
  <si>
    <t xml:space="preserve">944 0801 0830300000 000 </t>
  </si>
  <si>
    <t xml:space="preserve">944 0801 0830310000 000 </t>
  </si>
  <si>
    <t xml:space="preserve">944 0801 0830310060 000 </t>
  </si>
  <si>
    <t xml:space="preserve">944 0801 0830310060 600 </t>
  </si>
  <si>
    <t xml:space="preserve">944 0801 0830310060 610 </t>
  </si>
  <si>
    <t xml:space="preserve">944 0801 0830310060 611 </t>
  </si>
  <si>
    <t xml:space="preserve">944 0801 0830370000 000 </t>
  </si>
  <si>
    <t xml:space="preserve">944 0801 0830370360 000 </t>
  </si>
  <si>
    <t xml:space="preserve">944 0801 0830370360 600 </t>
  </si>
  <si>
    <t xml:space="preserve">944 0801 0830370360 610 </t>
  </si>
  <si>
    <t xml:space="preserve">944 0801 0830370360 612 </t>
  </si>
  <si>
    <t xml:space="preserve">944 0801 08303S0000 000 </t>
  </si>
  <si>
    <t xml:space="preserve">944 0801 08303S0360 000 </t>
  </si>
  <si>
    <t xml:space="preserve">944 0801 08303S0360 600 </t>
  </si>
  <si>
    <t xml:space="preserve">944 0801 08303S0360 610 </t>
  </si>
  <si>
    <t xml:space="preserve">944 0801 9000000000 000 </t>
  </si>
  <si>
    <t xml:space="preserve">944 0801 9010000000 000 </t>
  </si>
  <si>
    <t xml:space="preserve">944 0801 9010020000 000 </t>
  </si>
  <si>
    <t>Проведение праздничных мероприятий</t>
  </si>
  <si>
    <t xml:space="preserve">944 0801 9010020240 000 </t>
  </si>
  <si>
    <t xml:space="preserve">944 0801 9010020240 200 </t>
  </si>
  <si>
    <t xml:space="preserve">944 0801 9010020240 240 </t>
  </si>
  <si>
    <t xml:space="preserve">944 0801 9010020240 244 </t>
  </si>
  <si>
    <t>СОЦИАЛЬНАЯ ПОЛИТИКА</t>
  </si>
  <si>
    <t xml:space="preserve">944 1000 0000000000 000 </t>
  </si>
  <si>
    <t xml:space="preserve">944 1001 0000000000 000 </t>
  </si>
  <si>
    <t xml:space="preserve">944 1001 9000000000 000 </t>
  </si>
  <si>
    <t xml:space="preserve">944 1001 9010000000 000 </t>
  </si>
  <si>
    <t xml:space="preserve">944 1003 0000000000 000 </t>
  </si>
  <si>
    <t xml:space="preserve">944 1003 0500000000 000 </t>
  </si>
  <si>
    <t xml:space="preserve">944 1003 0520000000 000 </t>
  </si>
  <si>
    <t xml:space="preserve">944 1003 0520200000 000 </t>
  </si>
  <si>
    <t xml:space="preserve">944 1003 0520250000 000 </t>
  </si>
  <si>
    <t xml:space="preserve">944 1003 0520250200 000 </t>
  </si>
  <si>
    <t xml:space="preserve">944 1003 0520250200 300 </t>
  </si>
  <si>
    <t xml:space="preserve">944 1003 0520250200 320 </t>
  </si>
  <si>
    <t xml:space="preserve">944 1003 0520250200 322 </t>
  </si>
  <si>
    <t xml:space="preserve">944 1003 0520270000 000 </t>
  </si>
  <si>
    <t>Осуществление социальных выплат по приобретению жилья для молодежи</t>
  </si>
  <si>
    <t xml:space="preserve">944 1003 0520270750 000 </t>
  </si>
  <si>
    <t xml:space="preserve">944 1003 0520270750 300 </t>
  </si>
  <si>
    <t xml:space="preserve">944 1003 0520270750 320 </t>
  </si>
  <si>
    <t xml:space="preserve">944 1003 0520270750 322 </t>
  </si>
  <si>
    <t xml:space="preserve">944 1003 05202L0000 000 </t>
  </si>
  <si>
    <t>Софинансирование мероприятий подпрограммы "Обеспечение жильем молодых семей" федеральной целевой программы "Жилище" на 2015-2020 годы</t>
  </si>
  <si>
    <t xml:space="preserve">944 1003 05202L0200 000 </t>
  </si>
  <si>
    <t xml:space="preserve">944 1003 05202L0200 300 </t>
  </si>
  <si>
    <t xml:space="preserve">944 1003 05202L0200 320 </t>
  </si>
  <si>
    <t xml:space="preserve">944 1003 05202L0200 322 </t>
  </si>
  <si>
    <t xml:space="preserve">944 1003 05202R0000 000 </t>
  </si>
  <si>
    <t xml:space="preserve">944 1003 05202R0200 000 </t>
  </si>
  <si>
    <t xml:space="preserve">944 1003 05202R0200 300 </t>
  </si>
  <si>
    <t xml:space="preserve">944 1003 05202R0200 320 </t>
  </si>
  <si>
    <t xml:space="preserve">944 1003 05202R0200 322 </t>
  </si>
  <si>
    <t xml:space="preserve">944 1003 05202S0000 000 </t>
  </si>
  <si>
    <t xml:space="preserve">944 1003 05202S0750 000 </t>
  </si>
  <si>
    <t xml:space="preserve">944 1003 05202S0750 300 </t>
  </si>
  <si>
    <t xml:space="preserve">944 1003 05202S0750 320 </t>
  </si>
  <si>
    <t xml:space="preserve">944 1003 05202S0750 322 </t>
  </si>
  <si>
    <t xml:space="preserve">944 1003 9000000000 000 </t>
  </si>
  <si>
    <t xml:space="preserve">944 1003 9010000000 000 </t>
  </si>
  <si>
    <t xml:space="preserve">944 1003 9010090000 000 </t>
  </si>
  <si>
    <t xml:space="preserve">944 1003 9010097110 000 </t>
  </si>
  <si>
    <t xml:space="preserve">944 1003 9010097110 300 </t>
  </si>
  <si>
    <t xml:space="preserve">944 1003 9010097110 360 </t>
  </si>
  <si>
    <t>ФИЗИЧЕСКАЯ КУЛЬТУРА И СПОРТ</t>
  </si>
  <si>
    <t xml:space="preserve">944 1100 0000000000 000 </t>
  </si>
  <si>
    <t>Спорт высших достижений</t>
  </si>
  <si>
    <t xml:space="preserve">944 1103 0000000000 000 </t>
  </si>
  <si>
    <t xml:space="preserve">944 1103 0800000000 000 </t>
  </si>
  <si>
    <t>Подпрограмма "Развитие физической культуры и спорта МО "Рощинское городское поселение" на 2015-2018 годы"</t>
  </si>
  <si>
    <t xml:space="preserve">944 1103 0810000000 000 </t>
  </si>
  <si>
    <t>Основное мероприятие "Строительство реконструкция и проектирование спортивных объектов"</t>
  </si>
  <si>
    <t xml:space="preserve">944 1103 0810200000 000 </t>
  </si>
  <si>
    <t xml:space="preserve">944 1103 0810270000 000 </t>
  </si>
  <si>
    <t>Мероприятия по строительству и реконструкции спортивных объектов</t>
  </si>
  <si>
    <t xml:space="preserve">944 1103 0810274050 000 </t>
  </si>
  <si>
    <t xml:space="preserve">944 1103 0810274050 400 </t>
  </si>
  <si>
    <t xml:space="preserve">944 1103 0810274050 410 </t>
  </si>
  <si>
    <t xml:space="preserve">944 1103 0810274050 414 </t>
  </si>
  <si>
    <t xml:space="preserve">944 1103 08102S0000 000 </t>
  </si>
  <si>
    <t>Софинансирование мероприятий по строительству и реконструкции спортивных объектов</t>
  </si>
  <si>
    <t xml:space="preserve">944 1103 08102S4050 000 </t>
  </si>
  <si>
    <t xml:space="preserve">944 1103 08102S4050 400 </t>
  </si>
  <si>
    <t xml:space="preserve">944 1103 08102S4050 410 </t>
  </si>
  <si>
    <t xml:space="preserve">944 1103 08102S4050 414 </t>
  </si>
  <si>
    <t xml:space="preserve">944 1105 0000000000 000 </t>
  </si>
  <si>
    <t xml:space="preserve">944 1105 0800000000 000 </t>
  </si>
  <si>
    <t xml:space="preserve">944 1105 0810000000 000 </t>
  </si>
  <si>
    <t xml:space="preserve">944 1105 0810100000 000 </t>
  </si>
  <si>
    <t xml:space="preserve">944 1105 0810120000 000 </t>
  </si>
  <si>
    <t xml:space="preserve">944 1105 0810120310 000 </t>
  </si>
  <si>
    <t xml:space="preserve">944 1105 0810120310 200 </t>
  </si>
  <si>
    <t xml:space="preserve">944 1105 0810120310 240 </t>
  </si>
  <si>
    <t xml:space="preserve">944 1105 0810120310 244 </t>
  </si>
  <si>
    <t xml:space="preserve">944 1105 0810180000 000 </t>
  </si>
  <si>
    <t xml:space="preserve">944 1105 0810186110 000 </t>
  </si>
  <si>
    <t xml:space="preserve">944 1105 0810186110 400 </t>
  </si>
  <si>
    <t xml:space="preserve">944 1105 0810186110 410 </t>
  </si>
  <si>
    <t xml:space="preserve">944 1105 0810186110 414 </t>
  </si>
  <si>
    <t>Совет депутатов муниципального образования "Рощинское городское поселение"</t>
  </si>
  <si>
    <t xml:space="preserve">953 0000 0000000000 000 </t>
  </si>
  <si>
    <t xml:space="preserve">953 0100 0000000000 000 </t>
  </si>
  <si>
    <t xml:space="preserve">953 0102 0000000000 000 </t>
  </si>
  <si>
    <t xml:space="preserve">953 0102 9000000000 000 </t>
  </si>
  <si>
    <t xml:space="preserve">953 0102 9010000000 000 </t>
  </si>
  <si>
    <t xml:space="preserve">953 0102 9010010000 000 </t>
  </si>
  <si>
    <t xml:space="preserve">953 0102 9010010010 000 </t>
  </si>
  <si>
    <t xml:space="preserve">953 0102 9010010010 100 </t>
  </si>
  <si>
    <t xml:space="preserve">953 0102 9010010010 120 </t>
  </si>
  <si>
    <t xml:space="preserve">953 0102 9010010010 121 </t>
  </si>
  <si>
    <t xml:space="preserve">953 0102 9010010010 129 </t>
  </si>
  <si>
    <t xml:space="preserve">953 0103 0000000000 000 </t>
  </si>
  <si>
    <t xml:space="preserve">953 0103 9000000000 000 </t>
  </si>
  <si>
    <t xml:space="preserve">953 0103 9010000000 000 </t>
  </si>
  <si>
    <t xml:space="preserve">953 0103 9010010000 000 </t>
  </si>
  <si>
    <t xml:space="preserve">953 0103 9010010040 000 </t>
  </si>
  <si>
    <t xml:space="preserve">953 0103 9010010040 200 </t>
  </si>
  <si>
    <t xml:space="preserve">953 0103 9010010040 240 </t>
  </si>
  <si>
    <t xml:space="preserve">953 0103 9010010040 244 </t>
  </si>
  <si>
    <t xml:space="preserve">953 0106 0000000000 000 </t>
  </si>
  <si>
    <t xml:space="preserve">953 0106 9000000000 000 </t>
  </si>
  <si>
    <t xml:space="preserve">953 0106 9010000000 000 </t>
  </si>
  <si>
    <t xml:space="preserve">953 0106 9010060000 000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</si>
  <si>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</si>
  <si>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953 0106 9010065280 000 </t>
  </si>
  <si>
    <t xml:space="preserve">953 0106 9010065280 500 </t>
  </si>
  <si>
    <t xml:space="preserve">953 0106 9010065280 540 </t>
  </si>
  <si>
    <t>Результат исполнения бюджета (дефицит / профицит)</t>
  </si>
  <si>
    <t xml:space="preserve">x                    </t>
  </si>
  <si>
    <t>НАЛОГОВЫЕ ДОХОДЫ</t>
  </si>
  <si>
    <t>НЕНАЛОГОВЫЕ ДОХОДЫ</t>
  </si>
  <si>
    <t xml:space="preserve">  000 20202008000000 151</t>
  </si>
  <si>
    <t xml:space="preserve">  000 2 02 02051000000 151</t>
  </si>
  <si>
    <t xml:space="preserve">  000 2 0202051130000 151</t>
  </si>
  <si>
    <t>Прочие субсидии бюджетам сельских поселений</t>
  </si>
  <si>
    <t xml:space="preserve">944 0104 9010097150 853 </t>
  </si>
  <si>
    <t xml:space="preserve">944 0104 9010097150 850 </t>
  </si>
  <si>
    <t xml:space="preserve">944 0104 9010097150 800 </t>
  </si>
  <si>
    <t xml:space="preserve">944 0104 9010097150 000 </t>
  </si>
  <si>
    <t xml:space="preserve">944 0111 0000000000 000 </t>
  </si>
  <si>
    <t xml:space="preserve">944 0111 9000000000 000 </t>
  </si>
  <si>
    <t xml:space="preserve">944 0111 9010000000 000 </t>
  </si>
  <si>
    <t xml:space="preserve">944 0111 9010090000 000 </t>
  </si>
  <si>
    <t xml:space="preserve">944 0111 9010097010 000 </t>
  </si>
  <si>
    <t xml:space="preserve">944 0111 9010097010 800 </t>
  </si>
  <si>
    <t xml:space="preserve">944 0111 9010097010 870 </t>
  </si>
  <si>
    <t xml:space="preserve">944 0113 9010020310 000 </t>
  </si>
  <si>
    <t xml:space="preserve">944 0113 9010020310 200 </t>
  </si>
  <si>
    <t xml:space="preserve">944 0113 9010020310 240 </t>
  </si>
  <si>
    <t xml:space="preserve">944 0113 9010020310 244 </t>
  </si>
  <si>
    <t xml:space="preserve">944 0314 0210170430 244 </t>
  </si>
  <si>
    <t xml:space="preserve">944 0314 0210170430 200 </t>
  </si>
  <si>
    <t xml:space="preserve">944 0314 0210170430 240 </t>
  </si>
  <si>
    <t xml:space="preserve">944 0314 0210170000 000 </t>
  </si>
  <si>
    <t xml:space="preserve">944 0314 0210170430 000 </t>
  </si>
  <si>
    <t xml:space="preserve">944 0314 02101S0000 000 </t>
  </si>
  <si>
    <t xml:space="preserve">944 0314 02101S0430 244 </t>
  </si>
  <si>
    <t xml:space="preserve">944 0314 02101S0430 240 </t>
  </si>
  <si>
    <t xml:space="preserve">944 0314 02101S0430 200 </t>
  </si>
  <si>
    <t xml:space="preserve">944 0314 02101S0430 000 </t>
  </si>
  <si>
    <t xml:space="preserve">944 0314 9010071340 244 </t>
  </si>
  <si>
    <t xml:space="preserve">944 0314 9010071340 240 </t>
  </si>
  <si>
    <t xml:space="preserve">944 0314 9010071340 200 </t>
  </si>
  <si>
    <t xml:space="preserve">944 0314 9010071340 000 </t>
  </si>
  <si>
    <t xml:space="preserve">944 0314 9010070000 000 </t>
  </si>
  <si>
    <t xml:space="preserve">944 0314 9000000000 000 </t>
  </si>
  <si>
    <t xml:space="preserve">944 0314 9010000000 000 </t>
  </si>
  <si>
    <t xml:space="preserve">944 0409 0400120910 000 </t>
  </si>
  <si>
    <t xml:space="preserve">944 0409 0400120910 200 </t>
  </si>
  <si>
    <t xml:space="preserve">944 0409 0400120910 240 </t>
  </si>
  <si>
    <t xml:space="preserve">944 0409 0400120910 244 </t>
  </si>
  <si>
    <t xml:space="preserve">944 0409 0400170880 244 </t>
  </si>
  <si>
    <t xml:space="preserve">944 0409 0400170880 240 </t>
  </si>
  <si>
    <t xml:space="preserve">944 0409 0400170880 200 </t>
  </si>
  <si>
    <t xml:space="preserve">944 0409 0400170880 000 </t>
  </si>
  <si>
    <t>944 0412 0550586310 414</t>
  </si>
  <si>
    <t>944 0412 0550586310 410</t>
  </si>
  <si>
    <t>944 0412 0550586310 400</t>
  </si>
  <si>
    <t>944 0412 0550586310 000</t>
  </si>
  <si>
    <t>944 0412 0550500000 000</t>
  </si>
  <si>
    <t>944 0412 0550000000 000</t>
  </si>
  <si>
    <t>944 0412 0500000000 000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</si>
  <si>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"Рощинское городское поселение" Выборгского района Ленинградской области" </t>
  </si>
  <si>
    <t xml:space="preserve">Подпрограмма "Газификация МО "Рощинское городское поселение" </t>
  </si>
  <si>
    <t xml:space="preserve">Подпрограмма "Энергетика МО "Рощинское городское поселение" </t>
  </si>
  <si>
    <t xml:space="preserve">944 0501 0540420450 000 </t>
  </si>
  <si>
    <t xml:space="preserve">944 0501 0540420450 200 </t>
  </si>
  <si>
    <t xml:space="preserve">944 0501 0540420450 240 </t>
  </si>
  <si>
    <t xml:space="preserve">944 0501 0540420450 244 </t>
  </si>
  <si>
    <t xml:space="preserve">944 0502 0610120460 000 </t>
  </si>
  <si>
    <t xml:space="preserve">944 0502 0610120460 200 </t>
  </si>
  <si>
    <t xml:space="preserve">944 0502 0610120460 240 </t>
  </si>
  <si>
    <t xml:space="preserve">944 0502 0610120460 244 </t>
  </si>
  <si>
    <t xml:space="preserve">944 0502 0620220460 000 </t>
  </si>
  <si>
    <t xml:space="preserve">944 0502 0620220460 200 </t>
  </si>
  <si>
    <t xml:space="preserve">944 0502 0620220460 240 </t>
  </si>
  <si>
    <t xml:space="preserve">944 0502 0620220460 244 </t>
  </si>
  <si>
    <t xml:space="preserve">944 0502 0620286060 000 </t>
  </si>
  <si>
    <t xml:space="preserve">944 0502 0620286060 400 </t>
  </si>
  <si>
    <t xml:space="preserve">944 0502 0620286060 410 </t>
  </si>
  <si>
    <t xml:space="preserve">944 0502 0620286060 414 </t>
  </si>
  <si>
    <t xml:space="preserve">944 0502 06202860690 000 </t>
  </si>
  <si>
    <t xml:space="preserve">944 0503 07001S0000 000 </t>
  </si>
  <si>
    <t xml:space="preserve">944 0503 07001S4310 244 </t>
  </si>
  <si>
    <t xml:space="preserve">944 0801 08202S0360 611 </t>
  </si>
  <si>
    <t xml:space="preserve">944 0707 0800000000 000 </t>
  </si>
  <si>
    <t xml:space="preserve">944 0707 0840410060 611 </t>
  </si>
  <si>
    <t xml:space="preserve">944 0707 0840410060 610 </t>
  </si>
  <si>
    <t xml:space="preserve">944 0707 0840410060 600 </t>
  </si>
  <si>
    <t xml:space="preserve">944 0707 0840410060 000 </t>
  </si>
  <si>
    <t xml:space="preserve">944 0707 0840410000 000 </t>
  </si>
  <si>
    <t xml:space="preserve">944 0707 0840400000 000 </t>
  </si>
  <si>
    <t xml:space="preserve">944 0707 0840000000 000 </t>
  </si>
  <si>
    <t xml:space="preserve">944 1101 0810120310 244 </t>
  </si>
  <si>
    <t xml:space="preserve">944 1101 0810120310 240 </t>
  </si>
  <si>
    <t xml:space="preserve">944 1101 0810120310 200 </t>
  </si>
  <si>
    <t xml:space="preserve">944 1101 0810120310 000 </t>
  </si>
  <si>
    <t xml:space="preserve">944 1101 0810120000 000 </t>
  </si>
  <si>
    <t xml:space="preserve">944 1101 0810100000 000 </t>
  </si>
  <si>
    <t xml:space="preserve">944 1101 0810000000 000 </t>
  </si>
  <si>
    <t xml:space="preserve">944 1101 0800000000 000 </t>
  </si>
  <si>
    <t xml:space="preserve">944 1101 0000000000 000 </t>
  </si>
  <si>
    <t xml:space="preserve">944 1101 0810120550 240 </t>
  </si>
  <si>
    <t xml:space="preserve">944 1101 0810120550 244 </t>
  </si>
  <si>
    <t xml:space="preserve">944 1101 0810120550 200 </t>
  </si>
  <si>
    <t xml:space="preserve">944 1101 0810120550 000 </t>
  </si>
  <si>
    <t xml:space="preserve">944 1101 0810180000 000 </t>
  </si>
  <si>
    <t xml:space="preserve">944 1101 0810186110 000 </t>
  </si>
  <si>
    <t xml:space="preserve">944 1101 0810186110 400 </t>
  </si>
  <si>
    <t xml:space="preserve">944 1101 0810186110 410 </t>
  </si>
  <si>
    <t xml:space="preserve">944 1101 0810186110 414 </t>
  </si>
  <si>
    <t xml:space="preserve">944 1103 08102R1540 414 </t>
  </si>
  <si>
    <t xml:space="preserve">944 1103 08102R1540 410 </t>
  </si>
  <si>
    <t xml:space="preserve">944 1103 08102R1540 400 </t>
  </si>
  <si>
    <t xml:space="preserve">944 1103 08102R1540 000 </t>
  </si>
  <si>
    <t xml:space="preserve">944 1103 08102R0000 000 </t>
  </si>
  <si>
    <t xml:space="preserve">944 1301 9010097020 730 </t>
  </si>
  <si>
    <t xml:space="preserve">944 1301 9010097020 700 </t>
  </si>
  <si>
    <t xml:space="preserve">944 1301 9010097020 000 </t>
  </si>
  <si>
    <t xml:space="preserve">944 1301 9010090000 000 </t>
  </si>
  <si>
    <t xml:space="preserve">944 1301 9010000000 000 </t>
  </si>
  <si>
    <t xml:space="preserve">944 1301 9000000000 000 </t>
  </si>
  <si>
    <t xml:space="preserve">944 1301 0000000000 000 </t>
  </si>
  <si>
    <t>Резервные фонды</t>
  </si>
  <si>
    <t>Резервные фонды местных администраций</t>
  </si>
  <si>
    <t>Резервные средства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</si>
  <si>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"Рощинское городское поселение" </t>
  </si>
  <si>
    <t>Подпрограмма "Обеспечение правопорядка и профилактика правонарушений в МО  "Рощинское городское поселение"</t>
  </si>
  <si>
    <t>Софинансирование мероприятий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</si>
  <si>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Муниципальная программа "Развитие автомобильных дорог местного значения в муниципальном образовании "Рощинское городское поселение" Выборгского района Ленинградской области" </t>
  </si>
  <si>
    <t>Содержание  автомобильных дорог</t>
  </si>
  <si>
    <t>944 0412 0550580000 000</t>
  </si>
  <si>
    <t xml:space="preserve">Подпрограмма   «Развитие инженерной, транспортной и социальной инфраструктуры в районах массовой жилой застройки  в МО «Рощинское городское поселение» 
</t>
  </si>
  <si>
    <t>Подпрограмма "Оказание поддержки гражданам, пострадавшим в результате пожара муниципального жилищного фонда в МО "Рощинское городское поселение"</t>
  </si>
  <si>
    <t xml:space="preserve">Подпрограмма "Развитие жилищного хозяйства в МО "Рощинское городское поселение" </t>
  </si>
  <si>
    <t>Содержание муниципального жилищного фонда</t>
  </si>
  <si>
    <t>Ремонт объектов коммунального хозяйства</t>
  </si>
  <si>
    <t xml:space="preserve">Подпрограмма "Водоснабжение и водоотведение МО "Рощинское городское поселение" </t>
  </si>
  <si>
    <t>Строительство очистных сооружений</t>
  </si>
  <si>
    <t>Муниципальная программа "Благоустройство муниципального образования "Рощинское городское поселение" Выборгского района Ленинградской области"</t>
  </si>
  <si>
    <t xml:space="preserve">Софинансирование мероприятий на реализацию областного закона от 14.12.2012г. № 95-оз «О содействии развитию части территорий муниципальных образований Ленинградской области иных форм местного самоуправления» </t>
  </si>
  <si>
    <t xml:space="preserve">Подпрограмма  "Жилье для молодежи  в МО "Рощинское городское поселение" </t>
  </si>
  <si>
    <t>Физическая культура</t>
  </si>
  <si>
    <t>Мероприятия в области физкультуры и спорта</t>
  </si>
  <si>
    <t>Подпрограмма "Развитие физической культуры и спорта МО "Рощинское городское поселение"</t>
  </si>
  <si>
    <t xml:space="preserve">944 1300 0000000000 000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</si>
  <si>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</si>
  <si>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</si>
  <si>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</si>
  <si>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</si>
  <si>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 xml:space="preserve">Обслуживание муниципального  долга </t>
  </si>
  <si>
    <t>Мероприятия по подготовке и проведению чемпионата мира по футболу в 2018 году в Российской Федерации</t>
  </si>
  <si>
    <t xml:space="preserve">Подпрограмма "Развитие физической культуры и спорта МО "Рощинское городское поселение" </t>
  </si>
  <si>
    <t xml:space="preserve">Основное мероприятие 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
</t>
  </si>
  <si>
    <t xml:space="preserve">944 0502 0620220460 243 </t>
  </si>
  <si>
    <t xml:space="preserve">944 0503 07001S0880 000 </t>
  </si>
  <si>
    <t xml:space="preserve">944 0503 07001S4310 000 </t>
  </si>
  <si>
    <t xml:space="preserve">944 0503 07001S4310 200 </t>
  </si>
  <si>
    <t xml:space="preserve">944 0503 07001S4310 240 </t>
  </si>
  <si>
    <t>000 20220000000000 151</t>
  </si>
  <si>
    <t xml:space="preserve">944 0409 04001S0880 244 </t>
  </si>
  <si>
    <t xml:space="preserve">944 0409 04001S0880 240 </t>
  </si>
  <si>
    <t xml:space="preserve">944 0409 04001S0880 200 </t>
  </si>
  <si>
    <t xml:space="preserve">944 0409 04001S0880 000 </t>
  </si>
  <si>
    <t xml:space="preserve">944 0409 0400200000 000 </t>
  </si>
  <si>
    <t xml:space="preserve">944 0409 0400280000 000 </t>
  </si>
  <si>
    <t xml:space="preserve">944 0409 0400286380 000 </t>
  </si>
  <si>
    <t xml:space="preserve">944 0409 0400286380 400 </t>
  </si>
  <si>
    <t xml:space="preserve">944 0409 0400286380 410 </t>
  </si>
  <si>
    <t xml:space="preserve">944 0409 0400286380 414 </t>
  </si>
  <si>
    <t>Основное мероприятие "Строительство автомобильных дорог"</t>
  </si>
  <si>
    <t>Строительство автомобильных дорог общего пользования</t>
  </si>
  <si>
    <t xml:space="preserve">944 0801 0820220240 244 </t>
  </si>
  <si>
    <t xml:space="preserve">944 0801 0820220240 240 </t>
  </si>
  <si>
    <t xml:space="preserve">944 0801 0820220240 200 </t>
  </si>
  <si>
    <t xml:space="preserve">944 0801 0820220240 000 </t>
  </si>
  <si>
    <t xml:space="preserve">944 0801 0820220000 000 </t>
  </si>
  <si>
    <t xml:space="preserve">Проведение праздничных мероприятий </t>
  </si>
  <si>
    <t xml:space="preserve">944 0104 9010097050 000 </t>
  </si>
  <si>
    <t xml:space="preserve">944 0104 9010097050 800 </t>
  </si>
  <si>
    <t>944 0104 9010097050 850</t>
  </si>
  <si>
    <t xml:space="preserve">Уплата прочих налогов, сборов </t>
  </si>
  <si>
    <t xml:space="preserve">944 0113 9010097150 000 </t>
  </si>
  <si>
    <t>Уплата взносов и иных платежей</t>
  </si>
  <si>
    <t xml:space="preserve">944 0113 9010097150 800 </t>
  </si>
  <si>
    <t xml:space="preserve">944 0113 9010097150 850 </t>
  </si>
  <si>
    <t xml:space="preserve">944 0113 9010097150 853 </t>
  </si>
  <si>
    <t xml:space="preserve"> 000 1 01 02000 01 0000 110</t>
  </si>
  <si>
    <t>000 10302260010000 110</t>
  </si>
  <si>
    <t>000 11105070000000120</t>
  </si>
  <si>
    <t>000 11109040000000120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</si>
  <si>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</si>
  <si>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Иные межбюджетные трансферты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</si>
  <si>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</si>
  <si>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944 0113 9010097050 852 </t>
  </si>
  <si>
    <t xml:space="preserve">944 0113 9010097050 850 </t>
  </si>
  <si>
    <t xml:space="preserve">944 0113 9010097050 800 </t>
  </si>
  <si>
    <t xml:space="preserve">944 0113 9010097050 000 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</si>
  <si>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</si>
  <si>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944 0502 0610170160 000 </t>
  </si>
  <si>
    <t xml:space="preserve">944 0502 0610170160 200 </t>
  </si>
  <si>
    <t xml:space="preserve">944 0502 0610170160 240 </t>
  </si>
  <si>
    <t xml:space="preserve">944 0502 0610170160 243 </t>
  </si>
  <si>
    <t xml:space="preserve">944 0502 06101S0160 243 </t>
  </si>
  <si>
    <t xml:space="preserve">944 0502 06101S0160 240 </t>
  </si>
  <si>
    <t xml:space="preserve">944 0502 06101S0160 200 </t>
  </si>
  <si>
    <t xml:space="preserve">944 0502 06101S0160 000 </t>
  </si>
  <si>
    <t xml:space="preserve">944 0502 0620286230 414 </t>
  </si>
  <si>
    <t xml:space="preserve">944 0502 0620286230 410 </t>
  </si>
  <si>
    <t xml:space="preserve">944 0502 0620286230 400 </t>
  </si>
  <si>
    <t xml:space="preserve">944 0502 0620286230 000 </t>
  </si>
  <si>
    <t>Строительство и реконструкция канализационного коллектора</t>
  </si>
  <si>
    <t xml:space="preserve">944 0503 0700200000 000 </t>
  </si>
  <si>
    <t xml:space="preserve">944 0503 0700300000 000 </t>
  </si>
  <si>
    <t>Основное мероприятие "Мероприятия по благоустройству общественных территорий"</t>
  </si>
  <si>
    <t>Дотации бюджетам бюджетной системы Российской Федерации</t>
  </si>
  <si>
    <t>Субсидии бюджетам субъектов Российской Федерации и муниципальных образований (межбюджетные субсидии)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</si>
  <si>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</si>
  <si>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Субвенции бюджетам бюджетной системы Российской Федерации</t>
  </si>
  <si>
    <t>Мероприятия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</si>
  <si>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Содержание и ремонт автомобильных дорог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</si>
  <si>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</si>
  <si>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</si>
  <si>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000 20245154000000 151</t>
  </si>
  <si>
    <t>000 20245154130000 151</t>
  </si>
  <si>
    <t xml:space="preserve">944 0503 07003L0000 000 </t>
  </si>
  <si>
    <t xml:space="preserve">944 0503 07003L555F 000 </t>
  </si>
  <si>
    <t xml:space="preserve">944 0503 07003L555F 200 </t>
  </si>
  <si>
    <t xml:space="preserve">944 0503 07003L555F 240 </t>
  </si>
  <si>
    <t>944 0503 07003L555F 244</t>
  </si>
  <si>
    <t xml:space="preserve">944 0503 07003R0000 000 </t>
  </si>
  <si>
    <t xml:space="preserve">944 0503 07003R555F 000 </t>
  </si>
  <si>
    <t xml:space="preserve">944 0503 07003R555F 200 </t>
  </si>
  <si>
    <t xml:space="preserve">944 0503 07003R555F 240 </t>
  </si>
  <si>
    <t xml:space="preserve">944 0503 07003R555F 244 </t>
  </si>
  <si>
    <t xml:space="preserve">944 1103 0810250000 000 </t>
  </si>
  <si>
    <t xml:space="preserve">944 1103 0810251540 000 </t>
  </si>
  <si>
    <t xml:space="preserve">944 1103 0810251540 400 </t>
  </si>
  <si>
    <t xml:space="preserve">944 1103 0810251540 410 </t>
  </si>
  <si>
    <t xml:space="preserve">944 1103 0810251540 414 </t>
  </si>
  <si>
    <t>Расходы, осуществляемые органами местного самоуправления за счет субсидий, субвенций и иных межбюджетных трансфертов из  областного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</si>
  <si>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</si>
  <si>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Софинансирование мероприятий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</si>
  <si>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Расходы, осуществляемые органами местного самоуправления за счет субсидий, субвенций и иных межбюджетных трансфертов из  федерального бюджета</t>
  </si>
  <si>
    <t>Иные межбюджетные трансферты на реализацию мероприятий по подготовке и проведению чемпионата мира по футболу в 2018 году в Российской Федерации</t>
  </si>
  <si>
    <t>000 10302000010000110</t>
  </si>
  <si>
    <t xml:space="preserve">944 0502 0620270250 000 </t>
  </si>
  <si>
    <t xml:space="preserve">944 0502 0620270250 400 </t>
  </si>
  <si>
    <t xml:space="preserve">Мероприятия по строительству и реконструкции объектов водоснабжения, водоотведения и очистки сточных вод
</t>
  </si>
  <si>
    <t xml:space="preserve">944 0502 0620270250 410 </t>
  </si>
  <si>
    <t xml:space="preserve">944 0502 0620270250 414 </t>
  </si>
  <si>
    <t>000 2 18 00000 00 0000 000</t>
  </si>
  <si>
    <t>000 2 19 00000 00 0000 000</t>
  </si>
  <si>
    <t>000 2 19 60010 13 0000 151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</si>
  <si>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</si>
  <si>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944 0113 9010097050 853 </t>
  </si>
  <si>
    <t xml:space="preserve">944 0501 0630320000 000 </t>
  </si>
  <si>
    <t xml:space="preserve">944 0501 0630320450 000 </t>
  </si>
  <si>
    <t xml:space="preserve">944 0501 0630320450 200 </t>
  </si>
  <si>
    <t xml:space="preserve">944 0501 0630320450 240 </t>
  </si>
  <si>
    <t xml:space="preserve">944 0501 0630320450 244 </t>
  </si>
  <si>
    <t xml:space="preserve">Подпрограмма  "Газификация МО   "Рощинское городское поселение"   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</si>
  <si>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</si>
  <si>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муниципальном  образовании  "Рощинское городское поселение" Выборгского района  Ленинградской области" </t>
  </si>
  <si>
    <t xml:space="preserve">944 0502 06202S0250 000 </t>
  </si>
  <si>
    <t xml:space="preserve">944 0502 06202S0250 400 </t>
  </si>
  <si>
    <t xml:space="preserve">944 0502 06202S0250 410 </t>
  </si>
  <si>
    <t>944 0502 06202S0250 414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</si>
  <si>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</si>
  <si>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 xml:space="preserve">944 0503 0700220000 000 </t>
  </si>
  <si>
    <t xml:space="preserve">944 0503 0700220520 000 </t>
  </si>
  <si>
    <t xml:space="preserve">944 0503 0700220520 200 </t>
  </si>
  <si>
    <t xml:space="preserve">944 0503 0700220520 240 </t>
  </si>
  <si>
    <t xml:space="preserve">944 0503 0700220520 244 </t>
  </si>
  <si>
    <t xml:space="preserve">944 0503 0700320000 000 </t>
  </si>
  <si>
    <t xml:space="preserve">944 0503 0700320520 000 </t>
  </si>
  <si>
    <t xml:space="preserve">944 0503 0700320520 200 </t>
  </si>
  <si>
    <t xml:space="preserve">944 0503 0700320520 240 </t>
  </si>
  <si>
    <t xml:space="preserve">944 0503 0700320520 244 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</si>
  <si>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</si>
  <si>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</si>
  <si>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Основное мероприятие "Организация и проведение мероприятий в сфере молодежной политики"</t>
  </si>
  <si>
    <t xml:space="preserve">Подпрограмма "Организация культурного досуга и отдыха населения МО "Рощинское городское поселение" </t>
  </si>
  <si>
    <t xml:space="preserve">Подпрограмма "Библиотечное обслуживание населения МО "Рощинское городское поселение" </t>
  </si>
  <si>
    <t xml:space="preserve">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</si>
  <si>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</si>
  <si>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>Межбюджетные трансферты, передаваемые бюджетам городских поселений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</si>
  <si>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 xml:space="preserve">Подпрограмма "Повышение безопасности дорожного движения в МО "Рощинское городское поселение" </t>
  </si>
  <si>
    <t xml:space="preserve">Подпрограмма "Развитие малого, среднего предпринимательства и потребительского рынка МО "Рощинское городское поселение" </t>
  </si>
  <si>
    <t>Подпрограмма "Переселение граждан из аварийного жилищного фонда в МО "Рощинское городское поселение"</t>
  </si>
  <si>
    <t xml:space="preserve">944 0104 9010020000 000 </t>
  </si>
  <si>
    <t>944 0104 9010020280 244</t>
  </si>
  <si>
    <t xml:space="preserve">944 0104 9010020280 240 </t>
  </si>
  <si>
    <t xml:space="preserve">944 0104 9010020280 200 </t>
  </si>
  <si>
    <t xml:space="preserve">944 0104 9010020280 000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</si>
  <si>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</si>
  <si>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944 0104 9010097050 853 </t>
  </si>
  <si>
    <t xml:space="preserve">944 0309 9010060000 000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</si>
  <si>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</si>
  <si>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r>
      <t xml:space="preserve">944 0501 0510186150 </t>
    </r>
    <r>
      <rPr>
        <sz val="8"/>
        <color rgb="FFFF0000"/>
        <rFont val="Arial Cyr"/>
        <charset val="204"/>
      </rPr>
      <t xml:space="preserve">414 </t>
    </r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</si>
  <si>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</si>
  <si>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 xml:space="preserve">944 0501 0560000000 000 </t>
  </si>
  <si>
    <t xml:space="preserve">944 0501 0560600000 000 </t>
  </si>
  <si>
    <t>Основное мероприятие "Обеспечение жильем граждан на основе принципов ипотечного кредитования"</t>
  </si>
  <si>
    <t xml:space="preserve">944 0501 0560620000 000 </t>
  </si>
  <si>
    <t xml:space="preserve">944 0501 0560620560 000 </t>
  </si>
  <si>
    <t>Поддержка граждан, нуждающихся в улучшении жилищных условий</t>
  </si>
  <si>
    <t xml:space="preserve">944 0501 0560620560 300 </t>
  </si>
  <si>
    <t xml:space="preserve">944 0501 0560620560 320 </t>
  </si>
  <si>
    <t xml:space="preserve">944 0501 0560620560 322 </t>
  </si>
  <si>
    <t>Субсидии гражданам на приобретение жилья</t>
  </si>
  <si>
    <t xml:space="preserve">944 0503 0700186130 200 </t>
  </si>
  <si>
    <t xml:space="preserve">944 0503 0700186130 244 </t>
  </si>
  <si>
    <t xml:space="preserve">944 0707 0840500000 000 </t>
  </si>
  <si>
    <t>Основное мероприятие    "Организация временного трудоустройства несовершеннолетних граждан в возрасте от 14 до 18 лет"</t>
  </si>
  <si>
    <t>Обеспечение деятельности 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</si>
  <si>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 субсидий</t>
  </si>
  <si>
    <t xml:space="preserve">Субсидии бюджетным учреждениям </t>
  </si>
  <si>
    <t xml:space="preserve">944 0707 0840510000 000 </t>
  </si>
  <si>
    <t xml:space="preserve">944 0707 0840510060 000 </t>
  </si>
  <si>
    <t xml:space="preserve">944 0707 0840510060 600 </t>
  </si>
  <si>
    <t xml:space="preserve">944 0707 0840510060 610 </t>
  </si>
  <si>
    <t xml:space="preserve">944 0801 0810000000 000 </t>
  </si>
  <si>
    <t xml:space="preserve">944 0801 0810100000 000 </t>
  </si>
  <si>
    <t xml:space="preserve">944 0801 0810110000 000 </t>
  </si>
  <si>
    <t xml:space="preserve">944 0801 0810110060 000 </t>
  </si>
  <si>
    <t xml:space="preserve">944 0801 0810110060 600 </t>
  </si>
  <si>
    <t xml:space="preserve">944 0801 0810110060 610 </t>
  </si>
  <si>
    <t xml:space="preserve">944 0801 0810110060 611 </t>
  </si>
  <si>
    <t xml:space="preserve">944 1003 05202L0200 321 </t>
  </si>
  <si>
    <t xml:space="preserve">944 0502 06202S0260 400 </t>
  </si>
  <si>
    <t xml:space="preserve">944 0502 06202S0260 410 </t>
  </si>
  <si>
    <t xml:space="preserve">944 1001 9010090000 000 </t>
  </si>
  <si>
    <t xml:space="preserve">944 1001 9010097090 000 </t>
  </si>
  <si>
    <t xml:space="preserve">944 1103 0810220310 000 </t>
  </si>
  <si>
    <t xml:space="preserve">944 1103 0810220310 200 </t>
  </si>
  <si>
    <t xml:space="preserve">944 1103 0810220310 240 </t>
  </si>
  <si>
    <t xml:space="preserve">944 1103 0810220310 244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</si>
  <si>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</si>
  <si>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944 0113 9010021120 244 </t>
  </si>
  <si>
    <t xml:space="preserve">944 0113 9010021120 240 </t>
  </si>
  <si>
    <t xml:space="preserve">944 0113 9010021120 200 </t>
  </si>
  <si>
    <t xml:space="preserve">944 0113 9010021120 000 </t>
  </si>
  <si>
    <t>Разработка программ комплексного развития поселения</t>
  </si>
  <si>
    <t>Закупка товаров, работ и услуг для обеспечения государственных (муниципальных) нужд</t>
  </si>
  <si>
    <t xml:space="preserve">944 0309 9010065570 540 </t>
  </si>
  <si>
    <t xml:space="preserve">944 0309 9010065570 500 </t>
  </si>
  <si>
    <t xml:space="preserve">944 0309 9010065570 000 </t>
  </si>
  <si>
    <t xml:space="preserve">944 0501 0510120450 244 </t>
  </si>
  <si>
    <t xml:space="preserve">944 0501 0510120450 240 </t>
  </si>
  <si>
    <t xml:space="preserve">944 0501 0510120450 200 </t>
  </si>
  <si>
    <t xml:space="preserve">944 0501 0510120450 000 </t>
  </si>
  <si>
    <r>
      <t xml:space="preserve">944 0501 05303S0800 </t>
    </r>
    <r>
      <rPr>
        <sz val="8"/>
        <rFont val="Arial Cyr"/>
        <charset val="204"/>
      </rPr>
      <t>414</t>
    </r>
  </si>
  <si>
    <r>
      <t>944 0502 06202S0</t>
    </r>
    <r>
      <rPr>
        <sz val="8"/>
        <rFont val="Arial Cyr"/>
        <charset val="204"/>
      </rPr>
      <t>26</t>
    </r>
    <r>
      <rPr>
        <sz val="8"/>
        <rFont val="Arial Cyr"/>
      </rPr>
      <t>0 414</t>
    </r>
  </si>
  <si>
    <t xml:space="preserve">944 0503 07001S0880 244 </t>
  </si>
  <si>
    <t>944 0503 07001S0880 240</t>
  </si>
  <si>
    <t xml:space="preserve">944 0503 07001S0880 200 </t>
  </si>
  <si>
    <t xml:space="preserve">944 0707 0840510060 611 </t>
  </si>
  <si>
    <t xml:space="preserve">944 0801 0820210060 612 </t>
  </si>
  <si>
    <t xml:space="preserve">944 0801 0820220540 244 </t>
  </si>
  <si>
    <t xml:space="preserve">944 0801 0820220540 240 </t>
  </si>
  <si>
    <t xml:space="preserve">944 0801 0820220540 200 </t>
  </si>
  <si>
    <t xml:space="preserve">944 0801 0820220540 000 </t>
  </si>
  <si>
    <t>Мероприятия в сфере культуры</t>
  </si>
  <si>
    <t xml:space="preserve">944 1003 05202L4970 000 </t>
  </si>
  <si>
    <t xml:space="preserve">944 1003 05202L4970 300 </t>
  </si>
  <si>
    <t xml:space="preserve">944 1003 05202L4970 320 </t>
  </si>
  <si>
    <t xml:space="preserve">944 1003 05202L4970 322 </t>
  </si>
  <si>
    <t>Реализация мероприятийпо обеспечению жильем молодых семей</t>
  </si>
  <si>
    <t xml:space="preserve">944 1103 0810100000 000 </t>
  </si>
  <si>
    <t xml:space="preserve">944 1103 0810120310 000 </t>
  </si>
  <si>
    <t xml:space="preserve">944 1103 0810120310 200 </t>
  </si>
  <si>
    <t xml:space="preserve">944 1103 0810120310 240 </t>
  </si>
  <si>
    <t xml:space="preserve">944 1103 0810120310 244 </t>
  </si>
  <si>
    <t>000 20225497130000 151</t>
  </si>
  <si>
    <t>000 20225497000000 151</t>
  </si>
  <si>
    <t>Субсидии бюджетам  субъектов Российской Федерации на реализацию мероприятия по обеспечению жильем молодых семей</t>
  </si>
  <si>
    <t>Субсидии бюджетам городских поселений на реализацию мероприятия по обеспечению жильем молодых семей</t>
  </si>
  <si>
    <t>Прочая закупка товаров, работ и услуг</t>
  </si>
  <si>
    <t xml:space="preserve">944 1001 9010097090 321 </t>
  </si>
  <si>
    <t xml:space="preserve">944 1001 9010097090 300 </t>
  </si>
  <si>
    <t>Пособия, компенсации и иные социальные выплаты гражданам, кроме публичных нормативных обязательств</t>
  </si>
  <si>
    <t>Основное мероприятие "Формирование современной городской среды"</t>
  </si>
  <si>
    <t xml:space="preserve">944 0502 0620270     000 </t>
  </si>
  <si>
    <t xml:space="preserve">944 0502 0620272120 000 </t>
  </si>
  <si>
    <t xml:space="preserve">944 0502 0620272120 200 </t>
  </si>
  <si>
    <t xml:space="preserve">944 0502 0620272120 240 </t>
  </si>
  <si>
    <t xml:space="preserve">944 0502 0620272120 243 </t>
  </si>
  <si>
    <t xml:space="preserve">944 1103 0810280000 000 </t>
  </si>
  <si>
    <t xml:space="preserve">944 1103 0810286110 000 </t>
  </si>
  <si>
    <t>000 2024516000 0000 151</t>
  </si>
  <si>
    <t>000 2024516013 0000 151</t>
  </si>
  <si>
    <t xml:space="preserve">944 0309 9000000000 000 </t>
  </si>
  <si>
    <t xml:space="preserve">944 0309 9010000000 000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</si>
  <si>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</si>
  <si>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Строительство плоскостных сооружений </t>
  </si>
  <si>
    <t xml:space="preserve">944 1103 0810286110 400 </t>
  </si>
  <si>
    <t xml:space="preserve">944 1103 0810286110 410 </t>
  </si>
  <si>
    <t xml:space="preserve">944 1103 0810286110 414 </t>
  </si>
  <si>
    <t>Иные межбюджетные трансферты за счет резервного фонда Правительства Ленинградской области</t>
  </si>
  <si>
    <t>000 2 07 00000 00 0000 180</t>
  </si>
  <si>
    <t xml:space="preserve">944 0503 07001S4660 244 </t>
  </si>
  <si>
    <t xml:space="preserve">944 0503 07001S4660 240 </t>
  </si>
  <si>
    <t xml:space="preserve">944 0503 07001S4660 200 </t>
  </si>
  <si>
    <t xml:space="preserve">944 0503 07001S4660 000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</si>
  <si>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</si>
  <si>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</si>
  <si>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г. № 105-03</t>
  </si>
  <si>
    <t>000 11109000000000120</t>
  </si>
  <si>
    <t xml:space="preserve">944 1001 9010097090 320 </t>
  </si>
  <si>
    <t>000 10503000010000110</t>
  </si>
  <si>
    <t>000 10503010010000110</t>
  </si>
  <si>
    <t>Проведение праздничных и иных мероприятий</t>
  </si>
  <si>
    <t xml:space="preserve">944 0113 9010020240 000 </t>
  </si>
  <si>
    <t xml:space="preserve">944 0113 9010020240 200 </t>
  </si>
  <si>
    <t xml:space="preserve">944 0113 9010020240 240 </t>
  </si>
  <si>
    <t xml:space="preserve">944 0113 9010020240 244 </t>
  </si>
  <si>
    <t xml:space="preserve">944 0502 0630370200 414 </t>
  </si>
  <si>
    <t xml:space="preserve">944 0502 0630370200 410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</si>
  <si>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
</t>
  </si>
  <si>
    <t xml:space="preserve">944 0502 06303S0200 410 </t>
  </si>
  <si>
    <t xml:space="preserve">944 0502 06303S0200 400 </t>
  </si>
  <si>
    <t xml:space="preserve">944 0502 06303S0200 000 </t>
  </si>
  <si>
    <t xml:space="preserve">944 0502 06303S0000 000 </t>
  </si>
  <si>
    <t xml:space="preserve">944 0502 0630370000 000 </t>
  </si>
  <si>
    <t xml:space="preserve">944 0502 0630370200 000 </t>
  </si>
  <si>
    <t xml:space="preserve">944 0502 0630370200 400 </t>
  </si>
  <si>
    <t xml:space="preserve">944 0502 9010097050 853 </t>
  </si>
  <si>
    <t xml:space="preserve">944 0502 9010097050 850 </t>
  </si>
  <si>
    <t xml:space="preserve">944 0502 9010097050 800 </t>
  </si>
  <si>
    <t xml:space="preserve">944 0502 9010090000 000 </t>
  </si>
  <si>
    <t xml:space="preserve">944 0502 9010097050 000 </t>
  </si>
  <si>
    <t xml:space="preserve">944 1103 0810220000 000 </t>
  </si>
  <si>
    <t>000 11633050130000140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</si>
  <si>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</si>
  <si>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</si>
  <si>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</si>
  <si>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944 0801 08202S0360 612 </t>
  </si>
  <si>
    <t>Муниципальная программа "Общество и власть в муниципальном образовании "Рощинское городское поселение" Выборгского района Ленинградской области"</t>
  </si>
  <si>
    <t>000 2 07 05030 13 0000 180</t>
  </si>
  <si>
    <t xml:space="preserve">944 0107 0000000000 000 </t>
  </si>
  <si>
    <t xml:space="preserve">944 0107 9010000000 000 </t>
  </si>
  <si>
    <t xml:space="preserve">944 0107 9000000000 000 </t>
  </si>
  <si>
    <t xml:space="preserve">944 0203 9010051180 112 </t>
  </si>
  <si>
    <t xml:space="preserve">944 0203 9010051180 110 </t>
  </si>
  <si>
    <t xml:space="preserve">944 0409 0230320910 244 </t>
  </si>
  <si>
    <t xml:space="preserve">944 0409 0230320910 240 </t>
  </si>
  <si>
    <t xml:space="preserve">944 0409 0230320910 200 </t>
  </si>
  <si>
    <t xml:space="preserve">944 0409 0230320910 000 </t>
  </si>
  <si>
    <t xml:space="preserve">944 0502 06303S0200 414 </t>
  </si>
  <si>
    <t xml:space="preserve">944 0801 0810120550 244 </t>
  </si>
  <si>
    <t xml:space="preserve">944 0801 0810120550 240 </t>
  </si>
  <si>
    <t xml:space="preserve">944 0801 0810120550 200 </t>
  </si>
  <si>
    <t xml:space="preserve">944 0801 0810120550 000 </t>
  </si>
  <si>
    <t xml:space="preserve">944 0801 0810120000 000 </t>
  </si>
  <si>
    <t xml:space="preserve">944 1101 0810110000 000 </t>
  </si>
  <si>
    <t xml:space="preserve">944 1101 0810110060 000 </t>
  </si>
  <si>
    <t xml:space="preserve">944 1101 0810110060 600 </t>
  </si>
  <si>
    <t xml:space="preserve">944 1101 0810110060 610 </t>
  </si>
  <si>
    <t xml:space="preserve">944 1101 0810110060 611 </t>
  </si>
  <si>
    <t>Расходы на выплаты персоналу государственныхказенных учреждений</t>
  </si>
  <si>
    <t>Обеспечение проведения выборов и референдумов</t>
  </si>
  <si>
    <t>Иные выплаты персоналу учреждений, за исключением фонда оплаты труда</t>
  </si>
  <si>
    <t>000 20210000000000 150</t>
  </si>
  <si>
    <t>000 20215001000000 150</t>
  </si>
  <si>
    <t>000 20215001130000 150</t>
  </si>
  <si>
    <t>000 20220000000000 150</t>
  </si>
  <si>
    <t>000 20220216000000 150</t>
  </si>
  <si>
    <t>000 20220216130000 150</t>
  </si>
  <si>
    <t>000 20229999000000 150</t>
  </si>
  <si>
    <t>000 20229999130000 150</t>
  </si>
  <si>
    <t>000 20230000000000 150</t>
  </si>
  <si>
    <t>000 20230024000000150</t>
  </si>
  <si>
    <t>000 20230024130000150</t>
  </si>
  <si>
    <t>000 20235118000000150</t>
  </si>
  <si>
    <t>000 20235118130000150</t>
  </si>
  <si>
    <t>Ремонт автомобильных дорог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</si>
  <si>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</si>
  <si>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</si>
  <si>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 xml:space="preserve">Подпрограмма "Развитие внутреннего и въездного туризма МО "Рощинское городское поселение" </t>
  </si>
  <si>
    <t>Ремонт муниципального жилищного фонда</t>
  </si>
  <si>
    <t>Мероприятия по борьбе с борщевиком Сосновского</t>
  </si>
  <si>
    <t xml:space="preserve">Молодежная политика </t>
  </si>
  <si>
    <t>Подпрограмма "Развитие молодежной политики МО "Рощинское городское поселение"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</si>
  <si>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</si>
  <si>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Мероприятия по предоставлению социальных выплат и дополнительных социальных выплат молодым гражданам (молодым семьям) на жилье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</si>
  <si>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</si>
  <si>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</si>
  <si>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944 0106 9010065280 000 </t>
  </si>
  <si>
    <t xml:space="preserve">944 0106 9010065280 500 </t>
  </si>
  <si>
    <t xml:space="preserve">944 0106 9010065280 540 </t>
  </si>
  <si>
    <r>
      <t xml:space="preserve">944 0501 0560620560 </t>
    </r>
    <r>
      <rPr>
        <sz val="8"/>
        <color theme="1"/>
        <rFont val="Arial Cyr"/>
        <charset val="204"/>
      </rPr>
      <t xml:space="preserve">321 </t>
    </r>
  </si>
  <si>
    <t xml:space="preserve">944 0503 070F255550 244 </t>
  </si>
  <si>
    <t xml:space="preserve">944 0503 070F255550 240 </t>
  </si>
  <si>
    <t xml:space="preserve">944 0503 070F255550 200 </t>
  </si>
  <si>
    <t xml:space="preserve">944 0503 070F255550 000 </t>
  </si>
  <si>
    <t>00010102050011000110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</si>
  <si>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</si>
  <si>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</si>
  <si>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физических лиц с суммм прибыли контролируемой иностранной компании, полученной физическими лицами, признаваемыми контролирующими лицами этой компании (пени 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</si>
  <si>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</si>
  <si>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</si>
  <si>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</si>
  <si>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</si>
  <si>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</si>
  <si>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</si>
  <si>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</si>
  <si>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</si>
  <si>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</si>
  <si>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</si>
  <si>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</si>
  <si>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</si>
  <si>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</si>
  <si>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</si>
  <si>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</si>
  <si>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</si>
  <si>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000 113 02990000000130</t>
  </si>
  <si>
    <t>000 10102050010000110</t>
  </si>
  <si>
    <t>Исполнение судебных актов Российской Федерации и мировых соглашений по возмещению причиненного вреда</t>
  </si>
  <si>
    <t>000 10503010011000110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</si>
  <si>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</si>
  <si>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944 0503 070F200000 000 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</si>
  <si>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</si>
  <si>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</si>
  <si>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944 0113 9010097150 831 </t>
  </si>
  <si>
    <t xml:space="preserve">944 0113 9010097150 830 </t>
  </si>
  <si>
    <t xml:space="preserve">944 0707 08405S4330 000 </t>
  </si>
  <si>
    <t xml:space="preserve">944 0707 08405S0000 000 </t>
  </si>
  <si>
    <t xml:space="preserve"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движения,содействию трудовой адаптации и занятости молодежи </t>
  </si>
  <si>
    <t xml:space="preserve">944 0707 08405S4330 600 </t>
  </si>
  <si>
    <t xml:space="preserve">944 0707 08405S4330 610 </t>
  </si>
  <si>
    <t xml:space="preserve">944 0707 08405S4330 612 </t>
  </si>
  <si>
    <t xml:space="preserve">944 1003 0560000000 000 </t>
  </si>
  <si>
    <t xml:space="preserve">944 1003 0560600000 000 </t>
  </si>
  <si>
    <t xml:space="preserve">944 1003 0560620560 000 </t>
  </si>
  <si>
    <t xml:space="preserve">944 1003 0560620000 000 </t>
  </si>
  <si>
    <t xml:space="preserve">944 1003 0560620560 300 </t>
  </si>
  <si>
    <t xml:space="preserve">944 1003 0560620560 320 </t>
  </si>
  <si>
    <t xml:space="preserve">944 1003 0560620560 322 </t>
  </si>
  <si>
    <t>000 11402053130000410</t>
  </si>
  <si>
    <t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</t>
  </si>
  <si>
    <t>000 20220077000000 150</t>
  </si>
  <si>
    <t>000 20220077130000 150</t>
  </si>
  <si>
    <t>000 20225555000000 150</t>
  </si>
  <si>
    <t>000 20225555130000 150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</si>
  <si>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</si>
  <si>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</si>
  <si>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 xml:space="preserve">944 0107 9010020320 800 </t>
  </si>
  <si>
    <t xml:space="preserve">944 0107 9010020320 880 </t>
  </si>
  <si>
    <t>Специальные расходы</t>
  </si>
  <si>
    <t xml:space="preserve">944 0503 07001S4770 000 </t>
  </si>
  <si>
    <t xml:space="preserve">944 0503 07001S4770 200 </t>
  </si>
  <si>
    <t xml:space="preserve">944 0503 07001S4770 240 </t>
  </si>
  <si>
    <t xml:space="preserve">944 0503 07001S4770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</si>
  <si>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</si>
  <si>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944 0801 08303S0360 612</t>
  </si>
  <si>
    <t>000 11690000000000140</t>
  </si>
  <si>
    <t>000 11690050130000140</t>
  </si>
  <si>
    <t xml:space="preserve">944 0107 9010020000 000 </t>
  </si>
  <si>
    <t xml:space="preserve">944 0104 9010097030 000 </t>
  </si>
  <si>
    <t xml:space="preserve">944 0104 9010097030 800 </t>
  </si>
  <si>
    <t xml:space="preserve">944 0104 9010097030 831 </t>
  </si>
  <si>
    <t>944 0104 9010097030 830</t>
  </si>
  <si>
    <t xml:space="preserve">944 0107 9010020320 000 </t>
  </si>
  <si>
    <t>Мероприятие по подготовке и проведению выборов</t>
  </si>
  <si>
    <t xml:space="preserve">944 0104 9010097050 852 </t>
  </si>
  <si>
    <t xml:space="preserve">944 0502 0630320460 000 </t>
  </si>
  <si>
    <t xml:space="preserve">944 0502 0630320460 200 </t>
  </si>
  <si>
    <t xml:space="preserve">944 0502 0630320460 240 </t>
  </si>
  <si>
    <t xml:space="preserve">944 0502 0630320460 244 </t>
  </si>
  <si>
    <t>000 20249999000000 150</t>
  </si>
  <si>
    <t>000 20249999130000 150</t>
  </si>
  <si>
    <t>Уплата прочих налогов, сборов</t>
  </si>
  <si>
    <t>000 20240000000000 150</t>
  </si>
  <si>
    <t>Субсидии бюджетам городских поселений на реализацию программ формирования современной городской среды</t>
  </si>
  <si>
    <t>000 20229999100000 150</t>
  </si>
  <si>
    <t>000 2 18 00000 00 0000 150</t>
  </si>
  <si>
    <t>000 2 18 60010 13 0000 150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</si>
  <si>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назначений, прошлых лет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</si>
  <si>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</si>
  <si>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</si>
  <si>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</si>
  <si>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953 0102 9010055502 121 </t>
  </si>
  <si>
    <t xml:space="preserve">953 0102 9010055502 120 </t>
  </si>
  <si>
    <t xml:space="preserve">953 0102 9010055502 100 </t>
  </si>
  <si>
    <t xml:space="preserve">953 0102 9010055502 000 </t>
  </si>
  <si>
    <t xml:space="preserve">944 0104 9010055502 000 </t>
  </si>
  <si>
    <t xml:space="preserve">944 0104 9010055502 100 </t>
  </si>
  <si>
    <t xml:space="preserve">944 0104 9010055502 120 </t>
  </si>
  <si>
    <t xml:space="preserve">944 0104 9010055502 121 </t>
  </si>
  <si>
    <t>000 20245550130000 150</t>
  </si>
  <si>
    <t>000 20245550000000 150</t>
  </si>
  <si>
    <t>Межбюджетные трансферты,передаваемые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</si>
  <si>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</si>
  <si>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953 0102 9010050000 000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</si>
  <si>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</si>
  <si>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 xml:space="preserve">944 0104 9010050000 000 </t>
  </si>
  <si>
    <t>944 0104 9010097050 851</t>
  </si>
  <si>
    <t xml:space="preserve">944 0409 04001S4660 200 </t>
  </si>
  <si>
    <t xml:space="preserve">944 0409 04001S4660 000 </t>
  </si>
  <si>
    <t xml:space="preserve">944 0409 04001S4660 240 </t>
  </si>
  <si>
    <t xml:space="preserve">944 0409 04001S4660 244 </t>
  </si>
  <si>
    <t xml:space="preserve">944 0501 0510120450 800 </t>
  </si>
  <si>
    <t xml:space="preserve">944 0501 0510120450 830 </t>
  </si>
  <si>
    <t xml:space="preserve">944 0501 0510120450 831 </t>
  </si>
  <si>
    <t xml:space="preserve">944 0501 0510120450 850 </t>
  </si>
  <si>
    <t xml:space="preserve">944 0501 0510120450 851 </t>
  </si>
  <si>
    <t>944 0501 0510120450 853</t>
  </si>
  <si>
    <t xml:space="preserve">944 0502 0630320470 800 </t>
  </si>
  <si>
    <t xml:space="preserve">944 0502 0630320470 850 </t>
  </si>
  <si>
    <t xml:space="preserve">944 0502 0630320470 851 </t>
  </si>
  <si>
    <t xml:space="preserve">944 0503 0700120480 800 </t>
  </si>
  <si>
    <t xml:space="preserve">944 0503 0700120480 850 </t>
  </si>
  <si>
    <t xml:space="preserve">944 0503 0700120480 851 </t>
  </si>
  <si>
    <t xml:space="preserve">944 0503 0700120520 800 </t>
  </si>
  <si>
    <t xml:space="preserve">944 0503 0700120520 850 </t>
  </si>
  <si>
    <t xml:space="preserve">944 0503 0700120520 851 </t>
  </si>
  <si>
    <t xml:space="preserve">944 0503 07001S4840 244 </t>
  </si>
  <si>
    <t xml:space="preserve">944 0503 07001S4840 240 </t>
  </si>
  <si>
    <t xml:space="preserve">944 0503 07001S4840 200 </t>
  </si>
  <si>
    <t xml:space="preserve">944 0503 07001S4840 000 </t>
  </si>
  <si>
    <t>Уплата налога на имущество организаций и земельного налога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</si>
  <si>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</si>
  <si>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</si>
  <si>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</si>
  <si>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000 11607090000000140</t>
  </si>
  <si>
    <t>000 11607090130000140</t>
  </si>
  <si>
    <t xml:space="preserve">944 1102 0810200000 000 </t>
  </si>
  <si>
    <t xml:space="preserve">944 1102 08102S0000 000 </t>
  </si>
  <si>
    <t xml:space="preserve">944 1102 08102S4050 000 </t>
  </si>
  <si>
    <t xml:space="preserve">944 1102 08102S4050 400 </t>
  </si>
  <si>
    <t xml:space="preserve">944 1102 08102S4050 410 </t>
  </si>
  <si>
    <t xml:space="preserve">944 1102 08102S4050 414 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</si>
  <si>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</si>
  <si>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</si>
  <si>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Массовый спорт</t>
  </si>
  <si>
    <t xml:space="preserve">944 1102 0000000000 000 </t>
  </si>
  <si>
    <t>Основное мероприятие "Строительство, реконструкция и проектирование строительных объектов"</t>
  </si>
  <si>
    <t>Мероприятия по строительству, проектированию и реконструкции плоскостных спортивных сооружений и стадионов</t>
  </si>
  <si>
    <t>Единый сельскохозяйственный налог (пени по соответствующему платежу)</t>
  </si>
  <si>
    <t>000 10503010012100110</t>
  </si>
  <si>
    <t>000 11610123010131140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</si>
  <si>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</si>
  <si>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</si>
  <si>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квартал</t>
  </si>
  <si>
    <t>944 0409 0400120910 850</t>
  </si>
  <si>
    <t>944 0409 0400120910 851</t>
  </si>
  <si>
    <t xml:space="preserve">944 0409 0400120910 800 </t>
  </si>
  <si>
    <t xml:space="preserve">944 0503 07002S0000 000 </t>
  </si>
  <si>
    <t xml:space="preserve">944 0503 07002S4750 000 </t>
  </si>
  <si>
    <t xml:space="preserve">944 0503 07002S4750 200 </t>
  </si>
  <si>
    <t xml:space="preserve">944 0503 07002S4750 240 </t>
  </si>
  <si>
    <t xml:space="preserve">944 0503 07002S4750 244 </t>
  </si>
  <si>
    <t>Мероприятия по благоустройству дворовых территорий муниципальных образований Ленинградской области</t>
  </si>
  <si>
    <t>на 01 мая 2020 г.</t>
  </si>
  <si>
    <t>01 |05|2020</t>
  </si>
  <si>
    <t>000 11607000010000140</t>
  </si>
  <si>
    <t>000 11610000000000140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</si>
</sst>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_ ;[Red]\-0.00\ "/>
    <numFmt numFmtId="166" formatCode="?"/>
    <numFmt numFmtId="167" formatCode="#,##0.00_р_."/>
  </numFmts>
  <fonts count="4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  <charset val="204"/>
    </font>
    <font>
      <i/>
      <sz val="9"/>
      <name val="Calibri"/>
      <family val="2"/>
    </font>
    <font>
      <i/>
      <sz val="1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  <charset val="204"/>
    </font>
    <font>
      <b/>
      <i/>
      <sz val="9"/>
      <name val="Calibri"/>
      <family val="2"/>
    </font>
    <font>
      <sz val="10"/>
      <name val="Arial"/>
      <family val="2"/>
      <charset val="204"/>
    </font>
    <font>
      <b/>
      <i/>
      <sz val="11"/>
      <name val="Calibri"/>
      <family val="2"/>
      <scheme val="minor"/>
    </font>
    <font>
      <sz val="8"/>
      <color rgb="FF7030A0"/>
      <name val="Arial"/>
      <family val="2"/>
      <charset val="204"/>
    </font>
    <font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8"/>
      <color rgb="FF7030A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 Cyr"/>
    </font>
    <font>
      <b/>
      <sz val="8"/>
      <color rgb="FFFF000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 Cyr"/>
    </font>
    <font>
      <sz val="8"/>
      <color rgb="FFFF0000"/>
      <name val="Arial Cyr"/>
      <charset val="204"/>
    </font>
    <font>
      <sz val="11"/>
      <color rgb="FFFFC000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 Cyr"/>
    </font>
    <font>
      <sz val="8"/>
      <color theme="1"/>
      <name val="Arial Cyr"/>
      <charset val="204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9" fillId="0" borderId="0"/>
    <xf numFmtId="0" fontId="45" fillId="0" borderId="40">
      <alignment horizontal="left" wrapText="1" indent="2"/>
    </xf>
    <xf numFmtId="49" fontId="45" fillId="0" borderId="41">
      <alignment horizontal="center" shrinkToFit="1"/>
    </xf>
    <xf numFmtId="49" fontId="45" fillId="0" borderId="42">
      <alignment horizontal="center"/>
    </xf>
    <xf numFmtId="0" fontId="47" fillId="0" borderId="0"/>
  </cellStyleXfs>
  <cellXfs count="467">
    <xf numFmtId="0" fontId="0" fillId="0" borderId="0" xfId="0"/>
    <xf numFmtId="0" fontId="6" fillId="0" borderId="0" xfId="0" applyFont="1" applyBorder="1"/>
    <xf numFmtId="0" fontId="0" fillId="0" borderId="0" xfId="0" applyBorder="1"/>
    <xf numFmtId="0" fontId="6" fillId="2" borderId="0" xfId="0" applyFont="1" applyFill="1" applyBorder="1"/>
    <xf numFmtId="0" fontId="0" fillId="2" borderId="0" xfId="0" applyFill="1"/>
    <xf numFmtId="0" fontId="7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7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/>
    <xf numFmtId="0" fontId="18" fillId="2" borderId="0" xfId="0" applyFont="1" applyFill="1" applyBorder="1"/>
    <xf numFmtId="0" fontId="9" fillId="3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3" borderId="0" xfId="0" applyFont="1" applyFill="1"/>
    <xf numFmtId="0" fontId="20" fillId="2" borderId="0" xfId="0" applyFont="1" applyFill="1" applyBorder="1"/>
    <xf numFmtId="0" fontId="20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left" vertical="center"/>
    </xf>
    <xf numFmtId="0" fontId="9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/>
    <xf numFmtId="0" fontId="7" fillId="4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40" fontId="4" fillId="2" borderId="1" xfId="0" applyNumberFormat="1" applyFont="1" applyFill="1" applyBorder="1" applyAlignment="1">
      <alignment horizontal="right" vertical="center"/>
    </xf>
    <xf numFmtId="40" fontId="1" fillId="2" borderId="1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22" fillId="2" borderId="0" xfId="0" applyFont="1" applyFill="1" applyBorder="1"/>
    <xf numFmtId="0" fontId="23" fillId="2" borderId="0" xfId="0" applyFont="1" applyFill="1" applyBorder="1"/>
    <xf numFmtId="0" fontId="23" fillId="2" borderId="0" xfId="0" applyFont="1" applyFill="1"/>
    <xf numFmtId="165" fontId="10" fillId="2" borderId="0" xfId="0" applyNumberFormat="1" applyFont="1" applyFill="1" applyAlignment="1">
      <alignment horizontal="right"/>
    </xf>
    <xf numFmtId="165" fontId="8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1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0" fillId="0" borderId="0" xfId="0" applyFont="1"/>
    <xf numFmtId="0" fontId="0" fillId="0" borderId="0" xfId="0" applyFont="1"/>
    <xf numFmtId="0" fontId="9" fillId="5" borderId="0" xfId="0" applyFont="1" applyFill="1" applyBorder="1"/>
    <xf numFmtId="0" fontId="16" fillId="5" borderId="0" xfId="0" applyFont="1" applyFill="1" applyBorder="1"/>
    <xf numFmtId="0" fontId="16" fillId="5" borderId="0" xfId="0" applyFont="1" applyFill="1"/>
    <xf numFmtId="0" fontId="7" fillId="5" borderId="0" xfId="0" applyFont="1" applyFill="1" applyBorder="1"/>
    <xf numFmtId="0" fontId="10" fillId="5" borderId="0" xfId="0" applyFont="1" applyFill="1" applyBorder="1"/>
    <xf numFmtId="0" fontId="10" fillId="5" borderId="0" xfId="0" applyFont="1" applyFill="1"/>
    <xf numFmtId="49" fontId="8" fillId="2" borderId="1" xfId="0" applyNumberFormat="1" applyFont="1" applyFill="1" applyBorder="1" applyAlignment="1">
      <alignment horizontal="center"/>
    </xf>
    <xf numFmtId="0" fontId="31" fillId="2" borderId="0" xfId="0" applyFont="1" applyFill="1" applyBorder="1"/>
    <xf numFmtId="0" fontId="32" fillId="2" borderId="0" xfId="0" applyFont="1" applyFill="1" applyBorder="1"/>
    <xf numFmtId="0" fontId="32" fillId="2" borderId="0" xfId="0" applyFont="1" applyFill="1"/>
    <xf numFmtId="0" fontId="30" fillId="3" borderId="0" xfId="0" applyFont="1" applyFill="1"/>
    <xf numFmtId="0" fontId="0" fillId="3" borderId="0" xfId="0" applyFill="1"/>
    <xf numFmtId="4" fontId="29" fillId="2" borderId="1" xfId="0" applyNumberFormat="1" applyFont="1" applyFill="1" applyBorder="1" applyAlignment="1" applyProtection="1">
      <alignment horizontal="right"/>
    </xf>
    <xf numFmtId="4" fontId="29" fillId="2" borderId="31" xfId="0" applyNumberFormat="1" applyFont="1" applyFill="1" applyBorder="1" applyAlignment="1" applyProtection="1">
      <alignment horizontal="right"/>
    </xf>
    <xf numFmtId="4" fontId="27" fillId="2" borderId="1" xfId="0" applyNumberFormat="1" applyFont="1" applyFill="1" applyBorder="1" applyAlignment="1" applyProtection="1">
      <alignment horizontal="right"/>
    </xf>
    <xf numFmtId="4" fontId="27" fillId="2" borderId="31" xfId="0" applyNumberFormat="1" applyFont="1" applyFill="1" applyBorder="1" applyAlignment="1" applyProtection="1">
      <alignment horizontal="right"/>
    </xf>
    <xf numFmtId="49" fontId="4" fillId="2" borderId="30" xfId="0" applyNumberFormat="1" applyFont="1" applyFill="1" applyBorder="1" applyAlignment="1" applyProtection="1">
      <alignment horizontal="left" wrapText="1"/>
    </xf>
    <xf numFmtId="49" fontId="29" fillId="2" borderId="6" xfId="0" applyNumberFormat="1" applyFont="1" applyFill="1" applyBorder="1" applyAlignment="1" applyProtection="1">
      <alignment horizontal="center" wrapText="1"/>
    </xf>
    <xf numFmtId="0" fontId="30" fillId="2" borderId="0" xfId="0" applyFont="1" applyFill="1"/>
    <xf numFmtId="49" fontId="1" fillId="2" borderId="30" xfId="0" applyNumberFormat="1" applyFont="1" applyFill="1" applyBorder="1" applyAlignment="1" applyProtection="1">
      <alignment horizontal="left" wrapText="1"/>
    </xf>
    <xf numFmtId="49" fontId="27" fillId="2" borderId="6" xfId="0" applyNumberFormat="1" applyFont="1" applyFill="1" applyBorder="1" applyAlignment="1" applyProtection="1">
      <alignment horizontal="center" wrapText="1"/>
    </xf>
    <xf numFmtId="4" fontId="27" fillId="2" borderId="2" xfId="0" applyNumberFormat="1" applyFont="1" applyFill="1" applyBorder="1" applyAlignment="1" applyProtection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32" fillId="0" borderId="0" xfId="0" applyFont="1"/>
    <xf numFmtId="0" fontId="1" fillId="2" borderId="1" xfId="0" applyFont="1" applyFill="1" applyBorder="1" applyAlignment="1">
      <alignment vertical="center" wrapText="1"/>
    </xf>
    <xf numFmtId="49" fontId="4" fillId="2" borderId="1" xfId="2" applyNumberFormat="1" applyFont="1" applyFill="1" applyBorder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left" wrapText="1"/>
    </xf>
    <xf numFmtId="166" fontId="1" fillId="2" borderId="1" xfId="0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67" fontId="17" fillId="2" borderId="2" xfId="0" applyNumberFormat="1" applyFont="1" applyFill="1" applyBorder="1" applyAlignment="1">
      <alignment horizontal="left" vertical="center"/>
    </xf>
    <xf numFmtId="167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167" fontId="1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9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horizontal="left"/>
    </xf>
    <xf numFmtId="49" fontId="27" fillId="2" borderId="2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36" fillId="2" borderId="2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>
      <alignment vertical="center"/>
    </xf>
    <xf numFmtId="0" fontId="30" fillId="4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 applyProtection="1">
      <alignment horizontal="left" wrapText="1"/>
    </xf>
    <xf numFmtId="166" fontId="1" fillId="2" borderId="30" xfId="0" applyNumberFormat="1" applyFont="1" applyFill="1" applyBorder="1" applyAlignment="1" applyProtection="1">
      <alignment horizontal="left" wrapText="1"/>
    </xf>
    <xf numFmtId="166" fontId="4" fillId="2" borderId="30" xfId="0" applyNumberFormat="1" applyFont="1" applyFill="1" applyBorder="1" applyAlignment="1" applyProtection="1">
      <alignment horizontal="left" wrapText="1"/>
    </xf>
    <xf numFmtId="166" fontId="4" fillId="2" borderId="30" xfId="0" applyNumberFormat="1" applyFont="1" applyFill="1" applyBorder="1" applyAlignment="1" applyProtection="1">
      <alignment horizontal="left" vertical="top" wrapText="1"/>
    </xf>
    <xf numFmtId="49" fontId="1" fillId="2" borderId="30" xfId="0" applyNumberFormat="1" applyFont="1" applyFill="1" applyBorder="1" applyAlignment="1" applyProtection="1">
      <alignment horizontal="left" vertical="top" wrapText="1"/>
    </xf>
    <xf numFmtId="49" fontId="27" fillId="2" borderId="1" xfId="0" applyNumberFormat="1" applyFont="1" applyFill="1" applyBorder="1" applyAlignment="1" applyProtection="1">
      <alignment horizontal="center" wrapText="1"/>
    </xf>
    <xf numFmtId="0" fontId="19" fillId="2" borderId="11" xfId="0" applyFont="1" applyFill="1" applyBorder="1" applyAlignment="1" applyProtection="1"/>
    <xf numFmtId="0" fontId="28" fillId="2" borderId="32" xfId="0" applyFont="1" applyFill="1" applyBorder="1" applyAlignment="1" applyProtection="1"/>
    <xf numFmtId="0" fontId="28" fillId="2" borderId="32" xfId="0" applyFont="1" applyFill="1" applyBorder="1" applyAlignment="1" applyProtection="1">
      <alignment horizontal="left"/>
    </xf>
    <xf numFmtId="49" fontId="1" fillId="2" borderId="36" xfId="0" applyNumberFormat="1" applyFont="1" applyFill="1" applyBorder="1" applyAlignment="1" applyProtection="1">
      <alignment horizontal="left" wrapText="1"/>
    </xf>
    <xf numFmtId="49" fontId="27" fillId="2" borderId="33" xfId="0" applyNumberFormat="1" applyFont="1" applyFill="1" applyBorder="1" applyAlignment="1" applyProtection="1">
      <alignment horizontal="center" wrapText="1"/>
    </xf>
    <xf numFmtId="49" fontId="27" fillId="2" borderId="34" xfId="0" applyNumberFormat="1" applyFont="1" applyFill="1" applyBorder="1" applyAlignment="1" applyProtection="1">
      <alignment horizontal="left"/>
    </xf>
    <xf numFmtId="0" fontId="28" fillId="2" borderId="32" xfId="0" applyFont="1" applyFill="1" applyBorder="1" applyAlignment="1" applyProtection="1">
      <alignment horizontal="right"/>
    </xf>
    <xf numFmtId="4" fontId="27" fillId="2" borderId="35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165" fontId="0" fillId="2" borderId="0" xfId="0" applyNumberFormat="1" applyFill="1" applyBorder="1"/>
    <xf numFmtId="0" fontId="4" fillId="2" borderId="0" xfId="0" applyFont="1" applyFill="1" applyBorder="1" applyAlignment="1">
      <alignment vertical="center"/>
    </xf>
    <xf numFmtId="0" fontId="28" fillId="2" borderId="38" xfId="0" applyFont="1" applyFill="1" applyBorder="1" applyAlignment="1" applyProtection="1"/>
    <xf numFmtId="4" fontId="27" fillId="2" borderId="34" xfId="0" applyNumberFormat="1" applyFont="1" applyFill="1" applyBorder="1" applyAlignment="1" applyProtection="1">
      <alignment horizontal="right"/>
    </xf>
    <xf numFmtId="4" fontId="27" fillId="2" borderId="36" xfId="0" applyNumberFormat="1" applyFont="1" applyFill="1" applyBorder="1" applyAlignment="1" applyProtection="1">
      <alignment horizontal="right"/>
    </xf>
    <xf numFmtId="0" fontId="0" fillId="7" borderId="0" xfId="0" applyFill="1"/>
    <xf numFmtId="0" fontId="30" fillId="7" borderId="0" xfId="0" applyFont="1" applyFill="1"/>
    <xf numFmtId="0" fontId="40" fillId="2" borderId="0" xfId="0" applyFont="1" applyFill="1"/>
    <xf numFmtId="0" fontId="0" fillId="8" borderId="0" xfId="0" applyFill="1"/>
    <xf numFmtId="0" fontId="30" fillId="8" borderId="0" xfId="0" applyFont="1" applyFill="1"/>
    <xf numFmtId="0" fontId="0" fillId="9" borderId="0" xfId="0" applyFill="1"/>
    <xf numFmtId="49" fontId="33" fillId="2" borderId="30" xfId="0" applyNumberFormat="1" applyFont="1" applyFill="1" applyBorder="1" applyAlignment="1" applyProtection="1">
      <alignment horizontal="left" wrapText="1"/>
    </xf>
    <xf numFmtId="0" fontId="42" fillId="0" borderId="0" xfId="0" applyFont="1"/>
    <xf numFmtId="0" fontId="8" fillId="2" borderId="2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2" fillId="3" borderId="0" xfId="0" applyFont="1" applyFill="1"/>
    <xf numFmtId="0" fontId="30" fillId="10" borderId="0" xfId="0" applyFont="1" applyFill="1"/>
    <xf numFmtId="0" fontId="0" fillId="10" borderId="0" xfId="0" applyFill="1"/>
    <xf numFmtId="0" fontId="1" fillId="2" borderId="0" xfId="0" applyFont="1" applyFill="1" applyAlignment="1">
      <alignment horizontal="left" wrapText="1"/>
    </xf>
    <xf numFmtId="49" fontId="34" fillId="2" borderId="6" xfId="0" applyNumberFormat="1" applyFont="1" applyFill="1" applyBorder="1" applyAlignment="1" applyProtection="1">
      <alignment horizontal="center" wrapText="1"/>
    </xf>
    <xf numFmtId="40" fontId="4" fillId="2" borderId="1" xfId="0" applyNumberFormat="1" applyFont="1" applyFill="1" applyBorder="1" applyAlignment="1">
      <alignment vertical="center"/>
    </xf>
    <xf numFmtId="40" fontId="1" fillId="2" borderId="1" xfId="0" applyNumberFormat="1" applyFont="1" applyFill="1" applyBorder="1" applyAlignment="1">
      <alignment vertical="center"/>
    </xf>
    <xf numFmtId="40" fontId="11" fillId="2" borderId="1" xfId="0" applyNumberFormat="1" applyFont="1" applyFill="1" applyBorder="1" applyAlignment="1">
      <alignment vertical="center"/>
    </xf>
    <xf numFmtId="40" fontId="17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0" fontId="1" fillId="2" borderId="7" xfId="0" applyNumberFormat="1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vertical="center"/>
    </xf>
    <xf numFmtId="4" fontId="33" fillId="2" borderId="2" xfId="0" applyNumberFormat="1" applyFont="1" applyFill="1" applyBorder="1" applyAlignment="1">
      <alignment vertical="center"/>
    </xf>
    <xf numFmtId="40" fontId="4" fillId="2" borderId="7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 applyProtection="1">
      <alignment horizontal="left" wrapText="1"/>
    </xf>
    <xf numFmtId="49" fontId="27" fillId="3" borderId="6" xfId="0" applyNumberFormat="1" applyFont="1" applyFill="1" applyBorder="1" applyAlignment="1" applyProtection="1">
      <alignment horizontal="center" wrapText="1"/>
    </xf>
    <xf numFmtId="0" fontId="31" fillId="3" borderId="0" xfId="0" applyFont="1" applyFill="1" applyBorder="1"/>
    <xf numFmtId="0" fontId="32" fillId="3" borderId="0" xfId="0" applyFont="1" applyFill="1" applyBorder="1"/>
    <xf numFmtId="49" fontId="1" fillId="3" borderId="1" xfId="0" applyNumberFormat="1" applyFont="1" applyFill="1" applyBorder="1" applyAlignment="1" applyProtection="1">
      <alignment horizontal="left" wrapText="1"/>
    </xf>
    <xf numFmtId="49" fontId="1" fillId="3" borderId="6" xfId="0" applyNumberFormat="1" applyFont="1" applyFill="1" applyBorder="1" applyAlignment="1">
      <alignment horizontal="left" vertical="center"/>
    </xf>
    <xf numFmtId="4" fontId="43" fillId="2" borderId="1" xfId="0" applyNumberFormat="1" applyFont="1" applyFill="1" applyBorder="1" applyAlignment="1" applyProtection="1">
      <alignment horizontal="right"/>
    </xf>
    <xf numFmtId="4" fontId="43" fillId="2" borderId="2" xfId="0" applyNumberFormat="1" applyFont="1" applyFill="1" applyBorder="1" applyAlignment="1" applyProtection="1">
      <alignment horizontal="right"/>
    </xf>
    <xf numFmtId="4" fontId="43" fillId="2" borderId="31" xfId="0" applyNumberFormat="1" applyFont="1" applyFill="1" applyBorder="1" applyAlignment="1" applyProtection="1">
      <alignment horizontal="right"/>
    </xf>
    <xf numFmtId="49" fontId="34" fillId="2" borderId="2" xfId="0" applyNumberFormat="1" applyFont="1" applyFill="1" applyBorder="1" applyAlignment="1" applyProtection="1">
      <alignment horizontal="left"/>
    </xf>
    <xf numFmtId="4" fontId="34" fillId="2" borderId="1" xfId="0" applyNumberFormat="1" applyFont="1" applyFill="1" applyBorder="1" applyAlignment="1" applyProtection="1">
      <alignment horizontal="right"/>
    </xf>
    <xf numFmtId="4" fontId="34" fillId="2" borderId="31" xfId="0" applyNumberFormat="1" applyFont="1" applyFill="1" applyBorder="1" applyAlignment="1" applyProtection="1">
      <alignment horizontal="right"/>
    </xf>
    <xf numFmtId="4" fontId="34" fillId="2" borderId="2" xfId="0" applyNumberFormat="1" applyFont="1" applyFill="1" applyBorder="1" applyAlignment="1" applyProtection="1">
      <alignment horizontal="right"/>
    </xf>
    <xf numFmtId="49" fontId="4" fillId="3" borderId="30" xfId="0" applyNumberFormat="1" applyFont="1" applyFill="1" applyBorder="1" applyAlignment="1" applyProtection="1">
      <alignment horizontal="left" wrapText="1"/>
    </xf>
    <xf numFmtId="49" fontId="29" fillId="3" borderId="6" xfId="0" applyNumberFormat="1" applyFont="1" applyFill="1" applyBorder="1" applyAlignment="1" applyProtection="1">
      <alignment horizontal="center" wrapText="1"/>
    </xf>
    <xf numFmtId="49" fontId="29" fillId="3" borderId="2" xfId="0" applyNumberFormat="1" applyFont="1" applyFill="1" applyBorder="1" applyAlignment="1" applyProtection="1">
      <alignment horizontal="left"/>
    </xf>
    <xf numFmtId="4" fontId="29" fillId="3" borderId="1" xfId="0" applyNumberFormat="1" applyFont="1" applyFill="1" applyBorder="1" applyAlignment="1" applyProtection="1">
      <alignment horizontal="right"/>
    </xf>
    <xf numFmtId="49" fontId="27" fillId="3" borderId="2" xfId="0" applyNumberFormat="1" applyFont="1" applyFill="1" applyBorder="1" applyAlignment="1" applyProtection="1">
      <alignment horizontal="left"/>
    </xf>
    <xf numFmtId="4" fontId="27" fillId="3" borderId="1" xfId="0" applyNumberFormat="1" applyFont="1" applyFill="1" applyBorder="1" applyAlignment="1" applyProtection="1">
      <alignment horizontal="right"/>
    </xf>
    <xf numFmtId="4" fontId="27" fillId="3" borderId="2" xfId="0" applyNumberFormat="1" applyFont="1" applyFill="1" applyBorder="1" applyAlignment="1" applyProtection="1">
      <alignment horizontal="right"/>
    </xf>
    <xf numFmtId="4" fontId="29" fillId="3" borderId="31" xfId="0" applyNumberFormat="1" applyFont="1" applyFill="1" applyBorder="1" applyAlignment="1" applyProtection="1">
      <alignment horizontal="right"/>
    </xf>
    <xf numFmtId="4" fontId="27" fillId="3" borderId="31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7" fontId="1" fillId="2" borderId="1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49" fontId="28" fillId="2" borderId="0" xfId="0" applyNumberFormat="1" applyFont="1" applyFill="1" applyBorder="1" applyAlignment="1" applyProtection="1"/>
    <xf numFmtId="0" fontId="27" fillId="2" borderId="3" xfId="0" applyFont="1" applyFill="1" applyBorder="1" applyAlignment="1" applyProtection="1">
      <alignment horizontal="left" vertical="center" wrapText="1"/>
    </xf>
    <xf numFmtId="49" fontId="27" fillId="2" borderId="3" xfId="0" applyNumberFormat="1" applyFont="1" applyFill="1" applyBorder="1" applyAlignment="1" applyProtection="1">
      <alignment horizontal="center" vertical="center" wrapText="1"/>
    </xf>
    <xf numFmtId="49" fontId="27" fillId="2" borderId="18" xfId="0" applyNumberFormat="1" applyFont="1" applyFill="1" applyBorder="1" applyAlignment="1" applyProtection="1">
      <alignment vertical="center"/>
    </xf>
    <xf numFmtId="0" fontId="27" fillId="2" borderId="20" xfId="0" applyFont="1" applyFill="1" applyBorder="1" applyAlignment="1" applyProtection="1">
      <alignment horizontal="left" vertical="center" wrapText="1"/>
    </xf>
    <xf numFmtId="49" fontId="27" fillId="2" borderId="20" xfId="0" applyNumberFormat="1" applyFont="1" applyFill="1" applyBorder="1" applyAlignment="1" applyProtection="1">
      <alignment horizontal="center" vertical="center" wrapText="1"/>
    </xf>
    <xf numFmtId="49" fontId="27" fillId="2" borderId="21" xfId="0" applyNumberFormat="1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vertical="center"/>
    </xf>
    <xf numFmtId="0" fontId="27" fillId="2" borderId="23" xfId="0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 applyProtection="1">
      <alignment horizontal="left" vertical="center"/>
    </xf>
    <xf numFmtId="49" fontId="27" fillId="2" borderId="23" xfId="0" applyNumberFormat="1" applyFont="1" applyFill="1" applyBorder="1" applyAlignment="1" applyProtection="1">
      <alignment horizontal="center" vertical="center"/>
    </xf>
    <xf numFmtId="49" fontId="27" fillId="2" borderId="24" xfId="0" applyNumberFormat="1" applyFont="1" applyFill="1" applyBorder="1" applyAlignment="1" applyProtection="1">
      <alignment horizontal="center" vertical="center"/>
    </xf>
    <xf numFmtId="49" fontId="27" fillId="2" borderId="25" xfId="0" applyNumberFormat="1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left" wrapText="1"/>
    </xf>
    <xf numFmtId="49" fontId="29" fillId="2" borderId="9" xfId="0" applyNumberFormat="1" applyFont="1" applyFill="1" applyBorder="1" applyAlignment="1" applyProtection="1">
      <alignment horizontal="center" wrapText="1"/>
    </xf>
    <xf numFmtId="49" fontId="29" fillId="2" borderId="20" xfId="0" applyNumberFormat="1" applyFont="1" applyFill="1" applyBorder="1" applyAlignment="1" applyProtection="1">
      <alignment horizontal="left"/>
    </xf>
    <xf numFmtId="4" fontId="29" fillId="2" borderId="7" xfId="0" applyNumberFormat="1" applyFont="1" applyFill="1" applyBorder="1" applyAlignment="1" applyProtection="1">
      <alignment horizontal="right"/>
    </xf>
    <xf numFmtId="4" fontId="29" fillId="2" borderId="21" xfId="0" applyNumberFormat="1" applyFont="1" applyFill="1" applyBorder="1" applyAlignment="1" applyProtection="1">
      <alignment horizontal="right"/>
    </xf>
    <xf numFmtId="0" fontId="1" fillId="2" borderId="27" xfId="0" applyFont="1" applyFill="1" applyBorder="1" applyAlignment="1" applyProtection="1"/>
    <xf numFmtId="0" fontId="28" fillId="2" borderId="28" xfId="0" applyFont="1" applyFill="1" applyBorder="1" applyAlignment="1" applyProtection="1"/>
    <xf numFmtId="0" fontId="28" fillId="2" borderId="8" xfId="0" applyFont="1" applyFill="1" applyBorder="1" applyAlignment="1" applyProtection="1">
      <alignment horizontal="left"/>
    </xf>
    <xf numFmtId="0" fontId="28" fillId="2" borderId="4" xfId="0" applyFont="1" applyFill="1" applyBorder="1" applyAlignment="1" applyProtection="1">
      <alignment horizontal="right"/>
    </xf>
    <xf numFmtId="0" fontId="28" fillId="2" borderId="4" xfId="0" applyFont="1" applyFill="1" applyBorder="1" applyAlignment="1" applyProtection="1"/>
    <xf numFmtId="0" fontId="28" fillId="2" borderId="29" xfId="0" applyFont="1" applyFill="1" applyBorder="1" applyAlignment="1" applyProtection="1"/>
    <xf numFmtId="4" fontId="29" fillId="2" borderId="2" xfId="0" applyNumberFormat="1" applyFont="1" applyFill="1" applyBorder="1" applyAlignment="1" applyProtection="1">
      <alignment horizontal="right"/>
    </xf>
    <xf numFmtId="49" fontId="37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/>
    </xf>
    <xf numFmtId="49" fontId="4" fillId="11" borderId="30" xfId="0" applyNumberFormat="1" applyFont="1" applyFill="1" applyBorder="1" applyAlignment="1" applyProtection="1">
      <alignment horizontal="left" wrapText="1"/>
    </xf>
    <xf numFmtId="49" fontId="29" fillId="11" borderId="6" xfId="0" applyNumberFormat="1" applyFont="1" applyFill="1" applyBorder="1" applyAlignment="1" applyProtection="1">
      <alignment horizontal="center" wrapText="1"/>
    </xf>
    <xf numFmtId="49" fontId="29" fillId="11" borderId="2" xfId="0" applyNumberFormat="1" applyFont="1" applyFill="1" applyBorder="1" applyAlignment="1" applyProtection="1">
      <alignment horizontal="left"/>
    </xf>
    <xf numFmtId="4" fontId="29" fillId="11" borderId="1" xfId="0" applyNumberFormat="1" applyFont="1" applyFill="1" applyBorder="1" applyAlignment="1" applyProtection="1">
      <alignment horizontal="right"/>
    </xf>
    <xf numFmtId="4" fontId="29" fillId="11" borderId="31" xfId="0" applyNumberFormat="1" applyFont="1" applyFill="1" applyBorder="1" applyAlignment="1" applyProtection="1">
      <alignment horizontal="right"/>
    </xf>
    <xf numFmtId="0" fontId="0" fillId="11" borderId="0" xfId="0" applyFill="1"/>
    <xf numFmtId="49" fontId="1" fillId="11" borderId="30" xfId="0" applyNumberFormat="1" applyFont="1" applyFill="1" applyBorder="1" applyAlignment="1" applyProtection="1">
      <alignment horizontal="left" wrapText="1"/>
    </xf>
    <xf numFmtId="49" fontId="27" fillId="11" borderId="6" xfId="0" applyNumberFormat="1" applyFont="1" applyFill="1" applyBorder="1" applyAlignment="1" applyProtection="1">
      <alignment horizontal="center" wrapText="1"/>
    </xf>
    <xf numFmtId="49" fontId="27" fillId="11" borderId="2" xfId="0" applyNumberFormat="1" applyFont="1" applyFill="1" applyBorder="1" applyAlignment="1" applyProtection="1">
      <alignment horizontal="left"/>
    </xf>
    <xf numFmtId="4" fontId="27" fillId="11" borderId="1" xfId="0" applyNumberFormat="1" applyFont="1" applyFill="1" applyBorder="1" applyAlignment="1" applyProtection="1">
      <alignment horizontal="right"/>
    </xf>
    <xf numFmtId="4" fontId="27" fillId="11" borderId="31" xfId="0" applyNumberFormat="1" applyFont="1" applyFill="1" applyBorder="1" applyAlignment="1" applyProtection="1">
      <alignment horizontal="right"/>
    </xf>
    <xf numFmtId="4" fontId="27" fillId="11" borderId="2" xfId="0" applyNumberFormat="1" applyFont="1" applyFill="1" applyBorder="1" applyAlignment="1" applyProtection="1">
      <alignment horizontal="right"/>
    </xf>
    <xf numFmtId="0" fontId="30" fillId="11" borderId="0" xfId="0" applyFont="1" applyFill="1"/>
    <xf numFmtId="49" fontId="4" fillId="11" borderId="30" xfId="0" applyNumberFormat="1" applyFont="1" applyFill="1" applyBorder="1" applyAlignment="1" applyProtection="1">
      <alignment horizontal="left" vertical="top" wrapText="1"/>
    </xf>
    <xf numFmtId="0" fontId="0" fillId="11" borderId="0" xfId="0" applyFont="1" applyFill="1"/>
    <xf numFmtId="49" fontId="5" fillId="11" borderId="2" xfId="0" applyNumberFormat="1" applyFont="1" applyFill="1" applyBorder="1" applyAlignment="1" applyProtection="1">
      <alignment horizontal="left"/>
    </xf>
    <xf numFmtId="49" fontId="4" fillId="12" borderId="30" xfId="0" applyNumberFormat="1" applyFont="1" applyFill="1" applyBorder="1" applyAlignment="1" applyProtection="1">
      <alignment horizontal="left" wrapText="1"/>
    </xf>
    <xf numFmtId="49" fontId="29" fillId="12" borderId="6" xfId="0" applyNumberFormat="1" applyFont="1" applyFill="1" applyBorder="1" applyAlignment="1" applyProtection="1">
      <alignment horizontal="center" wrapText="1"/>
    </xf>
    <xf numFmtId="49" fontId="29" fillId="12" borderId="2" xfId="0" applyNumberFormat="1" applyFont="1" applyFill="1" applyBorder="1" applyAlignment="1" applyProtection="1">
      <alignment horizontal="left"/>
    </xf>
    <xf numFmtId="4" fontId="29" fillId="12" borderId="1" xfId="0" applyNumberFormat="1" applyFont="1" applyFill="1" applyBorder="1" applyAlignment="1" applyProtection="1">
      <alignment horizontal="right"/>
    </xf>
    <xf numFmtId="4" fontId="29" fillId="12" borderId="31" xfId="0" applyNumberFormat="1" applyFont="1" applyFill="1" applyBorder="1" applyAlignment="1" applyProtection="1">
      <alignment horizontal="right"/>
    </xf>
    <xf numFmtId="0" fontId="30" fillId="12" borderId="0" xfId="0" applyFont="1" applyFill="1"/>
    <xf numFmtId="49" fontId="1" fillId="12" borderId="30" xfId="0" applyNumberFormat="1" applyFont="1" applyFill="1" applyBorder="1" applyAlignment="1" applyProtection="1">
      <alignment horizontal="left" wrapText="1"/>
    </xf>
    <xf numFmtId="49" fontId="27" fillId="12" borderId="6" xfId="0" applyNumberFormat="1" applyFont="1" applyFill="1" applyBorder="1" applyAlignment="1" applyProtection="1">
      <alignment horizontal="center" wrapText="1"/>
    </xf>
    <xf numFmtId="49" fontId="27" fillId="12" borderId="2" xfId="0" applyNumberFormat="1" applyFont="1" applyFill="1" applyBorder="1" applyAlignment="1" applyProtection="1">
      <alignment horizontal="left"/>
    </xf>
    <xf numFmtId="4" fontId="27" fillId="12" borderId="1" xfId="0" applyNumberFormat="1" applyFont="1" applyFill="1" applyBorder="1" applyAlignment="1" applyProtection="1">
      <alignment horizontal="right"/>
    </xf>
    <xf numFmtId="4" fontId="27" fillId="12" borderId="31" xfId="0" applyNumberFormat="1" applyFont="1" applyFill="1" applyBorder="1" applyAlignment="1" applyProtection="1">
      <alignment horizontal="right"/>
    </xf>
    <xf numFmtId="0" fontId="0" fillId="12" borderId="0" xfId="0" applyFill="1"/>
    <xf numFmtId="4" fontId="27" fillId="12" borderId="2" xfId="0" applyNumberFormat="1" applyFont="1" applyFill="1" applyBorder="1" applyAlignment="1" applyProtection="1">
      <alignment horizontal="right"/>
    </xf>
    <xf numFmtId="49" fontId="1" fillId="13" borderId="30" xfId="0" applyNumberFormat="1" applyFont="1" applyFill="1" applyBorder="1" applyAlignment="1" applyProtection="1">
      <alignment horizontal="left" wrapText="1"/>
    </xf>
    <xf numFmtId="49" fontId="27" fillId="13" borderId="6" xfId="0" applyNumberFormat="1" applyFont="1" applyFill="1" applyBorder="1" applyAlignment="1" applyProtection="1">
      <alignment horizontal="center" wrapText="1"/>
    </xf>
    <xf numFmtId="49" fontId="27" fillId="13" borderId="2" xfId="0" applyNumberFormat="1" applyFont="1" applyFill="1" applyBorder="1" applyAlignment="1" applyProtection="1">
      <alignment horizontal="left"/>
    </xf>
    <xf numFmtId="4" fontId="27" fillId="13" borderId="1" xfId="0" applyNumberFormat="1" applyFont="1" applyFill="1" applyBorder="1" applyAlignment="1" applyProtection="1">
      <alignment horizontal="right"/>
    </xf>
    <xf numFmtId="4" fontId="27" fillId="13" borderId="31" xfId="0" applyNumberFormat="1" applyFont="1" applyFill="1" applyBorder="1" applyAlignment="1" applyProtection="1">
      <alignment horizontal="right"/>
    </xf>
    <xf numFmtId="4" fontId="27" fillId="13" borderId="2" xfId="0" applyNumberFormat="1" applyFont="1" applyFill="1" applyBorder="1" applyAlignment="1" applyProtection="1">
      <alignment horizontal="right"/>
    </xf>
    <xf numFmtId="49" fontId="1" fillId="13" borderId="1" xfId="0" applyNumberFormat="1" applyFont="1" applyFill="1" applyBorder="1" applyAlignment="1">
      <alignment horizontal="justify" vertical="center" wrapText="1"/>
    </xf>
    <xf numFmtId="49" fontId="11" fillId="13" borderId="6" xfId="0" applyNumberFormat="1" applyFont="1" applyFill="1" applyBorder="1" applyAlignment="1" applyProtection="1">
      <alignment horizontal="center" wrapText="1"/>
    </xf>
    <xf numFmtId="49" fontId="1" fillId="13" borderId="2" xfId="0" applyNumberFormat="1" applyFont="1" applyFill="1" applyBorder="1" applyAlignment="1" applyProtection="1">
      <alignment horizontal="left"/>
    </xf>
    <xf numFmtId="4" fontId="1" fillId="13" borderId="1" xfId="0" applyNumberFormat="1" applyFont="1" applyFill="1" applyBorder="1" applyAlignment="1" applyProtection="1">
      <alignment horizontal="right"/>
    </xf>
    <xf numFmtId="4" fontId="11" fillId="13" borderId="1" xfId="0" applyNumberFormat="1" applyFont="1" applyFill="1" applyBorder="1" applyAlignment="1" applyProtection="1">
      <alignment horizontal="right"/>
    </xf>
    <xf numFmtId="4" fontId="11" fillId="13" borderId="31" xfId="0" applyNumberFormat="1" applyFont="1" applyFill="1" applyBorder="1" applyAlignment="1" applyProtection="1">
      <alignment horizontal="right"/>
    </xf>
    <xf numFmtId="166" fontId="1" fillId="13" borderId="30" xfId="0" applyNumberFormat="1" applyFont="1" applyFill="1" applyBorder="1" applyAlignment="1" applyProtection="1">
      <alignment horizontal="left" wrapText="1"/>
    </xf>
    <xf numFmtId="49" fontId="4" fillId="13" borderId="30" xfId="0" applyNumberFormat="1" applyFont="1" applyFill="1" applyBorder="1" applyAlignment="1" applyProtection="1">
      <alignment horizontal="left" wrapText="1"/>
    </xf>
    <xf numFmtId="49" fontId="29" fillId="13" borderId="6" xfId="0" applyNumberFormat="1" applyFont="1" applyFill="1" applyBorder="1" applyAlignment="1" applyProtection="1">
      <alignment horizontal="center" wrapText="1"/>
    </xf>
    <xf numFmtId="49" fontId="29" fillId="13" borderId="2" xfId="0" applyNumberFormat="1" applyFont="1" applyFill="1" applyBorder="1" applyAlignment="1" applyProtection="1">
      <alignment horizontal="left"/>
    </xf>
    <xf numFmtId="4" fontId="29" fillId="13" borderId="1" xfId="0" applyNumberFormat="1" applyFont="1" applyFill="1" applyBorder="1" applyAlignment="1" applyProtection="1">
      <alignment horizontal="right"/>
    </xf>
    <xf numFmtId="4" fontId="29" fillId="13" borderId="31" xfId="0" applyNumberFormat="1" applyFont="1" applyFill="1" applyBorder="1" applyAlignment="1" applyProtection="1">
      <alignment horizontal="right"/>
    </xf>
    <xf numFmtId="49" fontId="1" fillId="13" borderId="1" xfId="0" applyNumberFormat="1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vertical="center" wrapText="1"/>
    </xf>
    <xf numFmtId="0" fontId="0" fillId="13" borderId="0" xfId="0" applyFill="1"/>
    <xf numFmtId="0" fontId="1" fillId="13" borderId="1" xfId="0" applyFont="1" applyFill="1" applyBorder="1" applyAlignment="1">
      <alignment horizontal="left" vertical="center" wrapText="1"/>
    </xf>
    <xf numFmtId="49" fontId="33" fillId="13" borderId="30" xfId="0" applyNumberFormat="1" applyFont="1" applyFill="1" applyBorder="1" applyAlignment="1" applyProtection="1">
      <alignment horizontal="left" wrapText="1"/>
    </xf>
    <xf numFmtId="49" fontId="4" fillId="10" borderId="30" xfId="0" applyNumberFormat="1" applyFont="1" applyFill="1" applyBorder="1" applyAlignment="1" applyProtection="1">
      <alignment horizontal="left" wrapText="1"/>
    </xf>
    <xf numFmtId="49" fontId="29" fillId="10" borderId="6" xfId="0" applyNumberFormat="1" applyFont="1" applyFill="1" applyBorder="1" applyAlignment="1" applyProtection="1">
      <alignment horizontal="center" wrapText="1"/>
    </xf>
    <xf numFmtId="49" fontId="29" fillId="10" borderId="2" xfId="0" applyNumberFormat="1" applyFont="1" applyFill="1" applyBorder="1" applyAlignment="1" applyProtection="1">
      <alignment horizontal="left"/>
    </xf>
    <xf numFmtId="4" fontId="29" fillId="10" borderId="1" xfId="0" applyNumberFormat="1" applyFont="1" applyFill="1" applyBorder="1" applyAlignment="1" applyProtection="1">
      <alignment horizontal="right"/>
    </xf>
    <xf numFmtId="4" fontId="29" fillId="10" borderId="31" xfId="0" applyNumberFormat="1" applyFont="1" applyFill="1" applyBorder="1" applyAlignment="1" applyProtection="1">
      <alignment horizontal="right"/>
    </xf>
    <xf numFmtId="49" fontId="1" fillId="10" borderId="30" xfId="0" applyNumberFormat="1" applyFont="1" applyFill="1" applyBorder="1" applyAlignment="1" applyProtection="1">
      <alignment horizontal="left" wrapText="1"/>
    </xf>
    <xf numFmtId="49" fontId="27" fillId="10" borderId="6" xfId="0" applyNumberFormat="1" applyFont="1" applyFill="1" applyBorder="1" applyAlignment="1" applyProtection="1">
      <alignment horizontal="center" wrapText="1"/>
    </xf>
    <xf numFmtId="49" fontId="27" fillId="10" borderId="2" xfId="0" applyNumberFormat="1" applyFont="1" applyFill="1" applyBorder="1" applyAlignment="1" applyProtection="1">
      <alignment horizontal="left"/>
    </xf>
    <xf numFmtId="4" fontId="27" fillId="10" borderId="1" xfId="0" applyNumberFormat="1" applyFont="1" applyFill="1" applyBorder="1" applyAlignment="1" applyProtection="1">
      <alignment horizontal="right"/>
    </xf>
    <xf numFmtId="4" fontId="27" fillId="10" borderId="31" xfId="0" applyNumberFormat="1" applyFont="1" applyFill="1" applyBorder="1" applyAlignment="1" applyProtection="1">
      <alignment horizontal="right"/>
    </xf>
    <xf numFmtId="4" fontId="27" fillId="10" borderId="2" xfId="0" applyNumberFormat="1" applyFont="1" applyFill="1" applyBorder="1" applyAlignment="1" applyProtection="1">
      <alignment horizontal="right"/>
    </xf>
    <xf numFmtId="49" fontId="5" fillId="10" borderId="2" xfId="0" applyNumberFormat="1" applyFont="1" applyFill="1" applyBorder="1" applyAlignment="1" applyProtection="1">
      <alignment horizontal="left"/>
    </xf>
    <xf numFmtId="0" fontId="4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49" fontId="4" fillId="10" borderId="30" xfId="0" applyNumberFormat="1" applyFont="1" applyFill="1" applyBorder="1" applyAlignment="1" applyProtection="1">
      <alignment horizontal="left" vertical="top" wrapText="1"/>
    </xf>
    <xf numFmtId="0" fontId="1" fillId="10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0" fontId="1" fillId="3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49" fontId="35" fillId="13" borderId="30" xfId="0" applyNumberFormat="1" applyFont="1" applyFill="1" applyBorder="1" applyAlignment="1" applyProtection="1">
      <alignment horizontal="left" wrapText="1"/>
    </xf>
    <xf numFmtId="0" fontId="1" fillId="2" borderId="37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indent="1"/>
    </xf>
    <xf numFmtId="4" fontId="1" fillId="2" borderId="1" xfId="0" applyNumberFormat="1" applyFont="1" applyFill="1" applyBorder="1" applyAlignment="1">
      <alignment horizontal="right" vertical="center" indent="1"/>
    </xf>
    <xf numFmtId="49" fontId="1" fillId="6" borderId="1" xfId="0" applyNumberFormat="1" applyFont="1" applyFill="1" applyBorder="1" applyAlignment="1" applyProtection="1">
      <alignment horizontal="left" wrapText="1"/>
    </xf>
    <xf numFmtId="0" fontId="45" fillId="0" borderId="40" xfId="3" applyNumberFormat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top" wrapText="1"/>
    </xf>
    <xf numFmtId="49" fontId="1" fillId="7" borderId="1" xfId="0" applyNumberFormat="1" applyFont="1" applyFill="1" applyBorder="1" applyAlignment="1">
      <alignment horizontal="left" vertical="center" wrapText="1"/>
    </xf>
    <xf numFmtId="49" fontId="29" fillId="7" borderId="6" xfId="0" applyNumberFormat="1" applyFont="1" applyFill="1" applyBorder="1" applyAlignment="1" applyProtection="1">
      <alignment horizontal="center" wrapText="1"/>
    </xf>
    <xf numFmtId="49" fontId="29" fillId="7" borderId="2" xfId="0" applyNumberFormat="1" applyFont="1" applyFill="1" applyBorder="1" applyAlignment="1" applyProtection="1">
      <alignment horizontal="left"/>
    </xf>
    <xf numFmtId="49" fontId="27" fillId="7" borderId="6" xfId="0" applyNumberFormat="1" applyFont="1" applyFill="1" applyBorder="1" applyAlignment="1" applyProtection="1">
      <alignment horizontal="center" wrapText="1"/>
    </xf>
    <xf numFmtId="49" fontId="27" fillId="7" borderId="2" xfId="0" applyNumberFormat="1" applyFont="1" applyFill="1" applyBorder="1" applyAlignment="1" applyProtection="1">
      <alignment horizontal="left"/>
    </xf>
    <xf numFmtId="0" fontId="41" fillId="7" borderId="1" xfId="0" applyFont="1" applyFill="1" applyBorder="1" applyAlignment="1">
      <alignment vertical="center" wrapText="1"/>
    </xf>
    <xf numFmtId="4" fontId="29" fillId="7" borderId="1" xfId="0" applyNumberFormat="1" applyFont="1" applyFill="1" applyBorder="1" applyAlignment="1" applyProtection="1">
      <alignment horizontal="right"/>
    </xf>
    <xf numFmtId="4" fontId="29" fillId="7" borderId="31" xfId="0" applyNumberFormat="1" applyFont="1" applyFill="1" applyBorder="1" applyAlignment="1" applyProtection="1">
      <alignment horizontal="right"/>
    </xf>
    <xf numFmtId="4" fontId="27" fillId="7" borderId="1" xfId="0" applyNumberFormat="1" applyFont="1" applyFill="1" applyBorder="1" applyAlignment="1" applyProtection="1">
      <alignment horizontal="right"/>
    </xf>
    <xf numFmtId="4" fontId="27" fillId="7" borderId="31" xfId="0" applyNumberFormat="1" applyFont="1" applyFill="1" applyBorder="1" applyAlignment="1" applyProtection="1">
      <alignment horizontal="right"/>
    </xf>
    <xf numFmtId="49" fontId="1" fillId="7" borderId="30" xfId="0" applyNumberFormat="1" applyFont="1" applyFill="1" applyBorder="1" applyAlignment="1" applyProtection="1">
      <alignment horizontal="left" wrapText="1"/>
    </xf>
    <xf numFmtId="49" fontId="5" fillId="7" borderId="2" xfId="0" applyNumberFormat="1" applyFont="1" applyFill="1" applyBorder="1" applyAlignment="1" applyProtection="1">
      <alignment horizontal="left"/>
    </xf>
    <xf numFmtId="4" fontId="27" fillId="7" borderId="2" xfId="0" applyNumberFormat="1" applyFont="1" applyFill="1" applyBorder="1" applyAlignment="1" applyProtection="1">
      <alignment horizontal="right"/>
    </xf>
    <xf numFmtId="49" fontId="4" fillId="7" borderId="30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/>
    </xf>
    <xf numFmtId="4" fontId="24" fillId="2" borderId="1" xfId="0" applyNumberFormat="1" applyFont="1" applyFill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33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 applyProtection="1">
      <alignment horizontal="left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 applyProtection="1">
      <alignment horizontal="left" wrapText="1"/>
    </xf>
    <xf numFmtId="167" fontId="17" fillId="3" borderId="2" xfId="0" applyNumberFormat="1" applyFont="1" applyFill="1" applyBorder="1" applyAlignment="1">
      <alignment horizontal="left" vertical="center"/>
    </xf>
    <xf numFmtId="40" fontId="4" fillId="3" borderId="7" xfId="0" applyNumberFormat="1" applyFont="1" applyFill="1" applyBorder="1" applyAlignment="1">
      <alignment horizontal="right" vertical="center"/>
    </xf>
    <xf numFmtId="49" fontId="29" fillId="14" borderId="6" xfId="0" applyNumberFormat="1" applyFont="1" applyFill="1" applyBorder="1" applyAlignment="1" applyProtection="1">
      <alignment horizontal="center" wrapText="1"/>
    </xf>
    <xf numFmtId="49" fontId="29" fillId="14" borderId="2" xfId="0" applyNumberFormat="1" applyFont="1" applyFill="1" applyBorder="1" applyAlignment="1" applyProtection="1">
      <alignment horizontal="left"/>
    </xf>
    <xf numFmtId="4" fontId="29" fillId="14" borderId="1" xfId="0" applyNumberFormat="1" applyFont="1" applyFill="1" applyBorder="1" applyAlignment="1" applyProtection="1">
      <alignment horizontal="right"/>
    </xf>
    <xf numFmtId="4" fontId="29" fillId="14" borderId="31" xfId="0" applyNumberFormat="1" applyFont="1" applyFill="1" applyBorder="1" applyAlignment="1" applyProtection="1">
      <alignment horizontal="right"/>
    </xf>
    <xf numFmtId="0" fontId="0" fillId="14" borderId="0" xfId="0" applyFill="1"/>
    <xf numFmtId="49" fontId="27" fillId="14" borderId="6" xfId="0" applyNumberFormat="1" applyFont="1" applyFill="1" applyBorder="1" applyAlignment="1" applyProtection="1">
      <alignment horizontal="center" wrapText="1"/>
    </xf>
    <xf numFmtId="49" fontId="27" fillId="14" borderId="2" xfId="0" applyNumberFormat="1" applyFont="1" applyFill="1" applyBorder="1" applyAlignment="1" applyProtection="1">
      <alignment horizontal="left"/>
    </xf>
    <xf numFmtId="4" fontId="27" fillId="14" borderId="1" xfId="0" applyNumberFormat="1" applyFont="1" applyFill="1" applyBorder="1" applyAlignment="1" applyProtection="1">
      <alignment horizontal="right"/>
    </xf>
    <xf numFmtId="4" fontId="27" fillId="14" borderId="31" xfId="0" applyNumberFormat="1" applyFont="1" applyFill="1" applyBorder="1" applyAlignment="1" applyProtection="1">
      <alignment horizontal="right"/>
    </xf>
    <xf numFmtId="49" fontId="1" fillId="14" borderId="30" xfId="0" applyNumberFormat="1" applyFont="1" applyFill="1" applyBorder="1" applyAlignment="1" applyProtection="1">
      <alignment horizontal="left" wrapText="1"/>
    </xf>
    <xf numFmtId="4" fontId="27" fillId="14" borderId="2" xfId="0" applyNumberFormat="1" applyFont="1" applyFill="1" applyBorder="1" applyAlignment="1" applyProtection="1">
      <alignment horizontal="right"/>
    </xf>
    <xf numFmtId="49" fontId="4" fillId="14" borderId="30" xfId="0" applyNumberFormat="1" applyFont="1" applyFill="1" applyBorder="1" applyAlignment="1" applyProtection="1">
      <alignment horizontal="left" wrapText="1"/>
    </xf>
    <xf numFmtId="49" fontId="4" fillId="3" borderId="1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right" vertical="center"/>
    </xf>
    <xf numFmtId="0" fontId="16" fillId="3" borderId="0" xfId="0" applyFont="1" applyFill="1" applyBorder="1"/>
    <xf numFmtId="0" fontId="16" fillId="3" borderId="0" xfId="0" applyFont="1" applyFill="1"/>
    <xf numFmtId="165" fontId="4" fillId="3" borderId="1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right" vertical="center"/>
    </xf>
    <xf numFmtId="40" fontId="21" fillId="3" borderId="1" xfId="0" applyNumberFormat="1" applyFont="1" applyFill="1" applyBorder="1" applyAlignment="1">
      <alignment vertical="center"/>
    </xf>
    <xf numFmtId="0" fontId="22" fillId="3" borderId="0" xfId="0" applyFont="1" applyFill="1" applyBorder="1"/>
    <xf numFmtId="0" fontId="23" fillId="3" borderId="0" xfId="0" applyFont="1" applyFill="1" applyBorder="1"/>
    <xf numFmtId="0" fontId="23" fillId="3" borderId="0" xfId="0" applyFont="1" applyFill="1"/>
    <xf numFmtId="49" fontId="4" fillId="3" borderId="4" xfId="0" applyNumberFormat="1" applyFont="1" applyFill="1" applyBorder="1" applyAlignment="1" applyProtection="1">
      <alignment horizontal="left" wrapText="1"/>
    </xf>
    <xf numFmtId="49" fontId="17" fillId="3" borderId="39" xfId="0" applyNumberFormat="1" applyFont="1" applyFill="1" applyBorder="1" applyAlignment="1">
      <alignment horizontal="left" vertical="center"/>
    </xf>
    <xf numFmtId="167" fontId="17" fillId="3" borderId="8" xfId="0" applyNumberFormat="1" applyFont="1" applyFill="1" applyBorder="1" applyAlignment="1">
      <alignment horizontal="left" vertical="center"/>
    </xf>
    <xf numFmtId="40" fontId="17" fillId="3" borderId="4" xfId="0" applyNumberFormat="1" applyFont="1" applyFill="1" applyBorder="1" applyAlignment="1">
      <alignment vertical="center"/>
    </xf>
    <xf numFmtId="165" fontId="17" fillId="3" borderId="4" xfId="0" applyNumberFormat="1" applyFont="1" applyFill="1" applyBorder="1" applyAlignment="1">
      <alignment horizontal="right" vertical="center"/>
    </xf>
    <xf numFmtId="167" fontId="1" fillId="3" borderId="1" xfId="0" applyNumberFormat="1" applyFont="1" applyFill="1" applyBorder="1" applyAlignment="1">
      <alignment horizontal="left" vertical="center"/>
    </xf>
    <xf numFmtId="165" fontId="17" fillId="2" borderId="1" xfId="0" applyNumberFormat="1" applyFont="1" applyFill="1" applyBorder="1" applyAlignment="1">
      <alignment horizontal="right" vertical="center"/>
    </xf>
    <xf numFmtId="40" fontId="21" fillId="2" borderId="1" xfId="0" applyNumberFormat="1" applyFont="1" applyFill="1" applyBorder="1" applyAlignment="1">
      <alignment vertical="center"/>
    </xf>
    <xf numFmtId="49" fontId="4" fillId="15" borderId="30" xfId="0" applyNumberFormat="1" applyFont="1" applyFill="1" applyBorder="1" applyAlignment="1" applyProtection="1">
      <alignment horizontal="left" wrapText="1"/>
    </xf>
    <xf numFmtId="49" fontId="29" fillId="15" borderId="6" xfId="0" applyNumberFormat="1" applyFont="1" applyFill="1" applyBorder="1" applyAlignment="1" applyProtection="1">
      <alignment horizontal="center" wrapText="1"/>
    </xf>
    <xf numFmtId="49" fontId="29" fillId="15" borderId="2" xfId="0" applyNumberFormat="1" applyFont="1" applyFill="1" applyBorder="1" applyAlignment="1" applyProtection="1">
      <alignment horizontal="left"/>
    </xf>
    <xf numFmtId="4" fontId="29" fillId="15" borderId="1" xfId="0" applyNumberFormat="1" applyFont="1" applyFill="1" applyBorder="1" applyAlignment="1" applyProtection="1">
      <alignment horizontal="right"/>
    </xf>
    <xf numFmtId="4" fontId="29" fillId="15" borderId="31" xfId="0" applyNumberFormat="1" applyFont="1" applyFill="1" applyBorder="1" applyAlignment="1" applyProtection="1">
      <alignment horizontal="right"/>
    </xf>
    <xf numFmtId="0" fontId="0" fillId="15" borderId="0" xfId="0" applyFill="1"/>
    <xf numFmtId="49" fontId="1" fillId="15" borderId="30" xfId="0" applyNumberFormat="1" applyFont="1" applyFill="1" applyBorder="1" applyAlignment="1" applyProtection="1">
      <alignment horizontal="left" wrapText="1"/>
    </xf>
    <xf numFmtId="49" fontId="27" fillId="15" borderId="6" xfId="0" applyNumberFormat="1" applyFont="1" applyFill="1" applyBorder="1" applyAlignment="1" applyProtection="1">
      <alignment horizontal="center" wrapText="1"/>
    </xf>
    <xf numFmtId="49" fontId="27" fillId="15" borderId="2" xfId="0" applyNumberFormat="1" applyFont="1" applyFill="1" applyBorder="1" applyAlignment="1" applyProtection="1">
      <alignment horizontal="left"/>
    </xf>
    <xf numFmtId="4" fontId="27" fillId="15" borderId="1" xfId="0" applyNumberFormat="1" applyFont="1" applyFill="1" applyBorder="1" applyAlignment="1" applyProtection="1">
      <alignment horizontal="right"/>
    </xf>
    <xf numFmtId="4" fontId="27" fillId="15" borderId="31" xfId="0" applyNumberFormat="1" applyFont="1" applyFill="1" applyBorder="1" applyAlignment="1" applyProtection="1">
      <alignment horizontal="right"/>
    </xf>
    <xf numFmtId="4" fontId="27" fillId="15" borderId="2" xfId="0" applyNumberFormat="1" applyFont="1" applyFill="1" applyBorder="1" applyAlignment="1" applyProtection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166" fontId="1" fillId="3" borderId="30" xfId="0" applyNumberFormat="1" applyFont="1" applyFill="1" applyBorder="1" applyAlignment="1" applyProtection="1">
      <alignment horizontal="left" wrapText="1"/>
    </xf>
    <xf numFmtId="49" fontId="35" fillId="3" borderId="30" xfId="0" applyNumberFormat="1" applyFont="1" applyFill="1" applyBorder="1" applyAlignment="1" applyProtection="1">
      <alignment horizontal="left" wrapText="1"/>
    </xf>
    <xf numFmtId="49" fontId="38" fillId="3" borderId="6" xfId="0" applyNumberFormat="1" applyFont="1" applyFill="1" applyBorder="1" applyAlignment="1" applyProtection="1">
      <alignment horizontal="center" wrapText="1"/>
    </xf>
    <xf numFmtId="49" fontId="38" fillId="3" borderId="2" xfId="0" applyNumberFormat="1" applyFont="1" applyFill="1" applyBorder="1" applyAlignment="1" applyProtection="1">
      <alignment horizontal="left"/>
    </xf>
    <xf numFmtId="4" fontId="38" fillId="3" borderId="1" xfId="0" applyNumberFormat="1" applyFont="1" applyFill="1" applyBorder="1" applyAlignment="1" applyProtection="1">
      <alignment horizontal="right"/>
    </xf>
    <xf numFmtId="4" fontId="38" fillId="3" borderId="31" xfId="0" applyNumberFormat="1" applyFont="1" applyFill="1" applyBorder="1" applyAlignment="1" applyProtection="1">
      <alignment horizontal="right"/>
    </xf>
    <xf numFmtId="49" fontId="33" fillId="3" borderId="30" xfId="0" applyNumberFormat="1" applyFont="1" applyFill="1" applyBorder="1" applyAlignment="1" applyProtection="1">
      <alignment horizontal="left" wrapText="1"/>
    </xf>
    <xf numFmtId="49" fontId="34" fillId="3" borderId="6" xfId="0" applyNumberFormat="1" applyFont="1" applyFill="1" applyBorder="1" applyAlignment="1" applyProtection="1">
      <alignment horizontal="center" wrapText="1"/>
    </xf>
    <xf numFmtId="49" fontId="34" fillId="3" borderId="2" xfId="0" applyNumberFormat="1" applyFont="1" applyFill="1" applyBorder="1" applyAlignment="1" applyProtection="1">
      <alignment horizontal="left"/>
    </xf>
    <xf numFmtId="4" fontId="34" fillId="3" borderId="1" xfId="0" applyNumberFormat="1" applyFont="1" applyFill="1" applyBorder="1" applyAlignment="1" applyProtection="1">
      <alignment horizontal="right"/>
    </xf>
    <xf numFmtId="4" fontId="34" fillId="3" borderId="31" xfId="0" applyNumberFormat="1" applyFont="1" applyFill="1" applyBorder="1" applyAlignment="1" applyProtection="1">
      <alignment horizontal="right"/>
    </xf>
    <xf numFmtId="4" fontId="34" fillId="3" borderId="2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49" fontId="4" fillId="3" borderId="3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49" fontId="1" fillId="16" borderId="30" xfId="0" applyNumberFormat="1" applyFont="1" applyFill="1" applyBorder="1" applyAlignment="1" applyProtection="1">
      <alignment horizontal="left" wrapText="1"/>
    </xf>
    <xf numFmtId="49" fontId="1" fillId="3" borderId="30" xfId="0" applyNumberFormat="1" applyFont="1" applyFill="1" applyBorder="1" applyAlignment="1" applyProtection="1">
      <alignment horizontal="left" vertical="top" wrapText="1"/>
    </xf>
    <xf numFmtId="49" fontId="1" fillId="0" borderId="30" xfId="0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49" fontId="29" fillId="4" borderId="6" xfId="0" applyNumberFormat="1" applyFont="1" applyFill="1" applyBorder="1" applyAlignment="1" applyProtection="1">
      <alignment horizontal="center" wrapText="1"/>
    </xf>
    <xf numFmtId="49" fontId="29" fillId="4" borderId="2" xfId="0" applyNumberFormat="1" applyFont="1" applyFill="1" applyBorder="1" applyAlignment="1" applyProtection="1">
      <alignment horizontal="left"/>
    </xf>
    <xf numFmtId="4" fontId="29" fillId="4" borderId="1" xfId="0" applyNumberFormat="1" applyFont="1" applyFill="1" applyBorder="1" applyAlignment="1" applyProtection="1">
      <alignment horizontal="right"/>
    </xf>
    <xf numFmtId="4" fontId="29" fillId="4" borderId="31" xfId="0" applyNumberFormat="1" applyFont="1" applyFill="1" applyBorder="1" applyAlignment="1" applyProtection="1">
      <alignment horizontal="right"/>
    </xf>
    <xf numFmtId="49" fontId="1" fillId="4" borderId="30" xfId="0" applyNumberFormat="1" applyFont="1" applyFill="1" applyBorder="1" applyAlignment="1" applyProtection="1">
      <alignment horizontal="left" wrapText="1"/>
    </xf>
    <xf numFmtId="49" fontId="27" fillId="4" borderId="6" xfId="0" applyNumberFormat="1" applyFont="1" applyFill="1" applyBorder="1" applyAlignment="1" applyProtection="1">
      <alignment horizontal="center" wrapText="1"/>
    </xf>
    <xf numFmtId="49" fontId="27" fillId="4" borderId="2" xfId="0" applyNumberFormat="1" applyFont="1" applyFill="1" applyBorder="1" applyAlignment="1" applyProtection="1">
      <alignment horizontal="left"/>
    </xf>
    <xf numFmtId="4" fontId="27" fillId="4" borderId="1" xfId="0" applyNumberFormat="1" applyFont="1" applyFill="1" applyBorder="1" applyAlignment="1" applyProtection="1">
      <alignment horizontal="right"/>
    </xf>
    <xf numFmtId="4" fontId="27" fillId="4" borderId="31" xfId="0" applyNumberFormat="1" applyFont="1" applyFill="1" applyBorder="1" applyAlignment="1" applyProtection="1">
      <alignment horizontal="right"/>
    </xf>
    <xf numFmtId="0" fontId="0" fillId="4" borderId="0" xfId="0" applyFill="1"/>
    <xf numFmtId="4" fontId="27" fillId="4" borderId="2" xfId="0" applyNumberFormat="1" applyFont="1" applyFill="1" applyBorder="1" applyAlignment="1" applyProtection="1">
      <alignment horizontal="right"/>
    </xf>
    <xf numFmtId="0" fontId="30" fillId="15" borderId="0" xfId="0" applyFont="1" applyFill="1"/>
    <xf numFmtId="4" fontId="5" fillId="2" borderId="1" xfId="0" applyNumberFormat="1" applyFont="1" applyFill="1" applyBorder="1" applyAlignment="1" applyProtection="1">
      <alignment horizontal="right"/>
    </xf>
    <xf numFmtId="4" fontId="5" fillId="2" borderId="31" xfId="0" applyNumberFormat="1" applyFont="1" applyFill="1" applyBorder="1" applyAlignment="1" applyProtection="1">
      <alignment horizontal="right"/>
    </xf>
    <xf numFmtId="49" fontId="5" fillId="2" borderId="6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5" fillId="2" borderId="40" xfId="3" applyNumberFormat="1" applyFill="1" applyAlignment="1" applyProtection="1">
      <alignment horizontal="left" wrapText="1"/>
    </xf>
    <xf numFmtId="49" fontId="27" fillId="2" borderId="26" xfId="6" applyNumberFormat="1" applyFont="1" applyFill="1" applyBorder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167" fontId="4" fillId="2" borderId="2" xfId="0" applyNumberFormat="1" applyFont="1" applyFill="1" applyBorder="1" applyAlignment="1">
      <alignment horizontal="left" vertical="top"/>
    </xf>
    <xf numFmtId="40" fontId="4" fillId="2" borderId="1" xfId="0" applyNumberFormat="1" applyFont="1" applyFill="1" applyBorder="1" applyAlignment="1">
      <alignment horizontal="right" vertical="top"/>
    </xf>
    <xf numFmtId="4" fontId="17" fillId="2" borderId="1" xfId="0" applyNumberFormat="1" applyFont="1" applyFill="1" applyBorder="1" applyAlignment="1">
      <alignment horizontal="right" vertical="top"/>
    </xf>
    <xf numFmtId="49" fontId="45" fillId="2" borderId="42" xfId="5" applyFill="1" applyAlignment="1" applyProtection="1">
      <alignment horizontal="left"/>
    </xf>
    <xf numFmtId="167" fontId="1" fillId="2" borderId="2" xfId="0" applyNumberFormat="1" applyFont="1" applyFill="1" applyBorder="1" applyAlignment="1">
      <alignment horizontal="left"/>
    </xf>
    <xf numFmtId="40" fontId="1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left"/>
    </xf>
    <xf numFmtId="166" fontId="27" fillId="2" borderId="26" xfId="2" applyNumberFormat="1" applyFont="1" applyFill="1" applyBorder="1" applyAlignment="1" applyProtection="1">
      <alignment horizontal="left" wrapText="1"/>
    </xf>
    <xf numFmtId="49" fontId="27" fillId="2" borderId="26" xfId="2" applyNumberFormat="1" applyFont="1" applyFill="1" applyBorder="1" applyAlignment="1" applyProtection="1">
      <alignment horizontal="left" wrapText="1"/>
    </xf>
    <xf numFmtId="0" fontId="46" fillId="2" borderId="40" xfId="3" applyNumberFormat="1" applyFont="1" applyFill="1" applyAlignment="1" applyProtection="1">
      <alignment horizontal="left" wrapText="1"/>
    </xf>
    <xf numFmtId="49" fontId="27" fillId="2" borderId="15" xfId="0" applyNumberFormat="1" applyFont="1" applyFill="1" applyBorder="1" applyAlignment="1" applyProtection="1">
      <alignment horizontal="center" vertical="center" wrapText="1"/>
    </xf>
    <xf numFmtId="49" fontId="27" fillId="2" borderId="1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7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49" fontId="27" fillId="2" borderId="13" xfId="0" applyNumberFormat="1" applyFont="1" applyFill="1" applyBorder="1" applyAlignment="1" applyProtection="1">
      <alignment horizontal="center" vertical="center" wrapText="1"/>
    </xf>
    <xf numFmtId="49" fontId="27" fillId="2" borderId="17" xfId="0" applyNumberFormat="1" applyFont="1" applyFill="1" applyBorder="1" applyAlignment="1" applyProtection="1">
      <alignment horizontal="center" vertical="center" wrapText="1"/>
    </xf>
    <xf numFmtId="49" fontId="27" fillId="2" borderId="7" xfId="0" applyNumberFormat="1" applyFont="1" applyFill="1" applyBorder="1" applyAlignment="1" applyProtection="1">
      <alignment horizontal="center" vertical="center" wrapText="1"/>
    </xf>
    <xf numFmtId="49" fontId="27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10" xfId="0" applyFont="1" applyFill="1" applyBorder="1" applyAlignment="1">
      <alignment wrapText="1"/>
    </xf>
    <xf numFmtId="49" fontId="27" fillId="2" borderId="13" xfId="0" applyNumberFormat="1" applyFont="1" applyFill="1" applyBorder="1" applyAlignment="1" applyProtection="1">
      <alignment horizontal="center" vertical="center"/>
    </xf>
    <xf numFmtId="49" fontId="27" fillId="2" borderId="17" xfId="0" applyNumberFormat="1" applyFont="1" applyFill="1" applyBorder="1" applyAlignment="1" applyProtection="1">
      <alignment horizontal="center" vertical="center"/>
    </xf>
  </cellXfs>
  <cellStyles count="7">
    <cellStyle name="xl30" xfId="3"/>
    <cellStyle name="xl37" xfId="4"/>
    <cellStyle name="xl42" xfId="5"/>
    <cellStyle name="Обычный" xfId="0" builtinId="0"/>
    <cellStyle name="Обычный 2" xfId="1"/>
    <cellStyle name="Обычный 3" xfId="2"/>
    <cellStyle name="Обычный 4" xfId="6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1141"/>
  <sheetViews>
    <sheetView tabSelected="1" view="pageBreakPreview" topLeftCell="A1130" zoomScale="90" zoomScaleNormal="118" zoomScaleSheetLayoutView="90" workbookViewId="0">
      <selection activeCell="D1156" sqref="D1156"/>
    </sheetView>
  </sheetViews>
  <sheetFormatPr defaultRowHeight="15" x14ac:dyDescent="0.25"/>
  <cols>
    <col min="1" max="1" width="42.140625" style="124" customWidth="1"/>
    <col min="2" max="2" width="3.5703125" style="7" customWidth="1"/>
    <col min="3" max="3" width="23" style="24" customWidth="1"/>
    <col min="4" max="4" width="15.28515625" style="17" customWidth="1"/>
    <col min="5" max="5" width="14.28515625" style="17" customWidth="1"/>
    <col min="6" max="6" width="14.5703125" style="71" customWidth="1"/>
    <col min="7" max="20" width="9.140625" style="3"/>
    <col min="21" max="30" width="9.140625" style="1"/>
    <col min="31" max="37" width="9.140625" style="2"/>
  </cols>
  <sheetData>
    <row r="1" spans="1:37" s="7" customFormat="1" x14ac:dyDescent="0.25">
      <c r="A1" s="11"/>
      <c r="B1" s="23"/>
      <c r="C1" s="24"/>
      <c r="D1" s="25"/>
      <c r="E1" s="25"/>
      <c r="F1" s="6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6"/>
      <c r="AG1" s="6"/>
      <c r="AH1" s="6"/>
      <c r="AI1" s="6"/>
      <c r="AJ1" s="6"/>
      <c r="AK1" s="6"/>
    </row>
    <row r="2" spans="1:37" s="7" customFormat="1" x14ac:dyDescent="0.25">
      <c r="A2" s="11"/>
      <c r="B2" s="462" t="s">
        <v>57</v>
      </c>
      <c r="C2" s="462"/>
      <c r="D2" s="462"/>
      <c r="E2" s="25"/>
      <c r="F2" s="228" t="s">
        <v>58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  <c r="AI2" s="6"/>
      <c r="AJ2" s="6"/>
      <c r="AK2" s="6"/>
    </row>
    <row r="3" spans="1:37" s="7" customFormat="1" x14ac:dyDescent="0.25">
      <c r="A3" s="11"/>
      <c r="B3" s="23"/>
      <c r="C3" s="24"/>
      <c r="D3" s="25"/>
      <c r="E3" s="26"/>
      <c r="F3" s="65" t="s">
        <v>59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6"/>
      <c r="AH3" s="6"/>
      <c r="AI3" s="6"/>
      <c r="AJ3" s="6"/>
      <c r="AK3" s="6"/>
    </row>
    <row r="4" spans="1:37" s="7" customFormat="1" x14ac:dyDescent="0.25">
      <c r="A4" s="11"/>
      <c r="B4" s="463" t="s">
        <v>1548</v>
      </c>
      <c r="C4" s="463"/>
      <c r="D4" s="463"/>
      <c r="E4" s="27" t="s">
        <v>60</v>
      </c>
      <c r="F4" s="65" t="s">
        <v>1549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I4" s="6"/>
      <c r="AJ4" s="6"/>
      <c r="AK4" s="6"/>
    </row>
    <row r="5" spans="1:37" s="7" customFormat="1" ht="15" customHeight="1" x14ac:dyDescent="0.25">
      <c r="A5" s="444" t="s">
        <v>61</v>
      </c>
      <c r="B5" s="445" t="s">
        <v>62</v>
      </c>
      <c r="C5" s="445"/>
      <c r="D5" s="445"/>
      <c r="E5" s="27" t="s">
        <v>63</v>
      </c>
      <c r="F5" s="65" t="s">
        <v>64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  <c r="AJ5" s="6"/>
      <c r="AK5" s="6"/>
    </row>
    <row r="6" spans="1:37" s="7" customFormat="1" ht="22.5" customHeight="1" x14ac:dyDescent="0.25">
      <c r="A6" s="444"/>
      <c r="B6" s="446"/>
      <c r="C6" s="446"/>
      <c r="D6" s="446"/>
      <c r="E6" s="27" t="s">
        <v>65</v>
      </c>
      <c r="F6" s="65" t="s">
        <v>159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6"/>
      <c r="AH6" s="6"/>
      <c r="AI6" s="6"/>
      <c r="AJ6" s="6"/>
      <c r="AK6" s="6"/>
    </row>
    <row r="7" spans="1:37" s="7" customFormat="1" ht="37.5" customHeight="1" x14ac:dyDescent="0.25">
      <c r="A7" s="162" t="s">
        <v>66</v>
      </c>
      <c r="B7" s="464" t="s">
        <v>67</v>
      </c>
      <c r="C7" s="464"/>
      <c r="D7" s="464"/>
      <c r="E7" s="27" t="s">
        <v>68</v>
      </c>
      <c r="F7" s="82">
        <v>41615158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6"/>
      <c r="AH7" s="6"/>
      <c r="AI7" s="6"/>
      <c r="AJ7" s="6"/>
      <c r="AK7" s="6"/>
    </row>
    <row r="8" spans="1:37" s="7" customFormat="1" ht="15" customHeight="1" x14ac:dyDescent="0.25">
      <c r="A8" s="11" t="s">
        <v>69</v>
      </c>
      <c r="B8" s="447" t="s">
        <v>52</v>
      </c>
      <c r="C8" s="447"/>
      <c r="D8" s="447"/>
      <c r="E8" s="25"/>
      <c r="F8" s="65" t="s">
        <v>1538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  <c r="AI8" s="6"/>
      <c r="AJ8" s="6"/>
      <c r="AK8" s="6"/>
    </row>
    <row r="9" spans="1:37" s="7" customFormat="1" ht="15" customHeight="1" x14ac:dyDescent="0.25">
      <c r="A9" s="11" t="s">
        <v>70</v>
      </c>
      <c r="B9" s="447" t="s">
        <v>71</v>
      </c>
      <c r="C9" s="447"/>
      <c r="D9" s="447"/>
      <c r="E9" s="26"/>
      <c r="F9" s="65" t="s">
        <v>72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6"/>
      <c r="AJ9" s="6"/>
      <c r="AK9" s="6"/>
    </row>
    <row r="10" spans="1:37" s="7" customFormat="1" x14ac:dyDescent="0.25">
      <c r="A10" s="11"/>
      <c r="B10" s="23"/>
      <c r="C10" s="24"/>
      <c r="D10" s="25"/>
      <c r="E10" s="25"/>
      <c r="F10" s="6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6"/>
      <c r="AH10" s="6"/>
      <c r="AI10" s="6"/>
      <c r="AJ10" s="6"/>
      <c r="AK10" s="6"/>
    </row>
    <row r="11" spans="1:37" s="7" customFormat="1" x14ac:dyDescent="0.25">
      <c r="A11" s="448" t="s">
        <v>73</v>
      </c>
      <c r="B11" s="448"/>
      <c r="C11" s="448"/>
      <c r="D11" s="448"/>
      <c r="E11" s="448"/>
      <c r="F11" s="44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  <c r="AF11" s="6"/>
      <c r="AG11" s="6"/>
      <c r="AH11" s="6"/>
      <c r="AI11" s="6"/>
      <c r="AJ11" s="6"/>
      <c r="AK11" s="6"/>
    </row>
    <row r="12" spans="1:37" s="7" customFormat="1" x14ac:dyDescent="0.25">
      <c r="A12" s="11"/>
      <c r="B12" s="23"/>
      <c r="C12" s="24"/>
      <c r="D12" s="25"/>
      <c r="E12" s="25"/>
      <c r="F12" s="6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6"/>
      <c r="AG12" s="6"/>
      <c r="AH12" s="6"/>
      <c r="AI12" s="6"/>
      <c r="AJ12" s="6"/>
      <c r="AK12" s="6"/>
    </row>
    <row r="13" spans="1:37" s="7" customFormat="1" ht="39" customHeight="1" x14ac:dyDescent="0.25">
      <c r="A13" s="38" t="s">
        <v>74</v>
      </c>
      <c r="B13" s="12" t="s">
        <v>75</v>
      </c>
      <c r="C13" s="108" t="s">
        <v>76</v>
      </c>
      <c r="D13" s="15" t="s">
        <v>77</v>
      </c>
      <c r="E13" s="16" t="s">
        <v>78</v>
      </c>
      <c r="F13" s="66" t="s">
        <v>79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  <c r="AF13" s="6"/>
      <c r="AG13" s="6"/>
      <c r="AH13" s="6"/>
      <c r="AI13" s="6"/>
      <c r="AJ13" s="6"/>
      <c r="AK13" s="6"/>
    </row>
    <row r="14" spans="1:37" s="7" customFormat="1" x14ac:dyDescent="0.25">
      <c r="A14" s="38" t="s">
        <v>80</v>
      </c>
      <c r="B14" s="28" t="s">
        <v>81</v>
      </c>
      <c r="C14" s="156" t="s">
        <v>82</v>
      </c>
      <c r="D14" s="29" t="s">
        <v>83</v>
      </c>
      <c r="E14" s="29" t="s">
        <v>84</v>
      </c>
      <c r="F14" s="157" t="s">
        <v>85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  <c r="AF14" s="6"/>
      <c r="AG14" s="6"/>
      <c r="AH14" s="6"/>
      <c r="AI14" s="6"/>
      <c r="AJ14" s="6"/>
      <c r="AK14" s="6"/>
    </row>
    <row r="15" spans="1:37" s="49" customFormat="1" x14ac:dyDescent="0.25">
      <c r="A15" s="101" t="s">
        <v>86</v>
      </c>
      <c r="B15" s="59" t="s">
        <v>87</v>
      </c>
      <c r="C15" s="109" t="s">
        <v>88</v>
      </c>
      <c r="D15" s="164">
        <f>D17+D102</f>
        <v>193802969.59999999</v>
      </c>
      <c r="E15" s="164">
        <f>E17+E102</f>
        <v>48404694.039999999</v>
      </c>
      <c r="F15" s="55">
        <f t="shared" ref="F15:F19" si="0">D15-E15</f>
        <v>145398275.56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48"/>
      <c r="AG15" s="48"/>
      <c r="AH15" s="48"/>
      <c r="AI15" s="48"/>
      <c r="AJ15" s="48"/>
      <c r="AK15" s="48"/>
    </row>
    <row r="16" spans="1:37" s="49" customFormat="1" x14ac:dyDescent="0.25">
      <c r="A16" s="101" t="s">
        <v>89</v>
      </c>
      <c r="B16" s="59" t="s">
        <v>87</v>
      </c>
      <c r="C16" s="109"/>
      <c r="D16" s="164"/>
      <c r="E16" s="164"/>
      <c r="F16" s="55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  <c r="AF16" s="48"/>
      <c r="AG16" s="48"/>
      <c r="AH16" s="48"/>
      <c r="AI16" s="48"/>
      <c r="AJ16" s="48"/>
      <c r="AK16" s="48"/>
    </row>
    <row r="17" spans="1:37" s="49" customFormat="1" x14ac:dyDescent="0.25">
      <c r="A17" s="101" t="s">
        <v>221</v>
      </c>
      <c r="B17" s="59" t="s">
        <v>87</v>
      </c>
      <c r="C17" s="109" t="s">
        <v>54</v>
      </c>
      <c r="D17" s="164">
        <f>D18+D61</f>
        <v>128074300</v>
      </c>
      <c r="E17" s="164">
        <f>E18+E61</f>
        <v>30426671.390000001</v>
      </c>
      <c r="F17" s="55">
        <f t="shared" si="0"/>
        <v>97647628.609999999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48"/>
      <c r="AG17" s="48"/>
      <c r="AH17" s="48"/>
      <c r="AI17" s="48"/>
      <c r="AJ17" s="48"/>
      <c r="AK17" s="48"/>
    </row>
    <row r="18" spans="1:37" s="78" customFormat="1" x14ac:dyDescent="0.25">
      <c r="A18" s="101" t="s">
        <v>903</v>
      </c>
      <c r="B18" s="59" t="s">
        <v>87</v>
      </c>
      <c r="C18" s="109"/>
      <c r="D18" s="164">
        <f>D19+D33+D39+D44</f>
        <v>105061600</v>
      </c>
      <c r="E18" s="164">
        <f>E19+E33+E39+E44</f>
        <v>23798989</v>
      </c>
      <c r="F18" s="55">
        <f>D18-E18</f>
        <v>81262611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77"/>
      <c r="AG18" s="77"/>
      <c r="AH18" s="77"/>
      <c r="AI18" s="77"/>
      <c r="AJ18" s="77"/>
      <c r="AK18" s="77"/>
    </row>
    <row r="19" spans="1:37" s="49" customFormat="1" x14ac:dyDescent="0.25">
      <c r="A19" s="101" t="s">
        <v>176</v>
      </c>
      <c r="B19" s="59" t="s">
        <v>87</v>
      </c>
      <c r="C19" s="109" t="s">
        <v>90</v>
      </c>
      <c r="D19" s="164">
        <f>D20</f>
        <v>31346900</v>
      </c>
      <c r="E19" s="164">
        <f>E20</f>
        <v>9003896.870000001</v>
      </c>
      <c r="F19" s="55">
        <f t="shared" si="0"/>
        <v>22343003.129999999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/>
      <c r="AF19" s="48"/>
      <c r="AG19" s="48"/>
      <c r="AH19" s="48"/>
      <c r="AI19" s="48"/>
      <c r="AJ19" s="48"/>
      <c r="AK19" s="48"/>
    </row>
    <row r="20" spans="1:37" s="49" customFormat="1" ht="16.5" customHeight="1" x14ac:dyDescent="0.25">
      <c r="A20" s="102" t="s">
        <v>177</v>
      </c>
      <c r="B20" s="59" t="s">
        <v>87</v>
      </c>
      <c r="C20" s="109" t="s">
        <v>1081</v>
      </c>
      <c r="D20" s="164">
        <v>31346900</v>
      </c>
      <c r="E20" s="164">
        <f>E21+E23+E25+E30</f>
        <v>9003896.870000001</v>
      </c>
      <c r="F20" s="55">
        <f>D20-E20</f>
        <v>22343003.129999999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48"/>
      <c r="AG20" s="48"/>
      <c r="AH20" s="48"/>
      <c r="AI20" s="48"/>
      <c r="AJ20" s="48"/>
      <c r="AK20" s="48"/>
    </row>
    <row r="21" spans="1:37" s="32" customFormat="1" ht="72.75" customHeight="1" x14ac:dyDescent="0.25">
      <c r="A21" s="103" t="s">
        <v>1394</v>
      </c>
      <c r="B21" s="59" t="s">
        <v>87</v>
      </c>
      <c r="C21" s="199" t="s">
        <v>91</v>
      </c>
      <c r="D21" s="165"/>
      <c r="E21" s="165">
        <v>7255138.4900000002</v>
      </c>
      <c r="F21" s="16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  <c r="AG21" s="31"/>
      <c r="AH21" s="31"/>
      <c r="AI21" s="31"/>
      <c r="AJ21" s="31"/>
      <c r="AK21" s="31"/>
    </row>
    <row r="22" spans="1:37" s="7" customFormat="1" ht="108" hidden="1" customHeight="1" x14ac:dyDescent="0.25">
      <c r="A22" s="103" t="s">
        <v>178</v>
      </c>
      <c r="B22" s="59" t="s">
        <v>87</v>
      </c>
      <c r="C22" s="199" t="s">
        <v>175</v>
      </c>
      <c r="D22" s="165"/>
      <c r="E22" s="165"/>
      <c r="F22" s="6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  <c r="AF22" s="6"/>
      <c r="AG22" s="6"/>
      <c r="AH22" s="6"/>
      <c r="AI22" s="6"/>
      <c r="AJ22" s="6"/>
      <c r="AK22" s="6"/>
    </row>
    <row r="23" spans="1:37" s="42" customFormat="1" ht="105.75" customHeight="1" x14ac:dyDescent="0.25">
      <c r="A23" s="103" t="s">
        <v>179</v>
      </c>
      <c r="B23" s="59" t="s">
        <v>87</v>
      </c>
      <c r="C23" s="199" t="s">
        <v>292</v>
      </c>
      <c r="D23" s="166"/>
      <c r="E23" s="166">
        <v>1780499.38</v>
      </c>
      <c r="F23" s="69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1"/>
      <c r="AF23" s="41"/>
      <c r="AG23" s="41"/>
      <c r="AH23" s="41"/>
      <c r="AI23" s="41"/>
      <c r="AJ23" s="41"/>
      <c r="AK23" s="41"/>
    </row>
    <row r="24" spans="1:37" s="7" customFormat="1" ht="133.5" hidden="1" customHeight="1" x14ac:dyDescent="0.25">
      <c r="A24" s="103" t="s">
        <v>180</v>
      </c>
      <c r="B24" s="59" t="s">
        <v>87</v>
      </c>
      <c r="C24" s="107" t="s">
        <v>218</v>
      </c>
      <c r="D24" s="165"/>
      <c r="E24" s="165"/>
      <c r="F24" s="6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  <c r="AF24" s="6"/>
      <c r="AG24" s="6"/>
      <c r="AH24" s="6"/>
      <c r="AI24" s="6"/>
      <c r="AJ24" s="6"/>
      <c r="AK24" s="6"/>
    </row>
    <row r="25" spans="1:37" s="7" customFormat="1" ht="42.75" customHeight="1" x14ac:dyDescent="0.25">
      <c r="A25" s="309" t="s">
        <v>1395</v>
      </c>
      <c r="B25" s="59" t="s">
        <v>87</v>
      </c>
      <c r="C25" s="107" t="s">
        <v>293</v>
      </c>
      <c r="D25" s="165"/>
      <c r="E25" s="165">
        <v>-31741</v>
      </c>
      <c r="F25" s="6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6"/>
      <c r="AG25" s="6"/>
      <c r="AH25" s="6"/>
      <c r="AI25" s="6"/>
      <c r="AJ25" s="6"/>
      <c r="AK25" s="6"/>
    </row>
    <row r="26" spans="1:37" s="35" customFormat="1" ht="71.25" hidden="1" customHeight="1" x14ac:dyDescent="0.25">
      <c r="A26" s="102" t="s">
        <v>181</v>
      </c>
      <c r="B26" s="59" t="s">
        <v>87</v>
      </c>
      <c r="C26" s="110" t="s">
        <v>288</v>
      </c>
      <c r="D26" s="164"/>
      <c r="E26" s="164"/>
      <c r="F26" s="67">
        <f t="shared" ref="F26:F27" si="1">D26-E26</f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F26" s="34"/>
      <c r="AG26" s="34"/>
      <c r="AH26" s="34"/>
      <c r="AI26" s="34"/>
      <c r="AJ26" s="34"/>
      <c r="AK26" s="34"/>
    </row>
    <row r="27" spans="1:37" s="35" customFormat="1" ht="75.75" hidden="1" customHeight="1" x14ac:dyDescent="0.25">
      <c r="A27" s="104" t="s">
        <v>181</v>
      </c>
      <c r="B27" s="59" t="s">
        <v>87</v>
      </c>
      <c r="C27" s="114" t="s">
        <v>251</v>
      </c>
      <c r="D27" s="165"/>
      <c r="E27" s="165"/>
      <c r="F27" s="68">
        <f t="shared" si="1"/>
        <v>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</row>
    <row r="28" spans="1:37" s="35" customFormat="1" ht="58.5" hidden="1" customHeight="1" x14ac:dyDescent="0.25">
      <c r="A28" s="104" t="s">
        <v>243</v>
      </c>
      <c r="B28" s="59" t="s">
        <v>87</v>
      </c>
      <c r="C28" s="107" t="s">
        <v>219</v>
      </c>
      <c r="D28" s="165"/>
      <c r="E28" s="165"/>
      <c r="F28" s="68">
        <f>D28-E28</f>
        <v>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34"/>
      <c r="AG28" s="34"/>
      <c r="AH28" s="34"/>
      <c r="AI28" s="34"/>
      <c r="AJ28" s="34"/>
      <c r="AK28" s="34"/>
    </row>
    <row r="29" spans="1:37" s="35" customFormat="1" ht="86.25" hidden="1" customHeight="1" x14ac:dyDescent="0.25">
      <c r="A29" s="104" t="s">
        <v>182</v>
      </c>
      <c r="B29" s="59" t="s">
        <v>87</v>
      </c>
      <c r="C29" s="107" t="s">
        <v>242</v>
      </c>
      <c r="D29" s="165"/>
      <c r="E29" s="165"/>
      <c r="F29" s="68">
        <f>D29-E29</f>
        <v>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34"/>
      <c r="AG29" s="34"/>
      <c r="AH29" s="34"/>
      <c r="AI29" s="34"/>
      <c r="AJ29" s="34"/>
      <c r="AK29" s="34"/>
    </row>
    <row r="30" spans="1:37" s="35" customFormat="1" ht="52.5" hidden="1" customHeight="1" x14ac:dyDescent="0.25">
      <c r="A30" s="104" t="s">
        <v>1392</v>
      </c>
      <c r="B30" s="59" t="s">
        <v>87</v>
      </c>
      <c r="C30" s="114" t="s">
        <v>1411</v>
      </c>
      <c r="D30" s="165"/>
      <c r="E30" s="165">
        <v>0</v>
      </c>
      <c r="F30" s="6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34"/>
      <c r="AG30" s="34"/>
      <c r="AH30" s="34"/>
      <c r="AI30" s="34"/>
      <c r="AJ30" s="34"/>
      <c r="AK30" s="34"/>
    </row>
    <row r="31" spans="1:37" s="35" customFormat="1" ht="75.75" hidden="1" customHeight="1" x14ac:dyDescent="0.25">
      <c r="A31" s="308"/>
      <c r="B31" s="59" t="s">
        <v>87</v>
      </c>
      <c r="C31" s="114" t="s">
        <v>1390</v>
      </c>
      <c r="D31" s="165"/>
      <c r="E31" s="165"/>
      <c r="F31" s="68">
        <f t="shared" ref="F31" si="2">D31-E31</f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34"/>
      <c r="AG31" s="34"/>
      <c r="AH31" s="34"/>
      <c r="AI31" s="34"/>
      <c r="AJ31" s="34"/>
      <c r="AK31" s="34"/>
    </row>
    <row r="32" spans="1:37" s="35" customFormat="1" ht="58.5" hidden="1" customHeight="1" x14ac:dyDescent="0.25">
      <c r="A32" s="104" t="s">
        <v>1393</v>
      </c>
      <c r="B32" s="59" t="s">
        <v>87</v>
      </c>
      <c r="C32" s="107" t="s">
        <v>1391</v>
      </c>
      <c r="D32" s="165"/>
      <c r="E32" s="165">
        <v>0</v>
      </c>
      <c r="F32" s="6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F32" s="34"/>
      <c r="AG32" s="34"/>
      <c r="AH32" s="34"/>
      <c r="AI32" s="34"/>
      <c r="AJ32" s="34"/>
      <c r="AK32" s="34"/>
    </row>
    <row r="33" spans="1:37" s="49" customFormat="1" ht="41.25" customHeight="1" x14ac:dyDescent="0.25">
      <c r="A33" s="102" t="s">
        <v>183</v>
      </c>
      <c r="B33" s="59" t="s">
        <v>87</v>
      </c>
      <c r="C33" s="109" t="s">
        <v>220</v>
      </c>
      <c r="D33" s="164">
        <f>D34</f>
        <v>11008300</v>
      </c>
      <c r="E33" s="164">
        <f>E35+E36+E37+E38</f>
        <v>2985827.21</v>
      </c>
      <c r="F33" s="32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48"/>
      <c r="AG33" s="48"/>
      <c r="AH33" s="48"/>
      <c r="AI33" s="48"/>
      <c r="AJ33" s="48"/>
      <c r="AK33" s="48"/>
    </row>
    <row r="34" spans="1:37" s="7" customFormat="1" ht="31.5" customHeight="1" x14ac:dyDescent="0.25">
      <c r="A34" s="104" t="s">
        <v>184</v>
      </c>
      <c r="B34" s="59" t="s">
        <v>87</v>
      </c>
      <c r="C34" s="107" t="s">
        <v>1139</v>
      </c>
      <c r="D34" s="165">
        <v>11008300</v>
      </c>
      <c r="E34" s="165">
        <f>E35+E36+E37+E38</f>
        <v>2985827.21</v>
      </c>
      <c r="F34" s="32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  <c r="AG34" s="6"/>
      <c r="AH34" s="6"/>
      <c r="AI34" s="6"/>
      <c r="AJ34" s="6"/>
      <c r="AK34" s="6"/>
    </row>
    <row r="35" spans="1:37" s="7" customFormat="1" ht="72.75" customHeight="1" x14ac:dyDescent="0.25">
      <c r="A35" s="104" t="s">
        <v>185</v>
      </c>
      <c r="B35" s="59" t="s">
        <v>87</v>
      </c>
      <c r="C35" s="107" t="s">
        <v>252</v>
      </c>
      <c r="D35" s="165"/>
      <c r="E35" s="165">
        <v>1367156.95</v>
      </c>
      <c r="F35" s="32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"/>
      <c r="AF35" s="6"/>
      <c r="AG35" s="6"/>
      <c r="AH35" s="6"/>
      <c r="AI35" s="6"/>
      <c r="AJ35" s="6"/>
      <c r="AK35" s="6"/>
    </row>
    <row r="36" spans="1:37" s="7" customFormat="1" ht="78" customHeight="1" x14ac:dyDescent="0.25">
      <c r="A36" s="103" t="s">
        <v>186</v>
      </c>
      <c r="B36" s="59" t="s">
        <v>87</v>
      </c>
      <c r="C36" s="107" t="s">
        <v>253</v>
      </c>
      <c r="D36" s="165"/>
      <c r="E36" s="165">
        <v>8202</v>
      </c>
      <c r="F36" s="32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/>
      <c r="AF36" s="6"/>
      <c r="AG36" s="6"/>
      <c r="AH36" s="6"/>
      <c r="AI36" s="6"/>
      <c r="AJ36" s="6"/>
      <c r="AK36" s="6"/>
    </row>
    <row r="37" spans="1:37" s="7" customFormat="1" ht="71.25" customHeight="1" x14ac:dyDescent="0.25">
      <c r="A37" s="105" t="s">
        <v>187</v>
      </c>
      <c r="B37" s="59" t="s">
        <v>87</v>
      </c>
      <c r="C37" s="107" t="s">
        <v>287</v>
      </c>
      <c r="D37" s="165"/>
      <c r="E37" s="165">
        <v>1879848.78</v>
      </c>
      <c r="F37" s="32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6"/>
      <c r="AH37" s="6"/>
      <c r="AI37" s="6"/>
      <c r="AJ37" s="6"/>
      <c r="AK37" s="6"/>
    </row>
    <row r="38" spans="1:37" s="7" customFormat="1" ht="75" customHeight="1" x14ac:dyDescent="0.25">
      <c r="A38" s="104" t="s">
        <v>188</v>
      </c>
      <c r="B38" s="59" t="s">
        <v>87</v>
      </c>
      <c r="C38" s="107" t="s">
        <v>1082</v>
      </c>
      <c r="D38" s="165"/>
      <c r="E38" s="165">
        <v>-269380.52</v>
      </c>
      <c r="F38" s="32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6"/>
      <c r="AF38" s="6"/>
      <c r="AG38" s="6"/>
      <c r="AH38" s="6"/>
      <c r="AI38" s="6"/>
      <c r="AJ38" s="6"/>
      <c r="AK38" s="6"/>
    </row>
    <row r="39" spans="1:37" s="7" customFormat="1" ht="16.5" customHeight="1" x14ac:dyDescent="0.25">
      <c r="A39" s="102" t="s">
        <v>297</v>
      </c>
      <c r="B39" s="59" t="s">
        <v>87</v>
      </c>
      <c r="C39" s="110" t="s">
        <v>296</v>
      </c>
      <c r="D39" s="164">
        <f>D40</f>
        <v>2500</v>
      </c>
      <c r="E39" s="164">
        <f>E41</f>
        <v>37215.5</v>
      </c>
      <c r="F39" s="326">
        <f>D39-E39</f>
        <v>-34715.5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"/>
      <c r="AF39" s="6"/>
      <c r="AG39" s="6"/>
      <c r="AH39" s="6"/>
      <c r="AI39" s="6"/>
      <c r="AJ39" s="6"/>
      <c r="AK39" s="6"/>
    </row>
    <row r="40" spans="1:37" s="10" customFormat="1" ht="14.25" customHeight="1" x14ac:dyDescent="0.25">
      <c r="A40" s="429" t="s">
        <v>1396</v>
      </c>
      <c r="B40" s="59" t="s">
        <v>87</v>
      </c>
      <c r="C40" s="111" t="s">
        <v>1304</v>
      </c>
      <c r="D40" s="167">
        <v>2500</v>
      </c>
      <c r="E40" s="167">
        <f t="shared" ref="E40" si="3">E41</f>
        <v>37215.5</v>
      </c>
      <c r="F40" s="326">
        <f>D40-E40</f>
        <v>-34715.5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9"/>
      <c r="AF40" s="9"/>
      <c r="AG40" s="9"/>
      <c r="AH40" s="9"/>
      <c r="AI40" s="9"/>
      <c r="AJ40" s="9"/>
      <c r="AK40" s="9"/>
    </row>
    <row r="41" spans="1:37" s="10" customFormat="1" ht="14.25" customHeight="1" x14ac:dyDescent="0.25">
      <c r="A41" s="429" t="s">
        <v>1396</v>
      </c>
      <c r="B41" s="59" t="s">
        <v>87</v>
      </c>
      <c r="C41" s="112" t="s">
        <v>1305</v>
      </c>
      <c r="D41" s="166"/>
      <c r="E41" s="166">
        <f>E42+E43</f>
        <v>37215.5</v>
      </c>
      <c r="F41" s="32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9"/>
      <c r="AF41" s="9"/>
      <c r="AG41" s="9"/>
      <c r="AH41" s="9"/>
      <c r="AI41" s="9"/>
      <c r="AJ41" s="9"/>
      <c r="AK41" s="9"/>
    </row>
    <row r="42" spans="1:37" s="10" customFormat="1" ht="37.5" customHeight="1" x14ac:dyDescent="0.25">
      <c r="A42" s="429" t="s">
        <v>1414</v>
      </c>
      <c r="B42" s="59" t="s">
        <v>87</v>
      </c>
      <c r="C42" s="112" t="s">
        <v>1413</v>
      </c>
      <c r="D42" s="166"/>
      <c r="E42" s="166">
        <v>27715.5</v>
      </c>
      <c r="F42" s="32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  <c r="AF42" s="9"/>
      <c r="AG42" s="9"/>
      <c r="AH42" s="9"/>
      <c r="AI42" s="9"/>
      <c r="AJ42" s="9"/>
      <c r="AK42" s="9"/>
    </row>
    <row r="43" spans="1:37" s="10" customFormat="1" ht="29.25" customHeight="1" x14ac:dyDescent="0.25">
      <c r="A43" s="430" t="s">
        <v>1533</v>
      </c>
      <c r="B43" s="428" t="s">
        <v>87</v>
      </c>
      <c r="C43" s="112" t="s">
        <v>1534</v>
      </c>
      <c r="D43" s="166"/>
      <c r="E43" s="166">
        <v>9500</v>
      </c>
      <c r="F43" s="32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9"/>
      <c r="AF43" s="9"/>
      <c r="AG43" s="9"/>
      <c r="AH43" s="9"/>
      <c r="AI43" s="9"/>
      <c r="AJ43" s="9"/>
      <c r="AK43" s="9"/>
    </row>
    <row r="44" spans="1:37" s="52" customFormat="1" ht="16.5" customHeight="1" x14ac:dyDescent="0.25">
      <c r="A44" s="102" t="s">
        <v>189</v>
      </c>
      <c r="B44" s="59" t="s">
        <v>87</v>
      </c>
      <c r="C44" s="110" t="s">
        <v>254</v>
      </c>
      <c r="D44" s="164">
        <f>D45+D49</f>
        <v>62703900</v>
      </c>
      <c r="E44" s="164">
        <f>E45+E49</f>
        <v>11772049.42</v>
      </c>
      <c r="F44" s="329">
        <f>D44-E44</f>
        <v>50931850.579999998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1"/>
      <c r="AF44" s="51"/>
      <c r="AG44" s="51"/>
      <c r="AH44" s="51"/>
      <c r="AI44" s="51"/>
      <c r="AJ44" s="51"/>
      <c r="AK44" s="51"/>
    </row>
    <row r="45" spans="1:37" s="10" customFormat="1" ht="17.25" customHeight="1" x14ac:dyDescent="0.25">
      <c r="A45" s="102" t="s">
        <v>190</v>
      </c>
      <c r="B45" s="59" t="s">
        <v>87</v>
      </c>
      <c r="C45" s="111" t="s">
        <v>255</v>
      </c>
      <c r="D45" s="167">
        <v>5159000</v>
      </c>
      <c r="E45" s="167">
        <f t="shared" ref="E45" si="4">E46</f>
        <v>361112.9</v>
      </c>
      <c r="F45" s="329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  <c r="AG45" s="9"/>
      <c r="AH45" s="9"/>
      <c r="AI45" s="9"/>
      <c r="AJ45" s="9"/>
      <c r="AK45" s="9"/>
    </row>
    <row r="46" spans="1:37" s="10" customFormat="1" ht="43.5" customHeight="1" x14ac:dyDescent="0.25">
      <c r="A46" s="104" t="s">
        <v>154</v>
      </c>
      <c r="B46" s="59" t="s">
        <v>87</v>
      </c>
      <c r="C46" s="114" t="s">
        <v>256</v>
      </c>
      <c r="D46" s="165"/>
      <c r="E46" s="165">
        <v>361112.9</v>
      </c>
      <c r="F46" s="32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  <c r="AG46" s="9"/>
      <c r="AH46" s="9"/>
      <c r="AI46" s="9"/>
      <c r="AJ46" s="9"/>
      <c r="AK46" s="9"/>
    </row>
    <row r="47" spans="1:37" s="35" customFormat="1" ht="84.75" hidden="1" customHeight="1" x14ac:dyDescent="0.25">
      <c r="A47" s="104" t="s">
        <v>191</v>
      </c>
      <c r="B47" s="59" t="s">
        <v>87</v>
      </c>
      <c r="C47" s="114" t="s">
        <v>257</v>
      </c>
      <c r="D47" s="165"/>
      <c r="E47" s="165"/>
      <c r="F47" s="327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4"/>
      <c r="AF47" s="34"/>
      <c r="AG47" s="34"/>
      <c r="AH47" s="34"/>
      <c r="AI47" s="34"/>
      <c r="AJ47" s="34"/>
      <c r="AK47" s="34"/>
    </row>
    <row r="48" spans="1:37" s="35" customFormat="1" ht="63.75" hidden="1" customHeight="1" x14ac:dyDescent="0.25">
      <c r="A48" s="104" t="s">
        <v>192</v>
      </c>
      <c r="B48" s="59" t="s">
        <v>87</v>
      </c>
      <c r="C48" s="114" t="s">
        <v>193</v>
      </c>
      <c r="D48" s="165"/>
      <c r="E48" s="165"/>
      <c r="F48" s="327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4"/>
      <c r="AF48" s="34"/>
      <c r="AG48" s="34"/>
      <c r="AH48" s="34"/>
      <c r="AI48" s="34"/>
      <c r="AJ48" s="34"/>
      <c r="AK48" s="34"/>
    </row>
    <row r="49" spans="1:37" s="42" customFormat="1" x14ac:dyDescent="0.25">
      <c r="A49" s="102" t="s">
        <v>92</v>
      </c>
      <c r="B49" s="59" t="s">
        <v>87</v>
      </c>
      <c r="C49" s="106" t="s">
        <v>290</v>
      </c>
      <c r="D49" s="167">
        <v>57544900</v>
      </c>
      <c r="E49" s="167">
        <f>E50+E56</f>
        <v>11410936.52</v>
      </c>
      <c r="F49" s="329">
        <f>D49-E49</f>
        <v>46133963.480000004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41"/>
      <c r="AF49" s="41"/>
      <c r="AG49" s="41"/>
      <c r="AH49" s="41"/>
      <c r="AI49" s="41"/>
      <c r="AJ49" s="41"/>
      <c r="AK49" s="41"/>
    </row>
    <row r="50" spans="1:37" s="42" customFormat="1" x14ac:dyDescent="0.25">
      <c r="A50" s="102" t="s">
        <v>158</v>
      </c>
      <c r="B50" s="59" t="s">
        <v>87</v>
      </c>
      <c r="C50" s="106" t="s">
        <v>291</v>
      </c>
      <c r="D50" s="167"/>
      <c r="E50" s="167">
        <f>E51</f>
        <v>9680141.5299999993</v>
      </c>
      <c r="F50" s="329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41"/>
      <c r="AF50" s="41"/>
      <c r="AG50" s="41"/>
      <c r="AH50" s="41"/>
      <c r="AI50" s="41"/>
      <c r="AJ50" s="41"/>
      <c r="AK50" s="41"/>
    </row>
    <row r="51" spans="1:37" s="7" customFormat="1" ht="36" customHeight="1" x14ac:dyDescent="0.25">
      <c r="A51" s="104" t="s">
        <v>194</v>
      </c>
      <c r="B51" s="59" t="s">
        <v>87</v>
      </c>
      <c r="C51" s="107" t="s">
        <v>258</v>
      </c>
      <c r="D51" s="165"/>
      <c r="E51" s="165">
        <v>9680141.5299999993</v>
      </c>
      <c r="F51" s="32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6"/>
      <c r="AG51" s="6"/>
      <c r="AH51" s="6"/>
      <c r="AI51" s="6"/>
      <c r="AJ51" s="6"/>
      <c r="AK51" s="6"/>
    </row>
    <row r="52" spans="1:37" s="35" customFormat="1" ht="74.25" hidden="1" customHeight="1" x14ac:dyDescent="0.25">
      <c r="A52" s="104" t="s">
        <v>195</v>
      </c>
      <c r="B52" s="59" t="s">
        <v>87</v>
      </c>
      <c r="C52" s="107" t="s">
        <v>259</v>
      </c>
      <c r="D52" s="165"/>
      <c r="E52" s="165"/>
      <c r="F52" s="327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4"/>
      <c r="AF52" s="34"/>
      <c r="AG52" s="34"/>
      <c r="AH52" s="34"/>
      <c r="AI52" s="34"/>
      <c r="AJ52" s="34"/>
      <c r="AK52" s="34"/>
    </row>
    <row r="53" spans="1:37" s="35" customFormat="1" ht="53.25" hidden="1" customHeight="1" x14ac:dyDescent="0.25">
      <c r="A53" s="104" t="s">
        <v>241</v>
      </c>
      <c r="B53" s="59" t="s">
        <v>87</v>
      </c>
      <c r="C53" s="114" t="s">
        <v>260</v>
      </c>
      <c r="D53" s="165"/>
      <c r="E53" s="165"/>
      <c r="F53" s="327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4"/>
      <c r="AF53" s="34"/>
      <c r="AG53" s="34"/>
      <c r="AH53" s="34"/>
      <c r="AI53" s="34"/>
      <c r="AJ53" s="34"/>
      <c r="AK53" s="34"/>
    </row>
    <row r="54" spans="1:37" s="35" customFormat="1" ht="74.25" hidden="1" customHeight="1" x14ac:dyDescent="0.25">
      <c r="A54" s="104" t="s">
        <v>196</v>
      </c>
      <c r="B54" s="59" t="s">
        <v>87</v>
      </c>
      <c r="C54" s="114" t="s">
        <v>261</v>
      </c>
      <c r="D54" s="165"/>
      <c r="E54" s="165"/>
      <c r="F54" s="327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4"/>
      <c r="AF54" s="34"/>
      <c r="AG54" s="34"/>
      <c r="AH54" s="34"/>
      <c r="AI54" s="34"/>
      <c r="AJ54" s="34"/>
      <c r="AK54" s="34"/>
    </row>
    <row r="55" spans="1:37" s="35" customFormat="1" ht="54.75" hidden="1" customHeight="1" x14ac:dyDescent="0.25">
      <c r="A55" s="104" t="s">
        <v>197</v>
      </c>
      <c r="B55" s="59" t="s">
        <v>87</v>
      </c>
      <c r="C55" s="107" t="s">
        <v>262</v>
      </c>
      <c r="D55" s="165"/>
      <c r="E55" s="165"/>
      <c r="F55" s="327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4"/>
      <c r="AF55" s="34"/>
      <c r="AG55" s="34"/>
      <c r="AH55" s="34"/>
      <c r="AI55" s="34"/>
      <c r="AJ55" s="34"/>
      <c r="AK55" s="34"/>
    </row>
    <row r="56" spans="1:37" s="42" customFormat="1" x14ac:dyDescent="0.25">
      <c r="A56" s="102" t="s">
        <v>198</v>
      </c>
      <c r="B56" s="59" t="s">
        <v>87</v>
      </c>
      <c r="C56" s="106" t="s">
        <v>263</v>
      </c>
      <c r="D56" s="167"/>
      <c r="E56" s="167">
        <f>E57</f>
        <v>1730794.99</v>
      </c>
      <c r="F56" s="32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41"/>
      <c r="AF56" s="41"/>
      <c r="AG56" s="41"/>
      <c r="AH56" s="41"/>
      <c r="AI56" s="41"/>
      <c r="AJ56" s="41"/>
      <c r="AK56" s="41"/>
    </row>
    <row r="57" spans="1:37" s="10" customFormat="1" ht="36.75" customHeight="1" x14ac:dyDescent="0.25">
      <c r="A57" s="104" t="s">
        <v>199</v>
      </c>
      <c r="B57" s="59" t="s">
        <v>87</v>
      </c>
      <c r="C57" s="113" t="s">
        <v>264</v>
      </c>
      <c r="D57" s="166"/>
      <c r="E57" s="166">
        <v>1730794.99</v>
      </c>
      <c r="F57" s="32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9"/>
      <c r="AF57" s="9"/>
      <c r="AG57" s="9"/>
      <c r="AH57" s="9"/>
      <c r="AI57" s="9"/>
      <c r="AJ57" s="9"/>
      <c r="AK57" s="9"/>
    </row>
    <row r="58" spans="1:37" s="35" customFormat="1" ht="74.25" hidden="1" customHeight="1" x14ac:dyDescent="0.25">
      <c r="A58" s="104" t="s">
        <v>200</v>
      </c>
      <c r="B58" s="59" t="s">
        <v>87</v>
      </c>
      <c r="C58" s="107" t="s">
        <v>265</v>
      </c>
      <c r="D58" s="165"/>
      <c r="E58" s="165"/>
      <c r="F58" s="32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4"/>
      <c r="AF58" s="34"/>
      <c r="AG58" s="34"/>
      <c r="AH58" s="34"/>
      <c r="AI58" s="34"/>
      <c r="AJ58" s="34"/>
      <c r="AK58" s="34"/>
    </row>
    <row r="59" spans="1:37" s="40" customFormat="1" ht="53.25" hidden="1" customHeight="1" x14ac:dyDescent="0.25">
      <c r="A59" s="104" t="s">
        <v>201</v>
      </c>
      <c r="B59" s="59" t="s">
        <v>87</v>
      </c>
      <c r="C59" s="107" t="s">
        <v>266</v>
      </c>
      <c r="D59" s="165"/>
      <c r="E59" s="165"/>
      <c r="F59" s="32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9"/>
      <c r="AF59" s="39"/>
      <c r="AG59" s="39"/>
      <c r="AH59" s="39"/>
      <c r="AI59" s="39"/>
      <c r="AJ59" s="39"/>
      <c r="AK59" s="39"/>
    </row>
    <row r="60" spans="1:37" s="35" customFormat="1" ht="42.75" hidden="1" customHeight="1" x14ac:dyDescent="0.25">
      <c r="A60" s="104" t="s">
        <v>202</v>
      </c>
      <c r="B60" s="59" t="s">
        <v>87</v>
      </c>
      <c r="C60" s="107" t="s">
        <v>267</v>
      </c>
      <c r="D60" s="165"/>
      <c r="E60" s="165"/>
      <c r="F60" s="32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34"/>
      <c r="AG60" s="34"/>
      <c r="AH60" s="34"/>
      <c r="AI60" s="34"/>
      <c r="AJ60" s="34"/>
      <c r="AK60" s="34"/>
    </row>
    <row r="61" spans="1:37" s="81" customFormat="1" ht="18" customHeight="1" x14ac:dyDescent="0.25">
      <c r="A61" s="101" t="s">
        <v>904</v>
      </c>
      <c r="B61" s="59" t="s">
        <v>87</v>
      </c>
      <c r="C61" s="109"/>
      <c r="D61" s="164">
        <f>D62+D73+D77+D84+D97</f>
        <v>23012700</v>
      </c>
      <c r="E61" s="164">
        <f>E62+E73+E77+E84+E97</f>
        <v>6627682.3899999997</v>
      </c>
      <c r="F61" s="329">
        <f>D61-E61</f>
        <v>16385017.609999999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80"/>
      <c r="AF61" s="80"/>
      <c r="AG61" s="80"/>
      <c r="AH61" s="80"/>
      <c r="AI61" s="80"/>
      <c r="AJ61" s="80"/>
      <c r="AK61" s="80"/>
    </row>
    <row r="62" spans="1:37" s="54" customFormat="1" ht="39.75" customHeight="1" x14ac:dyDescent="0.25">
      <c r="A62" s="102" t="s">
        <v>203</v>
      </c>
      <c r="B62" s="59" t="s">
        <v>87</v>
      </c>
      <c r="C62" s="109" t="s">
        <v>268</v>
      </c>
      <c r="D62" s="164">
        <f>D63+D70</f>
        <v>15192700</v>
      </c>
      <c r="E62" s="164">
        <f>E63+E70</f>
        <v>5400730.2599999998</v>
      </c>
      <c r="F62" s="329">
        <f>D62-E62</f>
        <v>9791969.7400000002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3"/>
      <c r="AF62" s="53"/>
      <c r="AG62" s="53"/>
      <c r="AH62" s="53"/>
      <c r="AI62" s="53"/>
      <c r="AJ62" s="53"/>
      <c r="AK62" s="53"/>
    </row>
    <row r="63" spans="1:37" s="42" customFormat="1" ht="85.5" customHeight="1" x14ac:dyDescent="0.25">
      <c r="A63" s="126" t="s">
        <v>204</v>
      </c>
      <c r="B63" s="59" t="s">
        <v>87</v>
      </c>
      <c r="C63" s="109" t="s">
        <v>269</v>
      </c>
      <c r="D63" s="167">
        <v>12330500</v>
      </c>
      <c r="E63" s="167">
        <f>E64+E68</f>
        <v>4577766.16</v>
      </c>
      <c r="F63" s="329">
        <f>D63-E63</f>
        <v>7752733.8399999999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41"/>
      <c r="AF63" s="41"/>
      <c r="AG63" s="41"/>
      <c r="AH63" s="41"/>
      <c r="AI63" s="41"/>
      <c r="AJ63" s="41"/>
      <c r="AK63" s="41"/>
    </row>
    <row r="64" spans="1:37" s="42" customFormat="1" ht="60" customHeight="1" x14ac:dyDescent="0.25">
      <c r="A64" s="102" t="s">
        <v>205</v>
      </c>
      <c r="B64" s="59" t="s">
        <v>87</v>
      </c>
      <c r="C64" s="109" t="s">
        <v>270</v>
      </c>
      <c r="D64" s="167"/>
      <c r="E64" s="167">
        <f>E65</f>
        <v>4264837.26</v>
      </c>
      <c r="F64" s="32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41"/>
      <c r="AF64" s="41"/>
      <c r="AG64" s="41"/>
      <c r="AH64" s="41"/>
      <c r="AI64" s="41"/>
      <c r="AJ64" s="41"/>
      <c r="AK64" s="41"/>
    </row>
    <row r="65" spans="1:37" s="7" customFormat="1" ht="69" customHeight="1" x14ac:dyDescent="0.25">
      <c r="A65" s="429" t="s">
        <v>1397</v>
      </c>
      <c r="B65" s="59" t="s">
        <v>87</v>
      </c>
      <c r="C65" s="107" t="s">
        <v>271</v>
      </c>
      <c r="D65" s="165"/>
      <c r="E65" s="165">
        <v>4264837.26</v>
      </c>
      <c r="F65" s="32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F65" s="6"/>
      <c r="AG65" s="6"/>
      <c r="AH65" s="6"/>
      <c r="AI65" s="6"/>
      <c r="AJ65" s="6"/>
      <c r="AK65" s="6"/>
    </row>
    <row r="66" spans="1:37" s="42" customFormat="1" ht="99" hidden="1" customHeight="1" x14ac:dyDescent="0.25">
      <c r="A66" s="104" t="s">
        <v>250</v>
      </c>
      <c r="B66" s="59" t="s">
        <v>87</v>
      </c>
      <c r="C66" s="111" t="s">
        <v>272</v>
      </c>
      <c r="D66" s="167"/>
      <c r="E66" s="167">
        <f>E67</f>
        <v>0</v>
      </c>
      <c r="F66" s="329">
        <f>D66-E66</f>
        <v>0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41"/>
      <c r="AF66" s="41"/>
      <c r="AG66" s="41"/>
      <c r="AH66" s="41"/>
      <c r="AI66" s="41"/>
      <c r="AJ66" s="41"/>
      <c r="AK66" s="41"/>
    </row>
    <row r="67" spans="1:37" s="7" customFormat="1" ht="66" hidden="1" customHeight="1" x14ac:dyDescent="0.25">
      <c r="A67" s="104" t="s">
        <v>249</v>
      </c>
      <c r="B67" s="59" t="s">
        <v>87</v>
      </c>
      <c r="C67" s="112" t="s">
        <v>294</v>
      </c>
      <c r="D67" s="165"/>
      <c r="E67" s="165"/>
      <c r="F67" s="327">
        <f>D67-E67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6"/>
      <c r="AF67" s="6"/>
      <c r="AG67" s="6"/>
      <c r="AH67" s="6"/>
      <c r="AI67" s="6"/>
      <c r="AJ67" s="6"/>
      <c r="AK67" s="6"/>
    </row>
    <row r="68" spans="1:37" s="42" customFormat="1" ht="42" customHeight="1" x14ac:dyDescent="0.25">
      <c r="A68" s="429" t="s">
        <v>1398</v>
      </c>
      <c r="B68" s="59" t="s">
        <v>87</v>
      </c>
      <c r="C68" s="114" t="s">
        <v>1083</v>
      </c>
      <c r="D68" s="166"/>
      <c r="E68" s="166">
        <f>E69</f>
        <v>312928.90000000002</v>
      </c>
      <c r="F68" s="32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41"/>
      <c r="AF68" s="41"/>
      <c r="AG68" s="41"/>
      <c r="AH68" s="41"/>
      <c r="AI68" s="41"/>
      <c r="AJ68" s="41"/>
      <c r="AK68" s="41"/>
    </row>
    <row r="69" spans="1:37" s="7" customFormat="1" ht="34.5" x14ac:dyDescent="0.25">
      <c r="A69" s="104" t="s">
        <v>206</v>
      </c>
      <c r="B69" s="59" t="s">
        <v>87</v>
      </c>
      <c r="C69" s="107" t="s">
        <v>273</v>
      </c>
      <c r="D69" s="165"/>
      <c r="E69" s="165">
        <v>312928.90000000002</v>
      </c>
      <c r="F69" s="32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6"/>
      <c r="AF69" s="6"/>
      <c r="AG69" s="6"/>
      <c r="AH69" s="6"/>
      <c r="AI69" s="6"/>
      <c r="AJ69" s="6"/>
      <c r="AK69" s="6"/>
    </row>
    <row r="70" spans="1:37" s="42" customFormat="1" ht="79.5" x14ac:dyDescent="0.25">
      <c r="A70" s="429" t="s">
        <v>1399</v>
      </c>
      <c r="B70" s="59" t="s">
        <v>87</v>
      </c>
      <c r="C70" s="110" t="s">
        <v>1302</v>
      </c>
      <c r="D70" s="167">
        <v>2862200</v>
      </c>
      <c r="E70" s="167">
        <f>E72</f>
        <v>822964.1</v>
      </c>
      <c r="F70" s="329">
        <f>D70-E70</f>
        <v>2039235.9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41"/>
      <c r="AF70" s="41"/>
      <c r="AG70" s="41"/>
      <c r="AH70" s="41"/>
      <c r="AI70" s="41"/>
      <c r="AJ70" s="41"/>
      <c r="AK70" s="41"/>
    </row>
    <row r="71" spans="1:37" s="42" customFormat="1" ht="68.25" x14ac:dyDescent="0.25">
      <c r="A71" s="429" t="s">
        <v>1400</v>
      </c>
      <c r="B71" s="59" t="s">
        <v>87</v>
      </c>
      <c r="C71" s="110" t="s">
        <v>1084</v>
      </c>
      <c r="D71" s="167"/>
      <c r="E71" s="167">
        <f>E72</f>
        <v>822964.1</v>
      </c>
      <c r="F71" s="329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41"/>
      <c r="AF71" s="41"/>
      <c r="AG71" s="41"/>
      <c r="AH71" s="41"/>
      <c r="AI71" s="41"/>
      <c r="AJ71" s="41"/>
      <c r="AK71" s="41"/>
    </row>
    <row r="72" spans="1:37" s="7" customFormat="1" ht="69.75" customHeight="1" x14ac:dyDescent="0.25">
      <c r="A72" s="429" t="s">
        <v>1401</v>
      </c>
      <c r="B72" s="59" t="s">
        <v>87</v>
      </c>
      <c r="C72" s="107" t="s">
        <v>303</v>
      </c>
      <c r="D72" s="165"/>
      <c r="E72" s="165">
        <v>822964.1</v>
      </c>
      <c r="F72" s="32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6"/>
      <c r="AF72" s="6"/>
      <c r="AG72" s="6"/>
      <c r="AH72" s="6"/>
      <c r="AI72" s="6"/>
      <c r="AJ72" s="6"/>
      <c r="AK72" s="6"/>
    </row>
    <row r="73" spans="1:37" s="365" customFormat="1" ht="23.25" hidden="1" customHeight="1" x14ac:dyDescent="0.25">
      <c r="A73" s="431" t="s">
        <v>301</v>
      </c>
      <c r="B73" s="59" t="s">
        <v>87</v>
      </c>
      <c r="C73" s="109" t="s">
        <v>298</v>
      </c>
      <c r="D73" s="55">
        <f>D74</f>
        <v>0</v>
      </c>
      <c r="E73" s="55">
        <f t="shared" ref="E73" si="5">E74</f>
        <v>0</v>
      </c>
      <c r="F73" s="329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64"/>
      <c r="AF73" s="364"/>
      <c r="AG73" s="364"/>
      <c r="AH73" s="364"/>
      <c r="AI73" s="364"/>
      <c r="AJ73" s="364"/>
      <c r="AK73" s="364"/>
    </row>
    <row r="74" spans="1:37" s="365" customFormat="1" ht="10.5" hidden="1" customHeight="1" x14ac:dyDescent="0.25">
      <c r="A74" s="431" t="s">
        <v>300</v>
      </c>
      <c r="B74" s="59" t="s">
        <v>87</v>
      </c>
      <c r="C74" s="432" t="s">
        <v>320</v>
      </c>
      <c r="D74" s="433">
        <f>D76</f>
        <v>0</v>
      </c>
      <c r="E74" s="433">
        <f>E75</f>
        <v>0</v>
      </c>
      <c r="F74" s="434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64"/>
      <c r="AF74" s="364"/>
      <c r="AG74" s="364"/>
      <c r="AH74" s="364"/>
      <c r="AI74" s="364"/>
      <c r="AJ74" s="364"/>
      <c r="AK74" s="364"/>
    </row>
    <row r="75" spans="1:37" s="365" customFormat="1" ht="14.25" hidden="1" customHeight="1" x14ac:dyDescent="0.25">
      <c r="A75" s="429" t="s">
        <v>1402</v>
      </c>
      <c r="B75" s="59" t="s">
        <v>87</v>
      </c>
      <c r="C75" s="435" t="s">
        <v>1410</v>
      </c>
      <c r="D75" s="56">
        <f>D76</f>
        <v>0</v>
      </c>
      <c r="E75" s="56">
        <f>E76</f>
        <v>0</v>
      </c>
      <c r="F75" s="32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64"/>
      <c r="AF75" s="364"/>
      <c r="AG75" s="364"/>
      <c r="AH75" s="364"/>
      <c r="AI75" s="364"/>
      <c r="AJ75" s="364"/>
      <c r="AK75" s="364"/>
    </row>
    <row r="76" spans="1:37" s="365" customFormat="1" ht="12.75" hidden="1" customHeight="1" x14ac:dyDescent="0.25">
      <c r="A76" s="311" t="s">
        <v>302</v>
      </c>
      <c r="B76" s="59" t="s">
        <v>87</v>
      </c>
      <c r="C76" s="436" t="s">
        <v>299</v>
      </c>
      <c r="D76" s="437">
        <v>0</v>
      </c>
      <c r="E76" s="437">
        <v>0</v>
      </c>
      <c r="F76" s="43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64"/>
      <c r="AF76" s="364"/>
      <c r="AG76" s="364"/>
      <c r="AH76" s="364"/>
      <c r="AI76" s="364"/>
      <c r="AJ76" s="364"/>
      <c r="AK76" s="364"/>
    </row>
    <row r="77" spans="1:37" s="49" customFormat="1" ht="27" customHeight="1" x14ac:dyDescent="0.25">
      <c r="A77" s="102" t="s">
        <v>207</v>
      </c>
      <c r="B77" s="59" t="s">
        <v>87</v>
      </c>
      <c r="C77" s="109" t="s">
        <v>274</v>
      </c>
      <c r="D77" s="164">
        <f>D78+D81</f>
        <v>7500000</v>
      </c>
      <c r="E77" s="164">
        <f>E78+E81</f>
        <v>442124.54</v>
      </c>
      <c r="F77" s="329">
        <f>D77-E77</f>
        <v>7057875.46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8"/>
      <c r="AF77" s="48"/>
      <c r="AG77" s="48"/>
      <c r="AH77" s="48"/>
      <c r="AI77" s="48"/>
      <c r="AJ77" s="48"/>
      <c r="AK77" s="48"/>
    </row>
    <row r="78" spans="1:37" s="42" customFormat="1" ht="75" customHeight="1" x14ac:dyDescent="0.25">
      <c r="A78" s="126" t="s">
        <v>208</v>
      </c>
      <c r="B78" s="59" t="s">
        <v>87</v>
      </c>
      <c r="C78" s="106" t="s">
        <v>275</v>
      </c>
      <c r="D78" s="167">
        <v>0</v>
      </c>
      <c r="E78" s="167">
        <f>E79</f>
        <v>115224.75</v>
      </c>
      <c r="F78" s="329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41"/>
      <c r="AF78" s="41"/>
      <c r="AG78" s="41"/>
      <c r="AH78" s="41"/>
      <c r="AI78" s="41"/>
      <c r="AJ78" s="41"/>
      <c r="AK78" s="41"/>
    </row>
    <row r="79" spans="1:37" s="7" customFormat="1" ht="85.5" customHeight="1" x14ac:dyDescent="0.25">
      <c r="A79" s="103" t="s">
        <v>155</v>
      </c>
      <c r="B79" s="59" t="s">
        <v>87</v>
      </c>
      <c r="C79" s="107" t="s">
        <v>276</v>
      </c>
      <c r="D79" s="165">
        <v>0</v>
      </c>
      <c r="E79" s="165">
        <f>E80</f>
        <v>115224.75</v>
      </c>
      <c r="F79" s="32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6"/>
      <c r="AF79" s="6"/>
      <c r="AG79" s="6"/>
      <c r="AH79" s="6"/>
      <c r="AI79" s="6"/>
      <c r="AJ79" s="6"/>
      <c r="AK79" s="6"/>
    </row>
    <row r="80" spans="1:37" s="7" customFormat="1" ht="84.75" customHeight="1" x14ac:dyDescent="0.25">
      <c r="A80" s="103" t="s">
        <v>155</v>
      </c>
      <c r="B80" s="59" t="s">
        <v>87</v>
      </c>
      <c r="C80" s="107" t="s">
        <v>1433</v>
      </c>
      <c r="D80" s="165">
        <v>0</v>
      </c>
      <c r="E80" s="165">
        <v>115224.75</v>
      </c>
      <c r="F80" s="32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6"/>
      <c r="AF80" s="6"/>
      <c r="AG80" s="6"/>
      <c r="AH80" s="6"/>
      <c r="AI80" s="6"/>
      <c r="AJ80" s="6"/>
      <c r="AK80" s="6"/>
    </row>
    <row r="81" spans="1:37" s="42" customFormat="1" ht="24" customHeight="1" x14ac:dyDescent="0.25">
      <c r="A81" s="429" t="s">
        <v>1403</v>
      </c>
      <c r="B81" s="59" t="s">
        <v>87</v>
      </c>
      <c r="C81" s="106" t="s">
        <v>277</v>
      </c>
      <c r="D81" s="167">
        <v>7500000</v>
      </c>
      <c r="E81" s="167">
        <f>E82</f>
        <v>326899.78999999998</v>
      </c>
      <c r="F81" s="329">
        <f>D81-E81</f>
        <v>7173100.21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41"/>
      <c r="AF81" s="41"/>
      <c r="AG81" s="41"/>
      <c r="AH81" s="41"/>
      <c r="AI81" s="41"/>
      <c r="AJ81" s="41"/>
      <c r="AK81" s="41"/>
    </row>
    <row r="82" spans="1:37" s="42" customFormat="1" ht="37.5" customHeight="1" x14ac:dyDescent="0.25">
      <c r="A82" s="429" t="s">
        <v>1404</v>
      </c>
      <c r="B82" s="59" t="s">
        <v>87</v>
      </c>
      <c r="C82" s="106" t="s">
        <v>278</v>
      </c>
      <c r="D82" s="167"/>
      <c r="E82" s="167">
        <f>E83</f>
        <v>326899.78999999998</v>
      </c>
      <c r="F82" s="329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41"/>
      <c r="AF82" s="41"/>
      <c r="AG82" s="41"/>
      <c r="AH82" s="41"/>
      <c r="AI82" s="41"/>
      <c r="AJ82" s="41"/>
      <c r="AK82" s="41"/>
    </row>
    <row r="83" spans="1:37" s="7" customFormat="1" ht="48.75" customHeight="1" x14ac:dyDescent="0.25">
      <c r="A83" s="429" t="s">
        <v>1405</v>
      </c>
      <c r="B83" s="59" t="s">
        <v>87</v>
      </c>
      <c r="C83" s="107" t="s">
        <v>279</v>
      </c>
      <c r="D83" s="165"/>
      <c r="E83" s="165">
        <v>326899.78999999998</v>
      </c>
      <c r="F83" s="32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6"/>
      <c r="AF83" s="6"/>
      <c r="AG83" s="6"/>
      <c r="AH83" s="6"/>
      <c r="AI83" s="6"/>
      <c r="AJ83" s="6"/>
      <c r="AK83" s="6"/>
    </row>
    <row r="84" spans="1:37" s="49" customFormat="1" ht="14.25" customHeight="1" x14ac:dyDescent="0.25">
      <c r="A84" s="310" t="s">
        <v>209</v>
      </c>
      <c r="B84" s="59" t="s">
        <v>87</v>
      </c>
      <c r="C84" s="109" t="s">
        <v>280</v>
      </c>
      <c r="D84" s="55">
        <f>D85+D88</f>
        <v>0</v>
      </c>
      <c r="E84" s="55">
        <f>E85+E88</f>
        <v>634912.21</v>
      </c>
      <c r="F84" s="329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8"/>
      <c r="AF84" s="48"/>
      <c r="AG84" s="48"/>
      <c r="AH84" s="48"/>
      <c r="AI84" s="48"/>
      <c r="AJ84" s="48"/>
      <c r="AK84" s="48"/>
    </row>
    <row r="85" spans="1:37" s="42" customFormat="1" ht="94.5" customHeight="1" x14ac:dyDescent="0.25">
      <c r="A85" s="439" t="s">
        <v>1516</v>
      </c>
      <c r="B85" s="59" t="s">
        <v>87</v>
      </c>
      <c r="C85" s="107" t="s">
        <v>1550</v>
      </c>
      <c r="D85" s="165">
        <f>D86</f>
        <v>0</v>
      </c>
      <c r="E85" s="165">
        <f>E86</f>
        <v>616312.21</v>
      </c>
      <c r="F85" s="327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41"/>
      <c r="AF85" s="41"/>
      <c r="AG85" s="41"/>
      <c r="AH85" s="41"/>
      <c r="AI85" s="41"/>
      <c r="AJ85" s="41"/>
      <c r="AK85" s="41"/>
    </row>
    <row r="86" spans="1:37" s="42" customFormat="1" ht="84" customHeight="1" x14ac:dyDescent="0.25">
      <c r="A86" s="439" t="s">
        <v>1517</v>
      </c>
      <c r="B86" s="59" t="s">
        <v>87</v>
      </c>
      <c r="C86" s="107" t="s">
        <v>1519</v>
      </c>
      <c r="D86" s="165"/>
      <c r="E86" s="165">
        <f>E87</f>
        <v>616312.21</v>
      </c>
      <c r="F86" s="327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41"/>
      <c r="AF86" s="41"/>
      <c r="AG86" s="41"/>
      <c r="AH86" s="41"/>
      <c r="AI86" s="41"/>
      <c r="AJ86" s="41"/>
      <c r="AK86" s="41"/>
    </row>
    <row r="87" spans="1:37" s="42" customFormat="1" ht="75" customHeight="1" x14ac:dyDescent="0.25">
      <c r="A87" s="440" t="s">
        <v>1518</v>
      </c>
      <c r="B87" s="59" t="s">
        <v>87</v>
      </c>
      <c r="C87" s="107" t="s">
        <v>1520</v>
      </c>
      <c r="D87" s="165"/>
      <c r="E87" s="165">
        <v>616312.21</v>
      </c>
      <c r="F87" s="327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41"/>
      <c r="AF87" s="41"/>
      <c r="AG87" s="41"/>
      <c r="AH87" s="41"/>
      <c r="AI87" s="41"/>
      <c r="AJ87" s="41"/>
      <c r="AK87" s="41"/>
    </row>
    <row r="88" spans="1:37" s="42" customFormat="1" ht="26.25" customHeight="1" x14ac:dyDescent="0.25">
      <c r="A88" s="440" t="s">
        <v>1536</v>
      </c>
      <c r="B88" s="59" t="s">
        <v>87</v>
      </c>
      <c r="C88" s="107" t="s">
        <v>1551</v>
      </c>
      <c r="D88" s="165">
        <f>D89</f>
        <v>0</v>
      </c>
      <c r="E88" s="165">
        <f>E89</f>
        <v>18600</v>
      </c>
      <c r="F88" s="327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41"/>
      <c r="AF88" s="41"/>
      <c r="AG88" s="41"/>
      <c r="AH88" s="41"/>
      <c r="AI88" s="41"/>
      <c r="AJ88" s="41"/>
      <c r="AK88" s="41"/>
    </row>
    <row r="89" spans="1:37" s="42" customFormat="1" ht="78.75" customHeight="1" x14ac:dyDescent="0.25">
      <c r="A89" s="440" t="s">
        <v>1537</v>
      </c>
      <c r="B89" s="59" t="s">
        <v>87</v>
      </c>
      <c r="C89" s="107" t="s">
        <v>1527</v>
      </c>
      <c r="D89" s="165">
        <f>D90</f>
        <v>0</v>
      </c>
      <c r="E89" s="165">
        <f>E90</f>
        <v>18600</v>
      </c>
      <c r="F89" s="327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41"/>
      <c r="AF89" s="41"/>
      <c r="AG89" s="41"/>
      <c r="AH89" s="41"/>
      <c r="AI89" s="41"/>
      <c r="AJ89" s="41"/>
      <c r="AK89" s="41"/>
    </row>
    <row r="90" spans="1:37" s="42" customFormat="1" ht="122.25" customHeight="1" x14ac:dyDescent="0.25">
      <c r="A90" s="439" t="s">
        <v>1528</v>
      </c>
      <c r="B90" s="59" t="s">
        <v>87</v>
      </c>
      <c r="C90" s="107" t="s">
        <v>1535</v>
      </c>
      <c r="D90" s="165"/>
      <c r="E90" s="165">
        <v>18600</v>
      </c>
      <c r="F90" s="327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41"/>
      <c r="AF90" s="41"/>
      <c r="AG90" s="41"/>
      <c r="AH90" s="41"/>
      <c r="AI90" s="41"/>
      <c r="AJ90" s="41"/>
      <c r="AK90" s="41"/>
    </row>
    <row r="91" spans="1:37" s="42" customFormat="1" ht="57.75" hidden="1" customHeight="1" x14ac:dyDescent="0.25">
      <c r="A91" s="104" t="s">
        <v>1329</v>
      </c>
      <c r="B91" s="59" t="s">
        <v>87</v>
      </c>
      <c r="C91" s="107" t="s">
        <v>1328</v>
      </c>
      <c r="D91" s="165">
        <f>D92</f>
        <v>0</v>
      </c>
      <c r="E91" s="165">
        <f>E92</f>
        <v>0</v>
      </c>
      <c r="F91" s="327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41"/>
      <c r="AF91" s="41"/>
      <c r="AG91" s="41"/>
      <c r="AH91" s="41"/>
      <c r="AI91" s="41"/>
      <c r="AJ91" s="41"/>
      <c r="AK91" s="41"/>
    </row>
    <row r="92" spans="1:37" s="42" customFormat="1" ht="60.75" hidden="1" customHeight="1" x14ac:dyDescent="0.25">
      <c r="A92" s="104" t="s">
        <v>1330</v>
      </c>
      <c r="B92" s="59" t="s">
        <v>87</v>
      </c>
      <c r="C92" s="107" t="s">
        <v>1327</v>
      </c>
      <c r="D92" s="165"/>
      <c r="E92" s="165">
        <v>0</v>
      </c>
      <c r="F92" s="327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41"/>
      <c r="AF92" s="41"/>
      <c r="AG92" s="41"/>
      <c r="AH92" s="41"/>
      <c r="AI92" s="41"/>
      <c r="AJ92" s="41"/>
      <c r="AK92" s="41"/>
    </row>
    <row r="93" spans="1:37" s="42" customFormat="1" ht="39" hidden="1" customHeight="1" x14ac:dyDescent="0.25">
      <c r="A93" s="104" t="s">
        <v>210</v>
      </c>
      <c r="B93" s="59" t="s">
        <v>87</v>
      </c>
      <c r="C93" s="107" t="s">
        <v>281</v>
      </c>
      <c r="D93" s="165">
        <v>0</v>
      </c>
      <c r="E93" s="165">
        <v>0</v>
      </c>
      <c r="F93" s="327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41"/>
      <c r="AF93" s="41"/>
      <c r="AG93" s="41"/>
      <c r="AH93" s="41"/>
      <c r="AI93" s="41"/>
      <c r="AJ93" s="41"/>
      <c r="AK93" s="41"/>
    </row>
    <row r="94" spans="1:37" s="7" customFormat="1" ht="77.25" hidden="1" customHeight="1" x14ac:dyDescent="0.25">
      <c r="A94" s="104" t="s">
        <v>211</v>
      </c>
      <c r="B94" s="59" t="s">
        <v>87</v>
      </c>
      <c r="C94" s="107" t="s">
        <v>282</v>
      </c>
      <c r="D94" s="165"/>
      <c r="E94" s="165">
        <v>0</v>
      </c>
      <c r="F94" s="32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6"/>
      <c r="AF94" s="6"/>
      <c r="AG94" s="6"/>
      <c r="AH94" s="6"/>
      <c r="AI94" s="6"/>
      <c r="AJ94" s="6"/>
      <c r="AK94" s="6"/>
    </row>
    <row r="95" spans="1:37" s="42" customFormat="1" ht="30.75" hidden="1" customHeight="1" x14ac:dyDescent="0.25">
      <c r="A95" s="104" t="s">
        <v>1440</v>
      </c>
      <c r="B95" s="59" t="s">
        <v>87</v>
      </c>
      <c r="C95" s="107" t="s">
        <v>1450</v>
      </c>
      <c r="D95" s="165">
        <v>0</v>
      </c>
      <c r="E95" s="165">
        <v>0</v>
      </c>
      <c r="F95" s="327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41"/>
      <c r="AF95" s="41"/>
      <c r="AG95" s="41"/>
      <c r="AH95" s="41"/>
      <c r="AI95" s="41"/>
      <c r="AJ95" s="41"/>
      <c r="AK95" s="41"/>
    </row>
    <row r="96" spans="1:37" s="42" customFormat="1" ht="39" hidden="1" customHeight="1" x14ac:dyDescent="0.25">
      <c r="A96" s="104" t="s">
        <v>1439</v>
      </c>
      <c r="B96" s="59" t="s">
        <v>87</v>
      </c>
      <c r="C96" s="107" t="s">
        <v>1451</v>
      </c>
      <c r="D96" s="165">
        <v>0</v>
      </c>
      <c r="E96" s="165">
        <v>0</v>
      </c>
      <c r="F96" s="327">
        <f>D96</f>
        <v>0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41"/>
      <c r="AF96" s="41"/>
      <c r="AG96" s="41"/>
      <c r="AH96" s="41"/>
      <c r="AI96" s="41"/>
      <c r="AJ96" s="41"/>
      <c r="AK96" s="41"/>
    </row>
    <row r="97" spans="1:37" s="49" customFormat="1" x14ac:dyDescent="0.25">
      <c r="A97" s="102" t="s">
        <v>212</v>
      </c>
      <c r="B97" s="59" t="s">
        <v>87</v>
      </c>
      <c r="C97" s="109" t="s">
        <v>283</v>
      </c>
      <c r="D97" s="164">
        <f>D100</f>
        <v>320000</v>
      </c>
      <c r="E97" s="164">
        <f>E98+E100</f>
        <v>149915.38</v>
      </c>
      <c r="F97" s="329">
        <f>D97-E97</f>
        <v>170084.62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8"/>
      <c r="AF97" s="48"/>
      <c r="AG97" s="48"/>
      <c r="AH97" s="48"/>
      <c r="AI97" s="48"/>
      <c r="AJ97" s="48"/>
      <c r="AK97" s="48"/>
    </row>
    <row r="98" spans="1:37" s="63" customFormat="1" ht="15" hidden="1" customHeight="1" x14ac:dyDescent="0.25">
      <c r="A98" s="300" t="s">
        <v>93</v>
      </c>
      <c r="B98" s="59" t="s">
        <v>87</v>
      </c>
      <c r="C98" s="110" t="s">
        <v>285</v>
      </c>
      <c r="D98" s="301"/>
      <c r="E98" s="306">
        <f>E99</f>
        <v>0</v>
      </c>
      <c r="F98" s="330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2"/>
      <c r="AF98" s="62"/>
      <c r="AG98" s="62"/>
      <c r="AH98" s="62"/>
      <c r="AI98" s="62"/>
      <c r="AJ98" s="62"/>
      <c r="AK98" s="62"/>
    </row>
    <row r="99" spans="1:37" s="63" customFormat="1" ht="24" hidden="1" customHeight="1" x14ac:dyDescent="0.25">
      <c r="A99" s="108" t="s">
        <v>94</v>
      </c>
      <c r="B99" s="59" t="s">
        <v>87</v>
      </c>
      <c r="C99" s="114" t="s">
        <v>295</v>
      </c>
      <c r="D99" s="302"/>
      <c r="E99" s="307">
        <v>0</v>
      </c>
      <c r="F99" s="33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2"/>
      <c r="AF99" s="62"/>
      <c r="AG99" s="62"/>
      <c r="AH99" s="62"/>
      <c r="AI99" s="62"/>
      <c r="AJ99" s="62"/>
      <c r="AK99" s="62"/>
    </row>
    <row r="100" spans="1:37" s="7" customFormat="1" ht="15" customHeight="1" x14ac:dyDescent="0.25">
      <c r="A100" s="104" t="s">
        <v>95</v>
      </c>
      <c r="B100" s="59" t="s">
        <v>87</v>
      </c>
      <c r="C100" s="107" t="s">
        <v>284</v>
      </c>
      <c r="D100" s="165">
        <f>120000+200000</f>
        <v>320000</v>
      </c>
      <c r="E100" s="165">
        <f>E101</f>
        <v>149915.38</v>
      </c>
      <c r="F100" s="328">
        <f>D100-E100</f>
        <v>170084.62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6"/>
      <c r="AF100" s="6"/>
      <c r="AG100" s="6"/>
      <c r="AH100" s="6"/>
      <c r="AI100" s="6"/>
      <c r="AJ100" s="6"/>
      <c r="AK100" s="6"/>
    </row>
    <row r="101" spans="1:37" s="7" customFormat="1" ht="23.25" x14ac:dyDescent="0.25">
      <c r="A101" s="104" t="s">
        <v>174</v>
      </c>
      <c r="B101" s="59" t="s">
        <v>87</v>
      </c>
      <c r="C101" s="107" t="s">
        <v>286</v>
      </c>
      <c r="D101" s="165"/>
      <c r="E101" s="165">
        <v>149915.38</v>
      </c>
      <c r="F101" s="32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6"/>
      <c r="AF101" s="6"/>
      <c r="AG101" s="6"/>
      <c r="AH101" s="6"/>
      <c r="AI101" s="6"/>
      <c r="AJ101" s="6"/>
      <c r="AK101" s="6"/>
    </row>
    <row r="102" spans="1:37" s="63" customFormat="1" x14ac:dyDescent="0.25">
      <c r="A102" s="102" t="s">
        <v>309</v>
      </c>
      <c r="B102" s="59" t="s">
        <v>87</v>
      </c>
      <c r="C102" s="109" t="s">
        <v>315</v>
      </c>
      <c r="D102" s="168">
        <f>D103+D141+D148+D144</f>
        <v>65728669.600000001</v>
      </c>
      <c r="E102" s="306">
        <f>E103+E141+E148+E144</f>
        <v>17978022.649999999</v>
      </c>
      <c r="F102" s="326">
        <f>D102-E102</f>
        <v>47750646.950000003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2"/>
      <c r="AF102" s="62"/>
      <c r="AG102" s="62"/>
      <c r="AH102" s="62"/>
      <c r="AI102" s="62"/>
      <c r="AJ102" s="62"/>
      <c r="AK102" s="62"/>
    </row>
    <row r="103" spans="1:37" s="49" customFormat="1" ht="34.5" x14ac:dyDescent="0.25">
      <c r="A103" s="441" t="s">
        <v>1406</v>
      </c>
      <c r="B103" s="59" t="s">
        <v>87</v>
      </c>
      <c r="C103" s="109" t="s">
        <v>316</v>
      </c>
      <c r="D103" s="168">
        <f>D104+D107+D125+D130</f>
        <v>65728669.600000001</v>
      </c>
      <c r="E103" s="306">
        <f>E104+E107+E125+E130</f>
        <v>17573345</v>
      </c>
      <c r="F103" s="326">
        <f>D103-E103</f>
        <v>48155324.600000001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8"/>
      <c r="AF103" s="48"/>
      <c r="AG103" s="48"/>
      <c r="AH103" s="48"/>
      <c r="AI103" s="48"/>
      <c r="AJ103" s="48"/>
      <c r="AK103" s="48"/>
    </row>
    <row r="104" spans="1:37" s="32" customFormat="1" ht="22.5" customHeight="1" x14ac:dyDescent="0.25">
      <c r="A104" s="104" t="s">
        <v>1109</v>
      </c>
      <c r="B104" s="59" t="s">
        <v>87</v>
      </c>
      <c r="C104" s="107" t="s">
        <v>1357</v>
      </c>
      <c r="D104" s="165">
        <f>D105</f>
        <v>28044200</v>
      </c>
      <c r="E104" s="165">
        <f>E105</f>
        <v>16242080</v>
      </c>
      <c r="F104" s="327">
        <f>D104-E104</f>
        <v>11802120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1"/>
      <c r="AF104" s="31"/>
      <c r="AG104" s="31"/>
      <c r="AH104" s="31"/>
      <c r="AI104" s="31"/>
      <c r="AJ104" s="31"/>
      <c r="AK104" s="31"/>
    </row>
    <row r="105" spans="1:37" s="42" customFormat="1" ht="18" customHeight="1" x14ac:dyDescent="0.25">
      <c r="A105" s="104" t="s">
        <v>213</v>
      </c>
      <c r="B105" s="59" t="s">
        <v>87</v>
      </c>
      <c r="C105" s="113" t="s">
        <v>1358</v>
      </c>
      <c r="D105" s="166">
        <f>D106</f>
        <v>28044200</v>
      </c>
      <c r="E105" s="166">
        <f>E106</f>
        <v>16242080</v>
      </c>
      <c r="F105" s="327">
        <f t="shared" ref="F105:F106" si="6">D105-E105</f>
        <v>11802120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41"/>
      <c r="AF105" s="41"/>
      <c r="AG105" s="41"/>
      <c r="AH105" s="41"/>
      <c r="AI105" s="41"/>
      <c r="AJ105" s="41"/>
      <c r="AK105" s="41"/>
    </row>
    <row r="106" spans="1:37" s="7" customFormat="1" ht="24.75" customHeight="1" x14ac:dyDescent="0.25">
      <c r="A106" s="104" t="s">
        <v>214</v>
      </c>
      <c r="B106" s="59" t="s">
        <v>87</v>
      </c>
      <c r="C106" s="107" t="s">
        <v>1359</v>
      </c>
      <c r="D106" s="165">
        <v>28044200</v>
      </c>
      <c r="E106" s="165">
        <v>16242080</v>
      </c>
      <c r="F106" s="327">
        <f t="shared" si="6"/>
        <v>11802120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6"/>
      <c r="AG106" s="6"/>
      <c r="AH106" s="6"/>
      <c r="AI106" s="6"/>
      <c r="AJ106" s="6"/>
      <c r="AK106" s="6"/>
    </row>
    <row r="107" spans="1:37" s="32" customFormat="1" ht="26.25" customHeight="1" x14ac:dyDescent="0.25">
      <c r="A107" s="429" t="s">
        <v>1407</v>
      </c>
      <c r="B107" s="59" t="s">
        <v>87</v>
      </c>
      <c r="C107" s="106" t="s">
        <v>1360</v>
      </c>
      <c r="D107" s="167">
        <f>D114+D123+D112+D116+D120</f>
        <v>36872409.600000001</v>
      </c>
      <c r="E107" s="167">
        <f>E114+E123+E112+E116+E120</f>
        <v>919955</v>
      </c>
      <c r="F107" s="329">
        <f t="shared" ref="F107:F113" si="7">D107-E107</f>
        <v>35952454.600000001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1"/>
      <c r="AF107" s="31"/>
      <c r="AG107" s="31"/>
      <c r="AH107" s="31"/>
      <c r="AI107" s="31"/>
      <c r="AJ107" s="31"/>
      <c r="AK107" s="31"/>
    </row>
    <row r="108" spans="1:37" s="35" customFormat="1" ht="37.5" hidden="1" customHeight="1" x14ac:dyDescent="0.25">
      <c r="A108" s="44" t="s">
        <v>96</v>
      </c>
      <c r="B108" s="59" t="s">
        <v>87</v>
      </c>
      <c r="C108" s="110" t="s">
        <v>905</v>
      </c>
      <c r="D108" s="168">
        <f>D109</f>
        <v>0</v>
      </c>
      <c r="E108" s="168">
        <f>E109</f>
        <v>0</v>
      </c>
      <c r="F108" s="326">
        <f t="shared" si="7"/>
        <v>0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4"/>
      <c r="AF108" s="34"/>
      <c r="AG108" s="34"/>
      <c r="AH108" s="34"/>
      <c r="AI108" s="34"/>
      <c r="AJ108" s="34"/>
      <c r="AK108" s="34"/>
    </row>
    <row r="109" spans="1:37" s="35" customFormat="1" ht="34.5" hidden="1" customHeight="1" x14ac:dyDescent="0.25">
      <c r="A109" s="43" t="s">
        <v>305</v>
      </c>
      <c r="B109" s="59" t="s">
        <v>87</v>
      </c>
      <c r="C109" s="114" t="s">
        <v>304</v>
      </c>
      <c r="D109" s="169"/>
      <c r="E109" s="170"/>
      <c r="F109" s="327">
        <f t="shared" si="7"/>
        <v>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4"/>
      <c r="AF109" s="34"/>
      <c r="AG109" s="34"/>
      <c r="AH109" s="34"/>
      <c r="AI109" s="34"/>
      <c r="AJ109" s="34"/>
      <c r="AK109" s="34"/>
    </row>
    <row r="110" spans="1:37" s="35" customFormat="1" ht="33.75" hidden="1" customHeight="1" x14ac:dyDescent="0.25">
      <c r="A110" s="44" t="s">
        <v>306</v>
      </c>
      <c r="B110" s="59" t="s">
        <v>87</v>
      </c>
      <c r="C110" s="110" t="s">
        <v>906</v>
      </c>
      <c r="D110" s="168">
        <f>D111</f>
        <v>0</v>
      </c>
      <c r="E110" s="168">
        <f>E111</f>
        <v>0</v>
      </c>
      <c r="F110" s="326">
        <f t="shared" si="7"/>
        <v>0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4"/>
      <c r="AF110" s="34"/>
      <c r="AG110" s="34"/>
      <c r="AH110" s="34"/>
      <c r="AI110" s="34"/>
      <c r="AJ110" s="34"/>
      <c r="AK110" s="34"/>
    </row>
    <row r="111" spans="1:37" s="35" customFormat="1" ht="34.5" hidden="1" customHeight="1" x14ac:dyDescent="0.25">
      <c r="A111" s="43" t="s">
        <v>307</v>
      </c>
      <c r="B111" s="59" t="s">
        <v>87</v>
      </c>
      <c r="C111" s="114" t="s">
        <v>907</v>
      </c>
      <c r="D111" s="169"/>
      <c r="E111" s="170"/>
      <c r="F111" s="327">
        <f t="shared" si="7"/>
        <v>0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4"/>
      <c r="AF111" s="34"/>
      <c r="AG111" s="34"/>
      <c r="AH111" s="34"/>
      <c r="AI111" s="34"/>
      <c r="AJ111" s="34"/>
      <c r="AK111" s="34"/>
    </row>
    <row r="112" spans="1:37" s="7" customFormat="1" ht="44.25" customHeight="1" x14ac:dyDescent="0.25">
      <c r="A112" s="125" t="s">
        <v>1111</v>
      </c>
      <c r="B112" s="59" t="s">
        <v>87</v>
      </c>
      <c r="C112" s="122" t="s">
        <v>1435</v>
      </c>
      <c r="D112" s="168">
        <f>D113</f>
        <v>11625000</v>
      </c>
      <c r="E112" s="168">
        <f>E113</f>
        <v>0</v>
      </c>
      <c r="F112" s="326">
        <f t="shared" si="7"/>
        <v>11625000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6"/>
      <c r="AF112" s="6"/>
      <c r="AG112" s="6"/>
      <c r="AH112" s="6"/>
      <c r="AI112" s="6"/>
      <c r="AJ112" s="6"/>
      <c r="AK112" s="6"/>
    </row>
    <row r="113" spans="1:16377" s="7" customFormat="1" ht="47.25" customHeight="1" x14ac:dyDescent="0.25">
      <c r="A113" s="43" t="s">
        <v>1085</v>
      </c>
      <c r="B113" s="59" t="s">
        <v>87</v>
      </c>
      <c r="C113" s="114" t="s">
        <v>1436</v>
      </c>
      <c r="D113" s="169">
        <v>11625000</v>
      </c>
      <c r="E113" s="170">
        <v>0</v>
      </c>
      <c r="F113" s="327">
        <f t="shared" si="7"/>
        <v>11625000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6"/>
      <c r="AF113" s="6"/>
      <c r="AG113" s="6"/>
      <c r="AH113" s="6"/>
      <c r="AI113" s="6"/>
      <c r="AJ113" s="6"/>
      <c r="AK113" s="6"/>
    </row>
    <row r="114" spans="1:16377" s="32" customFormat="1" ht="76.5" customHeight="1" x14ac:dyDescent="0.25">
      <c r="A114" s="429" t="s">
        <v>1408</v>
      </c>
      <c r="B114" s="59" t="s">
        <v>87</v>
      </c>
      <c r="C114" s="106" t="s">
        <v>1361</v>
      </c>
      <c r="D114" s="167">
        <f>D115</f>
        <v>3771100</v>
      </c>
      <c r="E114" s="167">
        <f>E115</f>
        <v>0</v>
      </c>
      <c r="F114" s="329">
        <f>D114-E114</f>
        <v>3771100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1"/>
      <c r="AF114" s="31"/>
      <c r="AG114" s="31"/>
      <c r="AH114" s="31"/>
      <c r="AI114" s="31"/>
      <c r="AJ114" s="31"/>
      <c r="AK114" s="31"/>
    </row>
    <row r="115" spans="1:16377" s="7" customFormat="1" ht="78.75" customHeight="1" x14ac:dyDescent="0.25">
      <c r="A115" s="429" t="s">
        <v>1409</v>
      </c>
      <c r="B115" s="59" t="s">
        <v>87</v>
      </c>
      <c r="C115" s="107" t="s">
        <v>1362</v>
      </c>
      <c r="D115" s="171">
        <v>3771100</v>
      </c>
      <c r="E115" s="171">
        <v>0</v>
      </c>
      <c r="F115" s="33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6"/>
      <c r="AF115" s="6"/>
      <c r="AG115" s="6"/>
      <c r="AH115" s="6"/>
      <c r="AI115" s="6"/>
      <c r="AJ115" s="6"/>
      <c r="AK115" s="6"/>
    </row>
    <row r="116" spans="1:16377" s="35" customFormat="1" ht="37.5" hidden="1" customHeight="1" x14ac:dyDescent="0.25">
      <c r="A116" s="44" t="s">
        <v>1270</v>
      </c>
      <c r="B116" s="59" t="s">
        <v>87</v>
      </c>
      <c r="C116" s="110" t="s">
        <v>1269</v>
      </c>
      <c r="D116" s="168">
        <f>D117</f>
        <v>0</v>
      </c>
      <c r="E116" s="168">
        <f>E117</f>
        <v>0</v>
      </c>
      <c r="F116" s="326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4"/>
      <c r="AF116" s="34"/>
      <c r="AG116" s="34"/>
      <c r="AH116" s="34"/>
      <c r="AI116" s="34"/>
      <c r="AJ116" s="34"/>
      <c r="AK116" s="34"/>
    </row>
    <row r="117" spans="1:16377" s="35" customFormat="1" ht="34.5" hidden="1" customHeight="1" x14ac:dyDescent="0.25">
      <c r="A117" s="43" t="s">
        <v>1271</v>
      </c>
      <c r="B117" s="59" t="s">
        <v>87</v>
      </c>
      <c r="C117" s="114" t="s">
        <v>1268</v>
      </c>
      <c r="D117" s="169">
        <v>0</v>
      </c>
      <c r="E117" s="170">
        <v>0</v>
      </c>
      <c r="F117" s="327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4"/>
      <c r="AF117" s="34"/>
      <c r="AG117" s="34"/>
      <c r="AH117" s="34"/>
      <c r="AI117" s="34"/>
      <c r="AJ117" s="34"/>
      <c r="AK117" s="34"/>
    </row>
    <row r="118" spans="1:16377" s="35" customFormat="1" ht="33.75" hidden="1" customHeight="1" x14ac:dyDescent="0.25">
      <c r="A118" s="44" t="s">
        <v>306</v>
      </c>
      <c r="B118" s="59" t="s">
        <v>87</v>
      </c>
      <c r="C118" s="110" t="s">
        <v>906</v>
      </c>
      <c r="D118" s="168">
        <f>D119</f>
        <v>0</v>
      </c>
      <c r="E118" s="168">
        <f>E119</f>
        <v>0</v>
      </c>
      <c r="F118" s="326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4"/>
      <c r="AF118" s="34"/>
      <c r="AG118" s="34"/>
      <c r="AH118" s="34"/>
      <c r="AI118" s="34"/>
      <c r="AJ118" s="34"/>
      <c r="AK118" s="34"/>
    </row>
    <row r="119" spans="1:16377" s="35" customFormat="1" ht="27" hidden="1" customHeight="1" x14ac:dyDescent="0.25">
      <c r="A119" s="43" t="s">
        <v>307</v>
      </c>
      <c r="B119" s="59" t="s">
        <v>87</v>
      </c>
      <c r="C119" s="114" t="s">
        <v>907</v>
      </c>
      <c r="D119" s="169"/>
      <c r="E119" s="170"/>
      <c r="F119" s="327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4"/>
      <c r="AF119" s="34"/>
      <c r="AG119" s="34"/>
      <c r="AH119" s="34"/>
      <c r="AI119" s="34"/>
      <c r="AJ119" s="34"/>
      <c r="AK119" s="34"/>
    </row>
    <row r="120" spans="1:16377" s="7" customFormat="1" ht="49.5" hidden="1" customHeight="1" x14ac:dyDescent="0.25">
      <c r="A120" s="125" t="s">
        <v>1178</v>
      </c>
      <c r="B120" s="59" t="s">
        <v>87</v>
      </c>
      <c r="C120" s="122" t="s">
        <v>1437</v>
      </c>
      <c r="D120" s="168">
        <f>D121</f>
        <v>0</v>
      </c>
      <c r="E120" s="168">
        <f>E121</f>
        <v>0</v>
      </c>
      <c r="F120" s="329">
        <f>D120-E120</f>
        <v>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6"/>
      <c r="AF120" s="6"/>
      <c r="AG120" s="6"/>
      <c r="AH120" s="6"/>
      <c r="AI120" s="6"/>
      <c r="AJ120" s="6"/>
      <c r="AK120" s="6"/>
    </row>
    <row r="121" spans="1:16377" s="7" customFormat="1" ht="39.75" hidden="1" customHeight="1" x14ac:dyDescent="0.25">
      <c r="A121" s="43" t="s">
        <v>1468</v>
      </c>
      <c r="B121" s="59" t="s">
        <v>87</v>
      </c>
      <c r="C121" s="114" t="s">
        <v>1438</v>
      </c>
      <c r="D121" s="169">
        <v>0</v>
      </c>
      <c r="E121" s="170">
        <v>0</v>
      </c>
      <c r="F121" s="32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6"/>
      <c r="AF121" s="6"/>
      <c r="AG121" s="6"/>
      <c r="AH121" s="6"/>
      <c r="AI121" s="6"/>
      <c r="AJ121" s="6"/>
      <c r="AK121" s="6"/>
    </row>
    <row r="122" spans="1:16377" s="35" customFormat="1" ht="42.75" hidden="1" customHeight="1" x14ac:dyDescent="0.25">
      <c r="A122" s="102" t="s">
        <v>1110</v>
      </c>
      <c r="B122" s="59" t="s">
        <v>87</v>
      </c>
      <c r="C122" s="106" t="s">
        <v>1053</v>
      </c>
      <c r="D122" s="174"/>
      <c r="E122" s="174"/>
      <c r="F122" s="333">
        <f>D122-E122</f>
        <v>0</v>
      </c>
      <c r="G122" s="180"/>
      <c r="H122" s="348"/>
      <c r="I122" s="349"/>
      <c r="J122" s="347"/>
      <c r="K122" s="180"/>
      <c r="L122" s="348"/>
      <c r="M122" s="349"/>
      <c r="N122" s="347"/>
      <c r="O122" s="180"/>
      <c r="P122" s="348"/>
      <c r="Q122" s="349"/>
      <c r="R122" s="347"/>
      <c r="S122" s="180"/>
      <c r="T122" s="348"/>
      <c r="U122" s="349"/>
      <c r="V122" s="347"/>
      <c r="W122" s="180"/>
      <c r="X122" s="348"/>
      <c r="Y122" s="349"/>
      <c r="Z122" s="347"/>
      <c r="AA122" s="180"/>
      <c r="AB122" s="348"/>
      <c r="AC122" s="349"/>
      <c r="AD122" s="347"/>
      <c r="AE122" s="180"/>
      <c r="AF122" s="348"/>
      <c r="AG122" s="349"/>
      <c r="AH122" s="347"/>
      <c r="AI122" s="180"/>
      <c r="AJ122" s="348"/>
      <c r="AK122" s="349"/>
      <c r="AL122" s="347"/>
      <c r="AM122" s="180"/>
      <c r="AN122" s="348"/>
      <c r="AO122" s="349"/>
      <c r="AP122" s="347"/>
      <c r="AQ122" s="180"/>
      <c r="AR122" s="348"/>
      <c r="AS122" s="349"/>
      <c r="AT122" s="347"/>
      <c r="AU122" s="180"/>
      <c r="AV122" s="348"/>
      <c r="AW122" s="349"/>
      <c r="AX122" s="347"/>
      <c r="AY122" s="180"/>
      <c r="AZ122" s="348"/>
      <c r="BA122" s="349"/>
      <c r="BB122" s="347"/>
      <c r="BC122" s="180"/>
      <c r="BD122" s="348"/>
      <c r="BE122" s="349"/>
      <c r="BF122" s="347"/>
      <c r="BG122" s="180"/>
      <c r="BH122" s="348"/>
      <c r="BI122" s="349"/>
      <c r="BJ122" s="347"/>
      <c r="BK122" s="180"/>
      <c r="BL122" s="348"/>
      <c r="BM122" s="349"/>
      <c r="BN122" s="347"/>
      <c r="BO122" s="180"/>
      <c r="BP122" s="348"/>
      <c r="BQ122" s="349"/>
      <c r="BR122" s="347"/>
      <c r="BS122" s="180"/>
      <c r="BT122" s="348"/>
      <c r="BU122" s="349"/>
      <c r="BV122" s="347"/>
      <c r="BW122" s="180"/>
      <c r="BX122" s="348"/>
      <c r="BY122" s="349"/>
      <c r="BZ122" s="347"/>
      <c r="CA122" s="180"/>
      <c r="CB122" s="348"/>
      <c r="CC122" s="349"/>
      <c r="CD122" s="347"/>
      <c r="CE122" s="180"/>
      <c r="CF122" s="348"/>
      <c r="CG122" s="349"/>
      <c r="CH122" s="347"/>
      <c r="CI122" s="180"/>
      <c r="CJ122" s="348"/>
      <c r="CK122" s="349"/>
      <c r="CL122" s="347"/>
      <c r="CM122" s="180"/>
      <c r="CN122" s="348"/>
      <c r="CO122" s="349"/>
      <c r="CP122" s="347"/>
      <c r="CQ122" s="180"/>
      <c r="CR122" s="348"/>
      <c r="CS122" s="349"/>
      <c r="CT122" s="347"/>
      <c r="CU122" s="180"/>
      <c r="CV122" s="348"/>
      <c r="CW122" s="349"/>
      <c r="CX122" s="347"/>
      <c r="CY122" s="180"/>
      <c r="CZ122" s="348"/>
      <c r="DA122" s="349"/>
      <c r="DB122" s="347"/>
      <c r="DC122" s="180"/>
      <c r="DD122" s="348"/>
      <c r="DE122" s="349"/>
      <c r="DF122" s="347"/>
      <c r="DG122" s="180"/>
      <c r="DH122" s="348"/>
      <c r="DI122" s="349"/>
      <c r="DJ122" s="347"/>
      <c r="DK122" s="180"/>
      <c r="DL122" s="348"/>
      <c r="DM122" s="349"/>
      <c r="DN122" s="347"/>
      <c r="DO122" s="180"/>
      <c r="DP122" s="348"/>
      <c r="DQ122" s="349"/>
      <c r="DR122" s="347"/>
      <c r="DS122" s="180"/>
      <c r="DT122" s="348"/>
      <c r="DU122" s="349"/>
      <c r="DV122" s="347"/>
      <c r="DW122" s="180"/>
      <c r="DX122" s="348"/>
      <c r="DY122" s="349"/>
      <c r="DZ122" s="347"/>
      <c r="EA122" s="180"/>
      <c r="EB122" s="348"/>
      <c r="EC122" s="349"/>
      <c r="ED122" s="347"/>
      <c r="EE122" s="180"/>
      <c r="EF122" s="348"/>
      <c r="EG122" s="349"/>
      <c r="EH122" s="347"/>
      <c r="EI122" s="180"/>
      <c r="EJ122" s="348"/>
      <c r="EK122" s="349"/>
      <c r="EL122" s="347"/>
      <c r="EM122" s="180"/>
      <c r="EN122" s="348"/>
      <c r="EO122" s="349"/>
      <c r="EP122" s="347"/>
      <c r="EQ122" s="180"/>
      <c r="ER122" s="348"/>
      <c r="ES122" s="349"/>
      <c r="ET122" s="347"/>
      <c r="EU122" s="180"/>
      <c r="EV122" s="348"/>
      <c r="EW122" s="349"/>
      <c r="EX122" s="347"/>
      <c r="EY122" s="180"/>
      <c r="EZ122" s="348"/>
      <c r="FA122" s="349"/>
      <c r="FB122" s="347"/>
      <c r="FC122" s="180"/>
      <c r="FD122" s="348"/>
      <c r="FE122" s="349"/>
      <c r="FF122" s="347"/>
      <c r="FG122" s="180"/>
      <c r="FH122" s="348"/>
      <c r="FI122" s="349"/>
      <c r="FJ122" s="347"/>
      <c r="FK122" s="180"/>
      <c r="FL122" s="348"/>
      <c r="FM122" s="349"/>
      <c r="FN122" s="347"/>
      <c r="FO122" s="180"/>
      <c r="FP122" s="348"/>
      <c r="FQ122" s="349"/>
      <c r="FR122" s="347"/>
      <c r="FS122" s="180"/>
      <c r="FT122" s="348"/>
      <c r="FU122" s="349"/>
      <c r="FV122" s="347"/>
      <c r="FW122" s="180"/>
      <c r="FX122" s="348"/>
      <c r="FY122" s="349"/>
      <c r="FZ122" s="347"/>
      <c r="GA122" s="180"/>
      <c r="GB122" s="348"/>
      <c r="GC122" s="349"/>
      <c r="GD122" s="347"/>
      <c r="GE122" s="180"/>
      <c r="GF122" s="348"/>
      <c r="GG122" s="349"/>
      <c r="GH122" s="347"/>
      <c r="GI122" s="180"/>
      <c r="GJ122" s="348"/>
      <c r="GK122" s="349"/>
      <c r="GL122" s="347"/>
      <c r="GM122" s="180"/>
      <c r="GN122" s="348"/>
      <c r="GO122" s="349"/>
      <c r="GP122" s="347"/>
      <c r="GQ122" s="180"/>
      <c r="GR122" s="348"/>
      <c r="GS122" s="349"/>
      <c r="GT122" s="347"/>
      <c r="GU122" s="180"/>
      <c r="GV122" s="348"/>
      <c r="GW122" s="349"/>
      <c r="GX122" s="347"/>
      <c r="GY122" s="180"/>
      <c r="GZ122" s="348"/>
      <c r="HA122" s="349"/>
      <c r="HB122" s="347"/>
      <c r="HC122" s="180"/>
      <c r="HD122" s="348"/>
      <c r="HE122" s="349"/>
      <c r="HF122" s="347"/>
      <c r="HG122" s="180"/>
      <c r="HH122" s="348"/>
      <c r="HI122" s="349"/>
      <c r="HJ122" s="347"/>
      <c r="HK122" s="180"/>
      <c r="HL122" s="348"/>
      <c r="HM122" s="349"/>
      <c r="HN122" s="347"/>
      <c r="HO122" s="180"/>
      <c r="HP122" s="348"/>
      <c r="HQ122" s="349"/>
      <c r="HR122" s="347"/>
      <c r="HS122" s="180"/>
      <c r="HT122" s="348"/>
      <c r="HU122" s="349"/>
      <c r="HV122" s="347"/>
      <c r="HW122" s="180"/>
      <c r="HX122" s="348"/>
      <c r="HY122" s="349"/>
      <c r="HZ122" s="347"/>
      <c r="IA122" s="180"/>
      <c r="IB122" s="348"/>
      <c r="IC122" s="349"/>
      <c r="ID122" s="347"/>
      <c r="IE122" s="180"/>
      <c r="IF122" s="348"/>
      <c r="IG122" s="349"/>
      <c r="IH122" s="347"/>
      <c r="II122" s="180"/>
      <c r="IJ122" s="348"/>
      <c r="IK122" s="349"/>
      <c r="IL122" s="347"/>
      <c r="IM122" s="180"/>
      <c r="IN122" s="348"/>
      <c r="IO122" s="349"/>
      <c r="IP122" s="347"/>
      <c r="IQ122" s="180"/>
      <c r="IR122" s="348"/>
      <c r="IS122" s="349"/>
      <c r="IT122" s="347"/>
      <c r="IU122" s="180"/>
      <c r="IV122" s="348"/>
      <c r="IW122" s="349"/>
      <c r="IX122" s="347"/>
      <c r="IY122" s="180"/>
      <c r="IZ122" s="348"/>
      <c r="JA122" s="349"/>
      <c r="JB122" s="347"/>
      <c r="JC122" s="180"/>
      <c r="JD122" s="348"/>
      <c r="JE122" s="349"/>
      <c r="JF122" s="347"/>
      <c r="JG122" s="180"/>
      <c r="JH122" s="348"/>
      <c r="JI122" s="349"/>
      <c r="JJ122" s="347"/>
      <c r="JK122" s="180"/>
      <c r="JL122" s="348"/>
      <c r="JM122" s="349"/>
      <c r="JN122" s="347"/>
      <c r="JO122" s="180"/>
      <c r="JP122" s="348"/>
      <c r="JQ122" s="349"/>
      <c r="JR122" s="347"/>
      <c r="JS122" s="180"/>
      <c r="JT122" s="348"/>
      <c r="JU122" s="349"/>
      <c r="JV122" s="347"/>
      <c r="JW122" s="180"/>
      <c r="JX122" s="348"/>
      <c r="JY122" s="349"/>
      <c r="JZ122" s="347"/>
      <c r="KA122" s="180"/>
      <c r="KB122" s="348"/>
      <c r="KC122" s="349"/>
      <c r="KD122" s="347"/>
      <c r="KE122" s="180"/>
      <c r="KF122" s="348"/>
      <c r="KG122" s="349"/>
      <c r="KH122" s="347"/>
      <c r="KI122" s="180"/>
      <c r="KJ122" s="348"/>
      <c r="KK122" s="349"/>
      <c r="KL122" s="347"/>
      <c r="KM122" s="180"/>
      <c r="KN122" s="348"/>
      <c r="KO122" s="349"/>
      <c r="KP122" s="347"/>
      <c r="KQ122" s="180"/>
      <c r="KR122" s="348"/>
      <c r="KS122" s="349"/>
      <c r="KT122" s="347"/>
      <c r="KU122" s="180"/>
      <c r="KV122" s="348"/>
      <c r="KW122" s="349"/>
      <c r="KX122" s="347"/>
      <c r="KY122" s="180"/>
      <c r="KZ122" s="348"/>
      <c r="LA122" s="349"/>
      <c r="LB122" s="347"/>
      <c r="LC122" s="180"/>
      <c r="LD122" s="348"/>
      <c r="LE122" s="349"/>
      <c r="LF122" s="347"/>
      <c r="LG122" s="180"/>
      <c r="LH122" s="348"/>
      <c r="LI122" s="349"/>
      <c r="LJ122" s="347"/>
      <c r="LK122" s="180"/>
      <c r="LL122" s="348"/>
      <c r="LM122" s="349"/>
      <c r="LN122" s="347"/>
      <c r="LO122" s="180"/>
      <c r="LP122" s="348"/>
      <c r="LQ122" s="349"/>
      <c r="LR122" s="347"/>
      <c r="LS122" s="180"/>
      <c r="LT122" s="348"/>
      <c r="LU122" s="349"/>
      <c r="LV122" s="347"/>
      <c r="LW122" s="180"/>
      <c r="LX122" s="348"/>
      <c r="LY122" s="349"/>
      <c r="LZ122" s="347"/>
      <c r="MA122" s="180"/>
      <c r="MB122" s="348"/>
      <c r="MC122" s="349"/>
      <c r="MD122" s="347"/>
      <c r="ME122" s="180"/>
      <c r="MF122" s="348"/>
      <c r="MG122" s="349"/>
      <c r="MH122" s="347"/>
      <c r="MI122" s="180"/>
      <c r="MJ122" s="348"/>
      <c r="MK122" s="349"/>
      <c r="ML122" s="347"/>
      <c r="MM122" s="180"/>
      <c r="MN122" s="348"/>
      <c r="MO122" s="349"/>
      <c r="MP122" s="347"/>
      <c r="MQ122" s="180"/>
      <c r="MR122" s="348"/>
      <c r="MS122" s="349"/>
      <c r="MT122" s="347"/>
      <c r="MU122" s="180"/>
      <c r="MV122" s="348"/>
      <c r="MW122" s="349"/>
      <c r="MX122" s="347"/>
      <c r="MY122" s="180"/>
      <c r="MZ122" s="348"/>
      <c r="NA122" s="349"/>
      <c r="NB122" s="347"/>
      <c r="NC122" s="180"/>
      <c r="ND122" s="348"/>
      <c r="NE122" s="349"/>
      <c r="NF122" s="347"/>
      <c r="NG122" s="180"/>
      <c r="NH122" s="348"/>
      <c r="NI122" s="349"/>
      <c r="NJ122" s="347"/>
      <c r="NK122" s="180"/>
      <c r="NL122" s="348"/>
      <c r="NM122" s="349"/>
      <c r="NN122" s="347"/>
      <c r="NO122" s="180"/>
      <c r="NP122" s="348"/>
      <c r="NQ122" s="349"/>
      <c r="NR122" s="347"/>
      <c r="NS122" s="180"/>
      <c r="NT122" s="348"/>
      <c r="NU122" s="349"/>
      <c r="NV122" s="347"/>
      <c r="NW122" s="180"/>
      <c r="NX122" s="348"/>
      <c r="NY122" s="349"/>
      <c r="NZ122" s="347"/>
      <c r="OA122" s="180"/>
      <c r="OB122" s="348"/>
      <c r="OC122" s="349"/>
      <c r="OD122" s="347"/>
      <c r="OE122" s="180"/>
      <c r="OF122" s="348"/>
      <c r="OG122" s="349"/>
      <c r="OH122" s="347"/>
      <c r="OI122" s="180"/>
      <c r="OJ122" s="348"/>
      <c r="OK122" s="349"/>
      <c r="OL122" s="347"/>
      <c r="OM122" s="180"/>
      <c r="ON122" s="348"/>
      <c r="OO122" s="349"/>
      <c r="OP122" s="347"/>
      <c r="OQ122" s="180"/>
      <c r="OR122" s="348"/>
      <c r="OS122" s="349"/>
      <c r="OT122" s="347"/>
      <c r="OU122" s="180"/>
      <c r="OV122" s="348"/>
      <c r="OW122" s="349"/>
      <c r="OX122" s="347"/>
      <c r="OY122" s="180"/>
      <c r="OZ122" s="348"/>
      <c r="PA122" s="349"/>
      <c r="PB122" s="347"/>
      <c r="PC122" s="180"/>
      <c r="PD122" s="348"/>
      <c r="PE122" s="349"/>
      <c r="PF122" s="347"/>
      <c r="PG122" s="180"/>
      <c r="PH122" s="348"/>
      <c r="PI122" s="349"/>
      <c r="PJ122" s="347"/>
      <c r="PK122" s="180"/>
      <c r="PL122" s="348"/>
      <c r="PM122" s="349"/>
      <c r="PN122" s="347"/>
      <c r="PO122" s="180"/>
      <c r="PP122" s="348"/>
      <c r="PQ122" s="349"/>
      <c r="PR122" s="347"/>
      <c r="PS122" s="180"/>
      <c r="PT122" s="348"/>
      <c r="PU122" s="349"/>
      <c r="PV122" s="347"/>
      <c r="PW122" s="180"/>
      <c r="PX122" s="348"/>
      <c r="PY122" s="349"/>
      <c r="PZ122" s="347"/>
      <c r="QA122" s="180"/>
      <c r="QB122" s="348"/>
      <c r="QC122" s="349"/>
      <c r="QD122" s="347"/>
      <c r="QE122" s="180"/>
      <c r="QF122" s="348"/>
      <c r="QG122" s="349"/>
      <c r="QH122" s="347"/>
      <c r="QI122" s="180"/>
      <c r="QJ122" s="348"/>
      <c r="QK122" s="349"/>
      <c r="QL122" s="347"/>
      <c r="QM122" s="180"/>
      <c r="QN122" s="348"/>
      <c r="QO122" s="349"/>
      <c r="QP122" s="347"/>
      <c r="QQ122" s="180"/>
      <c r="QR122" s="348"/>
      <c r="QS122" s="349"/>
      <c r="QT122" s="347"/>
      <c r="QU122" s="180"/>
      <c r="QV122" s="348"/>
      <c r="QW122" s="349"/>
      <c r="QX122" s="347"/>
      <c r="QY122" s="180"/>
      <c r="QZ122" s="348"/>
      <c r="RA122" s="349"/>
      <c r="RB122" s="347"/>
      <c r="RC122" s="180"/>
      <c r="RD122" s="348"/>
      <c r="RE122" s="349"/>
      <c r="RF122" s="347"/>
      <c r="RG122" s="180"/>
      <c r="RH122" s="348"/>
      <c r="RI122" s="349"/>
      <c r="RJ122" s="347"/>
      <c r="RK122" s="180"/>
      <c r="RL122" s="348"/>
      <c r="RM122" s="349"/>
      <c r="RN122" s="347"/>
      <c r="RO122" s="180"/>
      <c r="RP122" s="348"/>
      <c r="RQ122" s="349"/>
      <c r="RR122" s="347"/>
      <c r="RS122" s="180"/>
      <c r="RT122" s="348"/>
      <c r="RU122" s="349"/>
      <c r="RV122" s="347"/>
      <c r="RW122" s="180"/>
      <c r="RX122" s="348"/>
      <c r="RY122" s="349"/>
      <c r="RZ122" s="347"/>
      <c r="SA122" s="180"/>
      <c r="SB122" s="348"/>
      <c r="SC122" s="349"/>
      <c r="SD122" s="347"/>
      <c r="SE122" s="180"/>
      <c r="SF122" s="348"/>
      <c r="SG122" s="349"/>
      <c r="SH122" s="347"/>
      <c r="SI122" s="180"/>
      <c r="SJ122" s="348"/>
      <c r="SK122" s="349"/>
      <c r="SL122" s="347"/>
      <c r="SM122" s="180"/>
      <c r="SN122" s="348"/>
      <c r="SO122" s="349"/>
      <c r="SP122" s="347"/>
      <c r="SQ122" s="180"/>
      <c r="SR122" s="348"/>
      <c r="SS122" s="349"/>
      <c r="ST122" s="347"/>
      <c r="SU122" s="180"/>
      <c r="SV122" s="348"/>
      <c r="SW122" s="349"/>
      <c r="SX122" s="347"/>
      <c r="SY122" s="180"/>
      <c r="SZ122" s="348"/>
      <c r="TA122" s="349"/>
      <c r="TB122" s="347"/>
      <c r="TC122" s="180"/>
      <c r="TD122" s="348"/>
      <c r="TE122" s="349"/>
      <c r="TF122" s="347"/>
      <c r="TG122" s="180"/>
      <c r="TH122" s="348"/>
      <c r="TI122" s="349"/>
      <c r="TJ122" s="347"/>
      <c r="TK122" s="180"/>
      <c r="TL122" s="348"/>
      <c r="TM122" s="349"/>
      <c r="TN122" s="347"/>
      <c r="TO122" s="180"/>
      <c r="TP122" s="348"/>
      <c r="TQ122" s="349"/>
      <c r="TR122" s="347"/>
      <c r="TS122" s="180"/>
      <c r="TT122" s="348"/>
      <c r="TU122" s="349"/>
      <c r="TV122" s="347"/>
      <c r="TW122" s="180"/>
      <c r="TX122" s="348"/>
      <c r="TY122" s="349"/>
      <c r="TZ122" s="347"/>
      <c r="UA122" s="180"/>
      <c r="UB122" s="348"/>
      <c r="UC122" s="349"/>
      <c r="UD122" s="347"/>
      <c r="UE122" s="180"/>
      <c r="UF122" s="348"/>
      <c r="UG122" s="349"/>
      <c r="UH122" s="347"/>
      <c r="UI122" s="180"/>
      <c r="UJ122" s="348"/>
      <c r="UK122" s="349"/>
      <c r="UL122" s="347"/>
      <c r="UM122" s="180"/>
      <c r="UN122" s="348"/>
      <c r="UO122" s="349"/>
      <c r="UP122" s="347"/>
      <c r="UQ122" s="180"/>
      <c r="UR122" s="348"/>
      <c r="US122" s="349"/>
      <c r="UT122" s="347"/>
      <c r="UU122" s="180"/>
      <c r="UV122" s="348"/>
      <c r="UW122" s="349"/>
      <c r="UX122" s="347"/>
      <c r="UY122" s="180"/>
      <c r="UZ122" s="348"/>
      <c r="VA122" s="349"/>
      <c r="VB122" s="347"/>
      <c r="VC122" s="180"/>
      <c r="VD122" s="348"/>
      <c r="VE122" s="349"/>
      <c r="VF122" s="347"/>
      <c r="VG122" s="180"/>
      <c r="VH122" s="348"/>
      <c r="VI122" s="349"/>
      <c r="VJ122" s="347"/>
      <c r="VK122" s="180"/>
      <c r="VL122" s="348"/>
      <c r="VM122" s="349"/>
      <c r="VN122" s="347"/>
      <c r="VO122" s="180"/>
      <c r="VP122" s="348"/>
      <c r="VQ122" s="349"/>
      <c r="VR122" s="347"/>
      <c r="VS122" s="180"/>
      <c r="VT122" s="348"/>
      <c r="VU122" s="349"/>
      <c r="VV122" s="347"/>
      <c r="VW122" s="180"/>
      <c r="VX122" s="348"/>
      <c r="VY122" s="349"/>
      <c r="VZ122" s="347"/>
      <c r="WA122" s="180"/>
      <c r="WB122" s="348"/>
      <c r="WC122" s="349"/>
      <c r="WD122" s="347"/>
      <c r="WE122" s="180"/>
      <c r="WF122" s="348"/>
      <c r="WG122" s="349"/>
      <c r="WH122" s="347"/>
      <c r="WI122" s="180"/>
      <c r="WJ122" s="348"/>
      <c r="WK122" s="349"/>
      <c r="WL122" s="347"/>
      <c r="WM122" s="180"/>
      <c r="WN122" s="348"/>
      <c r="WO122" s="349"/>
      <c r="WP122" s="347"/>
      <c r="WQ122" s="180"/>
      <c r="WR122" s="348"/>
      <c r="WS122" s="349"/>
      <c r="WT122" s="347"/>
      <c r="WU122" s="180"/>
      <c r="WV122" s="348"/>
      <c r="WW122" s="349"/>
      <c r="WX122" s="347"/>
      <c r="WY122" s="180"/>
      <c r="WZ122" s="348"/>
      <c r="XA122" s="349"/>
      <c r="XB122" s="347"/>
      <c r="XC122" s="180"/>
      <c r="XD122" s="348"/>
      <c r="XE122" s="349"/>
      <c r="XF122" s="347"/>
      <c r="XG122" s="180"/>
      <c r="XH122" s="348"/>
      <c r="XI122" s="349"/>
      <c r="XJ122" s="347"/>
      <c r="XK122" s="180"/>
      <c r="XL122" s="348"/>
      <c r="XM122" s="349"/>
      <c r="XN122" s="347"/>
      <c r="XO122" s="180"/>
      <c r="XP122" s="348"/>
      <c r="XQ122" s="349"/>
      <c r="XR122" s="347"/>
      <c r="XS122" s="180"/>
      <c r="XT122" s="348"/>
      <c r="XU122" s="349"/>
      <c r="XV122" s="347"/>
      <c r="XW122" s="180"/>
      <c r="XX122" s="348"/>
      <c r="XY122" s="349"/>
      <c r="XZ122" s="347"/>
      <c r="YA122" s="180"/>
      <c r="YB122" s="348"/>
      <c r="YC122" s="349"/>
      <c r="YD122" s="347"/>
      <c r="YE122" s="180"/>
      <c r="YF122" s="348"/>
      <c r="YG122" s="349"/>
      <c r="YH122" s="347"/>
      <c r="YI122" s="180"/>
      <c r="YJ122" s="348"/>
      <c r="YK122" s="349"/>
      <c r="YL122" s="347"/>
      <c r="YM122" s="180"/>
      <c r="YN122" s="348"/>
      <c r="YO122" s="349"/>
      <c r="YP122" s="347"/>
      <c r="YQ122" s="180"/>
      <c r="YR122" s="348"/>
      <c r="YS122" s="349"/>
      <c r="YT122" s="347"/>
      <c r="YU122" s="180"/>
      <c r="YV122" s="348"/>
      <c r="YW122" s="349"/>
      <c r="YX122" s="347"/>
      <c r="YY122" s="180"/>
      <c r="YZ122" s="348"/>
      <c r="ZA122" s="349"/>
      <c r="ZB122" s="347"/>
      <c r="ZC122" s="180"/>
      <c r="ZD122" s="348"/>
      <c r="ZE122" s="349"/>
      <c r="ZF122" s="347"/>
      <c r="ZG122" s="180"/>
      <c r="ZH122" s="348"/>
      <c r="ZI122" s="349"/>
      <c r="ZJ122" s="347"/>
      <c r="ZK122" s="180"/>
      <c r="ZL122" s="348"/>
      <c r="ZM122" s="349"/>
      <c r="ZN122" s="347"/>
      <c r="ZO122" s="180"/>
      <c r="ZP122" s="348"/>
      <c r="ZQ122" s="349"/>
      <c r="ZR122" s="347"/>
      <c r="ZS122" s="180"/>
      <c r="ZT122" s="348"/>
      <c r="ZU122" s="349"/>
      <c r="ZV122" s="347"/>
      <c r="ZW122" s="180"/>
      <c r="ZX122" s="348"/>
      <c r="ZY122" s="349"/>
      <c r="ZZ122" s="347"/>
      <c r="AAA122" s="180"/>
      <c r="AAB122" s="348"/>
      <c r="AAC122" s="349"/>
      <c r="AAD122" s="347"/>
      <c r="AAE122" s="180"/>
      <c r="AAF122" s="348"/>
      <c r="AAG122" s="349"/>
      <c r="AAH122" s="347"/>
      <c r="AAI122" s="180"/>
      <c r="AAJ122" s="348"/>
      <c r="AAK122" s="349"/>
      <c r="AAL122" s="347"/>
      <c r="AAM122" s="180"/>
      <c r="AAN122" s="348"/>
      <c r="AAO122" s="349"/>
      <c r="AAP122" s="347"/>
      <c r="AAQ122" s="180"/>
      <c r="AAR122" s="348"/>
      <c r="AAS122" s="349"/>
      <c r="AAT122" s="347"/>
      <c r="AAU122" s="180"/>
      <c r="AAV122" s="348"/>
      <c r="AAW122" s="349"/>
      <c r="AAX122" s="347"/>
      <c r="AAY122" s="180"/>
      <c r="AAZ122" s="348"/>
      <c r="ABA122" s="349"/>
      <c r="ABB122" s="347"/>
      <c r="ABC122" s="180"/>
      <c r="ABD122" s="348"/>
      <c r="ABE122" s="349"/>
      <c r="ABF122" s="347"/>
      <c r="ABG122" s="180"/>
      <c r="ABH122" s="348"/>
      <c r="ABI122" s="349"/>
      <c r="ABJ122" s="347"/>
      <c r="ABK122" s="180"/>
      <c r="ABL122" s="348"/>
      <c r="ABM122" s="349"/>
      <c r="ABN122" s="347"/>
      <c r="ABO122" s="180"/>
      <c r="ABP122" s="348"/>
      <c r="ABQ122" s="349"/>
      <c r="ABR122" s="347"/>
      <c r="ABS122" s="180"/>
      <c r="ABT122" s="348"/>
      <c r="ABU122" s="349"/>
      <c r="ABV122" s="347"/>
      <c r="ABW122" s="180"/>
      <c r="ABX122" s="348"/>
      <c r="ABY122" s="349"/>
      <c r="ABZ122" s="347"/>
      <c r="ACA122" s="180"/>
      <c r="ACB122" s="348"/>
      <c r="ACC122" s="349"/>
      <c r="ACD122" s="347"/>
      <c r="ACE122" s="180"/>
      <c r="ACF122" s="348"/>
      <c r="ACG122" s="349"/>
      <c r="ACH122" s="347"/>
      <c r="ACI122" s="180"/>
      <c r="ACJ122" s="348"/>
      <c r="ACK122" s="349"/>
      <c r="ACL122" s="347"/>
      <c r="ACM122" s="180"/>
      <c r="ACN122" s="348"/>
      <c r="ACO122" s="349"/>
      <c r="ACP122" s="347"/>
      <c r="ACQ122" s="180"/>
      <c r="ACR122" s="348"/>
      <c r="ACS122" s="349"/>
      <c r="ACT122" s="347"/>
      <c r="ACU122" s="180"/>
      <c r="ACV122" s="348"/>
      <c r="ACW122" s="349"/>
      <c r="ACX122" s="347"/>
      <c r="ACY122" s="180"/>
      <c r="ACZ122" s="348"/>
      <c r="ADA122" s="349"/>
      <c r="ADB122" s="347"/>
      <c r="ADC122" s="180"/>
      <c r="ADD122" s="348"/>
      <c r="ADE122" s="349"/>
      <c r="ADF122" s="347"/>
      <c r="ADG122" s="180"/>
      <c r="ADH122" s="348"/>
      <c r="ADI122" s="349"/>
      <c r="ADJ122" s="347"/>
      <c r="ADK122" s="180"/>
      <c r="ADL122" s="348"/>
      <c r="ADM122" s="349"/>
      <c r="ADN122" s="347"/>
      <c r="ADO122" s="180"/>
      <c r="ADP122" s="348"/>
      <c r="ADQ122" s="349"/>
      <c r="ADR122" s="347"/>
      <c r="ADS122" s="180"/>
      <c r="ADT122" s="348"/>
      <c r="ADU122" s="349"/>
      <c r="ADV122" s="347"/>
      <c r="ADW122" s="180"/>
      <c r="ADX122" s="348"/>
      <c r="ADY122" s="349"/>
      <c r="ADZ122" s="347"/>
      <c r="AEA122" s="180"/>
      <c r="AEB122" s="348"/>
      <c r="AEC122" s="349"/>
      <c r="AED122" s="347"/>
      <c r="AEE122" s="180"/>
      <c r="AEF122" s="348"/>
      <c r="AEG122" s="349"/>
      <c r="AEH122" s="347"/>
      <c r="AEI122" s="180"/>
      <c r="AEJ122" s="348"/>
      <c r="AEK122" s="349"/>
      <c r="AEL122" s="347"/>
      <c r="AEM122" s="180"/>
      <c r="AEN122" s="348"/>
      <c r="AEO122" s="349"/>
      <c r="AEP122" s="347"/>
      <c r="AEQ122" s="180"/>
      <c r="AER122" s="348"/>
      <c r="AES122" s="349"/>
      <c r="AET122" s="347"/>
      <c r="AEU122" s="180"/>
      <c r="AEV122" s="348"/>
      <c r="AEW122" s="349"/>
      <c r="AEX122" s="347"/>
      <c r="AEY122" s="180"/>
      <c r="AEZ122" s="348"/>
      <c r="AFA122" s="349"/>
      <c r="AFB122" s="347"/>
      <c r="AFC122" s="180"/>
      <c r="AFD122" s="348"/>
      <c r="AFE122" s="349"/>
      <c r="AFF122" s="347"/>
      <c r="AFG122" s="180"/>
      <c r="AFH122" s="348"/>
      <c r="AFI122" s="349"/>
      <c r="AFJ122" s="347"/>
      <c r="AFK122" s="180"/>
      <c r="AFL122" s="348"/>
      <c r="AFM122" s="349"/>
      <c r="AFN122" s="347"/>
      <c r="AFO122" s="180"/>
      <c r="AFP122" s="348"/>
      <c r="AFQ122" s="349"/>
      <c r="AFR122" s="347"/>
      <c r="AFS122" s="180"/>
      <c r="AFT122" s="348"/>
      <c r="AFU122" s="349"/>
      <c r="AFV122" s="347"/>
      <c r="AFW122" s="180"/>
      <c r="AFX122" s="348"/>
      <c r="AFY122" s="349"/>
      <c r="AFZ122" s="347"/>
      <c r="AGA122" s="180"/>
      <c r="AGB122" s="348"/>
      <c r="AGC122" s="349"/>
      <c r="AGD122" s="347"/>
      <c r="AGE122" s="180"/>
      <c r="AGF122" s="348"/>
      <c r="AGG122" s="349"/>
      <c r="AGH122" s="347"/>
      <c r="AGI122" s="180"/>
      <c r="AGJ122" s="348"/>
      <c r="AGK122" s="349"/>
      <c r="AGL122" s="347"/>
      <c r="AGM122" s="180"/>
      <c r="AGN122" s="348"/>
      <c r="AGO122" s="349"/>
      <c r="AGP122" s="347"/>
      <c r="AGQ122" s="180"/>
      <c r="AGR122" s="348"/>
      <c r="AGS122" s="349"/>
      <c r="AGT122" s="347"/>
      <c r="AGU122" s="180"/>
      <c r="AGV122" s="348"/>
      <c r="AGW122" s="349"/>
      <c r="AGX122" s="347"/>
      <c r="AGY122" s="180"/>
      <c r="AGZ122" s="348"/>
      <c r="AHA122" s="349"/>
      <c r="AHB122" s="347"/>
      <c r="AHC122" s="180"/>
      <c r="AHD122" s="348"/>
      <c r="AHE122" s="349"/>
      <c r="AHF122" s="347"/>
      <c r="AHG122" s="180"/>
      <c r="AHH122" s="348"/>
      <c r="AHI122" s="349"/>
      <c r="AHJ122" s="347"/>
      <c r="AHK122" s="180"/>
      <c r="AHL122" s="348"/>
      <c r="AHM122" s="349"/>
      <c r="AHN122" s="347"/>
      <c r="AHO122" s="180"/>
      <c r="AHP122" s="348"/>
      <c r="AHQ122" s="349"/>
      <c r="AHR122" s="347"/>
      <c r="AHS122" s="180"/>
      <c r="AHT122" s="348"/>
      <c r="AHU122" s="349"/>
      <c r="AHV122" s="347"/>
      <c r="AHW122" s="180"/>
      <c r="AHX122" s="348"/>
      <c r="AHY122" s="349"/>
      <c r="AHZ122" s="347"/>
      <c r="AIA122" s="180"/>
      <c r="AIB122" s="348"/>
      <c r="AIC122" s="349"/>
      <c r="AID122" s="347"/>
      <c r="AIE122" s="180"/>
      <c r="AIF122" s="348"/>
      <c r="AIG122" s="349"/>
      <c r="AIH122" s="347"/>
      <c r="AII122" s="180"/>
      <c r="AIJ122" s="348"/>
      <c r="AIK122" s="349"/>
      <c r="AIL122" s="347"/>
      <c r="AIM122" s="180"/>
      <c r="AIN122" s="348"/>
      <c r="AIO122" s="349"/>
      <c r="AIP122" s="347"/>
      <c r="AIQ122" s="180"/>
      <c r="AIR122" s="348"/>
      <c r="AIS122" s="349"/>
      <c r="AIT122" s="347"/>
      <c r="AIU122" s="180"/>
      <c r="AIV122" s="348"/>
      <c r="AIW122" s="349"/>
      <c r="AIX122" s="347"/>
      <c r="AIY122" s="180"/>
      <c r="AIZ122" s="348"/>
      <c r="AJA122" s="349"/>
      <c r="AJB122" s="347"/>
      <c r="AJC122" s="180"/>
      <c r="AJD122" s="348"/>
      <c r="AJE122" s="349"/>
      <c r="AJF122" s="347"/>
      <c r="AJG122" s="180"/>
      <c r="AJH122" s="348"/>
      <c r="AJI122" s="349"/>
      <c r="AJJ122" s="347"/>
      <c r="AJK122" s="180"/>
      <c r="AJL122" s="348"/>
      <c r="AJM122" s="349"/>
      <c r="AJN122" s="347"/>
      <c r="AJO122" s="180"/>
      <c r="AJP122" s="348"/>
      <c r="AJQ122" s="349"/>
      <c r="AJR122" s="347"/>
      <c r="AJS122" s="180"/>
      <c r="AJT122" s="348"/>
      <c r="AJU122" s="349"/>
      <c r="AJV122" s="347"/>
      <c r="AJW122" s="180"/>
      <c r="AJX122" s="348"/>
      <c r="AJY122" s="349"/>
      <c r="AJZ122" s="347"/>
      <c r="AKA122" s="180"/>
      <c r="AKB122" s="348"/>
      <c r="AKC122" s="349"/>
      <c r="AKD122" s="347"/>
      <c r="AKE122" s="180"/>
      <c r="AKF122" s="348"/>
      <c r="AKG122" s="349"/>
      <c r="AKH122" s="347"/>
      <c r="AKI122" s="180"/>
      <c r="AKJ122" s="348"/>
      <c r="AKK122" s="349"/>
      <c r="AKL122" s="347"/>
      <c r="AKM122" s="180"/>
      <c r="AKN122" s="348"/>
      <c r="AKO122" s="349"/>
      <c r="AKP122" s="347"/>
      <c r="AKQ122" s="180"/>
      <c r="AKR122" s="348"/>
      <c r="AKS122" s="349"/>
      <c r="AKT122" s="347"/>
      <c r="AKU122" s="180"/>
      <c r="AKV122" s="348"/>
      <c r="AKW122" s="349"/>
      <c r="AKX122" s="347"/>
      <c r="AKY122" s="180"/>
      <c r="AKZ122" s="348"/>
      <c r="ALA122" s="349"/>
      <c r="ALB122" s="347"/>
      <c r="ALC122" s="180"/>
      <c r="ALD122" s="348"/>
      <c r="ALE122" s="349"/>
      <c r="ALF122" s="347"/>
      <c r="ALG122" s="180"/>
      <c r="ALH122" s="348"/>
      <c r="ALI122" s="349"/>
      <c r="ALJ122" s="347"/>
      <c r="ALK122" s="180"/>
      <c r="ALL122" s="348"/>
      <c r="ALM122" s="349"/>
      <c r="ALN122" s="347"/>
      <c r="ALO122" s="180"/>
      <c r="ALP122" s="348"/>
      <c r="ALQ122" s="349"/>
      <c r="ALR122" s="347"/>
      <c r="ALS122" s="180"/>
      <c r="ALT122" s="348"/>
      <c r="ALU122" s="349"/>
      <c r="ALV122" s="347"/>
      <c r="ALW122" s="180"/>
      <c r="ALX122" s="348"/>
      <c r="ALY122" s="349"/>
      <c r="ALZ122" s="347"/>
      <c r="AMA122" s="180"/>
      <c r="AMB122" s="348"/>
      <c r="AMC122" s="349"/>
      <c r="AMD122" s="347"/>
      <c r="AME122" s="180"/>
      <c r="AMF122" s="348"/>
      <c r="AMG122" s="349"/>
      <c r="AMH122" s="347"/>
      <c r="AMI122" s="180"/>
      <c r="AMJ122" s="348"/>
      <c r="AMK122" s="349"/>
      <c r="AML122" s="347"/>
      <c r="AMM122" s="180"/>
      <c r="AMN122" s="348"/>
      <c r="AMO122" s="349"/>
      <c r="AMP122" s="347"/>
      <c r="AMQ122" s="180"/>
      <c r="AMR122" s="348"/>
      <c r="AMS122" s="349"/>
      <c r="AMT122" s="347"/>
      <c r="AMU122" s="180"/>
      <c r="AMV122" s="348"/>
      <c r="AMW122" s="349"/>
      <c r="AMX122" s="347"/>
      <c r="AMY122" s="180"/>
      <c r="AMZ122" s="348"/>
      <c r="ANA122" s="349"/>
      <c r="ANB122" s="347"/>
      <c r="ANC122" s="180"/>
      <c r="AND122" s="348"/>
      <c r="ANE122" s="349"/>
      <c r="ANF122" s="347"/>
      <c r="ANG122" s="180"/>
      <c r="ANH122" s="348"/>
      <c r="ANI122" s="349"/>
      <c r="ANJ122" s="347"/>
      <c r="ANK122" s="180"/>
      <c r="ANL122" s="348"/>
      <c r="ANM122" s="349"/>
      <c r="ANN122" s="347"/>
      <c r="ANO122" s="180"/>
      <c r="ANP122" s="348"/>
      <c r="ANQ122" s="349"/>
      <c r="ANR122" s="347"/>
      <c r="ANS122" s="180"/>
      <c r="ANT122" s="348"/>
      <c r="ANU122" s="349"/>
      <c r="ANV122" s="347"/>
      <c r="ANW122" s="180"/>
      <c r="ANX122" s="348"/>
      <c r="ANY122" s="349"/>
      <c r="ANZ122" s="347"/>
      <c r="AOA122" s="180"/>
      <c r="AOB122" s="348"/>
      <c r="AOC122" s="349"/>
      <c r="AOD122" s="347"/>
      <c r="AOE122" s="180"/>
      <c r="AOF122" s="348"/>
      <c r="AOG122" s="349"/>
      <c r="AOH122" s="347"/>
      <c r="AOI122" s="180"/>
      <c r="AOJ122" s="348"/>
      <c r="AOK122" s="349"/>
      <c r="AOL122" s="347"/>
      <c r="AOM122" s="180"/>
      <c r="AON122" s="348"/>
      <c r="AOO122" s="349"/>
      <c r="AOP122" s="347"/>
      <c r="AOQ122" s="180"/>
      <c r="AOR122" s="348"/>
      <c r="AOS122" s="349"/>
      <c r="AOT122" s="347"/>
      <c r="AOU122" s="180"/>
      <c r="AOV122" s="348"/>
      <c r="AOW122" s="349"/>
      <c r="AOX122" s="347"/>
      <c r="AOY122" s="180"/>
      <c r="AOZ122" s="348"/>
      <c r="APA122" s="349"/>
      <c r="APB122" s="347"/>
      <c r="APC122" s="180"/>
      <c r="APD122" s="348"/>
      <c r="APE122" s="349"/>
      <c r="APF122" s="347"/>
      <c r="APG122" s="180"/>
      <c r="APH122" s="348"/>
      <c r="API122" s="349"/>
      <c r="APJ122" s="347"/>
      <c r="APK122" s="180"/>
      <c r="APL122" s="348"/>
      <c r="APM122" s="349"/>
      <c r="APN122" s="347"/>
      <c r="APO122" s="180"/>
      <c r="APP122" s="348"/>
      <c r="APQ122" s="349"/>
      <c r="APR122" s="347"/>
      <c r="APS122" s="180"/>
      <c r="APT122" s="348"/>
      <c r="APU122" s="349"/>
      <c r="APV122" s="347"/>
      <c r="APW122" s="180"/>
      <c r="APX122" s="348"/>
      <c r="APY122" s="349"/>
      <c r="APZ122" s="347"/>
      <c r="AQA122" s="180"/>
      <c r="AQB122" s="348"/>
      <c r="AQC122" s="349"/>
      <c r="AQD122" s="347"/>
      <c r="AQE122" s="180"/>
      <c r="AQF122" s="348"/>
      <c r="AQG122" s="349"/>
      <c r="AQH122" s="347"/>
      <c r="AQI122" s="180"/>
      <c r="AQJ122" s="348"/>
      <c r="AQK122" s="349"/>
      <c r="AQL122" s="347"/>
      <c r="AQM122" s="180"/>
      <c r="AQN122" s="348"/>
      <c r="AQO122" s="349"/>
      <c r="AQP122" s="347"/>
      <c r="AQQ122" s="180"/>
      <c r="AQR122" s="348"/>
      <c r="AQS122" s="349"/>
      <c r="AQT122" s="347"/>
      <c r="AQU122" s="180"/>
      <c r="AQV122" s="348"/>
      <c r="AQW122" s="349"/>
      <c r="AQX122" s="347"/>
      <c r="AQY122" s="180"/>
      <c r="AQZ122" s="348"/>
      <c r="ARA122" s="349"/>
      <c r="ARB122" s="347"/>
      <c r="ARC122" s="180"/>
      <c r="ARD122" s="348"/>
      <c r="ARE122" s="349"/>
      <c r="ARF122" s="347"/>
      <c r="ARG122" s="180"/>
      <c r="ARH122" s="348"/>
      <c r="ARI122" s="349"/>
      <c r="ARJ122" s="347"/>
      <c r="ARK122" s="180"/>
      <c r="ARL122" s="348"/>
      <c r="ARM122" s="349"/>
      <c r="ARN122" s="347"/>
      <c r="ARO122" s="180"/>
      <c r="ARP122" s="348"/>
      <c r="ARQ122" s="349"/>
      <c r="ARR122" s="347"/>
      <c r="ARS122" s="180"/>
      <c r="ART122" s="348"/>
      <c r="ARU122" s="349"/>
      <c r="ARV122" s="347"/>
      <c r="ARW122" s="180"/>
      <c r="ARX122" s="348"/>
      <c r="ARY122" s="349"/>
      <c r="ARZ122" s="347"/>
      <c r="ASA122" s="180"/>
      <c r="ASB122" s="348"/>
      <c r="ASC122" s="349"/>
      <c r="ASD122" s="347"/>
      <c r="ASE122" s="180"/>
      <c r="ASF122" s="348"/>
      <c r="ASG122" s="349"/>
      <c r="ASH122" s="347"/>
      <c r="ASI122" s="180"/>
      <c r="ASJ122" s="348"/>
      <c r="ASK122" s="349"/>
      <c r="ASL122" s="347"/>
      <c r="ASM122" s="180"/>
      <c r="ASN122" s="348"/>
      <c r="ASO122" s="349"/>
      <c r="ASP122" s="347"/>
      <c r="ASQ122" s="180"/>
      <c r="ASR122" s="348"/>
      <c r="ASS122" s="349"/>
      <c r="AST122" s="347"/>
      <c r="ASU122" s="180"/>
      <c r="ASV122" s="348"/>
      <c r="ASW122" s="349"/>
      <c r="ASX122" s="347"/>
      <c r="ASY122" s="180"/>
      <c r="ASZ122" s="348"/>
      <c r="ATA122" s="349"/>
      <c r="ATB122" s="347"/>
      <c r="ATC122" s="180"/>
      <c r="ATD122" s="348"/>
      <c r="ATE122" s="349"/>
      <c r="ATF122" s="347"/>
      <c r="ATG122" s="180"/>
      <c r="ATH122" s="348"/>
      <c r="ATI122" s="349"/>
      <c r="ATJ122" s="347"/>
      <c r="ATK122" s="180"/>
      <c r="ATL122" s="348"/>
      <c r="ATM122" s="349"/>
      <c r="ATN122" s="347"/>
      <c r="ATO122" s="180"/>
      <c r="ATP122" s="348"/>
      <c r="ATQ122" s="349"/>
      <c r="ATR122" s="347"/>
      <c r="ATS122" s="180"/>
      <c r="ATT122" s="348"/>
      <c r="ATU122" s="349"/>
      <c r="ATV122" s="347"/>
      <c r="ATW122" s="180"/>
      <c r="ATX122" s="348"/>
      <c r="ATY122" s="349"/>
      <c r="ATZ122" s="347"/>
      <c r="AUA122" s="180"/>
      <c r="AUB122" s="348"/>
      <c r="AUC122" s="349"/>
      <c r="AUD122" s="347"/>
      <c r="AUE122" s="180"/>
      <c r="AUF122" s="348"/>
      <c r="AUG122" s="349"/>
      <c r="AUH122" s="347"/>
      <c r="AUI122" s="180"/>
      <c r="AUJ122" s="348"/>
      <c r="AUK122" s="349"/>
      <c r="AUL122" s="347"/>
      <c r="AUM122" s="180"/>
      <c r="AUN122" s="348"/>
      <c r="AUO122" s="349"/>
      <c r="AUP122" s="347"/>
      <c r="AUQ122" s="180"/>
      <c r="AUR122" s="348"/>
      <c r="AUS122" s="349"/>
      <c r="AUT122" s="347"/>
      <c r="AUU122" s="180"/>
      <c r="AUV122" s="348"/>
      <c r="AUW122" s="349"/>
      <c r="AUX122" s="347"/>
      <c r="AUY122" s="180"/>
      <c r="AUZ122" s="348"/>
      <c r="AVA122" s="349"/>
      <c r="AVB122" s="347"/>
      <c r="AVC122" s="180"/>
      <c r="AVD122" s="348"/>
      <c r="AVE122" s="349"/>
      <c r="AVF122" s="347"/>
      <c r="AVG122" s="180"/>
      <c r="AVH122" s="348"/>
      <c r="AVI122" s="349"/>
      <c r="AVJ122" s="347"/>
      <c r="AVK122" s="180"/>
      <c r="AVL122" s="348"/>
      <c r="AVM122" s="349"/>
      <c r="AVN122" s="347"/>
      <c r="AVO122" s="180"/>
      <c r="AVP122" s="348"/>
      <c r="AVQ122" s="349"/>
      <c r="AVR122" s="347"/>
      <c r="AVS122" s="180"/>
      <c r="AVT122" s="348"/>
      <c r="AVU122" s="349"/>
      <c r="AVV122" s="347"/>
      <c r="AVW122" s="180"/>
      <c r="AVX122" s="348"/>
      <c r="AVY122" s="349"/>
      <c r="AVZ122" s="347"/>
      <c r="AWA122" s="180"/>
      <c r="AWB122" s="348"/>
      <c r="AWC122" s="349"/>
      <c r="AWD122" s="347"/>
      <c r="AWE122" s="180"/>
      <c r="AWF122" s="348"/>
      <c r="AWG122" s="349"/>
      <c r="AWH122" s="347"/>
      <c r="AWI122" s="180"/>
      <c r="AWJ122" s="348"/>
      <c r="AWK122" s="349"/>
      <c r="AWL122" s="347"/>
      <c r="AWM122" s="180"/>
      <c r="AWN122" s="348"/>
      <c r="AWO122" s="349"/>
      <c r="AWP122" s="347"/>
      <c r="AWQ122" s="180"/>
      <c r="AWR122" s="348"/>
      <c r="AWS122" s="349"/>
      <c r="AWT122" s="347"/>
      <c r="AWU122" s="180"/>
      <c r="AWV122" s="348"/>
      <c r="AWW122" s="349"/>
      <c r="AWX122" s="347"/>
      <c r="AWY122" s="180"/>
      <c r="AWZ122" s="348"/>
      <c r="AXA122" s="349"/>
      <c r="AXB122" s="347"/>
      <c r="AXC122" s="180"/>
      <c r="AXD122" s="348"/>
      <c r="AXE122" s="349"/>
      <c r="AXF122" s="347"/>
      <c r="AXG122" s="180"/>
      <c r="AXH122" s="348"/>
      <c r="AXI122" s="349"/>
      <c r="AXJ122" s="347"/>
      <c r="AXK122" s="180"/>
      <c r="AXL122" s="348"/>
      <c r="AXM122" s="349"/>
      <c r="AXN122" s="347"/>
      <c r="AXO122" s="180"/>
      <c r="AXP122" s="348"/>
      <c r="AXQ122" s="349"/>
      <c r="AXR122" s="347"/>
      <c r="AXS122" s="180"/>
      <c r="AXT122" s="348"/>
      <c r="AXU122" s="349"/>
      <c r="AXV122" s="347"/>
      <c r="AXW122" s="180"/>
      <c r="AXX122" s="348"/>
      <c r="AXY122" s="349"/>
      <c r="AXZ122" s="347"/>
      <c r="AYA122" s="180"/>
      <c r="AYB122" s="348"/>
      <c r="AYC122" s="349"/>
      <c r="AYD122" s="347"/>
      <c r="AYE122" s="180"/>
      <c r="AYF122" s="348"/>
      <c r="AYG122" s="349"/>
      <c r="AYH122" s="347"/>
      <c r="AYI122" s="180"/>
      <c r="AYJ122" s="348"/>
      <c r="AYK122" s="349"/>
      <c r="AYL122" s="347"/>
      <c r="AYM122" s="180"/>
      <c r="AYN122" s="348"/>
      <c r="AYO122" s="349"/>
      <c r="AYP122" s="347"/>
      <c r="AYQ122" s="180"/>
      <c r="AYR122" s="348"/>
      <c r="AYS122" s="349"/>
      <c r="AYT122" s="347"/>
      <c r="AYU122" s="180"/>
      <c r="AYV122" s="348"/>
      <c r="AYW122" s="349"/>
      <c r="AYX122" s="347"/>
      <c r="AYY122" s="180"/>
      <c r="AYZ122" s="348"/>
      <c r="AZA122" s="349"/>
      <c r="AZB122" s="347"/>
      <c r="AZC122" s="180"/>
      <c r="AZD122" s="348"/>
      <c r="AZE122" s="349"/>
      <c r="AZF122" s="347"/>
      <c r="AZG122" s="180"/>
      <c r="AZH122" s="348"/>
      <c r="AZI122" s="349"/>
      <c r="AZJ122" s="347"/>
      <c r="AZK122" s="180"/>
      <c r="AZL122" s="348"/>
      <c r="AZM122" s="349"/>
      <c r="AZN122" s="347"/>
      <c r="AZO122" s="180"/>
      <c r="AZP122" s="348"/>
      <c r="AZQ122" s="349"/>
      <c r="AZR122" s="347"/>
      <c r="AZS122" s="180"/>
      <c r="AZT122" s="348"/>
      <c r="AZU122" s="349"/>
      <c r="AZV122" s="347"/>
      <c r="AZW122" s="180"/>
      <c r="AZX122" s="348"/>
      <c r="AZY122" s="349"/>
      <c r="AZZ122" s="347"/>
      <c r="BAA122" s="180"/>
      <c r="BAB122" s="348"/>
      <c r="BAC122" s="349"/>
      <c r="BAD122" s="347"/>
      <c r="BAE122" s="180"/>
      <c r="BAF122" s="348"/>
      <c r="BAG122" s="349"/>
      <c r="BAH122" s="347"/>
      <c r="BAI122" s="180"/>
      <c r="BAJ122" s="348"/>
      <c r="BAK122" s="349"/>
      <c r="BAL122" s="347"/>
      <c r="BAM122" s="180"/>
      <c r="BAN122" s="348"/>
      <c r="BAO122" s="349"/>
      <c r="BAP122" s="347"/>
      <c r="BAQ122" s="180"/>
      <c r="BAR122" s="348"/>
      <c r="BAS122" s="349"/>
      <c r="BAT122" s="347"/>
      <c r="BAU122" s="180"/>
      <c r="BAV122" s="348"/>
      <c r="BAW122" s="349"/>
      <c r="BAX122" s="347"/>
      <c r="BAY122" s="180"/>
      <c r="BAZ122" s="348"/>
      <c r="BBA122" s="349"/>
      <c r="BBB122" s="347"/>
      <c r="BBC122" s="180"/>
      <c r="BBD122" s="348"/>
      <c r="BBE122" s="349"/>
      <c r="BBF122" s="347"/>
      <c r="BBG122" s="180"/>
      <c r="BBH122" s="348"/>
      <c r="BBI122" s="349"/>
      <c r="BBJ122" s="347"/>
      <c r="BBK122" s="180"/>
      <c r="BBL122" s="348"/>
      <c r="BBM122" s="349"/>
      <c r="BBN122" s="347"/>
      <c r="BBO122" s="180"/>
      <c r="BBP122" s="348"/>
      <c r="BBQ122" s="349"/>
      <c r="BBR122" s="347"/>
      <c r="BBS122" s="180"/>
      <c r="BBT122" s="348"/>
      <c r="BBU122" s="349"/>
      <c r="BBV122" s="347"/>
      <c r="BBW122" s="180"/>
      <c r="BBX122" s="348"/>
      <c r="BBY122" s="349"/>
      <c r="BBZ122" s="347"/>
      <c r="BCA122" s="180"/>
      <c r="BCB122" s="348"/>
      <c r="BCC122" s="349"/>
      <c r="BCD122" s="347"/>
      <c r="BCE122" s="180"/>
      <c r="BCF122" s="348"/>
      <c r="BCG122" s="349"/>
      <c r="BCH122" s="347"/>
      <c r="BCI122" s="180"/>
      <c r="BCJ122" s="348"/>
      <c r="BCK122" s="349"/>
      <c r="BCL122" s="347"/>
      <c r="BCM122" s="180"/>
      <c r="BCN122" s="348"/>
      <c r="BCO122" s="349"/>
      <c r="BCP122" s="347"/>
      <c r="BCQ122" s="180"/>
      <c r="BCR122" s="348"/>
      <c r="BCS122" s="349"/>
      <c r="BCT122" s="347"/>
      <c r="BCU122" s="180"/>
      <c r="BCV122" s="348"/>
      <c r="BCW122" s="349"/>
      <c r="BCX122" s="347"/>
      <c r="BCY122" s="180"/>
      <c r="BCZ122" s="348"/>
      <c r="BDA122" s="349"/>
      <c r="BDB122" s="347"/>
      <c r="BDC122" s="180"/>
      <c r="BDD122" s="348"/>
      <c r="BDE122" s="349"/>
      <c r="BDF122" s="347"/>
      <c r="BDG122" s="180"/>
      <c r="BDH122" s="348"/>
      <c r="BDI122" s="349"/>
      <c r="BDJ122" s="347"/>
      <c r="BDK122" s="180"/>
      <c r="BDL122" s="348"/>
      <c r="BDM122" s="349"/>
      <c r="BDN122" s="347"/>
      <c r="BDO122" s="180"/>
      <c r="BDP122" s="348"/>
      <c r="BDQ122" s="349"/>
      <c r="BDR122" s="347"/>
      <c r="BDS122" s="180"/>
      <c r="BDT122" s="348"/>
      <c r="BDU122" s="349"/>
      <c r="BDV122" s="347"/>
      <c r="BDW122" s="180"/>
      <c r="BDX122" s="348"/>
      <c r="BDY122" s="349"/>
      <c r="BDZ122" s="347"/>
      <c r="BEA122" s="180"/>
      <c r="BEB122" s="348"/>
      <c r="BEC122" s="349"/>
      <c r="BED122" s="347"/>
      <c r="BEE122" s="180"/>
      <c r="BEF122" s="348"/>
      <c r="BEG122" s="349"/>
      <c r="BEH122" s="347"/>
      <c r="BEI122" s="180"/>
      <c r="BEJ122" s="348"/>
      <c r="BEK122" s="349"/>
      <c r="BEL122" s="347"/>
      <c r="BEM122" s="180"/>
      <c r="BEN122" s="348"/>
      <c r="BEO122" s="349"/>
      <c r="BEP122" s="347"/>
      <c r="BEQ122" s="180"/>
      <c r="BER122" s="348"/>
      <c r="BES122" s="349"/>
      <c r="BET122" s="347"/>
      <c r="BEU122" s="180"/>
      <c r="BEV122" s="348"/>
      <c r="BEW122" s="349"/>
      <c r="BEX122" s="347"/>
      <c r="BEY122" s="180"/>
      <c r="BEZ122" s="348"/>
      <c r="BFA122" s="349"/>
      <c r="BFB122" s="347"/>
      <c r="BFC122" s="180"/>
      <c r="BFD122" s="348"/>
      <c r="BFE122" s="349"/>
      <c r="BFF122" s="347"/>
      <c r="BFG122" s="180"/>
      <c r="BFH122" s="348"/>
      <c r="BFI122" s="349"/>
      <c r="BFJ122" s="347"/>
      <c r="BFK122" s="180"/>
      <c r="BFL122" s="348"/>
      <c r="BFM122" s="349"/>
      <c r="BFN122" s="347"/>
      <c r="BFO122" s="180"/>
      <c r="BFP122" s="348"/>
      <c r="BFQ122" s="349"/>
      <c r="BFR122" s="347"/>
      <c r="BFS122" s="180"/>
      <c r="BFT122" s="348"/>
      <c r="BFU122" s="349"/>
      <c r="BFV122" s="347"/>
      <c r="BFW122" s="180"/>
      <c r="BFX122" s="348"/>
      <c r="BFY122" s="349"/>
      <c r="BFZ122" s="347"/>
      <c r="BGA122" s="180"/>
      <c r="BGB122" s="348"/>
      <c r="BGC122" s="349"/>
      <c r="BGD122" s="347"/>
      <c r="BGE122" s="180"/>
      <c r="BGF122" s="348"/>
      <c r="BGG122" s="349"/>
      <c r="BGH122" s="347"/>
      <c r="BGI122" s="180"/>
      <c r="BGJ122" s="348"/>
      <c r="BGK122" s="349"/>
      <c r="BGL122" s="347"/>
      <c r="BGM122" s="180"/>
      <c r="BGN122" s="348"/>
      <c r="BGO122" s="349"/>
      <c r="BGP122" s="347"/>
      <c r="BGQ122" s="180"/>
      <c r="BGR122" s="348"/>
      <c r="BGS122" s="349"/>
      <c r="BGT122" s="347"/>
      <c r="BGU122" s="180"/>
      <c r="BGV122" s="348"/>
      <c r="BGW122" s="349"/>
      <c r="BGX122" s="347"/>
      <c r="BGY122" s="180"/>
      <c r="BGZ122" s="348"/>
      <c r="BHA122" s="349"/>
      <c r="BHB122" s="347"/>
      <c r="BHC122" s="180"/>
      <c r="BHD122" s="348"/>
      <c r="BHE122" s="349"/>
      <c r="BHF122" s="347"/>
      <c r="BHG122" s="180"/>
      <c r="BHH122" s="348"/>
      <c r="BHI122" s="349"/>
      <c r="BHJ122" s="347"/>
      <c r="BHK122" s="180"/>
      <c r="BHL122" s="348"/>
      <c r="BHM122" s="349"/>
      <c r="BHN122" s="347"/>
      <c r="BHO122" s="180"/>
      <c r="BHP122" s="348"/>
      <c r="BHQ122" s="349"/>
      <c r="BHR122" s="347"/>
      <c r="BHS122" s="180"/>
      <c r="BHT122" s="348"/>
      <c r="BHU122" s="349"/>
      <c r="BHV122" s="347"/>
      <c r="BHW122" s="180"/>
      <c r="BHX122" s="348"/>
      <c r="BHY122" s="349"/>
      <c r="BHZ122" s="347"/>
      <c r="BIA122" s="180"/>
      <c r="BIB122" s="348"/>
      <c r="BIC122" s="349"/>
      <c r="BID122" s="347"/>
      <c r="BIE122" s="180"/>
      <c r="BIF122" s="348"/>
      <c r="BIG122" s="349"/>
      <c r="BIH122" s="347"/>
      <c r="BII122" s="180"/>
      <c r="BIJ122" s="348"/>
      <c r="BIK122" s="349"/>
      <c r="BIL122" s="347"/>
      <c r="BIM122" s="180"/>
      <c r="BIN122" s="348"/>
      <c r="BIO122" s="349"/>
      <c r="BIP122" s="347"/>
      <c r="BIQ122" s="180"/>
      <c r="BIR122" s="348"/>
      <c r="BIS122" s="349"/>
      <c r="BIT122" s="347"/>
      <c r="BIU122" s="180"/>
      <c r="BIV122" s="348"/>
      <c r="BIW122" s="349"/>
      <c r="BIX122" s="347"/>
      <c r="BIY122" s="180"/>
      <c r="BIZ122" s="348"/>
      <c r="BJA122" s="349"/>
      <c r="BJB122" s="347"/>
      <c r="BJC122" s="180"/>
      <c r="BJD122" s="348"/>
      <c r="BJE122" s="349"/>
      <c r="BJF122" s="347"/>
      <c r="BJG122" s="180"/>
      <c r="BJH122" s="348"/>
      <c r="BJI122" s="349"/>
      <c r="BJJ122" s="347"/>
      <c r="BJK122" s="180"/>
      <c r="BJL122" s="348"/>
      <c r="BJM122" s="349"/>
      <c r="BJN122" s="347"/>
      <c r="BJO122" s="180"/>
      <c r="BJP122" s="348"/>
      <c r="BJQ122" s="349"/>
      <c r="BJR122" s="347"/>
      <c r="BJS122" s="180"/>
      <c r="BJT122" s="348"/>
      <c r="BJU122" s="349"/>
      <c r="BJV122" s="347"/>
      <c r="BJW122" s="180"/>
      <c r="BJX122" s="348"/>
      <c r="BJY122" s="349"/>
      <c r="BJZ122" s="347"/>
      <c r="BKA122" s="180"/>
      <c r="BKB122" s="348"/>
      <c r="BKC122" s="349"/>
      <c r="BKD122" s="347"/>
      <c r="BKE122" s="180"/>
      <c r="BKF122" s="348"/>
      <c r="BKG122" s="349"/>
      <c r="BKH122" s="347"/>
      <c r="BKI122" s="180"/>
      <c r="BKJ122" s="348"/>
      <c r="BKK122" s="349"/>
      <c r="BKL122" s="347"/>
      <c r="BKM122" s="180"/>
      <c r="BKN122" s="348"/>
      <c r="BKO122" s="349"/>
      <c r="BKP122" s="347"/>
      <c r="BKQ122" s="180"/>
      <c r="BKR122" s="348"/>
      <c r="BKS122" s="349"/>
      <c r="BKT122" s="347"/>
      <c r="BKU122" s="180"/>
      <c r="BKV122" s="348"/>
      <c r="BKW122" s="349"/>
      <c r="BKX122" s="347"/>
      <c r="BKY122" s="180"/>
      <c r="BKZ122" s="348"/>
      <c r="BLA122" s="349"/>
      <c r="BLB122" s="347"/>
      <c r="BLC122" s="180"/>
      <c r="BLD122" s="348"/>
      <c r="BLE122" s="349"/>
      <c r="BLF122" s="347"/>
      <c r="BLG122" s="180"/>
      <c r="BLH122" s="348"/>
      <c r="BLI122" s="349"/>
      <c r="BLJ122" s="347"/>
      <c r="BLK122" s="180"/>
      <c r="BLL122" s="348"/>
      <c r="BLM122" s="349"/>
      <c r="BLN122" s="347"/>
      <c r="BLO122" s="180"/>
      <c r="BLP122" s="348"/>
      <c r="BLQ122" s="349"/>
      <c r="BLR122" s="347"/>
      <c r="BLS122" s="180"/>
      <c r="BLT122" s="348"/>
      <c r="BLU122" s="349"/>
      <c r="BLV122" s="347"/>
      <c r="BLW122" s="180"/>
      <c r="BLX122" s="348"/>
      <c r="BLY122" s="349"/>
      <c r="BLZ122" s="347"/>
      <c r="BMA122" s="180"/>
      <c r="BMB122" s="348"/>
      <c r="BMC122" s="349"/>
      <c r="BMD122" s="347"/>
      <c r="BME122" s="180"/>
      <c r="BMF122" s="348"/>
      <c r="BMG122" s="349"/>
      <c r="BMH122" s="347"/>
      <c r="BMI122" s="180"/>
      <c r="BMJ122" s="348"/>
      <c r="BMK122" s="349"/>
      <c r="BML122" s="347"/>
      <c r="BMM122" s="180"/>
      <c r="BMN122" s="348"/>
      <c r="BMO122" s="349"/>
      <c r="BMP122" s="347"/>
      <c r="BMQ122" s="180"/>
      <c r="BMR122" s="348"/>
      <c r="BMS122" s="349"/>
      <c r="BMT122" s="347"/>
      <c r="BMU122" s="180"/>
      <c r="BMV122" s="348"/>
      <c r="BMW122" s="349"/>
      <c r="BMX122" s="347"/>
      <c r="BMY122" s="180"/>
      <c r="BMZ122" s="348"/>
      <c r="BNA122" s="349"/>
      <c r="BNB122" s="347"/>
      <c r="BNC122" s="180"/>
      <c r="BND122" s="348"/>
      <c r="BNE122" s="349"/>
      <c r="BNF122" s="347"/>
      <c r="BNG122" s="180"/>
      <c r="BNH122" s="348"/>
      <c r="BNI122" s="349"/>
      <c r="BNJ122" s="347"/>
      <c r="BNK122" s="180"/>
      <c r="BNL122" s="348"/>
      <c r="BNM122" s="349"/>
      <c r="BNN122" s="347"/>
      <c r="BNO122" s="180"/>
      <c r="BNP122" s="348"/>
      <c r="BNQ122" s="349"/>
      <c r="BNR122" s="347"/>
      <c r="BNS122" s="180"/>
      <c r="BNT122" s="348"/>
      <c r="BNU122" s="349"/>
      <c r="BNV122" s="347"/>
      <c r="BNW122" s="180"/>
      <c r="BNX122" s="348"/>
      <c r="BNY122" s="349"/>
      <c r="BNZ122" s="347"/>
      <c r="BOA122" s="180"/>
      <c r="BOB122" s="348"/>
      <c r="BOC122" s="349"/>
      <c r="BOD122" s="347"/>
      <c r="BOE122" s="180"/>
      <c r="BOF122" s="348"/>
      <c r="BOG122" s="349"/>
      <c r="BOH122" s="347"/>
      <c r="BOI122" s="180"/>
      <c r="BOJ122" s="348"/>
      <c r="BOK122" s="349"/>
      <c r="BOL122" s="347"/>
      <c r="BOM122" s="180"/>
      <c r="BON122" s="348"/>
      <c r="BOO122" s="349"/>
      <c r="BOP122" s="347"/>
      <c r="BOQ122" s="180"/>
      <c r="BOR122" s="348"/>
      <c r="BOS122" s="349"/>
      <c r="BOT122" s="347"/>
      <c r="BOU122" s="180"/>
      <c r="BOV122" s="348"/>
      <c r="BOW122" s="349"/>
      <c r="BOX122" s="347"/>
      <c r="BOY122" s="180"/>
      <c r="BOZ122" s="348"/>
      <c r="BPA122" s="349"/>
      <c r="BPB122" s="347"/>
      <c r="BPC122" s="180"/>
      <c r="BPD122" s="348"/>
      <c r="BPE122" s="349"/>
      <c r="BPF122" s="347"/>
      <c r="BPG122" s="180"/>
      <c r="BPH122" s="348"/>
      <c r="BPI122" s="349"/>
      <c r="BPJ122" s="347"/>
      <c r="BPK122" s="180"/>
      <c r="BPL122" s="348"/>
      <c r="BPM122" s="349"/>
      <c r="BPN122" s="347"/>
      <c r="BPO122" s="180"/>
      <c r="BPP122" s="348"/>
      <c r="BPQ122" s="349"/>
      <c r="BPR122" s="347"/>
      <c r="BPS122" s="180"/>
      <c r="BPT122" s="348"/>
      <c r="BPU122" s="349"/>
      <c r="BPV122" s="347"/>
      <c r="BPW122" s="180"/>
      <c r="BPX122" s="348"/>
      <c r="BPY122" s="349"/>
      <c r="BPZ122" s="347"/>
      <c r="BQA122" s="180"/>
      <c r="BQB122" s="348"/>
      <c r="BQC122" s="349"/>
      <c r="BQD122" s="347"/>
      <c r="BQE122" s="180"/>
      <c r="BQF122" s="348"/>
      <c r="BQG122" s="349"/>
      <c r="BQH122" s="347"/>
      <c r="BQI122" s="180"/>
      <c r="BQJ122" s="348"/>
      <c r="BQK122" s="349"/>
      <c r="BQL122" s="347"/>
      <c r="BQM122" s="180"/>
      <c r="BQN122" s="348"/>
      <c r="BQO122" s="349"/>
      <c r="BQP122" s="347"/>
      <c r="BQQ122" s="180"/>
      <c r="BQR122" s="348"/>
      <c r="BQS122" s="349"/>
      <c r="BQT122" s="347"/>
      <c r="BQU122" s="180"/>
      <c r="BQV122" s="348"/>
      <c r="BQW122" s="349"/>
      <c r="BQX122" s="347"/>
      <c r="BQY122" s="180"/>
      <c r="BQZ122" s="348"/>
      <c r="BRA122" s="349"/>
      <c r="BRB122" s="347"/>
      <c r="BRC122" s="180"/>
      <c r="BRD122" s="348"/>
      <c r="BRE122" s="349"/>
      <c r="BRF122" s="347"/>
      <c r="BRG122" s="180"/>
      <c r="BRH122" s="348"/>
      <c r="BRI122" s="349"/>
      <c r="BRJ122" s="347"/>
      <c r="BRK122" s="180"/>
      <c r="BRL122" s="348"/>
      <c r="BRM122" s="349"/>
      <c r="BRN122" s="347"/>
      <c r="BRO122" s="180"/>
      <c r="BRP122" s="348"/>
      <c r="BRQ122" s="349"/>
      <c r="BRR122" s="347"/>
      <c r="BRS122" s="180"/>
      <c r="BRT122" s="348"/>
      <c r="BRU122" s="349"/>
      <c r="BRV122" s="347"/>
      <c r="BRW122" s="180"/>
      <c r="BRX122" s="348"/>
      <c r="BRY122" s="349"/>
      <c r="BRZ122" s="347"/>
      <c r="BSA122" s="180"/>
      <c r="BSB122" s="348"/>
      <c r="BSC122" s="349"/>
      <c r="BSD122" s="347"/>
      <c r="BSE122" s="180"/>
      <c r="BSF122" s="348"/>
      <c r="BSG122" s="349"/>
      <c r="BSH122" s="347"/>
      <c r="BSI122" s="180"/>
      <c r="BSJ122" s="348"/>
      <c r="BSK122" s="349"/>
      <c r="BSL122" s="347"/>
      <c r="BSM122" s="180"/>
      <c r="BSN122" s="348"/>
      <c r="BSO122" s="349"/>
      <c r="BSP122" s="347"/>
      <c r="BSQ122" s="180"/>
      <c r="BSR122" s="348"/>
      <c r="BSS122" s="349"/>
      <c r="BST122" s="347"/>
      <c r="BSU122" s="180"/>
      <c r="BSV122" s="348"/>
      <c r="BSW122" s="349"/>
      <c r="BSX122" s="347"/>
      <c r="BSY122" s="180"/>
      <c r="BSZ122" s="348"/>
      <c r="BTA122" s="349"/>
      <c r="BTB122" s="347"/>
      <c r="BTC122" s="180"/>
      <c r="BTD122" s="348"/>
      <c r="BTE122" s="349"/>
      <c r="BTF122" s="347"/>
      <c r="BTG122" s="180"/>
      <c r="BTH122" s="348"/>
      <c r="BTI122" s="349"/>
      <c r="BTJ122" s="347"/>
      <c r="BTK122" s="180"/>
      <c r="BTL122" s="348"/>
      <c r="BTM122" s="349"/>
      <c r="BTN122" s="347"/>
      <c r="BTO122" s="180"/>
      <c r="BTP122" s="348"/>
      <c r="BTQ122" s="349"/>
      <c r="BTR122" s="347"/>
      <c r="BTS122" s="180"/>
      <c r="BTT122" s="348"/>
      <c r="BTU122" s="349"/>
      <c r="BTV122" s="347"/>
      <c r="BTW122" s="180"/>
      <c r="BTX122" s="348"/>
      <c r="BTY122" s="349"/>
      <c r="BTZ122" s="347"/>
      <c r="BUA122" s="180"/>
      <c r="BUB122" s="348"/>
      <c r="BUC122" s="349"/>
      <c r="BUD122" s="347"/>
      <c r="BUE122" s="180"/>
      <c r="BUF122" s="348"/>
      <c r="BUG122" s="349"/>
      <c r="BUH122" s="347"/>
      <c r="BUI122" s="180"/>
      <c r="BUJ122" s="348"/>
      <c r="BUK122" s="349"/>
      <c r="BUL122" s="347"/>
      <c r="BUM122" s="180"/>
      <c r="BUN122" s="348"/>
      <c r="BUO122" s="349"/>
      <c r="BUP122" s="347"/>
      <c r="BUQ122" s="180"/>
      <c r="BUR122" s="348"/>
      <c r="BUS122" s="349"/>
      <c r="BUT122" s="347"/>
      <c r="BUU122" s="180"/>
      <c r="BUV122" s="348"/>
      <c r="BUW122" s="349"/>
      <c r="BUX122" s="347"/>
      <c r="BUY122" s="180"/>
      <c r="BUZ122" s="348"/>
      <c r="BVA122" s="349"/>
      <c r="BVB122" s="347"/>
      <c r="BVC122" s="180"/>
      <c r="BVD122" s="348"/>
      <c r="BVE122" s="349"/>
      <c r="BVF122" s="347"/>
      <c r="BVG122" s="180"/>
      <c r="BVH122" s="348"/>
      <c r="BVI122" s="349"/>
      <c r="BVJ122" s="347"/>
      <c r="BVK122" s="180"/>
      <c r="BVL122" s="348"/>
      <c r="BVM122" s="349"/>
      <c r="BVN122" s="347"/>
      <c r="BVO122" s="180"/>
      <c r="BVP122" s="348"/>
      <c r="BVQ122" s="349"/>
      <c r="BVR122" s="347"/>
      <c r="BVS122" s="180"/>
      <c r="BVT122" s="348"/>
      <c r="BVU122" s="349"/>
      <c r="BVV122" s="347"/>
      <c r="BVW122" s="180"/>
      <c r="BVX122" s="348"/>
      <c r="BVY122" s="349"/>
      <c r="BVZ122" s="347"/>
      <c r="BWA122" s="180"/>
      <c r="BWB122" s="348"/>
      <c r="BWC122" s="349"/>
      <c r="BWD122" s="347"/>
      <c r="BWE122" s="180"/>
      <c r="BWF122" s="348"/>
      <c r="BWG122" s="349"/>
      <c r="BWH122" s="347"/>
      <c r="BWI122" s="180"/>
      <c r="BWJ122" s="348"/>
      <c r="BWK122" s="349"/>
      <c r="BWL122" s="347"/>
      <c r="BWM122" s="180"/>
      <c r="BWN122" s="348"/>
      <c r="BWO122" s="349"/>
      <c r="BWP122" s="347"/>
      <c r="BWQ122" s="180"/>
      <c r="BWR122" s="348"/>
      <c r="BWS122" s="349"/>
      <c r="BWT122" s="347"/>
      <c r="BWU122" s="180"/>
      <c r="BWV122" s="348"/>
      <c r="BWW122" s="349"/>
      <c r="BWX122" s="347"/>
      <c r="BWY122" s="180"/>
      <c r="BWZ122" s="348"/>
      <c r="BXA122" s="349"/>
      <c r="BXB122" s="347"/>
      <c r="BXC122" s="180"/>
      <c r="BXD122" s="348"/>
      <c r="BXE122" s="349"/>
      <c r="BXF122" s="347"/>
      <c r="BXG122" s="180"/>
      <c r="BXH122" s="348"/>
      <c r="BXI122" s="349"/>
      <c r="BXJ122" s="347"/>
      <c r="BXK122" s="180"/>
      <c r="BXL122" s="348"/>
      <c r="BXM122" s="349"/>
      <c r="BXN122" s="347"/>
      <c r="BXO122" s="180"/>
      <c r="BXP122" s="348"/>
      <c r="BXQ122" s="349"/>
      <c r="BXR122" s="347"/>
      <c r="BXS122" s="180"/>
      <c r="BXT122" s="348"/>
      <c r="BXU122" s="349"/>
      <c r="BXV122" s="347"/>
      <c r="BXW122" s="180"/>
      <c r="BXX122" s="348"/>
      <c r="BXY122" s="349"/>
      <c r="BXZ122" s="347"/>
      <c r="BYA122" s="180"/>
      <c r="BYB122" s="348"/>
      <c r="BYC122" s="349"/>
      <c r="BYD122" s="347"/>
      <c r="BYE122" s="180"/>
      <c r="BYF122" s="348"/>
      <c r="BYG122" s="349"/>
      <c r="BYH122" s="347"/>
      <c r="BYI122" s="180"/>
      <c r="BYJ122" s="348"/>
      <c r="BYK122" s="349"/>
      <c r="BYL122" s="347"/>
      <c r="BYM122" s="180"/>
      <c r="BYN122" s="348"/>
      <c r="BYO122" s="349"/>
      <c r="BYP122" s="347"/>
      <c r="BYQ122" s="180"/>
      <c r="BYR122" s="348"/>
      <c r="BYS122" s="349"/>
      <c r="BYT122" s="347"/>
      <c r="BYU122" s="180"/>
      <c r="BYV122" s="348"/>
      <c r="BYW122" s="349"/>
      <c r="BYX122" s="347"/>
      <c r="BYY122" s="180"/>
      <c r="BYZ122" s="348"/>
      <c r="BZA122" s="349"/>
      <c r="BZB122" s="347"/>
      <c r="BZC122" s="180"/>
      <c r="BZD122" s="348"/>
      <c r="BZE122" s="349"/>
      <c r="BZF122" s="347"/>
      <c r="BZG122" s="180"/>
      <c r="BZH122" s="348"/>
      <c r="BZI122" s="349"/>
      <c r="BZJ122" s="347"/>
      <c r="BZK122" s="180"/>
      <c r="BZL122" s="348"/>
      <c r="BZM122" s="349"/>
      <c r="BZN122" s="347"/>
      <c r="BZO122" s="180"/>
      <c r="BZP122" s="348"/>
      <c r="BZQ122" s="349"/>
      <c r="BZR122" s="347"/>
      <c r="BZS122" s="180"/>
      <c r="BZT122" s="348"/>
      <c r="BZU122" s="349"/>
      <c r="BZV122" s="347"/>
      <c r="BZW122" s="180"/>
      <c r="BZX122" s="348"/>
      <c r="BZY122" s="349"/>
      <c r="BZZ122" s="347"/>
      <c r="CAA122" s="180"/>
      <c r="CAB122" s="348"/>
      <c r="CAC122" s="349"/>
      <c r="CAD122" s="347"/>
      <c r="CAE122" s="180"/>
      <c r="CAF122" s="348"/>
      <c r="CAG122" s="349"/>
      <c r="CAH122" s="347"/>
      <c r="CAI122" s="180"/>
      <c r="CAJ122" s="348"/>
      <c r="CAK122" s="349"/>
      <c r="CAL122" s="347"/>
      <c r="CAM122" s="180"/>
      <c r="CAN122" s="348"/>
      <c r="CAO122" s="349"/>
      <c r="CAP122" s="347"/>
      <c r="CAQ122" s="180"/>
      <c r="CAR122" s="348"/>
      <c r="CAS122" s="349"/>
      <c r="CAT122" s="347"/>
      <c r="CAU122" s="180"/>
      <c r="CAV122" s="348"/>
      <c r="CAW122" s="349"/>
      <c r="CAX122" s="347"/>
      <c r="CAY122" s="180"/>
      <c r="CAZ122" s="348"/>
      <c r="CBA122" s="349"/>
      <c r="CBB122" s="347"/>
      <c r="CBC122" s="180"/>
      <c r="CBD122" s="348"/>
      <c r="CBE122" s="349"/>
      <c r="CBF122" s="347"/>
      <c r="CBG122" s="180"/>
      <c r="CBH122" s="348"/>
      <c r="CBI122" s="349"/>
      <c r="CBJ122" s="347"/>
      <c r="CBK122" s="180"/>
      <c r="CBL122" s="348"/>
      <c r="CBM122" s="349"/>
      <c r="CBN122" s="347"/>
      <c r="CBO122" s="180"/>
      <c r="CBP122" s="348"/>
      <c r="CBQ122" s="349"/>
      <c r="CBR122" s="347"/>
      <c r="CBS122" s="180"/>
      <c r="CBT122" s="348"/>
      <c r="CBU122" s="349"/>
      <c r="CBV122" s="347"/>
      <c r="CBW122" s="180"/>
      <c r="CBX122" s="348"/>
      <c r="CBY122" s="349"/>
      <c r="CBZ122" s="347"/>
      <c r="CCA122" s="180"/>
      <c r="CCB122" s="348"/>
      <c r="CCC122" s="349"/>
      <c r="CCD122" s="347"/>
      <c r="CCE122" s="180"/>
      <c r="CCF122" s="348"/>
      <c r="CCG122" s="349"/>
      <c r="CCH122" s="347"/>
      <c r="CCI122" s="180"/>
      <c r="CCJ122" s="348"/>
      <c r="CCK122" s="349"/>
      <c r="CCL122" s="347"/>
      <c r="CCM122" s="180"/>
      <c r="CCN122" s="348"/>
      <c r="CCO122" s="349"/>
      <c r="CCP122" s="347"/>
      <c r="CCQ122" s="180"/>
      <c r="CCR122" s="348"/>
      <c r="CCS122" s="349"/>
      <c r="CCT122" s="347"/>
      <c r="CCU122" s="180"/>
      <c r="CCV122" s="348"/>
      <c r="CCW122" s="349"/>
      <c r="CCX122" s="347"/>
      <c r="CCY122" s="180"/>
      <c r="CCZ122" s="348"/>
      <c r="CDA122" s="349"/>
      <c r="CDB122" s="347"/>
      <c r="CDC122" s="180"/>
      <c r="CDD122" s="348"/>
      <c r="CDE122" s="349"/>
      <c r="CDF122" s="347"/>
      <c r="CDG122" s="180"/>
      <c r="CDH122" s="348"/>
      <c r="CDI122" s="349"/>
      <c r="CDJ122" s="347"/>
      <c r="CDK122" s="180"/>
      <c r="CDL122" s="348"/>
      <c r="CDM122" s="349"/>
      <c r="CDN122" s="347"/>
      <c r="CDO122" s="180"/>
      <c r="CDP122" s="348"/>
      <c r="CDQ122" s="349"/>
      <c r="CDR122" s="347"/>
      <c r="CDS122" s="180"/>
      <c r="CDT122" s="348"/>
      <c r="CDU122" s="349"/>
      <c r="CDV122" s="347"/>
      <c r="CDW122" s="180"/>
      <c r="CDX122" s="348"/>
      <c r="CDY122" s="349"/>
      <c r="CDZ122" s="347"/>
      <c r="CEA122" s="180"/>
      <c r="CEB122" s="348"/>
      <c r="CEC122" s="349"/>
      <c r="CED122" s="347"/>
      <c r="CEE122" s="180"/>
      <c r="CEF122" s="348"/>
      <c r="CEG122" s="349"/>
      <c r="CEH122" s="347"/>
      <c r="CEI122" s="180"/>
      <c r="CEJ122" s="348"/>
      <c r="CEK122" s="349"/>
      <c r="CEL122" s="347"/>
      <c r="CEM122" s="180"/>
      <c r="CEN122" s="348"/>
      <c r="CEO122" s="349"/>
      <c r="CEP122" s="347"/>
      <c r="CEQ122" s="180"/>
      <c r="CER122" s="348"/>
      <c r="CES122" s="349"/>
      <c r="CET122" s="347"/>
      <c r="CEU122" s="180"/>
      <c r="CEV122" s="348"/>
      <c r="CEW122" s="349"/>
      <c r="CEX122" s="347"/>
      <c r="CEY122" s="180"/>
      <c r="CEZ122" s="348"/>
      <c r="CFA122" s="349"/>
      <c r="CFB122" s="347"/>
      <c r="CFC122" s="180"/>
      <c r="CFD122" s="348"/>
      <c r="CFE122" s="349"/>
      <c r="CFF122" s="347"/>
      <c r="CFG122" s="180"/>
      <c r="CFH122" s="348"/>
      <c r="CFI122" s="349"/>
      <c r="CFJ122" s="347"/>
      <c r="CFK122" s="180"/>
      <c r="CFL122" s="348"/>
      <c r="CFM122" s="349"/>
      <c r="CFN122" s="347"/>
      <c r="CFO122" s="180"/>
      <c r="CFP122" s="348"/>
      <c r="CFQ122" s="349"/>
      <c r="CFR122" s="347"/>
      <c r="CFS122" s="180"/>
      <c r="CFT122" s="348"/>
      <c r="CFU122" s="349"/>
      <c r="CFV122" s="347"/>
      <c r="CFW122" s="180"/>
      <c r="CFX122" s="348"/>
      <c r="CFY122" s="349"/>
      <c r="CFZ122" s="347"/>
      <c r="CGA122" s="180"/>
      <c r="CGB122" s="348"/>
      <c r="CGC122" s="349"/>
      <c r="CGD122" s="347"/>
      <c r="CGE122" s="180"/>
      <c r="CGF122" s="348"/>
      <c r="CGG122" s="349"/>
      <c r="CGH122" s="347"/>
      <c r="CGI122" s="180"/>
      <c r="CGJ122" s="348"/>
      <c r="CGK122" s="349"/>
      <c r="CGL122" s="347"/>
      <c r="CGM122" s="180"/>
      <c r="CGN122" s="348"/>
      <c r="CGO122" s="349"/>
      <c r="CGP122" s="347"/>
      <c r="CGQ122" s="180"/>
      <c r="CGR122" s="348"/>
      <c r="CGS122" s="349"/>
      <c r="CGT122" s="347"/>
      <c r="CGU122" s="180"/>
      <c r="CGV122" s="348"/>
      <c r="CGW122" s="349"/>
      <c r="CGX122" s="347"/>
      <c r="CGY122" s="180"/>
      <c r="CGZ122" s="348"/>
      <c r="CHA122" s="349"/>
      <c r="CHB122" s="347"/>
      <c r="CHC122" s="180"/>
      <c r="CHD122" s="348"/>
      <c r="CHE122" s="349"/>
      <c r="CHF122" s="347"/>
      <c r="CHG122" s="180"/>
      <c r="CHH122" s="348"/>
      <c r="CHI122" s="349"/>
      <c r="CHJ122" s="347"/>
      <c r="CHK122" s="180"/>
      <c r="CHL122" s="348"/>
      <c r="CHM122" s="349"/>
      <c r="CHN122" s="347"/>
      <c r="CHO122" s="180"/>
      <c r="CHP122" s="348"/>
      <c r="CHQ122" s="349"/>
      <c r="CHR122" s="347"/>
      <c r="CHS122" s="180"/>
      <c r="CHT122" s="348"/>
      <c r="CHU122" s="349"/>
      <c r="CHV122" s="347"/>
      <c r="CHW122" s="180"/>
      <c r="CHX122" s="348"/>
      <c r="CHY122" s="349"/>
      <c r="CHZ122" s="347"/>
      <c r="CIA122" s="180"/>
      <c r="CIB122" s="348"/>
      <c r="CIC122" s="349"/>
      <c r="CID122" s="347"/>
      <c r="CIE122" s="180"/>
      <c r="CIF122" s="348"/>
      <c r="CIG122" s="349"/>
      <c r="CIH122" s="347"/>
      <c r="CII122" s="180"/>
      <c r="CIJ122" s="348"/>
      <c r="CIK122" s="349"/>
      <c r="CIL122" s="347"/>
      <c r="CIM122" s="180"/>
      <c r="CIN122" s="348"/>
      <c r="CIO122" s="349"/>
      <c r="CIP122" s="347"/>
      <c r="CIQ122" s="180"/>
      <c r="CIR122" s="348"/>
      <c r="CIS122" s="349"/>
      <c r="CIT122" s="347"/>
      <c r="CIU122" s="180"/>
      <c r="CIV122" s="348"/>
      <c r="CIW122" s="349"/>
      <c r="CIX122" s="347"/>
      <c r="CIY122" s="180"/>
      <c r="CIZ122" s="348"/>
      <c r="CJA122" s="349"/>
      <c r="CJB122" s="347"/>
      <c r="CJC122" s="180"/>
      <c r="CJD122" s="348"/>
      <c r="CJE122" s="349"/>
      <c r="CJF122" s="347"/>
      <c r="CJG122" s="180"/>
      <c r="CJH122" s="348"/>
      <c r="CJI122" s="349"/>
      <c r="CJJ122" s="347"/>
      <c r="CJK122" s="180"/>
      <c r="CJL122" s="348"/>
      <c r="CJM122" s="349"/>
      <c r="CJN122" s="347"/>
      <c r="CJO122" s="180"/>
      <c r="CJP122" s="348"/>
      <c r="CJQ122" s="349"/>
      <c r="CJR122" s="347"/>
      <c r="CJS122" s="180"/>
      <c r="CJT122" s="348"/>
      <c r="CJU122" s="349"/>
      <c r="CJV122" s="347"/>
      <c r="CJW122" s="180"/>
      <c r="CJX122" s="348"/>
      <c r="CJY122" s="349"/>
      <c r="CJZ122" s="347"/>
      <c r="CKA122" s="180"/>
      <c r="CKB122" s="348"/>
      <c r="CKC122" s="349"/>
      <c r="CKD122" s="347"/>
      <c r="CKE122" s="180"/>
      <c r="CKF122" s="348"/>
      <c r="CKG122" s="349"/>
      <c r="CKH122" s="347"/>
      <c r="CKI122" s="180"/>
      <c r="CKJ122" s="348"/>
      <c r="CKK122" s="349"/>
      <c r="CKL122" s="347"/>
      <c r="CKM122" s="180"/>
      <c r="CKN122" s="348"/>
      <c r="CKO122" s="349"/>
      <c r="CKP122" s="347"/>
      <c r="CKQ122" s="180"/>
      <c r="CKR122" s="348"/>
      <c r="CKS122" s="349"/>
      <c r="CKT122" s="347"/>
      <c r="CKU122" s="180"/>
      <c r="CKV122" s="348"/>
      <c r="CKW122" s="349"/>
      <c r="CKX122" s="347"/>
      <c r="CKY122" s="180"/>
      <c r="CKZ122" s="348"/>
      <c r="CLA122" s="349"/>
      <c r="CLB122" s="347"/>
      <c r="CLC122" s="180"/>
      <c r="CLD122" s="348"/>
      <c r="CLE122" s="349"/>
      <c r="CLF122" s="347"/>
      <c r="CLG122" s="180"/>
      <c r="CLH122" s="348"/>
      <c r="CLI122" s="349"/>
      <c r="CLJ122" s="347"/>
      <c r="CLK122" s="180"/>
      <c r="CLL122" s="348"/>
      <c r="CLM122" s="349"/>
      <c r="CLN122" s="347"/>
      <c r="CLO122" s="180"/>
      <c r="CLP122" s="348"/>
      <c r="CLQ122" s="349"/>
      <c r="CLR122" s="347"/>
      <c r="CLS122" s="180"/>
      <c r="CLT122" s="348"/>
      <c r="CLU122" s="349"/>
      <c r="CLV122" s="347"/>
      <c r="CLW122" s="180"/>
      <c r="CLX122" s="348"/>
      <c r="CLY122" s="349"/>
      <c r="CLZ122" s="347"/>
      <c r="CMA122" s="180"/>
      <c r="CMB122" s="348"/>
      <c r="CMC122" s="349"/>
      <c r="CMD122" s="347"/>
      <c r="CME122" s="180"/>
      <c r="CMF122" s="348"/>
      <c r="CMG122" s="349"/>
      <c r="CMH122" s="347"/>
      <c r="CMI122" s="180"/>
      <c r="CMJ122" s="348"/>
      <c r="CMK122" s="349"/>
      <c r="CML122" s="347"/>
      <c r="CMM122" s="180"/>
      <c r="CMN122" s="348"/>
      <c r="CMO122" s="349"/>
      <c r="CMP122" s="347"/>
      <c r="CMQ122" s="180"/>
      <c r="CMR122" s="348"/>
      <c r="CMS122" s="349"/>
      <c r="CMT122" s="347"/>
      <c r="CMU122" s="180"/>
      <c r="CMV122" s="348"/>
      <c r="CMW122" s="349"/>
      <c r="CMX122" s="347"/>
      <c r="CMY122" s="180"/>
      <c r="CMZ122" s="348"/>
      <c r="CNA122" s="349"/>
      <c r="CNB122" s="347"/>
      <c r="CNC122" s="180"/>
      <c r="CND122" s="348"/>
      <c r="CNE122" s="349"/>
      <c r="CNF122" s="347"/>
      <c r="CNG122" s="180"/>
      <c r="CNH122" s="348"/>
      <c r="CNI122" s="349"/>
      <c r="CNJ122" s="347"/>
      <c r="CNK122" s="180"/>
      <c r="CNL122" s="348"/>
      <c r="CNM122" s="349"/>
      <c r="CNN122" s="347"/>
      <c r="CNO122" s="180"/>
      <c r="CNP122" s="348"/>
      <c r="CNQ122" s="349"/>
      <c r="CNR122" s="347"/>
      <c r="CNS122" s="180"/>
      <c r="CNT122" s="348"/>
      <c r="CNU122" s="349"/>
      <c r="CNV122" s="347"/>
      <c r="CNW122" s="180"/>
      <c r="CNX122" s="348"/>
      <c r="CNY122" s="349"/>
      <c r="CNZ122" s="347"/>
      <c r="COA122" s="180"/>
      <c r="COB122" s="348"/>
      <c r="COC122" s="349"/>
      <c r="COD122" s="347"/>
      <c r="COE122" s="180"/>
      <c r="COF122" s="348"/>
      <c r="COG122" s="349"/>
      <c r="COH122" s="347"/>
      <c r="COI122" s="180"/>
      <c r="COJ122" s="348"/>
      <c r="COK122" s="349"/>
      <c r="COL122" s="347"/>
      <c r="COM122" s="180"/>
      <c r="CON122" s="348"/>
      <c r="COO122" s="349"/>
      <c r="COP122" s="347"/>
      <c r="COQ122" s="180"/>
      <c r="COR122" s="348"/>
      <c r="COS122" s="349"/>
      <c r="COT122" s="347"/>
      <c r="COU122" s="180"/>
      <c r="COV122" s="348"/>
      <c r="COW122" s="349"/>
      <c r="COX122" s="347"/>
      <c r="COY122" s="180"/>
      <c r="COZ122" s="348"/>
      <c r="CPA122" s="349"/>
      <c r="CPB122" s="347"/>
      <c r="CPC122" s="180"/>
      <c r="CPD122" s="348"/>
      <c r="CPE122" s="349"/>
      <c r="CPF122" s="347"/>
      <c r="CPG122" s="180"/>
      <c r="CPH122" s="348"/>
      <c r="CPI122" s="349"/>
      <c r="CPJ122" s="347"/>
      <c r="CPK122" s="180"/>
      <c r="CPL122" s="348"/>
      <c r="CPM122" s="349"/>
      <c r="CPN122" s="347"/>
      <c r="CPO122" s="180"/>
      <c r="CPP122" s="348"/>
      <c r="CPQ122" s="349"/>
      <c r="CPR122" s="347"/>
      <c r="CPS122" s="180"/>
      <c r="CPT122" s="348"/>
      <c r="CPU122" s="349"/>
      <c r="CPV122" s="347"/>
      <c r="CPW122" s="180"/>
      <c r="CPX122" s="348"/>
      <c r="CPY122" s="349"/>
      <c r="CPZ122" s="347"/>
      <c r="CQA122" s="180"/>
      <c r="CQB122" s="348"/>
      <c r="CQC122" s="349"/>
      <c r="CQD122" s="347"/>
      <c r="CQE122" s="180"/>
      <c r="CQF122" s="348"/>
      <c r="CQG122" s="349"/>
      <c r="CQH122" s="347"/>
      <c r="CQI122" s="180"/>
      <c r="CQJ122" s="348"/>
      <c r="CQK122" s="349"/>
      <c r="CQL122" s="347"/>
      <c r="CQM122" s="180"/>
      <c r="CQN122" s="348"/>
      <c r="CQO122" s="349"/>
      <c r="CQP122" s="347"/>
      <c r="CQQ122" s="180"/>
      <c r="CQR122" s="348"/>
      <c r="CQS122" s="349"/>
      <c r="CQT122" s="347"/>
      <c r="CQU122" s="180"/>
      <c r="CQV122" s="348"/>
      <c r="CQW122" s="349"/>
      <c r="CQX122" s="347"/>
      <c r="CQY122" s="180"/>
      <c r="CQZ122" s="348"/>
      <c r="CRA122" s="349"/>
      <c r="CRB122" s="347"/>
      <c r="CRC122" s="180"/>
      <c r="CRD122" s="348"/>
      <c r="CRE122" s="349"/>
      <c r="CRF122" s="347"/>
      <c r="CRG122" s="180"/>
      <c r="CRH122" s="348"/>
      <c r="CRI122" s="349"/>
      <c r="CRJ122" s="347"/>
      <c r="CRK122" s="180"/>
      <c r="CRL122" s="348"/>
      <c r="CRM122" s="349"/>
      <c r="CRN122" s="347"/>
      <c r="CRO122" s="180"/>
      <c r="CRP122" s="348"/>
      <c r="CRQ122" s="349"/>
      <c r="CRR122" s="347"/>
      <c r="CRS122" s="180"/>
      <c r="CRT122" s="348"/>
      <c r="CRU122" s="349"/>
      <c r="CRV122" s="347"/>
      <c r="CRW122" s="180"/>
      <c r="CRX122" s="348"/>
      <c r="CRY122" s="349"/>
      <c r="CRZ122" s="347"/>
      <c r="CSA122" s="180"/>
      <c r="CSB122" s="348"/>
      <c r="CSC122" s="349"/>
      <c r="CSD122" s="347"/>
      <c r="CSE122" s="180"/>
      <c r="CSF122" s="348"/>
      <c r="CSG122" s="349"/>
      <c r="CSH122" s="347"/>
      <c r="CSI122" s="180"/>
      <c r="CSJ122" s="348"/>
      <c r="CSK122" s="349"/>
      <c r="CSL122" s="347"/>
      <c r="CSM122" s="180"/>
      <c r="CSN122" s="348"/>
      <c r="CSO122" s="349"/>
      <c r="CSP122" s="347"/>
      <c r="CSQ122" s="180"/>
      <c r="CSR122" s="348"/>
      <c r="CSS122" s="349"/>
      <c r="CST122" s="347"/>
      <c r="CSU122" s="180"/>
      <c r="CSV122" s="348"/>
      <c r="CSW122" s="349"/>
      <c r="CSX122" s="347"/>
      <c r="CSY122" s="180"/>
      <c r="CSZ122" s="348"/>
      <c r="CTA122" s="349"/>
      <c r="CTB122" s="347"/>
      <c r="CTC122" s="180"/>
      <c r="CTD122" s="348"/>
      <c r="CTE122" s="349"/>
      <c r="CTF122" s="347"/>
      <c r="CTG122" s="180"/>
      <c r="CTH122" s="348"/>
      <c r="CTI122" s="349"/>
      <c r="CTJ122" s="347"/>
      <c r="CTK122" s="180"/>
      <c r="CTL122" s="348"/>
      <c r="CTM122" s="349"/>
      <c r="CTN122" s="347"/>
      <c r="CTO122" s="180"/>
      <c r="CTP122" s="348"/>
      <c r="CTQ122" s="349"/>
      <c r="CTR122" s="347"/>
      <c r="CTS122" s="180"/>
      <c r="CTT122" s="348"/>
      <c r="CTU122" s="349"/>
      <c r="CTV122" s="347"/>
      <c r="CTW122" s="180"/>
      <c r="CTX122" s="348"/>
      <c r="CTY122" s="349"/>
      <c r="CTZ122" s="347"/>
      <c r="CUA122" s="180"/>
      <c r="CUB122" s="348"/>
      <c r="CUC122" s="349"/>
      <c r="CUD122" s="347"/>
      <c r="CUE122" s="180"/>
      <c r="CUF122" s="348"/>
      <c r="CUG122" s="349"/>
      <c r="CUH122" s="347"/>
      <c r="CUI122" s="180"/>
      <c r="CUJ122" s="348"/>
      <c r="CUK122" s="349"/>
      <c r="CUL122" s="347"/>
      <c r="CUM122" s="180"/>
      <c r="CUN122" s="348"/>
      <c r="CUO122" s="349"/>
      <c r="CUP122" s="347"/>
      <c r="CUQ122" s="180"/>
      <c r="CUR122" s="348"/>
      <c r="CUS122" s="349"/>
      <c r="CUT122" s="347"/>
      <c r="CUU122" s="180"/>
      <c r="CUV122" s="348"/>
      <c r="CUW122" s="349"/>
      <c r="CUX122" s="347"/>
      <c r="CUY122" s="180"/>
      <c r="CUZ122" s="348"/>
      <c r="CVA122" s="349"/>
      <c r="CVB122" s="347"/>
      <c r="CVC122" s="180"/>
      <c r="CVD122" s="348"/>
      <c r="CVE122" s="349"/>
      <c r="CVF122" s="347"/>
      <c r="CVG122" s="180"/>
      <c r="CVH122" s="348"/>
      <c r="CVI122" s="349"/>
      <c r="CVJ122" s="347"/>
      <c r="CVK122" s="180"/>
      <c r="CVL122" s="348"/>
      <c r="CVM122" s="349"/>
      <c r="CVN122" s="347"/>
      <c r="CVO122" s="180"/>
      <c r="CVP122" s="348"/>
      <c r="CVQ122" s="349"/>
      <c r="CVR122" s="347"/>
      <c r="CVS122" s="180"/>
      <c r="CVT122" s="348"/>
      <c r="CVU122" s="349"/>
      <c r="CVV122" s="347"/>
      <c r="CVW122" s="180"/>
      <c r="CVX122" s="348"/>
      <c r="CVY122" s="349"/>
      <c r="CVZ122" s="347"/>
      <c r="CWA122" s="180"/>
      <c r="CWB122" s="348"/>
      <c r="CWC122" s="349"/>
      <c r="CWD122" s="347"/>
      <c r="CWE122" s="180"/>
      <c r="CWF122" s="348"/>
      <c r="CWG122" s="349"/>
      <c r="CWH122" s="347"/>
      <c r="CWI122" s="180"/>
      <c r="CWJ122" s="348"/>
      <c r="CWK122" s="349"/>
      <c r="CWL122" s="347"/>
      <c r="CWM122" s="180"/>
      <c r="CWN122" s="348"/>
      <c r="CWO122" s="349"/>
      <c r="CWP122" s="347"/>
      <c r="CWQ122" s="180"/>
      <c r="CWR122" s="348"/>
      <c r="CWS122" s="349"/>
      <c r="CWT122" s="347"/>
      <c r="CWU122" s="180"/>
      <c r="CWV122" s="348"/>
      <c r="CWW122" s="349"/>
      <c r="CWX122" s="347"/>
      <c r="CWY122" s="180"/>
      <c r="CWZ122" s="348"/>
      <c r="CXA122" s="349"/>
      <c r="CXB122" s="347"/>
      <c r="CXC122" s="180"/>
      <c r="CXD122" s="348"/>
      <c r="CXE122" s="349"/>
      <c r="CXF122" s="347"/>
      <c r="CXG122" s="180"/>
      <c r="CXH122" s="348"/>
      <c r="CXI122" s="349"/>
      <c r="CXJ122" s="347"/>
      <c r="CXK122" s="180"/>
      <c r="CXL122" s="348"/>
      <c r="CXM122" s="349"/>
      <c r="CXN122" s="347"/>
      <c r="CXO122" s="180"/>
      <c r="CXP122" s="348"/>
      <c r="CXQ122" s="349"/>
      <c r="CXR122" s="347"/>
      <c r="CXS122" s="180"/>
      <c r="CXT122" s="348"/>
      <c r="CXU122" s="349"/>
      <c r="CXV122" s="347"/>
      <c r="CXW122" s="180"/>
      <c r="CXX122" s="348"/>
      <c r="CXY122" s="349"/>
      <c r="CXZ122" s="347"/>
      <c r="CYA122" s="180"/>
      <c r="CYB122" s="348"/>
      <c r="CYC122" s="349"/>
      <c r="CYD122" s="347"/>
      <c r="CYE122" s="180"/>
      <c r="CYF122" s="348"/>
      <c r="CYG122" s="349"/>
      <c r="CYH122" s="347"/>
      <c r="CYI122" s="180"/>
      <c r="CYJ122" s="348"/>
      <c r="CYK122" s="349"/>
      <c r="CYL122" s="347"/>
      <c r="CYM122" s="180"/>
      <c r="CYN122" s="348"/>
      <c r="CYO122" s="349"/>
      <c r="CYP122" s="347"/>
      <c r="CYQ122" s="180"/>
      <c r="CYR122" s="348"/>
      <c r="CYS122" s="349"/>
      <c r="CYT122" s="347"/>
      <c r="CYU122" s="180"/>
      <c r="CYV122" s="348"/>
      <c r="CYW122" s="349"/>
      <c r="CYX122" s="347"/>
      <c r="CYY122" s="180"/>
      <c r="CYZ122" s="348"/>
      <c r="CZA122" s="349"/>
      <c r="CZB122" s="347"/>
      <c r="CZC122" s="180"/>
      <c r="CZD122" s="348"/>
      <c r="CZE122" s="349"/>
      <c r="CZF122" s="347"/>
      <c r="CZG122" s="180"/>
      <c r="CZH122" s="348"/>
      <c r="CZI122" s="349"/>
      <c r="CZJ122" s="347"/>
      <c r="CZK122" s="180"/>
      <c r="CZL122" s="348"/>
      <c r="CZM122" s="349"/>
      <c r="CZN122" s="347"/>
      <c r="CZO122" s="180"/>
      <c r="CZP122" s="348"/>
      <c r="CZQ122" s="349"/>
      <c r="CZR122" s="347"/>
      <c r="CZS122" s="180"/>
      <c r="CZT122" s="348"/>
      <c r="CZU122" s="349"/>
      <c r="CZV122" s="347"/>
      <c r="CZW122" s="180"/>
      <c r="CZX122" s="348"/>
      <c r="CZY122" s="349"/>
      <c r="CZZ122" s="347"/>
      <c r="DAA122" s="180"/>
      <c r="DAB122" s="348"/>
      <c r="DAC122" s="349"/>
      <c r="DAD122" s="347"/>
      <c r="DAE122" s="180"/>
      <c r="DAF122" s="348"/>
      <c r="DAG122" s="349"/>
      <c r="DAH122" s="347"/>
      <c r="DAI122" s="180"/>
      <c r="DAJ122" s="348"/>
      <c r="DAK122" s="349"/>
      <c r="DAL122" s="347"/>
      <c r="DAM122" s="180"/>
      <c r="DAN122" s="348"/>
      <c r="DAO122" s="349"/>
      <c r="DAP122" s="347"/>
      <c r="DAQ122" s="180"/>
      <c r="DAR122" s="348"/>
      <c r="DAS122" s="349"/>
      <c r="DAT122" s="347"/>
      <c r="DAU122" s="180"/>
      <c r="DAV122" s="348"/>
      <c r="DAW122" s="349"/>
      <c r="DAX122" s="347"/>
      <c r="DAY122" s="180"/>
      <c r="DAZ122" s="348"/>
      <c r="DBA122" s="349"/>
      <c r="DBB122" s="347"/>
      <c r="DBC122" s="180"/>
      <c r="DBD122" s="348"/>
      <c r="DBE122" s="349"/>
      <c r="DBF122" s="347"/>
      <c r="DBG122" s="180"/>
      <c r="DBH122" s="348"/>
      <c r="DBI122" s="349"/>
      <c r="DBJ122" s="347"/>
      <c r="DBK122" s="180"/>
      <c r="DBL122" s="348"/>
      <c r="DBM122" s="349"/>
      <c r="DBN122" s="347"/>
      <c r="DBO122" s="180"/>
      <c r="DBP122" s="348"/>
      <c r="DBQ122" s="349"/>
      <c r="DBR122" s="347"/>
      <c r="DBS122" s="180"/>
      <c r="DBT122" s="348"/>
      <c r="DBU122" s="349"/>
      <c r="DBV122" s="347"/>
      <c r="DBW122" s="180"/>
      <c r="DBX122" s="348"/>
      <c r="DBY122" s="349"/>
      <c r="DBZ122" s="347"/>
      <c r="DCA122" s="180"/>
      <c r="DCB122" s="348"/>
      <c r="DCC122" s="349"/>
      <c r="DCD122" s="347"/>
      <c r="DCE122" s="180"/>
      <c r="DCF122" s="348"/>
      <c r="DCG122" s="349"/>
      <c r="DCH122" s="347"/>
      <c r="DCI122" s="180"/>
      <c r="DCJ122" s="348"/>
      <c r="DCK122" s="349"/>
      <c r="DCL122" s="347"/>
      <c r="DCM122" s="180"/>
      <c r="DCN122" s="348"/>
      <c r="DCO122" s="349"/>
      <c r="DCP122" s="347"/>
      <c r="DCQ122" s="180"/>
      <c r="DCR122" s="348"/>
      <c r="DCS122" s="349"/>
      <c r="DCT122" s="347"/>
      <c r="DCU122" s="180"/>
      <c r="DCV122" s="348"/>
      <c r="DCW122" s="349"/>
      <c r="DCX122" s="347"/>
      <c r="DCY122" s="180"/>
      <c r="DCZ122" s="348"/>
      <c r="DDA122" s="349"/>
      <c r="DDB122" s="347"/>
      <c r="DDC122" s="180"/>
      <c r="DDD122" s="348"/>
      <c r="DDE122" s="349"/>
      <c r="DDF122" s="347"/>
      <c r="DDG122" s="180"/>
      <c r="DDH122" s="348"/>
      <c r="DDI122" s="349"/>
      <c r="DDJ122" s="347"/>
      <c r="DDK122" s="180"/>
      <c r="DDL122" s="348"/>
      <c r="DDM122" s="349"/>
      <c r="DDN122" s="347"/>
      <c r="DDO122" s="180"/>
      <c r="DDP122" s="348"/>
      <c r="DDQ122" s="349"/>
      <c r="DDR122" s="347"/>
      <c r="DDS122" s="180"/>
      <c r="DDT122" s="348"/>
      <c r="DDU122" s="349"/>
      <c r="DDV122" s="347"/>
      <c r="DDW122" s="180"/>
      <c r="DDX122" s="348"/>
      <c r="DDY122" s="349"/>
      <c r="DDZ122" s="347"/>
      <c r="DEA122" s="180"/>
      <c r="DEB122" s="348"/>
      <c r="DEC122" s="349"/>
      <c r="DED122" s="347"/>
      <c r="DEE122" s="180"/>
      <c r="DEF122" s="348"/>
      <c r="DEG122" s="349"/>
      <c r="DEH122" s="347"/>
      <c r="DEI122" s="180"/>
      <c r="DEJ122" s="348"/>
      <c r="DEK122" s="349"/>
      <c r="DEL122" s="347"/>
      <c r="DEM122" s="180"/>
      <c r="DEN122" s="348"/>
      <c r="DEO122" s="349"/>
      <c r="DEP122" s="347"/>
      <c r="DEQ122" s="180"/>
      <c r="DER122" s="348"/>
      <c r="DES122" s="349"/>
      <c r="DET122" s="347"/>
      <c r="DEU122" s="180"/>
      <c r="DEV122" s="348"/>
      <c r="DEW122" s="349"/>
      <c r="DEX122" s="347"/>
      <c r="DEY122" s="180"/>
      <c r="DEZ122" s="348"/>
      <c r="DFA122" s="349"/>
      <c r="DFB122" s="347"/>
      <c r="DFC122" s="180"/>
      <c r="DFD122" s="348"/>
      <c r="DFE122" s="349"/>
      <c r="DFF122" s="347"/>
      <c r="DFG122" s="180"/>
      <c r="DFH122" s="348"/>
      <c r="DFI122" s="349"/>
      <c r="DFJ122" s="347"/>
      <c r="DFK122" s="180"/>
      <c r="DFL122" s="348"/>
      <c r="DFM122" s="349"/>
      <c r="DFN122" s="347"/>
      <c r="DFO122" s="180"/>
      <c r="DFP122" s="348"/>
      <c r="DFQ122" s="349"/>
      <c r="DFR122" s="347"/>
      <c r="DFS122" s="180"/>
      <c r="DFT122" s="348"/>
      <c r="DFU122" s="349"/>
      <c r="DFV122" s="347"/>
      <c r="DFW122" s="180"/>
      <c r="DFX122" s="348"/>
      <c r="DFY122" s="349"/>
      <c r="DFZ122" s="347"/>
      <c r="DGA122" s="180"/>
      <c r="DGB122" s="348"/>
      <c r="DGC122" s="349"/>
      <c r="DGD122" s="347"/>
      <c r="DGE122" s="180"/>
      <c r="DGF122" s="348"/>
      <c r="DGG122" s="349"/>
      <c r="DGH122" s="347"/>
      <c r="DGI122" s="180"/>
      <c r="DGJ122" s="348"/>
      <c r="DGK122" s="349"/>
      <c r="DGL122" s="347"/>
      <c r="DGM122" s="180"/>
      <c r="DGN122" s="348"/>
      <c r="DGO122" s="349"/>
      <c r="DGP122" s="347"/>
      <c r="DGQ122" s="180"/>
      <c r="DGR122" s="348"/>
      <c r="DGS122" s="349"/>
      <c r="DGT122" s="347"/>
      <c r="DGU122" s="180"/>
      <c r="DGV122" s="348"/>
      <c r="DGW122" s="349"/>
      <c r="DGX122" s="347"/>
      <c r="DGY122" s="180"/>
      <c r="DGZ122" s="348"/>
      <c r="DHA122" s="349"/>
      <c r="DHB122" s="347"/>
      <c r="DHC122" s="180"/>
      <c r="DHD122" s="348"/>
      <c r="DHE122" s="349"/>
      <c r="DHF122" s="347"/>
      <c r="DHG122" s="180"/>
      <c r="DHH122" s="348"/>
      <c r="DHI122" s="349"/>
      <c r="DHJ122" s="347"/>
      <c r="DHK122" s="180"/>
      <c r="DHL122" s="348"/>
      <c r="DHM122" s="349"/>
      <c r="DHN122" s="347"/>
      <c r="DHO122" s="180"/>
      <c r="DHP122" s="348"/>
      <c r="DHQ122" s="349"/>
      <c r="DHR122" s="347"/>
      <c r="DHS122" s="180"/>
      <c r="DHT122" s="348"/>
      <c r="DHU122" s="349"/>
      <c r="DHV122" s="347"/>
      <c r="DHW122" s="180"/>
      <c r="DHX122" s="348"/>
      <c r="DHY122" s="349"/>
      <c r="DHZ122" s="347"/>
      <c r="DIA122" s="180"/>
      <c r="DIB122" s="348"/>
      <c r="DIC122" s="349"/>
      <c r="DID122" s="347"/>
      <c r="DIE122" s="180"/>
      <c r="DIF122" s="348"/>
      <c r="DIG122" s="349"/>
      <c r="DIH122" s="347"/>
      <c r="DII122" s="180"/>
      <c r="DIJ122" s="348"/>
      <c r="DIK122" s="349"/>
      <c r="DIL122" s="347"/>
      <c r="DIM122" s="180"/>
      <c r="DIN122" s="348"/>
      <c r="DIO122" s="349"/>
      <c r="DIP122" s="347"/>
      <c r="DIQ122" s="180"/>
      <c r="DIR122" s="348"/>
      <c r="DIS122" s="349"/>
      <c r="DIT122" s="347"/>
      <c r="DIU122" s="180"/>
      <c r="DIV122" s="348"/>
      <c r="DIW122" s="349"/>
      <c r="DIX122" s="347"/>
      <c r="DIY122" s="180"/>
      <c r="DIZ122" s="348"/>
      <c r="DJA122" s="349"/>
      <c r="DJB122" s="347"/>
      <c r="DJC122" s="180"/>
      <c r="DJD122" s="348"/>
      <c r="DJE122" s="349"/>
      <c r="DJF122" s="347"/>
      <c r="DJG122" s="180"/>
      <c r="DJH122" s="348"/>
      <c r="DJI122" s="349"/>
      <c r="DJJ122" s="347"/>
      <c r="DJK122" s="180"/>
      <c r="DJL122" s="348"/>
      <c r="DJM122" s="349"/>
      <c r="DJN122" s="347"/>
      <c r="DJO122" s="180"/>
      <c r="DJP122" s="348"/>
      <c r="DJQ122" s="349"/>
      <c r="DJR122" s="347"/>
      <c r="DJS122" s="180"/>
      <c r="DJT122" s="348"/>
      <c r="DJU122" s="349"/>
      <c r="DJV122" s="347"/>
      <c r="DJW122" s="180"/>
      <c r="DJX122" s="348"/>
      <c r="DJY122" s="349"/>
      <c r="DJZ122" s="347"/>
      <c r="DKA122" s="180"/>
      <c r="DKB122" s="348"/>
      <c r="DKC122" s="349"/>
      <c r="DKD122" s="347"/>
      <c r="DKE122" s="180"/>
      <c r="DKF122" s="348"/>
      <c r="DKG122" s="349"/>
      <c r="DKH122" s="347"/>
      <c r="DKI122" s="180"/>
      <c r="DKJ122" s="348"/>
      <c r="DKK122" s="349"/>
      <c r="DKL122" s="347"/>
      <c r="DKM122" s="180"/>
      <c r="DKN122" s="348"/>
      <c r="DKO122" s="349"/>
      <c r="DKP122" s="347"/>
      <c r="DKQ122" s="180"/>
      <c r="DKR122" s="348"/>
      <c r="DKS122" s="349"/>
      <c r="DKT122" s="347"/>
      <c r="DKU122" s="180"/>
      <c r="DKV122" s="348"/>
      <c r="DKW122" s="349"/>
      <c r="DKX122" s="347"/>
      <c r="DKY122" s="180"/>
      <c r="DKZ122" s="348"/>
      <c r="DLA122" s="349"/>
      <c r="DLB122" s="347"/>
      <c r="DLC122" s="180"/>
      <c r="DLD122" s="348"/>
      <c r="DLE122" s="349"/>
      <c r="DLF122" s="347"/>
      <c r="DLG122" s="180"/>
      <c r="DLH122" s="348"/>
      <c r="DLI122" s="349"/>
      <c r="DLJ122" s="347"/>
      <c r="DLK122" s="180"/>
      <c r="DLL122" s="348"/>
      <c r="DLM122" s="349"/>
      <c r="DLN122" s="347"/>
      <c r="DLO122" s="180"/>
      <c r="DLP122" s="348"/>
      <c r="DLQ122" s="349"/>
      <c r="DLR122" s="347"/>
      <c r="DLS122" s="180"/>
      <c r="DLT122" s="348"/>
      <c r="DLU122" s="349"/>
      <c r="DLV122" s="347"/>
      <c r="DLW122" s="180"/>
      <c r="DLX122" s="348"/>
      <c r="DLY122" s="349"/>
      <c r="DLZ122" s="347"/>
      <c r="DMA122" s="180"/>
      <c r="DMB122" s="348"/>
      <c r="DMC122" s="349"/>
      <c r="DMD122" s="347"/>
      <c r="DME122" s="180"/>
      <c r="DMF122" s="348"/>
      <c r="DMG122" s="349"/>
      <c r="DMH122" s="347"/>
      <c r="DMI122" s="180"/>
      <c r="DMJ122" s="348"/>
      <c r="DMK122" s="349"/>
      <c r="DML122" s="347"/>
      <c r="DMM122" s="180"/>
      <c r="DMN122" s="348"/>
      <c r="DMO122" s="349"/>
      <c r="DMP122" s="347"/>
      <c r="DMQ122" s="180"/>
      <c r="DMR122" s="348"/>
      <c r="DMS122" s="349"/>
      <c r="DMT122" s="347"/>
      <c r="DMU122" s="180"/>
      <c r="DMV122" s="348"/>
      <c r="DMW122" s="349"/>
      <c r="DMX122" s="347"/>
      <c r="DMY122" s="180"/>
      <c r="DMZ122" s="348"/>
      <c r="DNA122" s="349"/>
      <c r="DNB122" s="347"/>
      <c r="DNC122" s="180"/>
      <c r="DND122" s="348"/>
      <c r="DNE122" s="349"/>
      <c r="DNF122" s="347"/>
      <c r="DNG122" s="180"/>
      <c r="DNH122" s="348"/>
      <c r="DNI122" s="349"/>
      <c r="DNJ122" s="347"/>
      <c r="DNK122" s="180"/>
      <c r="DNL122" s="348"/>
      <c r="DNM122" s="349"/>
      <c r="DNN122" s="347"/>
      <c r="DNO122" s="180"/>
      <c r="DNP122" s="348"/>
      <c r="DNQ122" s="349"/>
      <c r="DNR122" s="347"/>
      <c r="DNS122" s="180"/>
      <c r="DNT122" s="348"/>
      <c r="DNU122" s="349"/>
      <c r="DNV122" s="347"/>
      <c r="DNW122" s="180"/>
      <c r="DNX122" s="348"/>
      <c r="DNY122" s="349"/>
      <c r="DNZ122" s="347"/>
      <c r="DOA122" s="180"/>
      <c r="DOB122" s="348"/>
      <c r="DOC122" s="349"/>
      <c r="DOD122" s="347"/>
      <c r="DOE122" s="180"/>
      <c r="DOF122" s="348"/>
      <c r="DOG122" s="349"/>
      <c r="DOH122" s="347"/>
      <c r="DOI122" s="180"/>
      <c r="DOJ122" s="348"/>
      <c r="DOK122" s="349"/>
      <c r="DOL122" s="347"/>
      <c r="DOM122" s="180"/>
      <c r="DON122" s="348"/>
      <c r="DOO122" s="349"/>
      <c r="DOP122" s="347"/>
      <c r="DOQ122" s="180"/>
      <c r="DOR122" s="348"/>
      <c r="DOS122" s="349"/>
      <c r="DOT122" s="347"/>
      <c r="DOU122" s="180"/>
      <c r="DOV122" s="348"/>
      <c r="DOW122" s="349"/>
      <c r="DOX122" s="347"/>
      <c r="DOY122" s="180"/>
      <c r="DOZ122" s="348"/>
      <c r="DPA122" s="349"/>
      <c r="DPB122" s="347"/>
      <c r="DPC122" s="180"/>
      <c r="DPD122" s="348"/>
      <c r="DPE122" s="349"/>
      <c r="DPF122" s="347"/>
      <c r="DPG122" s="180"/>
      <c r="DPH122" s="348"/>
      <c r="DPI122" s="349"/>
      <c r="DPJ122" s="347"/>
      <c r="DPK122" s="180"/>
      <c r="DPL122" s="348"/>
      <c r="DPM122" s="349"/>
      <c r="DPN122" s="347"/>
      <c r="DPO122" s="180"/>
      <c r="DPP122" s="348"/>
      <c r="DPQ122" s="349"/>
      <c r="DPR122" s="347"/>
      <c r="DPS122" s="180"/>
      <c r="DPT122" s="348"/>
      <c r="DPU122" s="349"/>
      <c r="DPV122" s="347"/>
      <c r="DPW122" s="180"/>
      <c r="DPX122" s="348"/>
      <c r="DPY122" s="349"/>
      <c r="DPZ122" s="347"/>
      <c r="DQA122" s="180"/>
      <c r="DQB122" s="348"/>
      <c r="DQC122" s="349"/>
      <c r="DQD122" s="347"/>
      <c r="DQE122" s="180"/>
      <c r="DQF122" s="348"/>
      <c r="DQG122" s="349"/>
      <c r="DQH122" s="347"/>
      <c r="DQI122" s="180"/>
      <c r="DQJ122" s="348"/>
      <c r="DQK122" s="349"/>
      <c r="DQL122" s="347"/>
      <c r="DQM122" s="180"/>
      <c r="DQN122" s="348"/>
      <c r="DQO122" s="349"/>
      <c r="DQP122" s="347"/>
      <c r="DQQ122" s="180"/>
      <c r="DQR122" s="348"/>
      <c r="DQS122" s="349"/>
      <c r="DQT122" s="347"/>
      <c r="DQU122" s="180"/>
      <c r="DQV122" s="348"/>
      <c r="DQW122" s="349"/>
      <c r="DQX122" s="347"/>
      <c r="DQY122" s="180"/>
      <c r="DQZ122" s="348"/>
      <c r="DRA122" s="349"/>
      <c r="DRB122" s="347"/>
      <c r="DRC122" s="180"/>
      <c r="DRD122" s="348"/>
      <c r="DRE122" s="349"/>
      <c r="DRF122" s="347"/>
      <c r="DRG122" s="180"/>
      <c r="DRH122" s="348"/>
      <c r="DRI122" s="349"/>
      <c r="DRJ122" s="347"/>
      <c r="DRK122" s="180"/>
      <c r="DRL122" s="348"/>
      <c r="DRM122" s="349"/>
      <c r="DRN122" s="347"/>
      <c r="DRO122" s="180"/>
      <c r="DRP122" s="348"/>
      <c r="DRQ122" s="349"/>
      <c r="DRR122" s="347"/>
      <c r="DRS122" s="180"/>
      <c r="DRT122" s="348"/>
      <c r="DRU122" s="349"/>
      <c r="DRV122" s="347"/>
      <c r="DRW122" s="180"/>
      <c r="DRX122" s="348"/>
      <c r="DRY122" s="349"/>
      <c r="DRZ122" s="347"/>
      <c r="DSA122" s="180"/>
      <c r="DSB122" s="348"/>
      <c r="DSC122" s="349"/>
      <c r="DSD122" s="347"/>
      <c r="DSE122" s="180"/>
      <c r="DSF122" s="348"/>
      <c r="DSG122" s="349"/>
      <c r="DSH122" s="347"/>
      <c r="DSI122" s="180"/>
      <c r="DSJ122" s="348"/>
      <c r="DSK122" s="349"/>
      <c r="DSL122" s="347"/>
      <c r="DSM122" s="180"/>
      <c r="DSN122" s="348"/>
      <c r="DSO122" s="349"/>
      <c r="DSP122" s="347"/>
      <c r="DSQ122" s="180"/>
      <c r="DSR122" s="348"/>
      <c r="DSS122" s="349"/>
      <c r="DST122" s="347"/>
      <c r="DSU122" s="180"/>
      <c r="DSV122" s="348"/>
      <c r="DSW122" s="349"/>
      <c r="DSX122" s="347"/>
      <c r="DSY122" s="180"/>
      <c r="DSZ122" s="348"/>
      <c r="DTA122" s="349"/>
      <c r="DTB122" s="347"/>
      <c r="DTC122" s="180"/>
      <c r="DTD122" s="348"/>
      <c r="DTE122" s="349"/>
      <c r="DTF122" s="347"/>
      <c r="DTG122" s="180"/>
      <c r="DTH122" s="348"/>
      <c r="DTI122" s="349"/>
      <c r="DTJ122" s="347"/>
      <c r="DTK122" s="180"/>
      <c r="DTL122" s="348"/>
      <c r="DTM122" s="349"/>
      <c r="DTN122" s="347"/>
      <c r="DTO122" s="180"/>
      <c r="DTP122" s="348"/>
      <c r="DTQ122" s="349"/>
      <c r="DTR122" s="347"/>
      <c r="DTS122" s="180"/>
      <c r="DTT122" s="348"/>
      <c r="DTU122" s="349"/>
      <c r="DTV122" s="347"/>
      <c r="DTW122" s="180"/>
      <c r="DTX122" s="348"/>
      <c r="DTY122" s="349"/>
      <c r="DTZ122" s="347"/>
      <c r="DUA122" s="180"/>
      <c r="DUB122" s="348"/>
      <c r="DUC122" s="349"/>
      <c r="DUD122" s="347"/>
      <c r="DUE122" s="180"/>
      <c r="DUF122" s="348"/>
      <c r="DUG122" s="349"/>
      <c r="DUH122" s="347"/>
      <c r="DUI122" s="180"/>
      <c r="DUJ122" s="348"/>
      <c r="DUK122" s="349"/>
      <c r="DUL122" s="347"/>
      <c r="DUM122" s="180"/>
      <c r="DUN122" s="348"/>
      <c r="DUO122" s="349"/>
      <c r="DUP122" s="347"/>
      <c r="DUQ122" s="180"/>
      <c r="DUR122" s="348"/>
      <c r="DUS122" s="349"/>
      <c r="DUT122" s="347"/>
      <c r="DUU122" s="180"/>
      <c r="DUV122" s="348"/>
      <c r="DUW122" s="349"/>
      <c r="DUX122" s="347"/>
      <c r="DUY122" s="180"/>
      <c r="DUZ122" s="348"/>
      <c r="DVA122" s="349"/>
      <c r="DVB122" s="347"/>
      <c r="DVC122" s="180"/>
      <c r="DVD122" s="348"/>
      <c r="DVE122" s="349"/>
      <c r="DVF122" s="347"/>
      <c r="DVG122" s="180"/>
      <c r="DVH122" s="348"/>
      <c r="DVI122" s="349"/>
      <c r="DVJ122" s="347"/>
      <c r="DVK122" s="180"/>
      <c r="DVL122" s="348"/>
      <c r="DVM122" s="349"/>
      <c r="DVN122" s="347"/>
      <c r="DVO122" s="180"/>
      <c r="DVP122" s="348"/>
      <c r="DVQ122" s="349"/>
      <c r="DVR122" s="347"/>
      <c r="DVS122" s="180"/>
      <c r="DVT122" s="348"/>
      <c r="DVU122" s="349"/>
      <c r="DVV122" s="347"/>
      <c r="DVW122" s="180"/>
      <c r="DVX122" s="348"/>
      <c r="DVY122" s="349"/>
      <c r="DVZ122" s="347"/>
      <c r="DWA122" s="180"/>
      <c r="DWB122" s="348"/>
      <c r="DWC122" s="349"/>
      <c r="DWD122" s="347"/>
      <c r="DWE122" s="180"/>
      <c r="DWF122" s="348"/>
      <c r="DWG122" s="349"/>
      <c r="DWH122" s="347"/>
      <c r="DWI122" s="180"/>
      <c r="DWJ122" s="348"/>
      <c r="DWK122" s="349"/>
      <c r="DWL122" s="347"/>
      <c r="DWM122" s="180"/>
      <c r="DWN122" s="348"/>
      <c r="DWO122" s="349"/>
      <c r="DWP122" s="347"/>
      <c r="DWQ122" s="180"/>
      <c r="DWR122" s="348"/>
      <c r="DWS122" s="349"/>
      <c r="DWT122" s="347"/>
      <c r="DWU122" s="180"/>
      <c r="DWV122" s="348"/>
      <c r="DWW122" s="349"/>
      <c r="DWX122" s="347"/>
      <c r="DWY122" s="180"/>
      <c r="DWZ122" s="348"/>
      <c r="DXA122" s="349"/>
      <c r="DXB122" s="347"/>
      <c r="DXC122" s="180"/>
      <c r="DXD122" s="348"/>
      <c r="DXE122" s="349"/>
      <c r="DXF122" s="347"/>
      <c r="DXG122" s="180"/>
      <c r="DXH122" s="348"/>
      <c r="DXI122" s="349"/>
      <c r="DXJ122" s="347"/>
      <c r="DXK122" s="180"/>
      <c r="DXL122" s="348"/>
      <c r="DXM122" s="349"/>
      <c r="DXN122" s="347"/>
      <c r="DXO122" s="180"/>
      <c r="DXP122" s="348"/>
      <c r="DXQ122" s="349"/>
      <c r="DXR122" s="347"/>
      <c r="DXS122" s="180"/>
      <c r="DXT122" s="348"/>
      <c r="DXU122" s="349"/>
      <c r="DXV122" s="347"/>
      <c r="DXW122" s="180"/>
      <c r="DXX122" s="348"/>
      <c r="DXY122" s="349"/>
      <c r="DXZ122" s="347"/>
      <c r="DYA122" s="180"/>
      <c r="DYB122" s="348"/>
      <c r="DYC122" s="349"/>
      <c r="DYD122" s="347"/>
      <c r="DYE122" s="180"/>
      <c r="DYF122" s="348"/>
      <c r="DYG122" s="349"/>
      <c r="DYH122" s="347"/>
      <c r="DYI122" s="180"/>
      <c r="DYJ122" s="348"/>
      <c r="DYK122" s="349"/>
      <c r="DYL122" s="347"/>
      <c r="DYM122" s="180"/>
      <c r="DYN122" s="348"/>
      <c r="DYO122" s="349"/>
      <c r="DYP122" s="347"/>
      <c r="DYQ122" s="180"/>
      <c r="DYR122" s="348"/>
      <c r="DYS122" s="349"/>
      <c r="DYT122" s="347"/>
      <c r="DYU122" s="180"/>
      <c r="DYV122" s="348"/>
      <c r="DYW122" s="349"/>
      <c r="DYX122" s="347"/>
      <c r="DYY122" s="180"/>
      <c r="DYZ122" s="348"/>
      <c r="DZA122" s="349"/>
      <c r="DZB122" s="347"/>
      <c r="DZC122" s="180"/>
      <c r="DZD122" s="348"/>
      <c r="DZE122" s="349"/>
      <c r="DZF122" s="347"/>
      <c r="DZG122" s="180"/>
      <c r="DZH122" s="348"/>
      <c r="DZI122" s="349"/>
      <c r="DZJ122" s="347"/>
      <c r="DZK122" s="180"/>
      <c r="DZL122" s="348"/>
      <c r="DZM122" s="349"/>
      <c r="DZN122" s="347"/>
      <c r="DZO122" s="180"/>
      <c r="DZP122" s="348"/>
      <c r="DZQ122" s="349"/>
      <c r="DZR122" s="347"/>
      <c r="DZS122" s="180"/>
      <c r="DZT122" s="348"/>
      <c r="DZU122" s="349"/>
      <c r="DZV122" s="347"/>
      <c r="DZW122" s="180"/>
      <c r="DZX122" s="348"/>
      <c r="DZY122" s="349"/>
      <c r="DZZ122" s="347"/>
      <c r="EAA122" s="180"/>
      <c r="EAB122" s="348"/>
      <c r="EAC122" s="349"/>
      <c r="EAD122" s="347"/>
      <c r="EAE122" s="180"/>
      <c r="EAF122" s="348"/>
      <c r="EAG122" s="349"/>
      <c r="EAH122" s="347"/>
      <c r="EAI122" s="180"/>
      <c r="EAJ122" s="348"/>
      <c r="EAK122" s="349"/>
      <c r="EAL122" s="347"/>
      <c r="EAM122" s="180"/>
      <c r="EAN122" s="348"/>
      <c r="EAO122" s="349"/>
      <c r="EAP122" s="347"/>
      <c r="EAQ122" s="180"/>
      <c r="EAR122" s="348"/>
      <c r="EAS122" s="349"/>
      <c r="EAT122" s="347"/>
      <c r="EAU122" s="180"/>
      <c r="EAV122" s="348"/>
      <c r="EAW122" s="349"/>
      <c r="EAX122" s="347"/>
      <c r="EAY122" s="180"/>
      <c r="EAZ122" s="348"/>
      <c r="EBA122" s="349"/>
      <c r="EBB122" s="347"/>
      <c r="EBC122" s="180"/>
      <c r="EBD122" s="348"/>
      <c r="EBE122" s="349"/>
      <c r="EBF122" s="347"/>
      <c r="EBG122" s="180"/>
      <c r="EBH122" s="348"/>
      <c r="EBI122" s="349"/>
      <c r="EBJ122" s="347"/>
      <c r="EBK122" s="180"/>
      <c r="EBL122" s="348"/>
      <c r="EBM122" s="349"/>
      <c r="EBN122" s="347"/>
      <c r="EBO122" s="180"/>
      <c r="EBP122" s="348"/>
      <c r="EBQ122" s="349"/>
      <c r="EBR122" s="347"/>
      <c r="EBS122" s="180"/>
      <c r="EBT122" s="348"/>
      <c r="EBU122" s="349"/>
      <c r="EBV122" s="347"/>
      <c r="EBW122" s="180"/>
      <c r="EBX122" s="348"/>
      <c r="EBY122" s="349"/>
      <c r="EBZ122" s="347"/>
      <c r="ECA122" s="180"/>
      <c r="ECB122" s="348"/>
      <c r="ECC122" s="349"/>
      <c r="ECD122" s="347"/>
      <c r="ECE122" s="180"/>
      <c r="ECF122" s="348"/>
      <c r="ECG122" s="349"/>
      <c r="ECH122" s="347"/>
      <c r="ECI122" s="180"/>
      <c r="ECJ122" s="348"/>
      <c r="ECK122" s="349"/>
      <c r="ECL122" s="347"/>
      <c r="ECM122" s="180"/>
      <c r="ECN122" s="348"/>
      <c r="ECO122" s="349"/>
      <c r="ECP122" s="347"/>
      <c r="ECQ122" s="180"/>
      <c r="ECR122" s="348"/>
      <c r="ECS122" s="349"/>
      <c r="ECT122" s="347"/>
      <c r="ECU122" s="180"/>
      <c r="ECV122" s="348"/>
      <c r="ECW122" s="349"/>
      <c r="ECX122" s="347"/>
      <c r="ECY122" s="180"/>
      <c r="ECZ122" s="348"/>
      <c r="EDA122" s="349"/>
      <c r="EDB122" s="347"/>
      <c r="EDC122" s="180"/>
      <c r="EDD122" s="348"/>
      <c r="EDE122" s="349"/>
      <c r="EDF122" s="347"/>
      <c r="EDG122" s="180"/>
      <c r="EDH122" s="348"/>
      <c r="EDI122" s="349"/>
      <c r="EDJ122" s="347"/>
      <c r="EDK122" s="180"/>
      <c r="EDL122" s="348"/>
      <c r="EDM122" s="349"/>
      <c r="EDN122" s="347"/>
      <c r="EDO122" s="180"/>
      <c r="EDP122" s="348"/>
      <c r="EDQ122" s="349"/>
      <c r="EDR122" s="347"/>
      <c r="EDS122" s="180"/>
      <c r="EDT122" s="348"/>
      <c r="EDU122" s="349"/>
      <c r="EDV122" s="347"/>
      <c r="EDW122" s="180"/>
      <c r="EDX122" s="348"/>
      <c r="EDY122" s="349"/>
      <c r="EDZ122" s="347"/>
      <c r="EEA122" s="180"/>
      <c r="EEB122" s="348"/>
      <c r="EEC122" s="349"/>
      <c r="EED122" s="347"/>
      <c r="EEE122" s="180"/>
      <c r="EEF122" s="348"/>
      <c r="EEG122" s="349"/>
      <c r="EEH122" s="347"/>
      <c r="EEI122" s="180"/>
      <c r="EEJ122" s="348"/>
      <c r="EEK122" s="349"/>
      <c r="EEL122" s="347"/>
      <c r="EEM122" s="180"/>
      <c r="EEN122" s="348"/>
      <c r="EEO122" s="349"/>
      <c r="EEP122" s="347"/>
      <c r="EEQ122" s="180"/>
      <c r="EER122" s="348"/>
      <c r="EES122" s="349"/>
      <c r="EET122" s="347"/>
      <c r="EEU122" s="180"/>
      <c r="EEV122" s="348"/>
      <c r="EEW122" s="349"/>
      <c r="EEX122" s="347"/>
      <c r="EEY122" s="180"/>
      <c r="EEZ122" s="348"/>
      <c r="EFA122" s="349"/>
      <c r="EFB122" s="347"/>
      <c r="EFC122" s="180"/>
      <c r="EFD122" s="348"/>
      <c r="EFE122" s="349"/>
      <c r="EFF122" s="347"/>
      <c r="EFG122" s="180"/>
      <c r="EFH122" s="348"/>
      <c r="EFI122" s="349"/>
      <c r="EFJ122" s="347"/>
      <c r="EFK122" s="180"/>
      <c r="EFL122" s="348"/>
      <c r="EFM122" s="349"/>
      <c r="EFN122" s="347"/>
      <c r="EFO122" s="180"/>
      <c r="EFP122" s="348"/>
      <c r="EFQ122" s="349"/>
      <c r="EFR122" s="347"/>
      <c r="EFS122" s="180"/>
      <c r="EFT122" s="348"/>
      <c r="EFU122" s="349"/>
      <c r="EFV122" s="347"/>
      <c r="EFW122" s="180"/>
      <c r="EFX122" s="348"/>
      <c r="EFY122" s="349"/>
      <c r="EFZ122" s="347"/>
      <c r="EGA122" s="180"/>
      <c r="EGB122" s="348"/>
      <c r="EGC122" s="349"/>
      <c r="EGD122" s="347"/>
      <c r="EGE122" s="180"/>
      <c r="EGF122" s="348"/>
      <c r="EGG122" s="349"/>
      <c r="EGH122" s="347"/>
      <c r="EGI122" s="180"/>
      <c r="EGJ122" s="348"/>
      <c r="EGK122" s="349"/>
      <c r="EGL122" s="347"/>
      <c r="EGM122" s="180"/>
      <c r="EGN122" s="348"/>
      <c r="EGO122" s="349"/>
      <c r="EGP122" s="347"/>
      <c r="EGQ122" s="180"/>
      <c r="EGR122" s="348"/>
      <c r="EGS122" s="349"/>
      <c r="EGT122" s="347"/>
      <c r="EGU122" s="180"/>
      <c r="EGV122" s="348"/>
      <c r="EGW122" s="349"/>
      <c r="EGX122" s="347"/>
      <c r="EGY122" s="180"/>
      <c r="EGZ122" s="348"/>
      <c r="EHA122" s="349"/>
      <c r="EHB122" s="347"/>
      <c r="EHC122" s="180"/>
      <c r="EHD122" s="348"/>
      <c r="EHE122" s="349"/>
      <c r="EHF122" s="347"/>
      <c r="EHG122" s="180"/>
      <c r="EHH122" s="348"/>
      <c r="EHI122" s="349"/>
      <c r="EHJ122" s="347"/>
      <c r="EHK122" s="180"/>
      <c r="EHL122" s="348"/>
      <c r="EHM122" s="349"/>
      <c r="EHN122" s="347"/>
      <c r="EHO122" s="180"/>
      <c r="EHP122" s="348"/>
      <c r="EHQ122" s="349"/>
      <c r="EHR122" s="347"/>
      <c r="EHS122" s="180"/>
      <c r="EHT122" s="348"/>
      <c r="EHU122" s="349"/>
      <c r="EHV122" s="347"/>
      <c r="EHW122" s="180"/>
      <c r="EHX122" s="348"/>
      <c r="EHY122" s="349"/>
      <c r="EHZ122" s="347"/>
      <c r="EIA122" s="180"/>
      <c r="EIB122" s="348"/>
      <c r="EIC122" s="349"/>
      <c r="EID122" s="347"/>
      <c r="EIE122" s="180"/>
      <c r="EIF122" s="348"/>
      <c r="EIG122" s="349"/>
      <c r="EIH122" s="347"/>
      <c r="EII122" s="180"/>
      <c r="EIJ122" s="348"/>
      <c r="EIK122" s="349"/>
      <c r="EIL122" s="347"/>
      <c r="EIM122" s="180"/>
      <c r="EIN122" s="348"/>
      <c r="EIO122" s="349"/>
      <c r="EIP122" s="347"/>
      <c r="EIQ122" s="180"/>
      <c r="EIR122" s="348"/>
      <c r="EIS122" s="349"/>
      <c r="EIT122" s="347"/>
      <c r="EIU122" s="180"/>
      <c r="EIV122" s="348"/>
      <c r="EIW122" s="349"/>
      <c r="EIX122" s="347"/>
      <c r="EIY122" s="180"/>
      <c r="EIZ122" s="348"/>
      <c r="EJA122" s="349"/>
      <c r="EJB122" s="347"/>
      <c r="EJC122" s="180"/>
      <c r="EJD122" s="348"/>
      <c r="EJE122" s="349"/>
      <c r="EJF122" s="347"/>
      <c r="EJG122" s="180"/>
      <c r="EJH122" s="348"/>
      <c r="EJI122" s="349"/>
      <c r="EJJ122" s="347"/>
      <c r="EJK122" s="180"/>
      <c r="EJL122" s="348"/>
      <c r="EJM122" s="349"/>
      <c r="EJN122" s="347"/>
      <c r="EJO122" s="180"/>
      <c r="EJP122" s="348"/>
      <c r="EJQ122" s="349"/>
      <c r="EJR122" s="347"/>
      <c r="EJS122" s="180"/>
      <c r="EJT122" s="348"/>
      <c r="EJU122" s="349"/>
      <c r="EJV122" s="347"/>
      <c r="EJW122" s="180"/>
      <c r="EJX122" s="348"/>
      <c r="EJY122" s="349"/>
      <c r="EJZ122" s="347"/>
      <c r="EKA122" s="180"/>
      <c r="EKB122" s="348"/>
      <c r="EKC122" s="349"/>
      <c r="EKD122" s="347"/>
      <c r="EKE122" s="180"/>
      <c r="EKF122" s="348"/>
      <c r="EKG122" s="349"/>
      <c r="EKH122" s="347"/>
      <c r="EKI122" s="180"/>
      <c r="EKJ122" s="348"/>
      <c r="EKK122" s="349"/>
      <c r="EKL122" s="347"/>
      <c r="EKM122" s="180"/>
      <c r="EKN122" s="348"/>
      <c r="EKO122" s="349"/>
      <c r="EKP122" s="347"/>
      <c r="EKQ122" s="180"/>
      <c r="EKR122" s="348"/>
      <c r="EKS122" s="349"/>
      <c r="EKT122" s="347"/>
      <c r="EKU122" s="180"/>
      <c r="EKV122" s="348"/>
      <c r="EKW122" s="349"/>
      <c r="EKX122" s="347"/>
      <c r="EKY122" s="180"/>
      <c r="EKZ122" s="348"/>
      <c r="ELA122" s="349"/>
      <c r="ELB122" s="347"/>
      <c r="ELC122" s="180"/>
      <c r="ELD122" s="348"/>
      <c r="ELE122" s="349"/>
      <c r="ELF122" s="347"/>
      <c r="ELG122" s="180"/>
      <c r="ELH122" s="348"/>
      <c r="ELI122" s="349"/>
      <c r="ELJ122" s="347"/>
      <c r="ELK122" s="180"/>
      <c r="ELL122" s="348"/>
      <c r="ELM122" s="349"/>
      <c r="ELN122" s="347"/>
      <c r="ELO122" s="180"/>
      <c r="ELP122" s="348"/>
      <c r="ELQ122" s="349"/>
      <c r="ELR122" s="347"/>
      <c r="ELS122" s="180"/>
      <c r="ELT122" s="348"/>
      <c r="ELU122" s="349"/>
      <c r="ELV122" s="347"/>
      <c r="ELW122" s="180"/>
      <c r="ELX122" s="348"/>
      <c r="ELY122" s="349"/>
      <c r="ELZ122" s="347"/>
      <c r="EMA122" s="180"/>
      <c r="EMB122" s="348"/>
      <c r="EMC122" s="349"/>
      <c r="EMD122" s="347"/>
      <c r="EME122" s="180"/>
      <c r="EMF122" s="348"/>
      <c r="EMG122" s="349"/>
      <c r="EMH122" s="347"/>
      <c r="EMI122" s="180"/>
      <c r="EMJ122" s="348"/>
      <c r="EMK122" s="349"/>
      <c r="EML122" s="347"/>
      <c r="EMM122" s="180"/>
      <c r="EMN122" s="348"/>
      <c r="EMO122" s="349"/>
      <c r="EMP122" s="347"/>
      <c r="EMQ122" s="180"/>
      <c r="EMR122" s="348"/>
      <c r="EMS122" s="349"/>
      <c r="EMT122" s="347"/>
      <c r="EMU122" s="180"/>
      <c r="EMV122" s="348"/>
      <c r="EMW122" s="349"/>
      <c r="EMX122" s="347"/>
      <c r="EMY122" s="180"/>
      <c r="EMZ122" s="348"/>
      <c r="ENA122" s="349"/>
      <c r="ENB122" s="347"/>
      <c r="ENC122" s="180"/>
      <c r="END122" s="348"/>
      <c r="ENE122" s="349"/>
      <c r="ENF122" s="347"/>
      <c r="ENG122" s="180"/>
      <c r="ENH122" s="348"/>
      <c r="ENI122" s="349"/>
      <c r="ENJ122" s="347"/>
      <c r="ENK122" s="180"/>
      <c r="ENL122" s="348"/>
      <c r="ENM122" s="349"/>
      <c r="ENN122" s="347"/>
      <c r="ENO122" s="180"/>
      <c r="ENP122" s="348"/>
      <c r="ENQ122" s="349"/>
      <c r="ENR122" s="347"/>
      <c r="ENS122" s="180"/>
      <c r="ENT122" s="348"/>
      <c r="ENU122" s="349"/>
      <c r="ENV122" s="347"/>
      <c r="ENW122" s="180"/>
      <c r="ENX122" s="348"/>
      <c r="ENY122" s="349"/>
      <c r="ENZ122" s="347"/>
      <c r="EOA122" s="180"/>
      <c r="EOB122" s="348"/>
      <c r="EOC122" s="349"/>
      <c r="EOD122" s="347"/>
      <c r="EOE122" s="180"/>
      <c r="EOF122" s="348"/>
      <c r="EOG122" s="349"/>
      <c r="EOH122" s="347"/>
      <c r="EOI122" s="180"/>
      <c r="EOJ122" s="348"/>
      <c r="EOK122" s="349"/>
      <c r="EOL122" s="347"/>
      <c r="EOM122" s="180"/>
      <c r="EON122" s="348"/>
      <c r="EOO122" s="349"/>
      <c r="EOP122" s="347"/>
      <c r="EOQ122" s="180"/>
      <c r="EOR122" s="348"/>
      <c r="EOS122" s="349"/>
      <c r="EOT122" s="347"/>
      <c r="EOU122" s="180"/>
      <c r="EOV122" s="348"/>
      <c r="EOW122" s="349"/>
      <c r="EOX122" s="347"/>
      <c r="EOY122" s="180"/>
      <c r="EOZ122" s="348"/>
      <c r="EPA122" s="349"/>
      <c r="EPB122" s="347"/>
      <c r="EPC122" s="180"/>
      <c r="EPD122" s="348"/>
      <c r="EPE122" s="349"/>
      <c r="EPF122" s="347"/>
      <c r="EPG122" s="180"/>
      <c r="EPH122" s="348"/>
      <c r="EPI122" s="349"/>
      <c r="EPJ122" s="347"/>
      <c r="EPK122" s="180"/>
      <c r="EPL122" s="348"/>
      <c r="EPM122" s="349"/>
      <c r="EPN122" s="347"/>
      <c r="EPO122" s="180"/>
      <c r="EPP122" s="348"/>
      <c r="EPQ122" s="349"/>
      <c r="EPR122" s="347"/>
      <c r="EPS122" s="180"/>
      <c r="EPT122" s="348"/>
      <c r="EPU122" s="349"/>
      <c r="EPV122" s="347"/>
      <c r="EPW122" s="180"/>
      <c r="EPX122" s="348"/>
      <c r="EPY122" s="349"/>
      <c r="EPZ122" s="347"/>
      <c r="EQA122" s="180"/>
      <c r="EQB122" s="348"/>
      <c r="EQC122" s="349"/>
      <c r="EQD122" s="347"/>
      <c r="EQE122" s="180"/>
      <c r="EQF122" s="348"/>
      <c r="EQG122" s="349"/>
      <c r="EQH122" s="347"/>
      <c r="EQI122" s="180"/>
      <c r="EQJ122" s="348"/>
      <c r="EQK122" s="349"/>
      <c r="EQL122" s="347"/>
      <c r="EQM122" s="180"/>
      <c r="EQN122" s="348"/>
      <c r="EQO122" s="349"/>
      <c r="EQP122" s="347"/>
      <c r="EQQ122" s="180"/>
      <c r="EQR122" s="348"/>
      <c r="EQS122" s="349"/>
      <c r="EQT122" s="347"/>
      <c r="EQU122" s="180"/>
      <c r="EQV122" s="348"/>
      <c r="EQW122" s="349"/>
      <c r="EQX122" s="347"/>
      <c r="EQY122" s="180"/>
      <c r="EQZ122" s="348"/>
      <c r="ERA122" s="349"/>
      <c r="ERB122" s="347"/>
      <c r="ERC122" s="180"/>
      <c r="ERD122" s="348"/>
      <c r="ERE122" s="349"/>
      <c r="ERF122" s="347"/>
      <c r="ERG122" s="180"/>
      <c r="ERH122" s="348"/>
      <c r="ERI122" s="349"/>
      <c r="ERJ122" s="347"/>
      <c r="ERK122" s="180"/>
      <c r="ERL122" s="348"/>
      <c r="ERM122" s="349"/>
      <c r="ERN122" s="347"/>
      <c r="ERO122" s="180"/>
      <c r="ERP122" s="348"/>
      <c r="ERQ122" s="349"/>
      <c r="ERR122" s="347"/>
      <c r="ERS122" s="180"/>
      <c r="ERT122" s="348"/>
      <c r="ERU122" s="349"/>
      <c r="ERV122" s="347"/>
      <c r="ERW122" s="180"/>
      <c r="ERX122" s="348"/>
      <c r="ERY122" s="349"/>
      <c r="ERZ122" s="347"/>
      <c r="ESA122" s="180"/>
      <c r="ESB122" s="348"/>
      <c r="ESC122" s="349"/>
      <c r="ESD122" s="347"/>
      <c r="ESE122" s="180"/>
      <c r="ESF122" s="348"/>
      <c r="ESG122" s="349"/>
      <c r="ESH122" s="347"/>
      <c r="ESI122" s="180"/>
      <c r="ESJ122" s="348"/>
      <c r="ESK122" s="349"/>
      <c r="ESL122" s="347"/>
      <c r="ESM122" s="180"/>
      <c r="ESN122" s="348"/>
      <c r="ESO122" s="349"/>
      <c r="ESP122" s="347"/>
      <c r="ESQ122" s="180"/>
      <c r="ESR122" s="348"/>
      <c r="ESS122" s="349"/>
      <c r="EST122" s="347"/>
      <c r="ESU122" s="180"/>
      <c r="ESV122" s="348"/>
      <c r="ESW122" s="349"/>
      <c r="ESX122" s="347"/>
      <c r="ESY122" s="180"/>
      <c r="ESZ122" s="348"/>
      <c r="ETA122" s="349"/>
      <c r="ETB122" s="347"/>
      <c r="ETC122" s="180"/>
      <c r="ETD122" s="348"/>
      <c r="ETE122" s="349"/>
      <c r="ETF122" s="347"/>
      <c r="ETG122" s="180"/>
      <c r="ETH122" s="348"/>
      <c r="ETI122" s="349"/>
      <c r="ETJ122" s="347"/>
      <c r="ETK122" s="180"/>
      <c r="ETL122" s="348"/>
      <c r="ETM122" s="349"/>
      <c r="ETN122" s="347"/>
      <c r="ETO122" s="180"/>
      <c r="ETP122" s="348"/>
      <c r="ETQ122" s="349"/>
      <c r="ETR122" s="347"/>
      <c r="ETS122" s="180"/>
      <c r="ETT122" s="348"/>
      <c r="ETU122" s="349"/>
      <c r="ETV122" s="347"/>
      <c r="ETW122" s="180"/>
      <c r="ETX122" s="348"/>
      <c r="ETY122" s="349"/>
      <c r="ETZ122" s="347"/>
      <c r="EUA122" s="180"/>
      <c r="EUB122" s="348"/>
      <c r="EUC122" s="349"/>
      <c r="EUD122" s="347"/>
      <c r="EUE122" s="180"/>
      <c r="EUF122" s="348"/>
      <c r="EUG122" s="349"/>
      <c r="EUH122" s="347"/>
      <c r="EUI122" s="180"/>
      <c r="EUJ122" s="348"/>
      <c r="EUK122" s="349"/>
      <c r="EUL122" s="347"/>
      <c r="EUM122" s="180"/>
      <c r="EUN122" s="348"/>
      <c r="EUO122" s="349"/>
      <c r="EUP122" s="347"/>
      <c r="EUQ122" s="180"/>
      <c r="EUR122" s="348"/>
      <c r="EUS122" s="349"/>
      <c r="EUT122" s="347"/>
      <c r="EUU122" s="180"/>
      <c r="EUV122" s="348"/>
      <c r="EUW122" s="349"/>
      <c r="EUX122" s="347"/>
      <c r="EUY122" s="180"/>
      <c r="EUZ122" s="348"/>
      <c r="EVA122" s="349"/>
      <c r="EVB122" s="347"/>
      <c r="EVC122" s="180"/>
      <c r="EVD122" s="348"/>
      <c r="EVE122" s="349"/>
      <c r="EVF122" s="347"/>
      <c r="EVG122" s="180"/>
      <c r="EVH122" s="348"/>
      <c r="EVI122" s="349"/>
      <c r="EVJ122" s="347"/>
      <c r="EVK122" s="180"/>
      <c r="EVL122" s="348"/>
      <c r="EVM122" s="349"/>
      <c r="EVN122" s="347"/>
      <c r="EVO122" s="180"/>
      <c r="EVP122" s="348"/>
      <c r="EVQ122" s="349"/>
      <c r="EVR122" s="347"/>
      <c r="EVS122" s="180"/>
      <c r="EVT122" s="348"/>
      <c r="EVU122" s="349"/>
      <c r="EVV122" s="347"/>
      <c r="EVW122" s="180"/>
      <c r="EVX122" s="348"/>
      <c r="EVY122" s="349"/>
      <c r="EVZ122" s="347"/>
      <c r="EWA122" s="180"/>
      <c r="EWB122" s="348"/>
      <c r="EWC122" s="349"/>
      <c r="EWD122" s="347"/>
      <c r="EWE122" s="180"/>
      <c r="EWF122" s="348"/>
      <c r="EWG122" s="349"/>
      <c r="EWH122" s="347"/>
      <c r="EWI122" s="180"/>
      <c r="EWJ122" s="348"/>
      <c r="EWK122" s="349"/>
      <c r="EWL122" s="347"/>
      <c r="EWM122" s="180"/>
      <c r="EWN122" s="348"/>
      <c r="EWO122" s="349"/>
      <c r="EWP122" s="347"/>
      <c r="EWQ122" s="180"/>
      <c r="EWR122" s="348"/>
      <c r="EWS122" s="349"/>
      <c r="EWT122" s="347"/>
      <c r="EWU122" s="180"/>
      <c r="EWV122" s="348"/>
      <c r="EWW122" s="349"/>
      <c r="EWX122" s="347"/>
      <c r="EWY122" s="180"/>
      <c r="EWZ122" s="348"/>
      <c r="EXA122" s="349"/>
      <c r="EXB122" s="347"/>
      <c r="EXC122" s="180"/>
      <c r="EXD122" s="348"/>
      <c r="EXE122" s="349"/>
      <c r="EXF122" s="347"/>
      <c r="EXG122" s="180"/>
      <c r="EXH122" s="348"/>
      <c r="EXI122" s="349"/>
      <c r="EXJ122" s="347"/>
      <c r="EXK122" s="180"/>
      <c r="EXL122" s="348"/>
      <c r="EXM122" s="349"/>
      <c r="EXN122" s="347"/>
      <c r="EXO122" s="180"/>
      <c r="EXP122" s="348"/>
      <c r="EXQ122" s="349"/>
      <c r="EXR122" s="347"/>
      <c r="EXS122" s="180"/>
      <c r="EXT122" s="348"/>
      <c r="EXU122" s="349"/>
      <c r="EXV122" s="347"/>
      <c r="EXW122" s="180"/>
      <c r="EXX122" s="348"/>
      <c r="EXY122" s="349"/>
      <c r="EXZ122" s="347"/>
      <c r="EYA122" s="180"/>
      <c r="EYB122" s="348"/>
      <c r="EYC122" s="349"/>
      <c r="EYD122" s="347"/>
      <c r="EYE122" s="180"/>
      <c r="EYF122" s="348"/>
      <c r="EYG122" s="349"/>
      <c r="EYH122" s="347"/>
      <c r="EYI122" s="180"/>
      <c r="EYJ122" s="348"/>
      <c r="EYK122" s="349"/>
      <c r="EYL122" s="347"/>
      <c r="EYM122" s="180"/>
      <c r="EYN122" s="348"/>
      <c r="EYO122" s="349"/>
      <c r="EYP122" s="347"/>
      <c r="EYQ122" s="180"/>
      <c r="EYR122" s="348"/>
      <c r="EYS122" s="349"/>
      <c r="EYT122" s="347"/>
      <c r="EYU122" s="180"/>
      <c r="EYV122" s="348"/>
      <c r="EYW122" s="349"/>
      <c r="EYX122" s="347"/>
      <c r="EYY122" s="180"/>
      <c r="EYZ122" s="348"/>
      <c r="EZA122" s="349"/>
      <c r="EZB122" s="347"/>
      <c r="EZC122" s="180"/>
      <c r="EZD122" s="348"/>
      <c r="EZE122" s="349"/>
      <c r="EZF122" s="347"/>
      <c r="EZG122" s="180"/>
      <c r="EZH122" s="348"/>
      <c r="EZI122" s="349"/>
      <c r="EZJ122" s="347"/>
      <c r="EZK122" s="180"/>
      <c r="EZL122" s="348"/>
      <c r="EZM122" s="349"/>
      <c r="EZN122" s="347"/>
      <c r="EZO122" s="180"/>
      <c r="EZP122" s="348"/>
      <c r="EZQ122" s="349"/>
      <c r="EZR122" s="347"/>
      <c r="EZS122" s="180"/>
      <c r="EZT122" s="348"/>
      <c r="EZU122" s="349"/>
      <c r="EZV122" s="347"/>
      <c r="EZW122" s="180"/>
      <c r="EZX122" s="348"/>
      <c r="EZY122" s="349"/>
      <c r="EZZ122" s="347"/>
      <c r="FAA122" s="180"/>
      <c r="FAB122" s="348"/>
      <c r="FAC122" s="349"/>
      <c r="FAD122" s="347"/>
      <c r="FAE122" s="180"/>
      <c r="FAF122" s="348"/>
      <c r="FAG122" s="349"/>
      <c r="FAH122" s="347"/>
      <c r="FAI122" s="180"/>
      <c r="FAJ122" s="348"/>
      <c r="FAK122" s="349"/>
      <c r="FAL122" s="347"/>
      <c r="FAM122" s="180"/>
      <c r="FAN122" s="348"/>
      <c r="FAO122" s="349"/>
      <c r="FAP122" s="347"/>
      <c r="FAQ122" s="180"/>
      <c r="FAR122" s="348"/>
      <c r="FAS122" s="349"/>
      <c r="FAT122" s="347"/>
      <c r="FAU122" s="180"/>
      <c r="FAV122" s="348"/>
      <c r="FAW122" s="349"/>
      <c r="FAX122" s="347"/>
      <c r="FAY122" s="180"/>
      <c r="FAZ122" s="348"/>
      <c r="FBA122" s="349"/>
      <c r="FBB122" s="347"/>
      <c r="FBC122" s="180"/>
      <c r="FBD122" s="348"/>
      <c r="FBE122" s="349"/>
      <c r="FBF122" s="347"/>
      <c r="FBG122" s="180"/>
      <c r="FBH122" s="348"/>
      <c r="FBI122" s="349"/>
      <c r="FBJ122" s="347"/>
      <c r="FBK122" s="180"/>
      <c r="FBL122" s="348"/>
      <c r="FBM122" s="349"/>
      <c r="FBN122" s="347"/>
      <c r="FBO122" s="180"/>
      <c r="FBP122" s="348"/>
      <c r="FBQ122" s="349"/>
      <c r="FBR122" s="347"/>
      <c r="FBS122" s="180"/>
      <c r="FBT122" s="348"/>
      <c r="FBU122" s="349"/>
      <c r="FBV122" s="347"/>
      <c r="FBW122" s="180"/>
      <c r="FBX122" s="348"/>
      <c r="FBY122" s="349"/>
      <c r="FBZ122" s="347"/>
      <c r="FCA122" s="180"/>
      <c r="FCB122" s="348"/>
      <c r="FCC122" s="349"/>
      <c r="FCD122" s="347"/>
      <c r="FCE122" s="180"/>
      <c r="FCF122" s="348"/>
      <c r="FCG122" s="349"/>
      <c r="FCH122" s="347"/>
      <c r="FCI122" s="180"/>
      <c r="FCJ122" s="348"/>
      <c r="FCK122" s="349"/>
      <c r="FCL122" s="347"/>
      <c r="FCM122" s="180"/>
      <c r="FCN122" s="348"/>
      <c r="FCO122" s="349"/>
      <c r="FCP122" s="347"/>
      <c r="FCQ122" s="180"/>
      <c r="FCR122" s="348"/>
      <c r="FCS122" s="349"/>
      <c r="FCT122" s="347"/>
      <c r="FCU122" s="180"/>
      <c r="FCV122" s="348"/>
      <c r="FCW122" s="349"/>
      <c r="FCX122" s="347"/>
      <c r="FCY122" s="180"/>
      <c r="FCZ122" s="348"/>
      <c r="FDA122" s="349"/>
      <c r="FDB122" s="347"/>
      <c r="FDC122" s="180"/>
      <c r="FDD122" s="348"/>
      <c r="FDE122" s="349"/>
      <c r="FDF122" s="347"/>
      <c r="FDG122" s="180"/>
      <c r="FDH122" s="348"/>
      <c r="FDI122" s="349"/>
      <c r="FDJ122" s="347"/>
      <c r="FDK122" s="180"/>
      <c r="FDL122" s="348"/>
      <c r="FDM122" s="349"/>
      <c r="FDN122" s="347"/>
      <c r="FDO122" s="180"/>
      <c r="FDP122" s="348"/>
      <c r="FDQ122" s="349"/>
      <c r="FDR122" s="347"/>
      <c r="FDS122" s="180"/>
      <c r="FDT122" s="348"/>
      <c r="FDU122" s="349"/>
      <c r="FDV122" s="347"/>
      <c r="FDW122" s="180"/>
      <c r="FDX122" s="348"/>
      <c r="FDY122" s="349"/>
      <c r="FDZ122" s="347"/>
      <c r="FEA122" s="180"/>
      <c r="FEB122" s="348"/>
      <c r="FEC122" s="349"/>
      <c r="FED122" s="347"/>
      <c r="FEE122" s="180"/>
      <c r="FEF122" s="348"/>
      <c r="FEG122" s="349"/>
      <c r="FEH122" s="347"/>
      <c r="FEI122" s="180"/>
      <c r="FEJ122" s="348"/>
      <c r="FEK122" s="349"/>
      <c r="FEL122" s="347"/>
      <c r="FEM122" s="180"/>
      <c r="FEN122" s="348"/>
      <c r="FEO122" s="349"/>
      <c r="FEP122" s="347"/>
      <c r="FEQ122" s="180"/>
      <c r="FER122" s="348"/>
      <c r="FES122" s="349"/>
      <c r="FET122" s="347"/>
      <c r="FEU122" s="180"/>
      <c r="FEV122" s="348"/>
      <c r="FEW122" s="349"/>
      <c r="FEX122" s="347"/>
      <c r="FEY122" s="180"/>
      <c r="FEZ122" s="348"/>
      <c r="FFA122" s="349"/>
      <c r="FFB122" s="347"/>
      <c r="FFC122" s="180"/>
      <c r="FFD122" s="348"/>
      <c r="FFE122" s="349"/>
      <c r="FFF122" s="347"/>
      <c r="FFG122" s="180"/>
      <c r="FFH122" s="348"/>
      <c r="FFI122" s="349"/>
      <c r="FFJ122" s="347"/>
      <c r="FFK122" s="180"/>
      <c r="FFL122" s="348"/>
      <c r="FFM122" s="349"/>
      <c r="FFN122" s="347"/>
      <c r="FFO122" s="180"/>
      <c r="FFP122" s="348"/>
      <c r="FFQ122" s="349"/>
      <c r="FFR122" s="347"/>
      <c r="FFS122" s="180"/>
      <c r="FFT122" s="348"/>
      <c r="FFU122" s="349"/>
      <c r="FFV122" s="347"/>
      <c r="FFW122" s="180"/>
      <c r="FFX122" s="348"/>
      <c r="FFY122" s="349"/>
      <c r="FFZ122" s="347"/>
      <c r="FGA122" s="180"/>
      <c r="FGB122" s="348"/>
      <c r="FGC122" s="349"/>
      <c r="FGD122" s="347"/>
      <c r="FGE122" s="180"/>
      <c r="FGF122" s="348"/>
      <c r="FGG122" s="349"/>
      <c r="FGH122" s="347"/>
      <c r="FGI122" s="180"/>
      <c r="FGJ122" s="348"/>
      <c r="FGK122" s="349"/>
      <c r="FGL122" s="347"/>
      <c r="FGM122" s="180"/>
      <c r="FGN122" s="348"/>
      <c r="FGO122" s="349"/>
      <c r="FGP122" s="347"/>
      <c r="FGQ122" s="180"/>
      <c r="FGR122" s="348"/>
      <c r="FGS122" s="349"/>
      <c r="FGT122" s="347"/>
      <c r="FGU122" s="180"/>
      <c r="FGV122" s="348"/>
      <c r="FGW122" s="349"/>
      <c r="FGX122" s="347"/>
      <c r="FGY122" s="180"/>
      <c r="FGZ122" s="348"/>
      <c r="FHA122" s="349"/>
      <c r="FHB122" s="347"/>
      <c r="FHC122" s="180"/>
      <c r="FHD122" s="348"/>
      <c r="FHE122" s="349"/>
      <c r="FHF122" s="347"/>
      <c r="FHG122" s="180"/>
      <c r="FHH122" s="348"/>
      <c r="FHI122" s="349"/>
      <c r="FHJ122" s="347"/>
      <c r="FHK122" s="180"/>
      <c r="FHL122" s="348"/>
      <c r="FHM122" s="349"/>
      <c r="FHN122" s="347"/>
      <c r="FHO122" s="180"/>
      <c r="FHP122" s="348"/>
      <c r="FHQ122" s="349"/>
      <c r="FHR122" s="347"/>
      <c r="FHS122" s="180"/>
      <c r="FHT122" s="348"/>
      <c r="FHU122" s="349"/>
      <c r="FHV122" s="347"/>
      <c r="FHW122" s="180"/>
      <c r="FHX122" s="348"/>
      <c r="FHY122" s="349"/>
      <c r="FHZ122" s="347"/>
      <c r="FIA122" s="180"/>
      <c r="FIB122" s="348"/>
      <c r="FIC122" s="349"/>
      <c r="FID122" s="347"/>
      <c r="FIE122" s="180"/>
      <c r="FIF122" s="348"/>
      <c r="FIG122" s="349"/>
      <c r="FIH122" s="347"/>
      <c r="FII122" s="180"/>
      <c r="FIJ122" s="348"/>
      <c r="FIK122" s="349"/>
      <c r="FIL122" s="347"/>
      <c r="FIM122" s="180"/>
      <c r="FIN122" s="348"/>
      <c r="FIO122" s="349"/>
      <c r="FIP122" s="347"/>
      <c r="FIQ122" s="180"/>
      <c r="FIR122" s="348"/>
      <c r="FIS122" s="349"/>
      <c r="FIT122" s="347"/>
      <c r="FIU122" s="180"/>
      <c r="FIV122" s="348"/>
      <c r="FIW122" s="349"/>
      <c r="FIX122" s="347"/>
      <c r="FIY122" s="180"/>
      <c r="FIZ122" s="348"/>
      <c r="FJA122" s="349"/>
      <c r="FJB122" s="347"/>
      <c r="FJC122" s="180"/>
      <c r="FJD122" s="348"/>
      <c r="FJE122" s="349"/>
      <c r="FJF122" s="347"/>
      <c r="FJG122" s="180"/>
      <c r="FJH122" s="348"/>
      <c r="FJI122" s="349"/>
      <c r="FJJ122" s="347"/>
      <c r="FJK122" s="180"/>
      <c r="FJL122" s="348"/>
      <c r="FJM122" s="349"/>
      <c r="FJN122" s="347"/>
      <c r="FJO122" s="180"/>
      <c r="FJP122" s="348"/>
      <c r="FJQ122" s="349"/>
      <c r="FJR122" s="347"/>
      <c r="FJS122" s="180"/>
      <c r="FJT122" s="348"/>
      <c r="FJU122" s="349"/>
      <c r="FJV122" s="347"/>
      <c r="FJW122" s="180"/>
      <c r="FJX122" s="348"/>
      <c r="FJY122" s="349"/>
      <c r="FJZ122" s="347"/>
      <c r="FKA122" s="180"/>
      <c r="FKB122" s="348"/>
      <c r="FKC122" s="349"/>
      <c r="FKD122" s="347"/>
      <c r="FKE122" s="180"/>
      <c r="FKF122" s="348"/>
      <c r="FKG122" s="349"/>
      <c r="FKH122" s="347"/>
      <c r="FKI122" s="180"/>
      <c r="FKJ122" s="348"/>
      <c r="FKK122" s="349"/>
      <c r="FKL122" s="347"/>
      <c r="FKM122" s="180"/>
      <c r="FKN122" s="348"/>
      <c r="FKO122" s="349"/>
      <c r="FKP122" s="347"/>
      <c r="FKQ122" s="180"/>
      <c r="FKR122" s="348"/>
      <c r="FKS122" s="349"/>
      <c r="FKT122" s="347"/>
      <c r="FKU122" s="180"/>
      <c r="FKV122" s="348"/>
      <c r="FKW122" s="349"/>
      <c r="FKX122" s="347"/>
      <c r="FKY122" s="180"/>
      <c r="FKZ122" s="348"/>
      <c r="FLA122" s="349"/>
      <c r="FLB122" s="347"/>
      <c r="FLC122" s="180"/>
      <c r="FLD122" s="348"/>
      <c r="FLE122" s="349"/>
      <c r="FLF122" s="347"/>
      <c r="FLG122" s="180"/>
      <c r="FLH122" s="348"/>
      <c r="FLI122" s="349"/>
      <c r="FLJ122" s="347"/>
      <c r="FLK122" s="180"/>
      <c r="FLL122" s="348"/>
      <c r="FLM122" s="349"/>
      <c r="FLN122" s="347"/>
      <c r="FLO122" s="180"/>
      <c r="FLP122" s="348"/>
      <c r="FLQ122" s="349"/>
      <c r="FLR122" s="347"/>
      <c r="FLS122" s="180"/>
      <c r="FLT122" s="348"/>
      <c r="FLU122" s="349"/>
      <c r="FLV122" s="347"/>
      <c r="FLW122" s="180"/>
      <c r="FLX122" s="348"/>
      <c r="FLY122" s="349"/>
      <c r="FLZ122" s="347"/>
      <c r="FMA122" s="180"/>
      <c r="FMB122" s="348"/>
      <c r="FMC122" s="349"/>
      <c r="FMD122" s="347"/>
      <c r="FME122" s="180"/>
      <c r="FMF122" s="348"/>
      <c r="FMG122" s="349"/>
      <c r="FMH122" s="347"/>
      <c r="FMI122" s="180"/>
      <c r="FMJ122" s="348"/>
      <c r="FMK122" s="349"/>
      <c r="FML122" s="347"/>
      <c r="FMM122" s="180"/>
      <c r="FMN122" s="348"/>
      <c r="FMO122" s="349"/>
      <c r="FMP122" s="347"/>
      <c r="FMQ122" s="180"/>
      <c r="FMR122" s="348"/>
      <c r="FMS122" s="349"/>
      <c r="FMT122" s="347"/>
      <c r="FMU122" s="180"/>
      <c r="FMV122" s="348"/>
      <c r="FMW122" s="349"/>
      <c r="FMX122" s="347"/>
      <c r="FMY122" s="180"/>
      <c r="FMZ122" s="348"/>
      <c r="FNA122" s="349"/>
      <c r="FNB122" s="347"/>
      <c r="FNC122" s="180"/>
      <c r="FND122" s="348"/>
      <c r="FNE122" s="349"/>
      <c r="FNF122" s="347"/>
      <c r="FNG122" s="180"/>
      <c r="FNH122" s="348"/>
      <c r="FNI122" s="349"/>
      <c r="FNJ122" s="347"/>
      <c r="FNK122" s="180"/>
      <c r="FNL122" s="348"/>
      <c r="FNM122" s="349"/>
      <c r="FNN122" s="347"/>
      <c r="FNO122" s="180"/>
      <c r="FNP122" s="348"/>
      <c r="FNQ122" s="349"/>
      <c r="FNR122" s="347"/>
      <c r="FNS122" s="180"/>
      <c r="FNT122" s="348"/>
      <c r="FNU122" s="349"/>
      <c r="FNV122" s="347"/>
      <c r="FNW122" s="180"/>
      <c r="FNX122" s="348"/>
      <c r="FNY122" s="349"/>
      <c r="FNZ122" s="347"/>
      <c r="FOA122" s="180"/>
      <c r="FOB122" s="348"/>
      <c r="FOC122" s="349"/>
      <c r="FOD122" s="347"/>
      <c r="FOE122" s="180"/>
      <c r="FOF122" s="348"/>
      <c r="FOG122" s="349"/>
      <c r="FOH122" s="347"/>
      <c r="FOI122" s="180"/>
      <c r="FOJ122" s="348"/>
      <c r="FOK122" s="349"/>
      <c r="FOL122" s="347"/>
      <c r="FOM122" s="180"/>
      <c r="FON122" s="348"/>
      <c r="FOO122" s="349"/>
      <c r="FOP122" s="347"/>
      <c r="FOQ122" s="180"/>
      <c r="FOR122" s="348"/>
      <c r="FOS122" s="349"/>
      <c r="FOT122" s="347"/>
      <c r="FOU122" s="180"/>
      <c r="FOV122" s="348"/>
      <c r="FOW122" s="349"/>
      <c r="FOX122" s="347"/>
      <c r="FOY122" s="180"/>
      <c r="FOZ122" s="348"/>
      <c r="FPA122" s="349"/>
      <c r="FPB122" s="347"/>
      <c r="FPC122" s="180"/>
      <c r="FPD122" s="348"/>
      <c r="FPE122" s="349"/>
      <c r="FPF122" s="347"/>
      <c r="FPG122" s="180"/>
      <c r="FPH122" s="348"/>
      <c r="FPI122" s="349"/>
      <c r="FPJ122" s="347"/>
      <c r="FPK122" s="180"/>
      <c r="FPL122" s="348"/>
      <c r="FPM122" s="349"/>
      <c r="FPN122" s="347"/>
      <c r="FPO122" s="180"/>
      <c r="FPP122" s="348"/>
      <c r="FPQ122" s="349"/>
      <c r="FPR122" s="347"/>
      <c r="FPS122" s="180"/>
      <c r="FPT122" s="348"/>
      <c r="FPU122" s="349"/>
      <c r="FPV122" s="347"/>
      <c r="FPW122" s="180"/>
      <c r="FPX122" s="348"/>
      <c r="FPY122" s="349"/>
      <c r="FPZ122" s="347"/>
      <c r="FQA122" s="180"/>
      <c r="FQB122" s="348"/>
      <c r="FQC122" s="349"/>
      <c r="FQD122" s="347"/>
      <c r="FQE122" s="180"/>
      <c r="FQF122" s="348"/>
      <c r="FQG122" s="349"/>
      <c r="FQH122" s="347"/>
      <c r="FQI122" s="180"/>
      <c r="FQJ122" s="348"/>
      <c r="FQK122" s="349"/>
      <c r="FQL122" s="347"/>
      <c r="FQM122" s="180"/>
      <c r="FQN122" s="348"/>
      <c r="FQO122" s="349"/>
      <c r="FQP122" s="347"/>
      <c r="FQQ122" s="180"/>
      <c r="FQR122" s="348"/>
      <c r="FQS122" s="349"/>
      <c r="FQT122" s="347"/>
      <c r="FQU122" s="180"/>
      <c r="FQV122" s="348"/>
      <c r="FQW122" s="349"/>
      <c r="FQX122" s="347"/>
      <c r="FQY122" s="180"/>
      <c r="FQZ122" s="348"/>
      <c r="FRA122" s="349"/>
      <c r="FRB122" s="347"/>
      <c r="FRC122" s="180"/>
      <c r="FRD122" s="348"/>
      <c r="FRE122" s="349"/>
      <c r="FRF122" s="347"/>
      <c r="FRG122" s="180"/>
      <c r="FRH122" s="348"/>
      <c r="FRI122" s="349"/>
      <c r="FRJ122" s="347"/>
      <c r="FRK122" s="180"/>
      <c r="FRL122" s="348"/>
      <c r="FRM122" s="349"/>
      <c r="FRN122" s="347"/>
      <c r="FRO122" s="180"/>
      <c r="FRP122" s="348"/>
      <c r="FRQ122" s="349"/>
      <c r="FRR122" s="347"/>
      <c r="FRS122" s="180"/>
      <c r="FRT122" s="348"/>
      <c r="FRU122" s="349"/>
      <c r="FRV122" s="347"/>
      <c r="FRW122" s="180"/>
      <c r="FRX122" s="348"/>
      <c r="FRY122" s="349"/>
      <c r="FRZ122" s="347"/>
      <c r="FSA122" s="180"/>
      <c r="FSB122" s="348"/>
      <c r="FSC122" s="349"/>
      <c r="FSD122" s="347"/>
      <c r="FSE122" s="180"/>
      <c r="FSF122" s="348"/>
      <c r="FSG122" s="349"/>
      <c r="FSH122" s="347"/>
      <c r="FSI122" s="180"/>
      <c r="FSJ122" s="348"/>
      <c r="FSK122" s="349"/>
      <c r="FSL122" s="347"/>
      <c r="FSM122" s="180"/>
      <c r="FSN122" s="348"/>
      <c r="FSO122" s="349"/>
      <c r="FSP122" s="347"/>
      <c r="FSQ122" s="180"/>
      <c r="FSR122" s="348"/>
      <c r="FSS122" s="349"/>
      <c r="FST122" s="347"/>
      <c r="FSU122" s="180"/>
      <c r="FSV122" s="348"/>
      <c r="FSW122" s="349"/>
      <c r="FSX122" s="347"/>
      <c r="FSY122" s="180"/>
      <c r="FSZ122" s="348"/>
      <c r="FTA122" s="349"/>
      <c r="FTB122" s="347"/>
      <c r="FTC122" s="180"/>
      <c r="FTD122" s="348"/>
      <c r="FTE122" s="349"/>
      <c r="FTF122" s="347"/>
      <c r="FTG122" s="180"/>
      <c r="FTH122" s="348"/>
      <c r="FTI122" s="349"/>
      <c r="FTJ122" s="347"/>
      <c r="FTK122" s="180"/>
      <c r="FTL122" s="348"/>
      <c r="FTM122" s="349"/>
      <c r="FTN122" s="347"/>
      <c r="FTO122" s="180"/>
      <c r="FTP122" s="348"/>
      <c r="FTQ122" s="349"/>
      <c r="FTR122" s="347"/>
      <c r="FTS122" s="180"/>
      <c r="FTT122" s="348"/>
      <c r="FTU122" s="349"/>
      <c r="FTV122" s="347"/>
      <c r="FTW122" s="180"/>
      <c r="FTX122" s="348"/>
      <c r="FTY122" s="349"/>
      <c r="FTZ122" s="347"/>
      <c r="FUA122" s="180"/>
      <c r="FUB122" s="348"/>
      <c r="FUC122" s="349"/>
      <c r="FUD122" s="347"/>
      <c r="FUE122" s="180"/>
      <c r="FUF122" s="348"/>
      <c r="FUG122" s="349"/>
      <c r="FUH122" s="347"/>
      <c r="FUI122" s="180"/>
      <c r="FUJ122" s="348"/>
      <c r="FUK122" s="349"/>
      <c r="FUL122" s="347"/>
      <c r="FUM122" s="180"/>
      <c r="FUN122" s="348"/>
      <c r="FUO122" s="349"/>
      <c r="FUP122" s="347"/>
      <c r="FUQ122" s="180"/>
      <c r="FUR122" s="348"/>
      <c r="FUS122" s="349"/>
      <c r="FUT122" s="347"/>
      <c r="FUU122" s="180"/>
      <c r="FUV122" s="348"/>
      <c r="FUW122" s="349"/>
      <c r="FUX122" s="347"/>
      <c r="FUY122" s="180"/>
      <c r="FUZ122" s="348"/>
      <c r="FVA122" s="349"/>
      <c r="FVB122" s="347"/>
      <c r="FVC122" s="180"/>
      <c r="FVD122" s="348"/>
      <c r="FVE122" s="349"/>
      <c r="FVF122" s="347"/>
      <c r="FVG122" s="180"/>
      <c r="FVH122" s="348"/>
      <c r="FVI122" s="349"/>
      <c r="FVJ122" s="347"/>
      <c r="FVK122" s="180"/>
      <c r="FVL122" s="348"/>
      <c r="FVM122" s="349"/>
      <c r="FVN122" s="347"/>
      <c r="FVO122" s="180"/>
      <c r="FVP122" s="348"/>
      <c r="FVQ122" s="349"/>
      <c r="FVR122" s="347"/>
      <c r="FVS122" s="180"/>
      <c r="FVT122" s="348"/>
      <c r="FVU122" s="349"/>
      <c r="FVV122" s="347"/>
      <c r="FVW122" s="180"/>
      <c r="FVX122" s="348"/>
      <c r="FVY122" s="349"/>
      <c r="FVZ122" s="347"/>
      <c r="FWA122" s="180"/>
      <c r="FWB122" s="348"/>
      <c r="FWC122" s="349"/>
      <c r="FWD122" s="347"/>
      <c r="FWE122" s="180"/>
      <c r="FWF122" s="348"/>
      <c r="FWG122" s="349"/>
      <c r="FWH122" s="347"/>
      <c r="FWI122" s="180"/>
      <c r="FWJ122" s="348"/>
      <c r="FWK122" s="349"/>
      <c r="FWL122" s="347"/>
      <c r="FWM122" s="180"/>
      <c r="FWN122" s="348"/>
      <c r="FWO122" s="349"/>
      <c r="FWP122" s="347"/>
      <c r="FWQ122" s="180"/>
      <c r="FWR122" s="348"/>
      <c r="FWS122" s="349"/>
      <c r="FWT122" s="347"/>
      <c r="FWU122" s="180"/>
      <c r="FWV122" s="348"/>
      <c r="FWW122" s="349"/>
      <c r="FWX122" s="347"/>
      <c r="FWY122" s="180"/>
      <c r="FWZ122" s="348"/>
      <c r="FXA122" s="349"/>
      <c r="FXB122" s="347"/>
      <c r="FXC122" s="180"/>
      <c r="FXD122" s="348"/>
      <c r="FXE122" s="349"/>
      <c r="FXF122" s="347"/>
      <c r="FXG122" s="180"/>
      <c r="FXH122" s="348"/>
      <c r="FXI122" s="349"/>
      <c r="FXJ122" s="347"/>
      <c r="FXK122" s="180"/>
      <c r="FXL122" s="348"/>
      <c r="FXM122" s="349"/>
      <c r="FXN122" s="347"/>
      <c r="FXO122" s="180"/>
      <c r="FXP122" s="348"/>
      <c r="FXQ122" s="349"/>
      <c r="FXR122" s="347"/>
      <c r="FXS122" s="180"/>
      <c r="FXT122" s="348"/>
      <c r="FXU122" s="349"/>
      <c r="FXV122" s="347"/>
      <c r="FXW122" s="180"/>
      <c r="FXX122" s="348"/>
      <c r="FXY122" s="349"/>
      <c r="FXZ122" s="347"/>
      <c r="FYA122" s="180"/>
      <c r="FYB122" s="348"/>
      <c r="FYC122" s="349"/>
      <c r="FYD122" s="347"/>
      <c r="FYE122" s="180"/>
      <c r="FYF122" s="348"/>
      <c r="FYG122" s="349"/>
      <c r="FYH122" s="347"/>
      <c r="FYI122" s="180"/>
      <c r="FYJ122" s="348"/>
      <c r="FYK122" s="349"/>
      <c r="FYL122" s="347"/>
      <c r="FYM122" s="180"/>
      <c r="FYN122" s="348"/>
      <c r="FYO122" s="349"/>
      <c r="FYP122" s="347"/>
      <c r="FYQ122" s="180"/>
      <c r="FYR122" s="348"/>
      <c r="FYS122" s="349"/>
      <c r="FYT122" s="347"/>
      <c r="FYU122" s="180"/>
      <c r="FYV122" s="348"/>
      <c r="FYW122" s="349"/>
      <c r="FYX122" s="347"/>
      <c r="FYY122" s="180"/>
      <c r="FYZ122" s="348"/>
      <c r="FZA122" s="349"/>
      <c r="FZB122" s="347"/>
      <c r="FZC122" s="180"/>
      <c r="FZD122" s="348"/>
      <c r="FZE122" s="349"/>
      <c r="FZF122" s="347"/>
      <c r="FZG122" s="180"/>
      <c r="FZH122" s="348"/>
      <c r="FZI122" s="349"/>
      <c r="FZJ122" s="347"/>
      <c r="FZK122" s="180"/>
      <c r="FZL122" s="348"/>
      <c r="FZM122" s="349"/>
      <c r="FZN122" s="347"/>
      <c r="FZO122" s="180"/>
      <c r="FZP122" s="348"/>
      <c r="FZQ122" s="349"/>
      <c r="FZR122" s="347"/>
      <c r="FZS122" s="180"/>
      <c r="FZT122" s="348"/>
      <c r="FZU122" s="349"/>
      <c r="FZV122" s="347"/>
      <c r="FZW122" s="180"/>
      <c r="FZX122" s="348"/>
      <c r="FZY122" s="349"/>
      <c r="FZZ122" s="347"/>
      <c r="GAA122" s="180"/>
      <c r="GAB122" s="348"/>
      <c r="GAC122" s="349"/>
      <c r="GAD122" s="347"/>
      <c r="GAE122" s="180"/>
      <c r="GAF122" s="348"/>
      <c r="GAG122" s="349"/>
      <c r="GAH122" s="347"/>
      <c r="GAI122" s="180"/>
      <c r="GAJ122" s="348"/>
      <c r="GAK122" s="349"/>
      <c r="GAL122" s="347"/>
      <c r="GAM122" s="180"/>
      <c r="GAN122" s="348"/>
      <c r="GAO122" s="349"/>
      <c r="GAP122" s="347"/>
      <c r="GAQ122" s="180"/>
      <c r="GAR122" s="348"/>
      <c r="GAS122" s="349"/>
      <c r="GAT122" s="347"/>
      <c r="GAU122" s="180"/>
      <c r="GAV122" s="348"/>
      <c r="GAW122" s="349"/>
      <c r="GAX122" s="347"/>
      <c r="GAY122" s="180"/>
      <c r="GAZ122" s="348"/>
      <c r="GBA122" s="349"/>
      <c r="GBB122" s="347"/>
      <c r="GBC122" s="180"/>
      <c r="GBD122" s="348"/>
      <c r="GBE122" s="349"/>
      <c r="GBF122" s="347"/>
      <c r="GBG122" s="180"/>
      <c r="GBH122" s="348"/>
      <c r="GBI122" s="349"/>
      <c r="GBJ122" s="347"/>
      <c r="GBK122" s="180"/>
      <c r="GBL122" s="348"/>
      <c r="GBM122" s="349"/>
      <c r="GBN122" s="347"/>
      <c r="GBO122" s="180"/>
      <c r="GBP122" s="348"/>
      <c r="GBQ122" s="349"/>
      <c r="GBR122" s="347"/>
      <c r="GBS122" s="180"/>
      <c r="GBT122" s="348"/>
      <c r="GBU122" s="349"/>
      <c r="GBV122" s="347"/>
      <c r="GBW122" s="180"/>
      <c r="GBX122" s="348"/>
      <c r="GBY122" s="349"/>
      <c r="GBZ122" s="347"/>
      <c r="GCA122" s="180"/>
      <c r="GCB122" s="348"/>
      <c r="GCC122" s="349"/>
      <c r="GCD122" s="347"/>
      <c r="GCE122" s="180"/>
      <c r="GCF122" s="348"/>
      <c r="GCG122" s="349"/>
      <c r="GCH122" s="347"/>
      <c r="GCI122" s="180"/>
      <c r="GCJ122" s="348"/>
      <c r="GCK122" s="349"/>
      <c r="GCL122" s="347"/>
      <c r="GCM122" s="180"/>
      <c r="GCN122" s="348"/>
      <c r="GCO122" s="349"/>
      <c r="GCP122" s="347"/>
      <c r="GCQ122" s="180"/>
      <c r="GCR122" s="348"/>
      <c r="GCS122" s="349"/>
      <c r="GCT122" s="347"/>
      <c r="GCU122" s="180"/>
      <c r="GCV122" s="348"/>
      <c r="GCW122" s="349"/>
      <c r="GCX122" s="347"/>
      <c r="GCY122" s="180"/>
      <c r="GCZ122" s="348"/>
      <c r="GDA122" s="349"/>
      <c r="GDB122" s="347"/>
      <c r="GDC122" s="180"/>
      <c r="GDD122" s="348"/>
      <c r="GDE122" s="349"/>
      <c r="GDF122" s="347"/>
      <c r="GDG122" s="180"/>
      <c r="GDH122" s="348"/>
      <c r="GDI122" s="349"/>
      <c r="GDJ122" s="347"/>
      <c r="GDK122" s="180"/>
      <c r="GDL122" s="348"/>
      <c r="GDM122" s="349"/>
      <c r="GDN122" s="347"/>
      <c r="GDO122" s="180"/>
      <c r="GDP122" s="348"/>
      <c r="GDQ122" s="349"/>
      <c r="GDR122" s="347"/>
      <c r="GDS122" s="180"/>
      <c r="GDT122" s="348"/>
      <c r="GDU122" s="349"/>
      <c r="GDV122" s="347"/>
      <c r="GDW122" s="180"/>
      <c r="GDX122" s="348"/>
      <c r="GDY122" s="349"/>
      <c r="GDZ122" s="347"/>
      <c r="GEA122" s="180"/>
      <c r="GEB122" s="348"/>
      <c r="GEC122" s="349"/>
      <c r="GED122" s="347"/>
      <c r="GEE122" s="180"/>
      <c r="GEF122" s="348"/>
      <c r="GEG122" s="349"/>
      <c r="GEH122" s="347"/>
      <c r="GEI122" s="180"/>
      <c r="GEJ122" s="348"/>
      <c r="GEK122" s="349"/>
      <c r="GEL122" s="347"/>
      <c r="GEM122" s="180"/>
      <c r="GEN122" s="348"/>
      <c r="GEO122" s="349"/>
      <c r="GEP122" s="347"/>
      <c r="GEQ122" s="180"/>
      <c r="GER122" s="348"/>
      <c r="GES122" s="349"/>
      <c r="GET122" s="347"/>
      <c r="GEU122" s="180"/>
      <c r="GEV122" s="348"/>
      <c r="GEW122" s="349"/>
      <c r="GEX122" s="347"/>
      <c r="GEY122" s="180"/>
      <c r="GEZ122" s="348"/>
      <c r="GFA122" s="349"/>
      <c r="GFB122" s="347"/>
      <c r="GFC122" s="180"/>
      <c r="GFD122" s="348"/>
      <c r="GFE122" s="349"/>
      <c r="GFF122" s="347"/>
      <c r="GFG122" s="180"/>
      <c r="GFH122" s="348"/>
      <c r="GFI122" s="349"/>
      <c r="GFJ122" s="347"/>
      <c r="GFK122" s="180"/>
      <c r="GFL122" s="348"/>
      <c r="GFM122" s="349"/>
      <c r="GFN122" s="347"/>
      <c r="GFO122" s="180"/>
      <c r="GFP122" s="348"/>
      <c r="GFQ122" s="349"/>
      <c r="GFR122" s="347"/>
      <c r="GFS122" s="180"/>
      <c r="GFT122" s="348"/>
      <c r="GFU122" s="349"/>
      <c r="GFV122" s="347"/>
      <c r="GFW122" s="180"/>
      <c r="GFX122" s="348"/>
      <c r="GFY122" s="349"/>
      <c r="GFZ122" s="347"/>
      <c r="GGA122" s="180"/>
      <c r="GGB122" s="348"/>
      <c r="GGC122" s="349"/>
      <c r="GGD122" s="347"/>
      <c r="GGE122" s="180"/>
      <c r="GGF122" s="348"/>
      <c r="GGG122" s="349"/>
      <c r="GGH122" s="347"/>
      <c r="GGI122" s="180"/>
      <c r="GGJ122" s="348"/>
      <c r="GGK122" s="349"/>
      <c r="GGL122" s="347"/>
      <c r="GGM122" s="180"/>
      <c r="GGN122" s="348"/>
      <c r="GGO122" s="349"/>
      <c r="GGP122" s="347"/>
      <c r="GGQ122" s="180"/>
      <c r="GGR122" s="348"/>
      <c r="GGS122" s="349"/>
      <c r="GGT122" s="347"/>
      <c r="GGU122" s="180"/>
      <c r="GGV122" s="348"/>
      <c r="GGW122" s="349"/>
      <c r="GGX122" s="347"/>
      <c r="GGY122" s="180"/>
      <c r="GGZ122" s="348"/>
      <c r="GHA122" s="349"/>
      <c r="GHB122" s="347"/>
      <c r="GHC122" s="180"/>
      <c r="GHD122" s="348"/>
      <c r="GHE122" s="349"/>
      <c r="GHF122" s="347"/>
      <c r="GHG122" s="180"/>
      <c r="GHH122" s="348"/>
      <c r="GHI122" s="349"/>
      <c r="GHJ122" s="347"/>
      <c r="GHK122" s="180"/>
      <c r="GHL122" s="348"/>
      <c r="GHM122" s="349"/>
      <c r="GHN122" s="347"/>
      <c r="GHO122" s="180"/>
      <c r="GHP122" s="348"/>
      <c r="GHQ122" s="349"/>
      <c r="GHR122" s="347"/>
      <c r="GHS122" s="180"/>
      <c r="GHT122" s="348"/>
      <c r="GHU122" s="349"/>
      <c r="GHV122" s="347"/>
      <c r="GHW122" s="180"/>
      <c r="GHX122" s="348"/>
      <c r="GHY122" s="349"/>
      <c r="GHZ122" s="347"/>
      <c r="GIA122" s="180"/>
      <c r="GIB122" s="348"/>
      <c r="GIC122" s="349"/>
      <c r="GID122" s="347"/>
      <c r="GIE122" s="180"/>
      <c r="GIF122" s="348"/>
      <c r="GIG122" s="349"/>
      <c r="GIH122" s="347"/>
      <c r="GII122" s="180"/>
      <c r="GIJ122" s="348"/>
      <c r="GIK122" s="349"/>
      <c r="GIL122" s="347"/>
      <c r="GIM122" s="180"/>
      <c r="GIN122" s="348"/>
      <c r="GIO122" s="349"/>
      <c r="GIP122" s="347"/>
      <c r="GIQ122" s="180"/>
      <c r="GIR122" s="348"/>
      <c r="GIS122" s="349"/>
      <c r="GIT122" s="347"/>
      <c r="GIU122" s="180"/>
      <c r="GIV122" s="348"/>
      <c r="GIW122" s="349"/>
      <c r="GIX122" s="347"/>
      <c r="GIY122" s="180"/>
      <c r="GIZ122" s="348"/>
      <c r="GJA122" s="349"/>
      <c r="GJB122" s="347"/>
      <c r="GJC122" s="180"/>
      <c r="GJD122" s="348"/>
      <c r="GJE122" s="349"/>
      <c r="GJF122" s="347"/>
      <c r="GJG122" s="180"/>
      <c r="GJH122" s="348"/>
      <c r="GJI122" s="349"/>
      <c r="GJJ122" s="347"/>
      <c r="GJK122" s="180"/>
      <c r="GJL122" s="348"/>
      <c r="GJM122" s="349"/>
      <c r="GJN122" s="347"/>
      <c r="GJO122" s="180"/>
      <c r="GJP122" s="348"/>
      <c r="GJQ122" s="349"/>
      <c r="GJR122" s="347"/>
      <c r="GJS122" s="180"/>
      <c r="GJT122" s="348"/>
      <c r="GJU122" s="349"/>
      <c r="GJV122" s="347"/>
      <c r="GJW122" s="180"/>
      <c r="GJX122" s="348"/>
      <c r="GJY122" s="349"/>
      <c r="GJZ122" s="347"/>
      <c r="GKA122" s="180"/>
      <c r="GKB122" s="348"/>
      <c r="GKC122" s="349"/>
      <c r="GKD122" s="347"/>
      <c r="GKE122" s="180"/>
      <c r="GKF122" s="348"/>
      <c r="GKG122" s="349"/>
      <c r="GKH122" s="347"/>
      <c r="GKI122" s="180"/>
      <c r="GKJ122" s="348"/>
      <c r="GKK122" s="349"/>
      <c r="GKL122" s="347"/>
      <c r="GKM122" s="180"/>
      <c r="GKN122" s="348"/>
      <c r="GKO122" s="349"/>
      <c r="GKP122" s="347"/>
      <c r="GKQ122" s="180"/>
      <c r="GKR122" s="348"/>
      <c r="GKS122" s="349"/>
      <c r="GKT122" s="347"/>
      <c r="GKU122" s="180"/>
      <c r="GKV122" s="348"/>
      <c r="GKW122" s="349"/>
      <c r="GKX122" s="347"/>
      <c r="GKY122" s="180"/>
      <c r="GKZ122" s="348"/>
      <c r="GLA122" s="349"/>
      <c r="GLB122" s="347"/>
      <c r="GLC122" s="180"/>
      <c r="GLD122" s="348"/>
      <c r="GLE122" s="349"/>
      <c r="GLF122" s="347"/>
      <c r="GLG122" s="180"/>
      <c r="GLH122" s="348"/>
      <c r="GLI122" s="349"/>
      <c r="GLJ122" s="347"/>
      <c r="GLK122" s="180"/>
      <c r="GLL122" s="348"/>
      <c r="GLM122" s="349"/>
      <c r="GLN122" s="347"/>
      <c r="GLO122" s="180"/>
      <c r="GLP122" s="348"/>
      <c r="GLQ122" s="349"/>
      <c r="GLR122" s="347"/>
      <c r="GLS122" s="180"/>
      <c r="GLT122" s="348"/>
      <c r="GLU122" s="349"/>
      <c r="GLV122" s="347"/>
      <c r="GLW122" s="180"/>
      <c r="GLX122" s="348"/>
      <c r="GLY122" s="349"/>
      <c r="GLZ122" s="347"/>
      <c r="GMA122" s="180"/>
      <c r="GMB122" s="348"/>
      <c r="GMC122" s="349"/>
      <c r="GMD122" s="347"/>
      <c r="GME122" s="180"/>
      <c r="GMF122" s="348"/>
      <c r="GMG122" s="349"/>
      <c r="GMH122" s="347"/>
      <c r="GMI122" s="180"/>
      <c r="GMJ122" s="348"/>
      <c r="GMK122" s="349"/>
      <c r="GML122" s="347"/>
      <c r="GMM122" s="180"/>
      <c r="GMN122" s="348"/>
      <c r="GMO122" s="349"/>
      <c r="GMP122" s="347"/>
      <c r="GMQ122" s="180"/>
      <c r="GMR122" s="348"/>
      <c r="GMS122" s="349"/>
      <c r="GMT122" s="347"/>
      <c r="GMU122" s="180"/>
      <c r="GMV122" s="348"/>
      <c r="GMW122" s="349"/>
      <c r="GMX122" s="347"/>
      <c r="GMY122" s="180"/>
      <c r="GMZ122" s="348"/>
      <c r="GNA122" s="349"/>
      <c r="GNB122" s="347"/>
      <c r="GNC122" s="180"/>
      <c r="GND122" s="348"/>
      <c r="GNE122" s="349"/>
      <c r="GNF122" s="347"/>
      <c r="GNG122" s="180"/>
      <c r="GNH122" s="348"/>
      <c r="GNI122" s="349"/>
      <c r="GNJ122" s="347"/>
      <c r="GNK122" s="180"/>
      <c r="GNL122" s="348"/>
      <c r="GNM122" s="349"/>
      <c r="GNN122" s="347"/>
      <c r="GNO122" s="180"/>
      <c r="GNP122" s="348"/>
      <c r="GNQ122" s="349"/>
      <c r="GNR122" s="347"/>
      <c r="GNS122" s="180"/>
      <c r="GNT122" s="348"/>
      <c r="GNU122" s="349"/>
      <c r="GNV122" s="347"/>
      <c r="GNW122" s="180"/>
      <c r="GNX122" s="348"/>
      <c r="GNY122" s="349"/>
      <c r="GNZ122" s="347"/>
      <c r="GOA122" s="180"/>
      <c r="GOB122" s="348"/>
      <c r="GOC122" s="349"/>
      <c r="GOD122" s="347"/>
      <c r="GOE122" s="180"/>
      <c r="GOF122" s="348"/>
      <c r="GOG122" s="349"/>
      <c r="GOH122" s="347"/>
      <c r="GOI122" s="180"/>
      <c r="GOJ122" s="348"/>
      <c r="GOK122" s="349"/>
      <c r="GOL122" s="347"/>
      <c r="GOM122" s="180"/>
      <c r="GON122" s="348"/>
      <c r="GOO122" s="349"/>
      <c r="GOP122" s="347"/>
      <c r="GOQ122" s="180"/>
      <c r="GOR122" s="348"/>
      <c r="GOS122" s="349"/>
      <c r="GOT122" s="347"/>
      <c r="GOU122" s="180"/>
      <c r="GOV122" s="348"/>
      <c r="GOW122" s="349"/>
      <c r="GOX122" s="347"/>
      <c r="GOY122" s="180"/>
      <c r="GOZ122" s="348"/>
      <c r="GPA122" s="349"/>
      <c r="GPB122" s="347"/>
      <c r="GPC122" s="180"/>
      <c r="GPD122" s="348"/>
      <c r="GPE122" s="349"/>
      <c r="GPF122" s="347"/>
      <c r="GPG122" s="180"/>
      <c r="GPH122" s="348"/>
      <c r="GPI122" s="349"/>
      <c r="GPJ122" s="347"/>
      <c r="GPK122" s="180"/>
      <c r="GPL122" s="348"/>
      <c r="GPM122" s="349"/>
      <c r="GPN122" s="347"/>
      <c r="GPO122" s="180"/>
      <c r="GPP122" s="348"/>
      <c r="GPQ122" s="349"/>
      <c r="GPR122" s="347"/>
      <c r="GPS122" s="180"/>
      <c r="GPT122" s="348"/>
      <c r="GPU122" s="349"/>
      <c r="GPV122" s="347"/>
      <c r="GPW122" s="180"/>
      <c r="GPX122" s="348"/>
      <c r="GPY122" s="349"/>
      <c r="GPZ122" s="347"/>
      <c r="GQA122" s="180"/>
      <c r="GQB122" s="348"/>
      <c r="GQC122" s="349"/>
      <c r="GQD122" s="347"/>
      <c r="GQE122" s="180"/>
      <c r="GQF122" s="348"/>
      <c r="GQG122" s="349"/>
      <c r="GQH122" s="347"/>
      <c r="GQI122" s="180"/>
      <c r="GQJ122" s="348"/>
      <c r="GQK122" s="349"/>
      <c r="GQL122" s="347"/>
      <c r="GQM122" s="180"/>
      <c r="GQN122" s="348"/>
      <c r="GQO122" s="349"/>
      <c r="GQP122" s="347"/>
      <c r="GQQ122" s="180"/>
      <c r="GQR122" s="348"/>
      <c r="GQS122" s="349"/>
      <c r="GQT122" s="347"/>
      <c r="GQU122" s="180"/>
      <c r="GQV122" s="348"/>
      <c r="GQW122" s="349"/>
      <c r="GQX122" s="347"/>
      <c r="GQY122" s="180"/>
      <c r="GQZ122" s="348"/>
      <c r="GRA122" s="349"/>
      <c r="GRB122" s="347"/>
      <c r="GRC122" s="180"/>
      <c r="GRD122" s="348"/>
      <c r="GRE122" s="349"/>
      <c r="GRF122" s="347"/>
      <c r="GRG122" s="180"/>
      <c r="GRH122" s="348"/>
      <c r="GRI122" s="349"/>
      <c r="GRJ122" s="347"/>
      <c r="GRK122" s="180"/>
      <c r="GRL122" s="348"/>
      <c r="GRM122" s="349"/>
      <c r="GRN122" s="347"/>
      <c r="GRO122" s="180"/>
      <c r="GRP122" s="348"/>
      <c r="GRQ122" s="349"/>
      <c r="GRR122" s="347"/>
      <c r="GRS122" s="180"/>
      <c r="GRT122" s="348"/>
      <c r="GRU122" s="349"/>
      <c r="GRV122" s="347"/>
      <c r="GRW122" s="180"/>
      <c r="GRX122" s="348"/>
      <c r="GRY122" s="349"/>
      <c r="GRZ122" s="347"/>
      <c r="GSA122" s="180"/>
      <c r="GSB122" s="348"/>
      <c r="GSC122" s="349"/>
      <c r="GSD122" s="347"/>
      <c r="GSE122" s="180"/>
      <c r="GSF122" s="348"/>
      <c r="GSG122" s="349"/>
      <c r="GSH122" s="347"/>
      <c r="GSI122" s="180"/>
      <c r="GSJ122" s="348"/>
      <c r="GSK122" s="349"/>
      <c r="GSL122" s="347"/>
      <c r="GSM122" s="180"/>
      <c r="GSN122" s="348"/>
      <c r="GSO122" s="349"/>
      <c r="GSP122" s="347"/>
      <c r="GSQ122" s="180"/>
      <c r="GSR122" s="348"/>
      <c r="GSS122" s="349"/>
      <c r="GST122" s="347"/>
      <c r="GSU122" s="180"/>
      <c r="GSV122" s="348"/>
      <c r="GSW122" s="349"/>
      <c r="GSX122" s="347"/>
      <c r="GSY122" s="180"/>
      <c r="GSZ122" s="348"/>
      <c r="GTA122" s="349"/>
      <c r="GTB122" s="347"/>
      <c r="GTC122" s="180"/>
      <c r="GTD122" s="348"/>
      <c r="GTE122" s="349"/>
      <c r="GTF122" s="347"/>
      <c r="GTG122" s="180"/>
      <c r="GTH122" s="348"/>
      <c r="GTI122" s="349"/>
      <c r="GTJ122" s="347"/>
      <c r="GTK122" s="180"/>
      <c r="GTL122" s="348"/>
      <c r="GTM122" s="349"/>
      <c r="GTN122" s="347"/>
      <c r="GTO122" s="180"/>
      <c r="GTP122" s="348"/>
      <c r="GTQ122" s="349"/>
      <c r="GTR122" s="347"/>
      <c r="GTS122" s="180"/>
      <c r="GTT122" s="348"/>
      <c r="GTU122" s="349"/>
      <c r="GTV122" s="347"/>
      <c r="GTW122" s="180"/>
      <c r="GTX122" s="348"/>
      <c r="GTY122" s="349"/>
      <c r="GTZ122" s="347"/>
      <c r="GUA122" s="180"/>
      <c r="GUB122" s="348"/>
      <c r="GUC122" s="349"/>
      <c r="GUD122" s="347"/>
      <c r="GUE122" s="180"/>
      <c r="GUF122" s="348"/>
      <c r="GUG122" s="349"/>
      <c r="GUH122" s="347"/>
      <c r="GUI122" s="180"/>
      <c r="GUJ122" s="348"/>
      <c r="GUK122" s="349"/>
      <c r="GUL122" s="347"/>
      <c r="GUM122" s="180"/>
      <c r="GUN122" s="348"/>
      <c r="GUO122" s="349"/>
      <c r="GUP122" s="347"/>
      <c r="GUQ122" s="180"/>
      <c r="GUR122" s="348"/>
      <c r="GUS122" s="349"/>
      <c r="GUT122" s="347"/>
      <c r="GUU122" s="180"/>
      <c r="GUV122" s="348"/>
      <c r="GUW122" s="349"/>
      <c r="GUX122" s="347"/>
      <c r="GUY122" s="180"/>
      <c r="GUZ122" s="348"/>
      <c r="GVA122" s="349"/>
      <c r="GVB122" s="347"/>
      <c r="GVC122" s="180"/>
      <c r="GVD122" s="348"/>
      <c r="GVE122" s="349"/>
      <c r="GVF122" s="347"/>
      <c r="GVG122" s="180"/>
      <c r="GVH122" s="348"/>
      <c r="GVI122" s="349"/>
      <c r="GVJ122" s="347"/>
      <c r="GVK122" s="180"/>
      <c r="GVL122" s="348"/>
      <c r="GVM122" s="349"/>
      <c r="GVN122" s="347"/>
      <c r="GVO122" s="180"/>
      <c r="GVP122" s="348"/>
      <c r="GVQ122" s="349"/>
      <c r="GVR122" s="347"/>
      <c r="GVS122" s="180"/>
      <c r="GVT122" s="348"/>
      <c r="GVU122" s="349"/>
      <c r="GVV122" s="347"/>
      <c r="GVW122" s="180"/>
      <c r="GVX122" s="348"/>
      <c r="GVY122" s="349"/>
      <c r="GVZ122" s="347"/>
      <c r="GWA122" s="180"/>
      <c r="GWB122" s="348"/>
      <c r="GWC122" s="349"/>
      <c r="GWD122" s="347"/>
      <c r="GWE122" s="180"/>
      <c r="GWF122" s="348"/>
      <c r="GWG122" s="349"/>
      <c r="GWH122" s="347"/>
      <c r="GWI122" s="180"/>
      <c r="GWJ122" s="348"/>
      <c r="GWK122" s="349"/>
      <c r="GWL122" s="347"/>
      <c r="GWM122" s="180"/>
      <c r="GWN122" s="348"/>
      <c r="GWO122" s="349"/>
      <c r="GWP122" s="347"/>
      <c r="GWQ122" s="180"/>
      <c r="GWR122" s="348"/>
      <c r="GWS122" s="349"/>
      <c r="GWT122" s="347"/>
      <c r="GWU122" s="180"/>
      <c r="GWV122" s="348"/>
      <c r="GWW122" s="349"/>
      <c r="GWX122" s="347"/>
      <c r="GWY122" s="180"/>
      <c r="GWZ122" s="348"/>
      <c r="GXA122" s="349"/>
      <c r="GXB122" s="347"/>
      <c r="GXC122" s="180"/>
      <c r="GXD122" s="348"/>
      <c r="GXE122" s="349"/>
      <c r="GXF122" s="347"/>
      <c r="GXG122" s="180"/>
      <c r="GXH122" s="348"/>
      <c r="GXI122" s="349"/>
      <c r="GXJ122" s="347"/>
      <c r="GXK122" s="180"/>
      <c r="GXL122" s="348"/>
      <c r="GXM122" s="349"/>
      <c r="GXN122" s="347"/>
      <c r="GXO122" s="180"/>
      <c r="GXP122" s="348"/>
      <c r="GXQ122" s="349"/>
      <c r="GXR122" s="347"/>
      <c r="GXS122" s="180"/>
      <c r="GXT122" s="348"/>
      <c r="GXU122" s="349"/>
      <c r="GXV122" s="347"/>
      <c r="GXW122" s="180"/>
      <c r="GXX122" s="348"/>
      <c r="GXY122" s="349"/>
      <c r="GXZ122" s="347"/>
      <c r="GYA122" s="180"/>
      <c r="GYB122" s="348"/>
      <c r="GYC122" s="349"/>
      <c r="GYD122" s="347"/>
      <c r="GYE122" s="180"/>
      <c r="GYF122" s="348"/>
      <c r="GYG122" s="349"/>
      <c r="GYH122" s="347"/>
      <c r="GYI122" s="180"/>
      <c r="GYJ122" s="348"/>
      <c r="GYK122" s="349"/>
      <c r="GYL122" s="347"/>
      <c r="GYM122" s="180"/>
      <c r="GYN122" s="348"/>
      <c r="GYO122" s="349"/>
      <c r="GYP122" s="347"/>
      <c r="GYQ122" s="180"/>
      <c r="GYR122" s="348"/>
      <c r="GYS122" s="349"/>
      <c r="GYT122" s="347"/>
      <c r="GYU122" s="180"/>
      <c r="GYV122" s="348"/>
      <c r="GYW122" s="349"/>
      <c r="GYX122" s="347"/>
      <c r="GYY122" s="180"/>
      <c r="GYZ122" s="348"/>
      <c r="GZA122" s="349"/>
      <c r="GZB122" s="347"/>
      <c r="GZC122" s="180"/>
      <c r="GZD122" s="348"/>
      <c r="GZE122" s="349"/>
      <c r="GZF122" s="347"/>
      <c r="GZG122" s="180"/>
      <c r="GZH122" s="348"/>
      <c r="GZI122" s="349"/>
      <c r="GZJ122" s="347"/>
      <c r="GZK122" s="180"/>
      <c r="GZL122" s="348"/>
      <c r="GZM122" s="349"/>
      <c r="GZN122" s="347"/>
      <c r="GZO122" s="180"/>
      <c r="GZP122" s="348"/>
      <c r="GZQ122" s="349"/>
      <c r="GZR122" s="347"/>
      <c r="GZS122" s="180"/>
      <c r="GZT122" s="348"/>
      <c r="GZU122" s="349"/>
      <c r="GZV122" s="347"/>
      <c r="GZW122" s="180"/>
      <c r="GZX122" s="348"/>
      <c r="GZY122" s="349"/>
      <c r="GZZ122" s="347"/>
      <c r="HAA122" s="180"/>
      <c r="HAB122" s="348"/>
      <c r="HAC122" s="349"/>
      <c r="HAD122" s="347"/>
      <c r="HAE122" s="180"/>
      <c r="HAF122" s="348"/>
      <c r="HAG122" s="349"/>
      <c r="HAH122" s="347"/>
      <c r="HAI122" s="180"/>
      <c r="HAJ122" s="348"/>
      <c r="HAK122" s="349"/>
      <c r="HAL122" s="347"/>
      <c r="HAM122" s="180"/>
      <c r="HAN122" s="348"/>
      <c r="HAO122" s="349"/>
      <c r="HAP122" s="347"/>
      <c r="HAQ122" s="180"/>
      <c r="HAR122" s="348"/>
      <c r="HAS122" s="349"/>
      <c r="HAT122" s="347"/>
      <c r="HAU122" s="180"/>
      <c r="HAV122" s="348"/>
      <c r="HAW122" s="349"/>
      <c r="HAX122" s="347"/>
      <c r="HAY122" s="180"/>
      <c r="HAZ122" s="348"/>
      <c r="HBA122" s="349"/>
      <c r="HBB122" s="347"/>
      <c r="HBC122" s="180"/>
      <c r="HBD122" s="348"/>
      <c r="HBE122" s="349"/>
      <c r="HBF122" s="347"/>
      <c r="HBG122" s="180"/>
      <c r="HBH122" s="348"/>
      <c r="HBI122" s="349"/>
      <c r="HBJ122" s="347"/>
      <c r="HBK122" s="180"/>
      <c r="HBL122" s="348"/>
      <c r="HBM122" s="349"/>
      <c r="HBN122" s="347"/>
      <c r="HBO122" s="180"/>
      <c r="HBP122" s="348"/>
      <c r="HBQ122" s="349"/>
      <c r="HBR122" s="347"/>
      <c r="HBS122" s="180"/>
      <c r="HBT122" s="348"/>
      <c r="HBU122" s="349"/>
      <c r="HBV122" s="347"/>
      <c r="HBW122" s="180"/>
      <c r="HBX122" s="348"/>
      <c r="HBY122" s="349"/>
      <c r="HBZ122" s="347"/>
      <c r="HCA122" s="180"/>
      <c r="HCB122" s="348"/>
      <c r="HCC122" s="349"/>
      <c r="HCD122" s="347"/>
      <c r="HCE122" s="180"/>
      <c r="HCF122" s="348"/>
      <c r="HCG122" s="349"/>
      <c r="HCH122" s="347"/>
      <c r="HCI122" s="180"/>
      <c r="HCJ122" s="348"/>
      <c r="HCK122" s="349"/>
      <c r="HCL122" s="347"/>
      <c r="HCM122" s="180"/>
      <c r="HCN122" s="348"/>
      <c r="HCO122" s="349"/>
      <c r="HCP122" s="347"/>
      <c r="HCQ122" s="180"/>
      <c r="HCR122" s="348"/>
      <c r="HCS122" s="349"/>
      <c r="HCT122" s="347"/>
      <c r="HCU122" s="180"/>
      <c r="HCV122" s="348"/>
      <c r="HCW122" s="349"/>
      <c r="HCX122" s="347"/>
      <c r="HCY122" s="180"/>
      <c r="HCZ122" s="348"/>
      <c r="HDA122" s="349"/>
      <c r="HDB122" s="347"/>
      <c r="HDC122" s="180"/>
      <c r="HDD122" s="348"/>
      <c r="HDE122" s="349"/>
      <c r="HDF122" s="347"/>
      <c r="HDG122" s="180"/>
      <c r="HDH122" s="348"/>
      <c r="HDI122" s="349"/>
      <c r="HDJ122" s="347"/>
      <c r="HDK122" s="180"/>
      <c r="HDL122" s="348"/>
      <c r="HDM122" s="349"/>
      <c r="HDN122" s="347"/>
      <c r="HDO122" s="180"/>
      <c r="HDP122" s="348"/>
      <c r="HDQ122" s="349"/>
      <c r="HDR122" s="347"/>
      <c r="HDS122" s="180"/>
      <c r="HDT122" s="348"/>
      <c r="HDU122" s="349"/>
      <c r="HDV122" s="347"/>
      <c r="HDW122" s="180"/>
      <c r="HDX122" s="348"/>
      <c r="HDY122" s="349"/>
      <c r="HDZ122" s="347"/>
      <c r="HEA122" s="180"/>
      <c r="HEB122" s="348"/>
      <c r="HEC122" s="349"/>
      <c r="HED122" s="347"/>
      <c r="HEE122" s="180"/>
      <c r="HEF122" s="348"/>
      <c r="HEG122" s="349"/>
      <c r="HEH122" s="347"/>
      <c r="HEI122" s="180"/>
      <c r="HEJ122" s="348"/>
      <c r="HEK122" s="349"/>
      <c r="HEL122" s="347"/>
      <c r="HEM122" s="180"/>
      <c r="HEN122" s="348"/>
      <c r="HEO122" s="349"/>
      <c r="HEP122" s="347"/>
      <c r="HEQ122" s="180"/>
      <c r="HER122" s="348"/>
      <c r="HES122" s="349"/>
      <c r="HET122" s="347"/>
      <c r="HEU122" s="180"/>
      <c r="HEV122" s="348"/>
      <c r="HEW122" s="349"/>
      <c r="HEX122" s="347"/>
      <c r="HEY122" s="180"/>
      <c r="HEZ122" s="348"/>
      <c r="HFA122" s="349"/>
      <c r="HFB122" s="347"/>
      <c r="HFC122" s="180"/>
      <c r="HFD122" s="348"/>
      <c r="HFE122" s="349"/>
      <c r="HFF122" s="347"/>
      <c r="HFG122" s="180"/>
      <c r="HFH122" s="348"/>
      <c r="HFI122" s="349"/>
      <c r="HFJ122" s="347"/>
      <c r="HFK122" s="180"/>
      <c r="HFL122" s="348"/>
      <c r="HFM122" s="349"/>
      <c r="HFN122" s="347"/>
      <c r="HFO122" s="180"/>
      <c r="HFP122" s="348"/>
      <c r="HFQ122" s="349"/>
      <c r="HFR122" s="347"/>
      <c r="HFS122" s="180"/>
      <c r="HFT122" s="348"/>
      <c r="HFU122" s="349"/>
      <c r="HFV122" s="347"/>
      <c r="HFW122" s="180"/>
      <c r="HFX122" s="348"/>
      <c r="HFY122" s="349"/>
      <c r="HFZ122" s="347"/>
      <c r="HGA122" s="180"/>
      <c r="HGB122" s="348"/>
      <c r="HGC122" s="349"/>
      <c r="HGD122" s="347"/>
      <c r="HGE122" s="180"/>
      <c r="HGF122" s="348"/>
      <c r="HGG122" s="349"/>
      <c r="HGH122" s="347"/>
      <c r="HGI122" s="180"/>
      <c r="HGJ122" s="348"/>
      <c r="HGK122" s="349"/>
      <c r="HGL122" s="347"/>
      <c r="HGM122" s="180"/>
      <c r="HGN122" s="348"/>
      <c r="HGO122" s="349"/>
      <c r="HGP122" s="347"/>
      <c r="HGQ122" s="180"/>
      <c r="HGR122" s="348"/>
      <c r="HGS122" s="349"/>
      <c r="HGT122" s="347"/>
      <c r="HGU122" s="180"/>
      <c r="HGV122" s="348"/>
      <c r="HGW122" s="349"/>
      <c r="HGX122" s="347"/>
      <c r="HGY122" s="180"/>
      <c r="HGZ122" s="348"/>
      <c r="HHA122" s="349"/>
      <c r="HHB122" s="347"/>
      <c r="HHC122" s="180"/>
      <c r="HHD122" s="348"/>
      <c r="HHE122" s="349"/>
      <c r="HHF122" s="347"/>
      <c r="HHG122" s="180"/>
      <c r="HHH122" s="348"/>
      <c r="HHI122" s="349"/>
      <c r="HHJ122" s="347"/>
      <c r="HHK122" s="180"/>
      <c r="HHL122" s="348"/>
      <c r="HHM122" s="349"/>
      <c r="HHN122" s="347"/>
      <c r="HHO122" s="180"/>
      <c r="HHP122" s="348"/>
      <c r="HHQ122" s="349"/>
      <c r="HHR122" s="347"/>
      <c r="HHS122" s="180"/>
      <c r="HHT122" s="348"/>
      <c r="HHU122" s="349"/>
      <c r="HHV122" s="347"/>
      <c r="HHW122" s="180"/>
      <c r="HHX122" s="348"/>
      <c r="HHY122" s="349"/>
      <c r="HHZ122" s="347"/>
      <c r="HIA122" s="180"/>
      <c r="HIB122" s="348"/>
      <c r="HIC122" s="349"/>
      <c r="HID122" s="347"/>
      <c r="HIE122" s="180"/>
      <c r="HIF122" s="348"/>
      <c r="HIG122" s="349"/>
      <c r="HIH122" s="347"/>
      <c r="HII122" s="180"/>
      <c r="HIJ122" s="348"/>
      <c r="HIK122" s="349"/>
      <c r="HIL122" s="347"/>
      <c r="HIM122" s="180"/>
      <c r="HIN122" s="348"/>
      <c r="HIO122" s="349"/>
      <c r="HIP122" s="347"/>
      <c r="HIQ122" s="180"/>
      <c r="HIR122" s="348"/>
      <c r="HIS122" s="349"/>
      <c r="HIT122" s="347"/>
      <c r="HIU122" s="180"/>
      <c r="HIV122" s="348"/>
      <c r="HIW122" s="349"/>
      <c r="HIX122" s="347"/>
      <c r="HIY122" s="180"/>
      <c r="HIZ122" s="348"/>
      <c r="HJA122" s="349"/>
      <c r="HJB122" s="347"/>
      <c r="HJC122" s="180"/>
      <c r="HJD122" s="348"/>
      <c r="HJE122" s="349"/>
      <c r="HJF122" s="347"/>
      <c r="HJG122" s="180"/>
      <c r="HJH122" s="348"/>
      <c r="HJI122" s="349"/>
      <c r="HJJ122" s="347"/>
      <c r="HJK122" s="180"/>
      <c r="HJL122" s="348"/>
      <c r="HJM122" s="349"/>
      <c r="HJN122" s="347"/>
      <c r="HJO122" s="180"/>
      <c r="HJP122" s="348"/>
      <c r="HJQ122" s="349"/>
      <c r="HJR122" s="347"/>
      <c r="HJS122" s="180"/>
      <c r="HJT122" s="348"/>
      <c r="HJU122" s="349"/>
      <c r="HJV122" s="347"/>
      <c r="HJW122" s="180"/>
      <c r="HJX122" s="348"/>
      <c r="HJY122" s="349"/>
      <c r="HJZ122" s="347"/>
      <c r="HKA122" s="180"/>
      <c r="HKB122" s="348"/>
      <c r="HKC122" s="349"/>
      <c r="HKD122" s="347"/>
      <c r="HKE122" s="180"/>
      <c r="HKF122" s="348"/>
      <c r="HKG122" s="349"/>
      <c r="HKH122" s="347"/>
      <c r="HKI122" s="180"/>
      <c r="HKJ122" s="348"/>
      <c r="HKK122" s="349"/>
      <c r="HKL122" s="347"/>
      <c r="HKM122" s="180"/>
      <c r="HKN122" s="348"/>
      <c r="HKO122" s="349"/>
      <c r="HKP122" s="347"/>
      <c r="HKQ122" s="180"/>
      <c r="HKR122" s="348"/>
      <c r="HKS122" s="349"/>
      <c r="HKT122" s="347"/>
      <c r="HKU122" s="180"/>
      <c r="HKV122" s="348"/>
      <c r="HKW122" s="349"/>
      <c r="HKX122" s="347"/>
      <c r="HKY122" s="180"/>
      <c r="HKZ122" s="348"/>
      <c r="HLA122" s="349"/>
      <c r="HLB122" s="347"/>
      <c r="HLC122" s="180"/>
      <c r="HLD122" s="348"/>
      <c r="HLE122" s="349"/>
      <c r="HLF122" s="347"/>
      <c r="HLG122" s="180"/>
      <c r="HLH122" s="348"/>
      <c r="HLI122" s="349"/>
      <c r="HLJ122" s="347"/>
      <c r="HLK122" s="180"/>
      <c r="HLL122" s="348"/>
      <c r="HLM122" s="349"/>
      <c r="HLN122" s="347"/>
      <c r="HLO122" s="180"/>
      <c r="HLP122" s="348"/>
      <c r="HLQ122" s="349"/>
      <c r="HLR122" s="347"/>
      <c r="HLS122" s="180"/>
      <c r="HLT122" s="348"/>
      <c r="HLU122" s="349"/>
      <c r="HLV122" s="347"/>
      <c r="HLW122" s="180"/>
      <c r="HLX122" s="348"/>
      <c r="HLY122" s="349"/>
      <c r="HLZ122" s="347"/>
      <c r="HMA122" s="180"/>
      <c r="HMB122" s="348"/>
      <c r="HMC122" s="349"/>
      <c r="HMD122" s="347"/>
      <c r="HME122" s="180"/>
      <c r="HMF122" s="348"/>
      <c r="HMG122" s="349"/>
      <c r="HMH122" s="347"/>
      <c r="HMI122" s="180"/>
      <c r="HMJ122" s="348"/>
      <c r="HMK122" s="349"/>
      <c r="HML122" s="347"/>
      <c r="HMM122" s="180"/>
      <c r="HMN122" s="348"/>
      <c r="HMO122" s="349"/>
      <c r="HMP122" s="347"/>
      <c r="HMQ122" s="180"/>
      <c r="HMR122" s="348"/>
      <c r="HMS122" s="349"/>
      <c r="HMT122" s="347"/>
      <c r="HMU122" s="180"/>
      <c r="HMV122" s="348"/>
      <c r="HMW122" s="349"/>
      <c r="HMX122" s="347"/>
      <c r="HMY122" s="180"/>
      <c r="HMZ122" s="348"/>
      <c r="HNA122" s="349"/>
      <c r="HNB122" s="347"/>
      <c r="HNC122" s="180"/>
      <c r="HND122" s="348"/>
      <c r="HNE122" s="349"/>
      <c r="HNF122" s="347"/>
      <c r="HNG122" s="180"/>
      <c r="HNH122" s="348"/>
      <c r="HNI122" s="349"/>
      <c r="HNJ122" s="347"/>
      <c r="HNK122" s="180"/>
      <c r="HNL122" s="348"/>
      <c r="HNM122" s="349"/>
      <c r="HNN122" s="347"/>
      <c r="HNO122" s="180"/>
      <c r="HNP122" s="348"/>
      <c r="HNQ122" s="349"/>
      <c r="HNR122" s="347"/>
      <c r="HNS122" s="180"/>
      <c r="HNT122" s="348"/>
      <c r="HNU122" s="349"/>
      <c r="HNV122" s="347"/>
      <c r="HNW122" s="180"/>
      <c r="HNX122" s="348"/>
      <c r="HNY122" s="349"/>
      <c r="HNZ122" s="347"/>
      <c r="HOA122" s="180"/>
      <c r="HOB122" s="348"/>
      <c r="HOC122" s="349"/>
      <c r="HOD122" s="347"/>
      <c r="HOE122" s="180"/>
      <c r="HOF122" s="348"/>
      <c r="HOG122" s="349"/>
      <c r="HOH122" s="347"/>
      <c r="HOI122" s="180"/>
      <c r="HOJ122" s="348"/>
      <c r="HOK122" s="349"/>
      <c r="HOL122" s="347"/>
      <c r="HOM122" s="180"/>
      <c r="HON122" s="348"/>
      <c r="HOO122" s="349"/>
      <c r="HOP122" s="347"/>
      <c r="HOQ122" s="180"/>
      <c r="HOR122" s="348"/>
      <c r="HOS122" s="349"/>
      <c r="HOT122" s="347"/>
      <c r="HOU122" s="180"/>
      <c r="HOV122" s="348"/>
      <c r="HOW122" s="349"/>
      <c r="HOX122" s="347"/>
      <c r="HOY122" s="180"/>
      <c r="HOZ122" s="348"/>
      <c r="HPA122" s="349"/>
      <c r="HPB122" s="347"/>
      <c r="HPC122" s="180"/>
      <c r="HPD122" s="348"/>
      <c r="HPE122" s="349"/>
      <c r="HPF122" s="347"/>
      <c r="HPG122" s="180"/>
      <c r="HPH122" s="348"/>
      <c r="HPI122" s="349"/>
      <c r="HPJ122" s="347"/>
      <c r="HPK122" s="180"/>
      <c r="HPL122" s="348"/>
      <c r="HPM122" s="349"/>
      <c r="HPN122" s="347"/>
      <c r="HPO122" s="180"/>
      <c r="HPP122" s="348"/>
      <c r="HPQ122" s="349"/>
      <c r="HPR122" s="347"/>
      <c r="HPS122" s="180"/>
      <c r="HPT122" s="348"/>
      <c r="HPU122" s="349"/>
      <c r="HPV122" s="347"/>
      <c r="HPW122" s="180"/>
      <c r="HPX122" s="348"/>
      <c r="HPY122" s="349"/>
      <c r="HPZ122" s="347"/>
      <c r="HQA122" s="180"/>
      <c r="HQB122" s="348"/>
      <c r="HQC122" s="349"/>
      <c r="HQD122" s="347"/>
      <c r="HQE122" s="180"/>
      <c r="HQF122" s="348"/>
      <c r="HQG122" s="349"/>
      <c r="HQH122" s="347"/>
      <c r="HQI122" s="180"/>
      <c r="HQJ122" s="348"/>
      <c r="HQK122" s="349"/>
      <c r="HQL122" s="347"/>
      <c r="HQM122" s="180"/>
      <c r="HQN122" s="348"/>
      <c r="HQO122" s="349"/>
      <c r="HQP122" s="347"/>
      <c r="HQQ122" s="180"/>
      <c r="HQR122" s="348"/>
      <c r="HQS122" s="349"/>
      <c r="HQT122" s="347"/>
      <c r="HQU122" s="180"/>
      <c r="HQV122" s="348"/>
      <c r="HQW122" s="349"/>
      <c r="HQX122" s="347"/>
      <c r="HQY122" s="180"/>
      <c r="HQZ122" s="348"/>
      <c r="HRA122" s="349"/>
      <c r="HRB122" s="347"/>
      <c r="HRC122" s="180"/>
      <c r="HRD122" s="348"/>
      <c r="HRE122" s="349"/>
      <c r="HRF122" s="347"/>
      <c r="HRG122" s="180"/>
      <c r="HRH122" s="348"/>
      <c r="HRI122" s="349"/>
      <c r="HRJ122" s="347"/>
      <c r="HRK122" s="180"/>
      <c r="HRL122" s="348"/>
      <c r="HRM122" s="349"/>
      <c r="HRN122" s="347"/>
      <c r="HRO122" s="180"/>
      <c r="HRP122" s="348"/>
      <c r="HRQ122" s="349"/>
      <c r="HRR122" s="347"/>
      <c r="HRS122" s="180"/>
      <c r="HRT122" s="348"/>
      <c r="HRU122" s="349"/>
      <c r="HRV122" s="347"/>
      <c r="HRW122" s="180"/>
      <c r="HRX122" s="348"/>
      <c r="HRY122" s="349"/>
      <c r="HRZ122" s="347"/>
      <c r="HSA122" s="180"/>
      <c r="HSB122" s="348"/>
      <c r="HSC122" s="349"/>
      <c r="HSD122" s="347"/>
      <c r="HSE122" s="180"/>
      <c r="HSF122" s="348"/>
      <c r="HSG122" s="349"/>
      <c r="HSH122" s="347"/>
      <c r="HSI122" s="180"/>
      <c r="HSJ122" s="348"/>
      <c r="HSK122" s="349"/>
      <c r="HSL122" s="347"/>
      <c r="HSM122" s="180"/>
      <c r="HSN122" s="348"/>
      <c r="HSO122" s="349"/>
      <c r="HSP122" s="347"/>
      <c r="HSQ122" s="180"/>
      <c r="HSR122" s="348"/>
      <c r="HSS122" s="349"/>
      <c r="HST122" s="347"/>
      <c r="HSU122" s="180"/>
      <c r="HSV122" s="348"/>
      <c r="HSW122" s="349"/>
      <c r="HSX122" s="347"/>
      <c r="HSY122" s="180"/>
      <c r="HSZ122" s="348"/>
      <c r="HTA122" s="349"/>
      <c r="HTB122" s="347"/>
      <c r="HTC122" s="180"/>
      <c r="HTD122" s="348"/>
      <c r="HTE122" s="349"/>
      <c r="HTF122" s="347"/>
      <c r="HTG122" s="180"/>
      <c r="HTH122" s="348"/>
      <c r="HTI122" s="349"/>
      <c r="HTJ122" s="347"/>
      <c r="HTK122" s="180"/>
      <c r="HTL122" s="348"/>
      <c r="HTM122" s="349"/>
      <c r="HTN122" s="347"/>
      <c r="HTO122" s="180"/>
      <c r="HTP122" s="348"/>
      <c r="HTQ122" s="349"/>
      <c r="HTR122" s="347"/>
      <c r="HTS122" s="180"/>
      <c r="HTT122" s="348"/>
      <c r="HTU122" s="349"/>
      <c r="HTV122" s="347"/>
      <c r="HTW122" s="180"/>
      <c r="HTX122" s="348"/>
      <c r="HTY122" s="349"/>
      <c r="HTZ122" s="347"/>
      <c r="HUA122" s="180"/>
      <c r="HUB122" s="348"/>
      <c r="HUC122" s="349"/>
      <c r="HUD122" s="347"/>
      <c r="HUE122" s="180"/>
      <c r="HUF122" s="348"/>
      <c r="HUG122" s="349"/>
      <c r="HUH122" s="347"/>
      <c r="HUI122" s="180"/>
      <c r="HUJ122" s="348"/>
      <c r="HUK122" s="349"/>
      <c r="HUL122" s="347"/>
      <c r="HUM122" s="180"/>
      <c r="HUN122" s="348"/>
      <c r="HUO122" s="349"/>
      <c r="HUP122" s="347"/>
      <c r="HUQ122" s="180"/>
      <c r="HUR122" s="348"/>
      <c r="HUS122" s="349"/>
      <c r="HUT122" s="347"/>
      <c r="HUU122" s="180"/>
      <c r="HUV122" s="348"/>
      <c r="HUW122" s="349"/>
      <c r="HUX122" s="347"/>
      <c r="HUY122" s="180"/>
      <c r="HUZ122" s="348"/>
      <c r="HVA122" s="349"/>
      <c r="HVB122" s="347"/>
      <c r="HVC122" s="180"/>
      <c r="HVD122" s="348"/>
      <c r="HVE122" s="349"/>
      <c r="HVF122" s="347"/>
      <c r="HVG122" s="180"/>
      <c r="HVH122" s="348"/>
      <c r="HVI122" s="349"/>
      <c r="HVJ122" s="347"/>
      <c r="HVK122" s="180"/>
      <c r="HVL122" s="348"/>
      <c r="HVM122" s="349"/>
      <c r="HVN122" s="347"/>
      <c r="HVO122" s="180"/>
      <c r="HVP122" s="348"/>
      <c r="HVQ122" s="349"/>
      <c r="HVR122" s="347"/>
      <c r="HVS122" s="180"/>
      <c r="HVT122" s="348"/>
      <c r="HVU122" s="349"/>
      <c r="HVV122" s="347"/>
      <c r="HVW122" s="180"/>
      <c r="HVX122" s="348"/>
      <c r="HVY122" s="349"/>
      <c r="HVZ122" s="347"/>
      <c r="HWA122" s="180"/>
      <c r="HWB122" s="348"/>
      <c r="HWC122" s="349"/>
      <c r="HWD122" s="347"/>
      <c r="HWE122" s="180"/>
      <c r="HWF122" s="348"/>
      <c r="HWG122" s="349"/>
      <c r="HWH122" s="347"/>
      <c r="HWI122" s="180"/>
      <c r="HWJ122" s="348"/>
      <c r="HWK122" s="349"/>
      <c r="HWL122" s="347"/>
      <c r="HWM122" s="180"/>
      <c r="HWN122" s="348"/>
      <c r="HWO122" s="349"/>
      <c r="HWP122" s="347"/>
      <c r="HWQ122" s="180"/>
      <c r="HWR122" s="348"/>
      <c r="HWS122" s="349"/>
      <c r="HWT122" s="347"/>
      <c r="HWU122" s="180"/>
      <c r="HWV122" s="348"/>
      <c r="HWW122" s="349"/>
      <c r="HWX122" s="347"/>
      <c r="HWY122" s="180"/>
      <c r="HWZ122" s="348"/>
      <c r="HXA122" s="349"/>
      <c r="HXB122" s="347"/>
      <c r="HXC122" s="180"/>
      <c r="HXD122" s="348"/>
      <c r="HXE122" s="349"/>
      <c r="HXF122" s="347"/>
      <c r="HXG122" s="180"/>
      <c r="HXH122" s="348"/>
      <c r="HXI122" s="349"/>
      <c r="HXJ122" s="347"/>
      <c r="HXK122" s="180"/>
      <c r="HXL122" s="348"/>
      <c r="HXM122" s="349"/>
      <c r="HXN122" s="347"/>
      <c r="HXO122" s="180"/>
      <c r="HXP122" s="348"/>
      <c r="HXQ122" s="349"/>
      <c r="HXR122" s="347"/>
      <c r="HXS122" s="180"/>
      <c r="HXT122" s="348"/>
      <c r="HXU122" s="349"/>
      <c r="HXV122" s="347"/>
      <c r="HXW122" s="180"/>
      <c r="HXX122" s="348"/>
      <c r="HXY122" s="349"/>
      <c r="HXZ122" s="347"/>
      <c r="HYA122" s="180"/>
      <c r="HYB122" s="348"/>
      <c r="HYC122" s="349"/>
      <c r="HYD122" s="347"/>
      <c r="HYE122" s="180"/>
      <c r="HYF122" s="348"/>
      <c r="HYG122" s="349"/>
      <c r="HYH122" s="347"/>
      <c r="HYI122" s="180"/>
      <c r="HYJ122" s="348"/>
      <c r="HYK122" s="349"/>
      <c r="HYL122" s="347"/>
      <c r="HYM122" s="180"/>
      <c r="HYN122" s="348"/>
      <c r="HYO122" s="349"/>
      <c r="HYP122" s="347"/>
      <c r="HYQ122" s="180"/>
      <c r="HYR122" s="348"/>
      <c r="HYS122" s="349"/>
      <c r="HYT122" s="347"/>
      <c r="HYU122" s="180"/>
      <c r="HYV122" s="348"/>
      <c r="HYW122" s="349"/>
      <c r="HYX122" s="347"/>
      <c r="HYY122" s="180"/>
      <c r="HYZ122" s="348"/>
      <c r="HZA122" s="349"/>
      <c r="HZB122" s="347"/>
      <c r="HZC122" s="180"/>
      <c r="HZD122" s="348"/>
      <c r="HZE122" s="349"/>
      <c r="HZF122" s="347"/>
      <c r="HZG122" s="180"/>
      <c r="HZH122" s="348"/>
      <c r="HZI122" s="349"/>
      <c r="HZJ122" s="347"/>
      <c r="HZK122" s="180"/>
      <c r="HZL122" s="348"/>
      <c r="HZM122" s="349"/>
      <c r="HZN122" s="347"/>
      <c r="HZO122" s="180"/>
      <c r="HZP122" s="348"/>
      <c r="HZQ122" s="349"/>
      <c r="HZR122" s="347"/>
      <c r="HZS122" s="180"/>
      <c r="HZT122" s="348"/>
      <c r="HZU122" s="349"/>
      <c r="HZV122" s="347"/>
      <c r="HZW122" s="180"/>
      <c r="HZX122" s="348"/>
      <c r="HZY122" s="349"/>
      <c r="HZZ122" s="347"/>
      <c r="IAA122" s="180"/>
      <c r="IAB122" s="348"/>
      <c r="IAC122" s="349"/>
      <c r="IAD122" s="347"/>
      <c r="IAE122" s="180"/>
      <c r="IAF122" s="348"/>
      <c r="IAG122" s="349"/>
      <c r="IAH122" s="347"/>
      <c r="IAI122" s="180"/>
      <c r="IAJ122" s="348"/>
      <c r="IAK122" s="349"/>
      <c r="IAL122" s="347"/>
      <c r="IAM122" s="180"/>
      <c r="IAN122" s="348"/>
      <c r="IAO122" s="349"/>
      <c r="IAP122" s="347"/>
      <c r="IAQ122" s="180"/>
      <c r="IAR122" s="348"/>
      <c r="IAS122" s="349"/>
      <c r="IAT122" s="347"/>
      <c r="IAU122" s="180"/>
      <c r="IAV122" s="348"/>
      <c r="IAW122" s="349"/>
      <c r="IAX122" s="347"/>
      <c r="IAY122" s="180"/>
      <c r="IAZ122" s="348"/>
      <c r="IBA122" s="349"/>
      <c r="IBB122" s="347"/>
      <c r="IBC122" s="180"/>
      <c r="IBD122" s="348"/>
      <c r="IBE122" s="349"/>
      <c r="IBF122" s="347"/>
      <c r="IBG122" s="180"/>
      <c r="IBH122" s="348"/>
      <c r="IBI122" s="349"/>
      <c r="IBJ122" s="347"/>
      <c r="IBK122" s="180"/>
      <c r="IBL122" s="348"/>
      <c r="IBM122" s="349"/>
      <c r="IBN122" s="347"/>
      <c r="IBO122" s="180"/>
      <c r="IBP122" s="348"/>
      <c r="IBQ122" s="349"/>
      <c r="IBR122" s="347"/>
      <c r="IBS122" s="180"/>
      <c r="IBT122" s="348"/>
      <c r="IBU122" s="349"/>
      <c r="IBV122" s="347"/>
      <c r="IBW122" s="180"/>
      <c r="IBX122" s="348"/>
      <c r="IBY122" s="349"/>
      <c r="IBZ122" s="347"/>
      <c r="ICA122" s="180"/>
      <c r="ICB122" s="348"/>
      <c r="ICC122" s="349"/>
      <c r="ICD122" s="347"/>
      <c r="ICE122" s="180"/>
      <c r="ICF122" s="348"/>
      <c r="ICG122" s="349"/>
      <c r="ICH122" s="347"/>
      <c r="ICI122" s="180"/>
      <c r="ICJ122" s="348"/>
      <c r="ICK122" s="349"/>
      <c r="ICL122" s="347"/>
      <c r="ICM122" s="180"/>
      <c r="ICN122" s="348"/>
      <c r="ICO122" s="349"/>
      <c r="ICP122" s="347"/>
      <c r="ICQ122" s="180"/>
      <c r="ICR122" s="348"/>
      <c r="ICS122" s="349"/>
      <c r="ICT122" s="347"/>
      <c r="ICU122" s="180"/>
      <c r="ICV122" s="348"/>
      <c r="ICW122" s="349"/>
      <c r="ICX122" s="347"/>
      <c r="ICY122" s="180"/>
      <c r="ICZ122" s="348"/>
      <c r="IDA122" s="349"/>
      <c r="IDB122" s="347"/>
      <c r="IDC122" s="180"/>
      <c r="IDD122" s="348"/>
      <c r="IDE122" s="349"/>
      <c r="IDF122" s="347"/>
      <c r="IDG122" s="180"/>
      <c r="IDH122" s="348"/>
      <c r="IDI122" s="349"/>
      <c r="IDJ122" s="347"/>
      <c r="IDK122" s="180"/>
      <c r="IDL122" s="348"/>
      <c r="IDM122" s="349"/>
      <c r="IDN122" s="347"/>
      <c r="IDO122" s="180"/>
      <c r="IDP122" s="348"/>
      <c r="IDQ122" s="349"/>
      <c r="IDR122" s="347"/>
      <c r="IDS122" s="180"/>
      <c r="IDT122" s="348"/>
      <c r="IDU122" s="349"/>
      <c r="IDV122" s="347"/>
      <c r="IDW122" s="180"/>
      <c r="IDX122" s="348"/>
      <c r="IDY122" s="349"/>
      <c r="IDZ122" s="347"/>
      <c r="IEA122" s="180"/>
      <c r="IEB122" s="348"/>
      <c r="IEC122" s="349"/>
      <c r="IED122" s="347"/>
      <c r="IEE122" s="180"/>
      <c r="IEF122" s="348"/>
      <c r="IEG122" s="349"/>
      <c r="IEH122" s="347"/>
      <c r="IEI122" s="180"/>
      <c r="IEJ122" s="348"/>
      <c r="IEK122" s="349"/>
      <c r="IEL122" s="347"/>
      <c r="IEM122" s="180"/>
      <c r="IEN122" s="348"/>
      <c r="IEO122" s="349"/>
      <c r="IEP122" s="347"/>
      <c r="IEQ122" s="180"/>
      <c r="IER122" s="348"/>
      <c r="IES122" s="349"/>
      <c r="IET122" s="347"/>
      <c r="IEU122" s="180"/>
      <c r="IEV122" s="348"/>
      <c r="IEW122" s="349"/>
      <c r="IEX122" s="347"/>
      <c r="IEY122" s="180"/>
      <c r="IEZ122" s="348"/>
      <c r="IFA122" s="349"/>
      <c r="IFB122" s="347"/>
      <c r="IFC122" s="180"/>
      <c r="IFD122" s="348"/>
      <c r="IFE122" s="349"/>
      <c r="IFF122" s="347"/>
      <c r="IFG122" s="180"/>
      <c r="IFH122" s="348"/>
      <c r="IFI122" s="349"/>
      <c r="IFJ122" s="347"/>
      <c r="IFK122" s="180"/>
      <c r="IFL122" s="348"/>
      <c r="IFM122" s="349"/>
      <c r="IFN122" s="347"/>
      <c r="IFO122" s="180"/>
      <c r="IFP122" s="348"/>
      <c r="IFQ122" s="349"/>
      <c r="IFR122" s="347"/>
      <c r="IFS122" s="180"/>
      <c r="IFT122" s="348"/>
      <c r="IFU122" s="349"/>
      <c r="IFV122" s="347"/>
      <c r="IFW122" s="180"/>
      <c r="IFX122" s="348"/>
      <c r="IFY122" s="349"/>
      <c r="IFZ122" s="347"/>
      <c r="IGA122" s="180"/>
      <c r="IGB122" s="348"/>
      <c r="IGC122" s="349"/>
      <c r="IGD122" s="347"/>
      <c r="IGE122" s="180"/>
      <c r="IGF122" s="348"/>
      <c r="IGG122" s="349"/>
      <c r="IGH122" s="347"/>
      <c r="IGI122" s="180"/>
      <c r="IGJ122" s="348"/>
      <c r="IGK122" s="349"/>
      <c r="IGL122" s="347"/>
      <c r="IGM122" s="180"/>
      <c r="IGN122" s="348"/>
      <c r="IGO122" s="349"/>
      <c r="IGP122" s="347"/>
      <c r="IGQ122" s="180"/>
      <c r="IGR122" s="348"/>
      <c r="IGS122" s="349"/>
      <c r="IGT122" s="347"/>
      <c r="IGU122" s="180"/>
      <c r="IGV122" s="348"/>
      <c r="IGW122" s="349"/>
      <c r="IGX122" s="347"/>
      <c r="IGY122" s="180"/>
      <c r="IGZ122" s="348"/>
      <c r="IHA122" s="349"/>
      <c r="IHB122" s="347"/>
      <c r="IHC122" s="180"/>
      <c r="IHD122" s="348"/>
      <c r="IHE122" s="349"/>
      <c r="IHF122" s="347"/>
      <c r="IHG122" s="180"/>
      <c r="IHH122" s="348"/>
      <c r="IHI122" s="349"/>
      <c r="IHJ122" s="347"/>
      <c r="IHK122" s="180"/>
      <c r="IHL122" s="348"/>
      <c r="IHM122" s="349"/>
      <c r="IHN122" s="347"/>
      <c r="IHO122" s="180"/>
      <c r="IHP122" s="348"/>
      <c r="IHQ122" s="349"/>
      <c r="IHR122" s="347"/>
      <c r="IHS122" s="180"/>
      <c r="IHT122" s="348"/>
      <c r="IHU122" s="349"/>
      <c r="IHV122" s="347"/>
      <c r="IHW122" s="180"/>
      <c r="IHX122" s="348"/>
      <c r="IHY122" s="349"/>
      <c r="IHZ122" s="347"/>
      <c r="IIA122" s="180"/>
      <c r="IIB122" s="348"/>
      <c r="IIC122" s="349"/>
      <c r="IID122" s="347"/>
      <c r="IIE122" s="180"/>
      <c r="IIF122" s="348"/>
      <c r="IIG122" s="349"/>
      <c r="IIH122" s="347"/>
      <c r="III122" s="180"/>
      <c r="IIJ122" s="348"/>
      <c r="IIK122" s="349"/>
      <c r="IIL122" s="347"/>
      <c r="IIM122" s="180"/>
      <c r="IIN122" s="348"/>
      <c r="IIO122" s="349"/>
      <c r="IIP122" s="347"/>
      <c r="IIQ122" s="180"/>
      <c r="IIR122" s="348"/>
      <c r="IIS122" s="349"/>
      <c r="IIT122" s="347"/>
      <c r="IIU122" s="180"/>
      <c r="IIV122" s="348"/>
      <c r="IIW122" s="349"/>
      <c r="IIX122" s="347"/>
      <c r="IIY122" s="180"/>
      <c r="IIZ122" s="348"/>
      <c r="IJA122" s="349"/>
      <c r="IJB122" s="347"/>
      <c r="IJC122" s="180"/>
      <c r="IJD122" s="348"/>
      <c r="IJE122" s="349"/>
      <c r="IJF122" s="347"/>
      <c r="IJG122" s="180"/>
      <c r="IJH122" s="348"/>
      <c r="IJI122" s="349"/>
      <c r="IJJ122" s="347"/>
      <c r="IJK122" s="180"/>
      <c r="IJL122" s="348"/>
      <c r="IJM122" s="349"/>
      <c r="IJN122" s="347"/>
      <c r="IJO122" s="180"/>
      <c r="IJP122" s="348"/>
      <c r="IJQ122" s="349"/>
      <c r="IJR122" s="347"/>
      <c r="IJS122" s="180"/>
      <c r="IJT122" s="348"/>
      <c r="IJU122" s="349"/>
      <c r="IJV122" s="347"/>
      <c r="IJW122" s="180"/>
      <c r="IJX122" s="348"/>
      <c r="IJY122" s="349"/>
      <c r="IJZ122" s="347"/>
      <c r="IKA122" s="180"/>
      <c r="IKB122" s="348"/>
      <c r="IKC122" s="349"/>
      <c r="IKD122" s="347"/>
      <c r="IKE122" s="180"/>
      <c r="IKF122" s="348"/>
      <c r="IKG122" s="349"/>
      <c r="IKH122" s="347"/>
      <c r="IKI122" s="180"/>
      <c r="IKJ122" s="348"/>
      <c r="IKK122" s="349"/>
      <c r="IKL122" s="347"/>
      <c r="IKM122" s="180"/>
      <c r="IKN122" s="348"/>
      <c r="IKO122" s="349"/>
      <c r="IKP122" s="347"/>
      <c r="IKQ122" s="180"/>
      <c r="IKR122" s="348"/>
      <c r="IKS122" s="349"/>
      <c r="IKT122" s="347"/>
      <c r="IKU122" s="180"/>
      <c r="IKV122" s="348"/>
      <c r="IKW122" s="349"/>
      <c r="IKX122" s="347"/>
      <c r="IKY122" s="180"/>
      <c r="IKZ122" s="348"/>
      <c r="ILA122" s="349"/>
      <c r="ILB122" s="347"/>
      <c r="ILC122" s="180"/>
      <c r="ILD122" s="348"/>
      <c r="ILE122" s="349"/>
      <c r="ILF122" s="347"/>
      <c r="ILG122" s="180"/>
      <c r="ILH122" s="348"/>
      <c r="ILI122" s="349"/>
      <c r="ILJ122" s="347"/>
      <c r="ILK122" s="180"/>
      <c r="ILL122" s="348"/>
      <c r="ILM122" s="349"/>
      <c r="ILN122" s="347"/>
      <c r="ILO122" s="180"/>
      <c r="ILP122" s="348"/>
      <c r="ILQ122" s="349"/>
      <c r="ILR122" s="347"/>
      <c r="ILS122" s="180"/>
      <c r="ILT122" s="348"/>
      <c r="ILU122" s="349"/>
      <c r="ILV122" s="347"/>
      <c r="ILW122" s="180"/>
      <c r="ILX122" s="348"/>
      <c r="ILY122" s="349"/>
      <c r="ILZ122" s="347"/>
      <c r="IMA122" s="180"/>
      <c r="IMB122" s="348"/>
      <c r="IMC122" s="349"/>
      <c r="IMD122" s="347"/>
      <c r="IME122" s="180"/>
      <c r="IMF122" s="348"/>
      <c r="IMG122" s="349"/>
      <c r="IMH122" s="347"/>
      <c r="IMI122" s="180"/>
      <c r="IMJ122" s="348"/>
      <c r="IMK122" s="349"/>
      <c r="IML122" s="347"/>
      <c r="IMM122" s="180"/>
      <c r="IMN122" s="348"/>
      <c r="IMO122" s="349"/>
      <c r="IMP122" s="347"/>
      <c r="IMQ122" s="180"/>
      <c r="IMR122" s="348"/>
      <c r="IMS122" s="349"/>
      <c r="IMT122" s="347"/>
      <c r="IMU122" s="180"/>
      <c r="IMV122" s="348"/>
      <c r="IMW122" s="349"/>
      <c r="IMX122" s="347"/>
      <c r="IMY122" s="180"/>
      <c r="IMZ122" s="348"/>
      <c r="INA122" s="349"/>
      <c r="INB122" s="347"/>
      <c r="INC122" s="180"/>
      <c r="IND122" s="348"/>
      <c r="INE122" s="349"/>
      <c r="INF122" s="347"/>
      <c r="ING122" s="180"/>
      <c r="INH122" s="348"/>
      <c r="INI122" s="349"/>
      <c r="INJ122" s="347"/>
      <c r="INK122" s="180"/>
      <c r="INL122" s="348"/>
      <c r="INM122" s="349"/>
      <c r="INN122" s="347"/>
      <c r="INO122" s="180"/>
      <c r="INP122" s="348"/>
      <c r="INQ122" s="349"/>
      <c r="INR122" s="347"/>
      <c r="INS122" s="180"/>
      <c r="INT122" s="348"/>
      <c r="INU122" s="349"/>
      <c r="INV122" s="347"/>
      <c r="INW122" s="180"/>
      <c r="INX122" s="348"/>
      <c r="INY122" s="349"/>
      <c r="INZ122" s="347"/>
      <c r="IOA122" s="180"/>
      <c r="IOB122" s="348"/>
      <c r="IOC122" s="349"/>
      <c r="IOD122" s="347"/>
      <c r="IOE122" s="180"/>
      <c r="IOF122" s="348"/>
      <c r="IOG122" s="349"/>
      <c r="IOH122" s="347"/>
      <c r="IOI122" s="180"/>
      <c r="IOJ122" s="348"/>
      <c r="IOK122" s="349"/>
      <c r="IOL122" s="347"/>
      <c r="IOM122" s="180"/>
      <c r="ION122" s="348"/>
      <c r="IOO122" s="349"/>
      <c r="IOP122" s="347"/>
      <c r="IOQ122" s="180"/>
      <c r="IOR122" s="348"/>
      <c r="IOS122" s="349"/>
      <c r="IOT122" s="347"/>
      <c r="IOU122" s="180"/>
      <c r="IOV122" s="348"/>
      <c r="IOW122" s="349"/>
      <c r="IOX122" s="347"/>
      <c r="IOY122" s="180"/>
      <c r="IOZ122" s="348"/>
      <c r="IPA122" s="349"/>
      <c r="IPB122" s="347"/>
      <c r="IPC122" s="180"/>
      <c r="IPD122" s="348"/>
      <c r="IPE122" s="349"/>
      <c r="IPF122" s="347"/>
      <c r="IPG122" s="180"/>
      <c r="IPH122" s="348"/>
      <c r="IPI122" s="349"/>
      <c r="IPJ122" s="347"/>
      <c r="IPK122" s="180"/>
      <c r="IPL122" s="348"/>
      <c r="IPM122" s="349"/>
      <c r="IPN122" s="347"/>
      <c r="IPO122" s="180"/>
      <c r="IPP122" s="348"/>
      <c r="IPQ122" s="349"/>
      <c r="IPR122" s="347"/>
      <c r="IPS122" s="180"/>
      <c r="IPT122" s="348"/>
      <c r="IPU122" s="349"/>
      <c r="IPV122" s="347"/>
      <c r="IPW122" s="180"/>
      <c r="IPX122" s="348"/>
      <c r="IPY122" s="349"/>
      <c r="IPZ122" s="347"/>
      <c r="IQA122" s="180"/>
      <c r="IQB122" s="348"/>
      <c r="IQC122" s="349"/>
      <c r="IQD122" s="347"/>
      <c r="IQE122" s="180"/>
      <c r="IQF122" s="348"/>
      <c r="IQG122" s="349"/>
      <c r="IQH122" s="347"/>
      <c r="IQI122" s="180"/>
      <c r="IQJ122" s="348"/>
      <c r="IQK122" s="349"/>
      <c r="IQL122" s="347"/>
      <c r="IQM122" s="180"/>
      <c r="IQN122" s="348"/>
      <c r="IQO122" s="349"/>
      <c r="IQP122" s="347"/>
      <c r="IQQ122" s="180"/>
      <c r="IQR122" s="348"/>
      <c r="IQS122" s="349"/>
      <c r="IQT122" s="347"/>
      <c r="IQU122" s="180"/>
      <c r="IQV122" s="348"/>
      <c r="IQW122" s="349"/>
      <c r="IQX122" s="347"/>
      <c r="IQY122" s="180"/>
      <c r="IQZ122" s="348"/>
      <c r="IRA122" s="349"/>
      <c r="IRB122" s="347"/>
      <c r="IRC122" s="180"/>
      <c r="IRD122" s="348"/>
      <c r="IRE122" s="349"/>
      <c r="IRF122" s="347"/>
      <c r="IRG122" s="180"/>
      <c r="IRH122" s="348"/>
      <c r="IRI122" s="349"/>
      <c r="IRJ122" s="347"/>
      <c r="IRK122" s="180"/>
      <c r="IRL122" s="348"/>
      <c r="IRM122" s="349"/>
      <c r="IRN122" s="347"/>
      <c r="IRO122" s="180"/>
      <c r="IRP122" s="348"/>
      <c r="IRQ122" s="349"/>
      <c r="IRR122" s="347"/>
      <c r="IRS122" s="180"/>
      <c r="IRT122" s="348"/>
      <c r="IRU122" s="349"/>
      <c r="IRV122" s="347"/>
      <c r="IRW122" s="180"/>
      <c r="IRX122" s="348"/>
      <c r="IRY122" s="349"/>
      <c r="IRZ122" s="347"/>
      <c r="ISA122" s="180"/>
      <c r="ISB122" s="348"/>
      <c r="ISC122" s="349"/>
      <c r="ISD122" s="347"/>
      <c r="ISE122" s="180"/>
      <c r="ISF122" s="348"/>
      <c r="ISG122" s="349"/>
      <c r="ISH122" s="347"/>
      <c r="ISI122" s="180"/>
      <c r="ISJ122" s="348"/>
      <c r="ISK122" s="349"/>
      <c r="ISL122" s="347"/>
      <c r="ISM122" s="180"/>
      <c r="ISN122" s="348"/>
      <c r="ISO122" s="349"/>
      <c r="ISP122" s="347"/>
      <c r="ISQ122" s="180"/>
      <c r="ISR122" s="348"/>
      <c r="ISS122" s="349"/>
      <c r="IST122" s="347"/>
      <c r="ISU122" s="180"/>
      <c r="ISV122" s="348"/>
      <c r="ISW122" s="349"/>
      <c r="ISX122" s="347"/>
      <c r="ISY122" s="180"/>
      <c r="ISZ122" s="348"/>
      <c r="ITA122" s="349"/>
      <c r="ITB122" s="347"/>
      <c r="ITC122" s="180"/>
      <c r="ITD122" s="348"/>
      <c r="ITE122" s="349"/>
      <c r="ITF122" s="347"/>
      <c r="ITG122" s="180"/>
      <c r="ITH122" s="348"/>
      <c r="ITI122" s="349"/>
      <c r="ITJ122" s="347"/>
      <c r="ITK122" s="180"/>
      <c r="ITL122" s="348"/>
      <c r="ITM122" s="349"/>
      <c r="ITN122" s="347"/>
      <c r="ITO122" s="180"/>
      <c r="ITP122" s="348"/>
      <c r="ITQ122" s="349"/>
      <c r="ITR122" s="347"/>
      <c r="ITS122" s="180"/>
      <c r="ITT122" s="348"/>
      <c r="ITU122" s="349"/>
      <c r="ITV122" s="347"/>
      <c r="ITW122" s="180"/>
      <c r="ITX122" s="348"/>
      <c r="ITY122" s="349"/>
      <c r="ITZ122" s="347"/>
      <c r="IUA122" s="180"/>
      <c r="IUB122" s="348"/>
      <c r="IUC122" s="349"/>
      <c r="IUD122" s="347"/>
      <c r="IUE122" s="180"/>
      <c r="IUF122" s="348"/>
      <c r="IUG122" s="349"/>
      <c r="IUH122" s="347"/>
      <c r="IUI122" s="180"/>
      <c r="IUJ122" s="348"/>
      <c r="IUK122" s="349"/>
      <c r="IUL122" s="347"/>
      <c r="IUM122" s="180"/>
      <c r="IUN122" s="348"/>
      <c r="IUO122" s="349"/>
      <c r="IUP122" s="347"/>
      <c r="IUQ122" s="180"/>
      <c r="IUR122" s="348"/>
      <c r="IUS122" s="349"/>
      <c r="IUT122" s="347"/>
      <c r="IUU122" s="180"/>
      <c r="IUV122" s="348"/>
      <c r="IUW122" s="349"/>
      <c r="IUX122" s="347"/>
      <c r="IUY122" s="180"/>
      <c r="IUZ122" s="348"/>
      <c r="IVA122" s="349"/>
      <c r="IVB122" s="347"/>
      <c r="IVC122" s="180"/>
      <c r="IVD122" s="348"/>
      <c r="IVE122" s="349"/>
      <c r="IVF122" s="347"/>
      <c r="IVG122" s="180"/>
      <c r="IVH122" s="348"/>
      <c r="IVI122" s="349"/>
      <c r="IVJ122" s="347"/>
      <c r="IVK122" s="180"/>
      <c r="IVL122" s="348"/>
      <c r="IVM122" s="349"/>
      <c r="IVN122" s="347"/>
      <c r="IVO122" s="180"/>
      <c r="IVP122" s="348"/>
      <c r="IVQ122" s="349"/>
      <c r="IVR122" s="347"/>
      <c r="IVS122" s="180"/>
      <c r="IVT122" s="348"/>
      <c r="IVU122" s="349"/>
      <c r="IVV122" s="347"/>
      <c r="IVW122" s="180"/>
      <c r="IVX122" s="348"/>
      <c r="IVY122" s="349"/>
      <c r="IVZ122" s="347"/>
      <c r="IWA122" s="180"/>
      <c r="IWB122" s="348"/>
      <c r="IWC122" s="349"/>
      <c r="IWD122" s="347"/>
      <c r="IWE122" s="180"/>
      <c r="IWF122" s="348"/>
      <c r="IWG122" s="349"/>
      <c r="IWH122" s="347"/>
      <c r="IWI122" s="180"/>
      <c r="IWJ122" s="348"/>
      <c r="IWK122" s="349"/>
      <c r="IWL122" s="347"/>
      <c r="IWM122" s="180"/>
      <c r="IWN122" s="348"/>
      <c r="IWO122" s="349"/>
      <c r="IWP122" s="347"/>
      <c r="IWQ122" s="180"/>
      <c r="IWR122" s="348"/>
      <c r="IWS122" s="349"/>
      <c r="IWT122" s="347"/>
      <c r="IWU122" s="180"/>
      <c r="IWV122" s="348"/>
      <c r="IWW122" s="349"/>
      <c r="IWX122" s="347"/>
      <c r="IWY122" s="180"/>
      <c r="IWZ122" s="348"/>
      <c r="IXA122" s="349"/>
      <c r="IXB122" s="347"/>
      <c r="IXC122" s="180"/>
      <c r="IXD122" s="348"/>
      <c r="IXE122" s="349"/>
      <c r="IXF122" s="347"/>
      <c r="IXG122" s="180"/>
      <c r="IXH122" s="348"/>
      <c r="IXI122" s="349"/>
      <c r="IXJ122" s="347"/>
      <c r="IXK122" s="180"/>
      <c r="IXL122" s="348"/>
      <c r="IXM122" s="349"/>
      <c r="IXN122" s="347"/>
      <c r="IXO122" s="180"/>
      <c r="IXP122" s="348"/>
      <c r="IXQ122" s="349"/>
      <c r="IXR122" s="347"/>
      <c r="IXS122" s="180"/>
      <c r="IXT122" s="348"/>
      <c r="IXU122" s="349"/>
      <c r="IXV122" s="347"/>
      <c r="IXW122" s="180"/>
      <c r="IXX122" s="348"/>
      <c r="IXY122" s="349"/>
      <c r="IXZ122" s="347"/>
      <c r="IYA122" s="180"/>
      <c r="IYB122" s="348"/>
      <c r="IYC122" s="349"/>
      <c r="IYD122" s="347"/>
      <c r="IYE122" s="180"/>
      <c r="IYF122" s="348"/>
      <c r="IYG122" s="349"/>
      <c r="IYH122" s="347"/>
      <c r="IYI122" s="180"/>
      <c r="IYJ122" s="348"/>
      <c r="IYK122" s="349"/>
      <c r="IYL122" s="347"/>
      <c r="IYM122" s="180"/>
      <c r="IYN122" s="348"/>
      <c r="IYO122" s="349"/>
      <c r="IYP122" s="347"/>
      <c r="IYQ122" s="180"/>
      <c r="IYR122" s="348"/>
      <c r="IYS122" s="349"/>
      <c r="IYT122" s="347"/>
      <c r="IYU122" s="180"/>
      <c r="IYV122" s="348"/>
      <c r="IYW122" s="349"/>
      <c r="IYX122" s="347"/>
      <c r="IYY122" s="180"/>
      <c r="IYZ122" s="348"/>
      <c r="IZA122" s="349"/>
      <c r="IZB122" s="347"/>
      <c r="IZC122" s="180"/>
      <c r="IZD122" s="348"/>
      <c r="IZE122" s="349"/>
      <c r="IZF122" s="347"/>
      <c r="IZG122" s="180"/>
      <c r="IZH122" s="348"/>
      <c r="IZI122" s="349"/>
      <c r="IZJ122" s="347"/>
      <c r="IZK122" s="180"/>
      <c r="IZL122" s="348"/>
      <c r="IZM122" s="349"/>
      <c r="IZN122" s="347"/>
      <c r="IZO122" s="180"/>
      <c r="IZP122" s="348"/>
      <c r="IZQ122" s="349"/>
      <c r="IZR122" s="347"/>
      <c r="IZS122" s="180"/>
      <c r="IZT122" s="348"/>
      <c r="IZU122" s="349"/>
      <c r="IZV122" s="347"/>
      <c r="IZW122" s="180"/>
      <c r="IZX122" s="348"/>
      <c r="IZY122" s="349"/>
      <c r="IZZ122" s="347"/>
      <c r="JAA122" s="180"/>
      <c r="JAB122" s="348"/>
      <c r="JAC122" s="349"/>
      <c r="JAD122" s="347"/>
      <c r="JAE122" s="180"/>
      <c r="JAF122" s="348"/>
      <c r="JAG122" s="349"/>
      <c r="JAH122" s="347"/>
      <c r="JAI122" s="180"/>
      <c r="JAJ122" s="348"/>
      <c r="JAK122" s="349"/>
      <c r="JAL122" s="347"/>
      <c r="JAM122" s="180"/>
      <c r="JAN122" s="348"/>
      <c r="JAO122" s="349"/>
      <c r="JAP122" s="347"/>
      <c r="JAQ122" s="180"/>
      <c r="JAR122" s="348"/>
      <c r="JAS122" s="349"/>
      <c r="JAT122" s="347"/>
      <c r="JAU122" s="180"/>
      <c r="JAV122" s="348"/>
      <c r="JAW122" s="349"/>
      <c r="JAX122" s="347"/>
      <c r="JAY122" s="180"/>
      <c r="JAZ122" s="348"/>
      <c r="JBA122" s="349"/>
      <c r="JBB122" s="347"/>
      <c r="JBC122" s="180"/>
      <c r="JBD122" s="348"/>
      <c r="JBE122" s="349"/>
      <c r="JBF122" s="347"/>
      <c r="JBG122" s="180"/>
      <c r="JBH122" s="348"/>
      <c r="JBI122" s="349"/>
      <c r="JBJ122" s="347"/>
      <c r="JBK122" s="180"/>
      <c r="JBL122" s="348"/>
      <c r="JBM122" s="349"/>
      <c r="JBN122" s="347"/>
      <c r="JBO122" s="180"/>
      <c r="JBP122" s="348"/>
      <c r="JBQ122" s="349"/>
      <c r="JBR122" s="347"/>
      <c r="JBS122" s="180"/>
      <c r="JBT122" s="348"/>
      <c r="JBU122" s="349"/>
      <c r="JBV122" s="347"/>
      <c r="JBW122" s="180"/>
      <c r="JBX122" s="348"/>
      <c r="JBY122" s="349"/>
      <c r="JBZ122" s="347"/>
      <c r="JCA122" s="180"/>
      <c r="JCB122" s="348"/>
      <c r="JCC122" s="349"/>
      <c r="JCD122" s="347"/>
      <c r="JCE122" s="180"/>
      <c r="JCF122" s="348"/>
      <c r="JCG122" s="349"/>
      <c r="JCH122" s="347"/>
      <c r="JCI122" s="180"/>
      <c r="JCJ122" s="348"/>
      <c r="JCK122" s="349"/>
      <c r="JCL122" s="347"/>
      <c r="JCM122" s="180"/>
      <c r="JCN122" s="348"/>
      <c r="JCO122" s="349"/>
      <c r="JCP122" s="347"/>
      <c r="JCQ122" s="180"/>
      <c r="JCR122" s="348"/>
      <c r="JCS122" s="349"/>
      <c r="JCT122" s="347"/>
      <c r="JCU122" s="180"/>
      <c r="JCV122" s="348"/>
      <c r="JCW122" s="349"/>
      <c r="JCX122" s="347"/>
      <c r="JCY122" s="180"/>
      <c r="JCZ122" s="348"/>
      <c r="JDA122" s="349"/>
      <c r="JDB122" s="347"/>
      <c r="JDC122" s="180"/>
      <c r="JDD122" s="348"/>
      <c r="JDE122" s="349"/>
      <c r="JDF122" s="347"/>
      <c r="JDG122" s="180"/>
      <c r="JDH122" s="348"/>
      <c r="JDI122" s="349"/>
      <c r="JDJ122" s="347"/>
      <c r="JDK122" s="180"/>
      <c r="JDL122" s="348"/>
      <c r="JDM122" s="349"/>
      <c r="JDN122" s="347"/>
      <c r="JDO122" s="180"/>
      <c r="JDP122" s="348"/>
      <c r="JDQ122" s="349"/>
      <c r="JDR122" s="347"/>
      <c r="JDS122" s="180"/>
      <c r="JDT122" s="348"/>
      <c r="JDU122" s="349"/>
      <c r="JDV122" s="347"/>
      <c r="JDW122" s="180"/>
      <c r="JDX122" s="348"/>
      <c r="JDY122" s="349"/>
      <c r="JDZ122" s="347"/>
      <c r="JEA122" s="180"/>
      <c r="JEB122" s="348"/>
      <c r="JEC122" s="349"/>
      <c r="JED122" s="347"/>
      <c r="JEE122" s="180"/>
      <c r="JEF122" s="348"/>
      <c r="JEG122" s="349"/>
      <c r="JEH122" s="347"/>
      <c r="JEI122" s="180"/>
      <c r="JEJ122" s="348"/>
      <c r="JEK122" s="349"/>
      <c r="JEL122" s="347"/>
      <c r="JEM122" s="180"/>
      <c r="JEN122" s="348"/>
      <c r="JEO122" s="349"/>
      <c r="JEP122" s="347"/>
      <c r="JEQ122" s="180"/>
      <c r="JER122" s="348"/>
      <c r="JES122" s="349"/>
      <c r="JET122" s="347"/>
      <c r="JEU122" s="180"/>
      <c r="JEV122" s="348"/>
      <c r="JEW122" s="349"/>
      <c r="JEX122" s="347"/>
      <c r="JEY122" s="180"/>
      <c r="JEZ122" s="348"/>
      <c r="JFA122" s="349"/>
      <c r="JFB122" s="347"/>
      <c r="JFC122" s="180"/>
      <c r="JFD122" s="348"/>
      <c r="JFE122" s="349"/>
      <c r="JFF122" s="347"/>
      <c r="JFG122" s="180"/>
      <c r="JFH122" s="348"/>
      <c r="JFI122" s="349"/>
      <c r="JFJ122" s="347"/>
      <c r="JFK122" s="180"/>
      <c r="JFL122" s="348"/>
      <c r="JFM122" s="349"/>
      <c r="JFN122" s="347"/>
      <c r="JFO122" s="180"/>
      <c r="JFP122" s="348"/>
      <c r="JFQ122" s="349"/>
      <c r="JFR122" s="347"/>
      <c r="JFS122" s="180"/>
      <c r="JFT122" s="348"/>
      <c r="JFU122" s="349"/>
      <c r="JFV122" s="347"/>
      <c r="JFW122" s="180"/>
      <c r="JFX122" s="348"/>
      <c r="JFY122" s="349"/>
      <c r="JFZ122" s="347"/>
      <c r="JGA122" s="180"/>
      <c r="JGB122" s="348"/>
      <c r="JGC122" s="349"/>
      <c r="JGD122" s="347"/>
      <c r="JGE122" s="180"/>
      <c r="JGF122" s="348"/>
      <c r="JGG122" s="349"/>
      <c r="JGH122" s="347"/>
      <c r="JGI122" s="180"/>
      <c r="JGJ122" s="348"/>
      <c r="JGK122" s="349"/>
      <c r="JGL122" s="347"/>
      <c r="JGM122" s="180"/>
      <c r="JGN122" s="348"/>
      <c r="JGO122" s="349"/>
      <c r="JGP122" s="347"/>
      <c r="JGQ122" s="180"/>
      <c r="JGR122" s="348"/>
      <c r="JGS122" s="349"/>
      <c r="JGT122" s="347"/>
      <c r="JGU122" s="180"/>
      <c r="JGV122" s="348"/>
      <c r="JGW122" s="349"/>
      <c r="JGX122" s="347"/>
      <c r="JGY122" s="180"/>
      <c r="JGZ122" s="348"/>
      <c r="JHA122" s="349"/>
      <c r="JHB122" s="347"/>
      <c r="JHC122" s="180"/>
      <c r="JHD122" s="348"/>
      <c r="JHE122" s="349"/>
      <c r="JHF122" s="347"/>
      <c r="JHG122" s="180"/>
      <c r="JHH122" s="348"/>
      <c r="JHI122" s="349"/>
      <c r="JHJ122" s="347"/>
      <c r="JHK122" s="180"/>
      <c r="JHL122" s="348"/>
      <c r="JHM122" s="349"/>
      <c r="JHN122" s="347"/>
      <c r="JHO122" s="180"/>
      <c r="JHP122" s="348"/>
      <c r="JHQ122" s="349"/>
      <c r="JHR122" s="347"/>
      <c r="JHS122" s="180"/>
      <c r="JHT122" s="348"/>
      <c r="JHU122" s="349"/>
      <c r="JHV122" s="347"/>
      <c r="JHW122" s="180"/>
      <c r="JHX122" s="348"/>
      <c r="JHY122" s="349"/>
      <c r="JHZ122" s="347"/>
      <c r="JIA122" s="180"/>
      <c r="JIB122" s="348"/>
      <c r="JIC122" s="349"/>
      <c r="JID122" s="347"/>
      <c r="JIE122" s="180"/>
      <c r="JIF122" s="348"/>
      <c r="JIG122" s="349"/>
      <c r="JIH122" s="347"/>
      <c r="JII122" s="180"/>
      <c r="JIJ122" s="348"/>
      <c r="JIK122" s="349"/>
      <c r="JIL122" s="347"/>
      <c r="JIM122" s="180"/>
      <c r="JIN122" s="348"/>
      <c r="JIO122" s="349"/>
      <c r="JIP122" s="347"/>
      <c r="JIQ122" s="180"/>
      <c r="JIR122" s="348"/>
      <c r="JIS122" s="349"/>
      <c r="JIT122" s="347"/>
      <c r="JIU122" s="180"/>
      <c r="JIV122" s="348"/>
      <c r="JIW122" s="349"/>
      <c r="JIX122" s="347"/>
      <c r="JIY122" s="180"/>
      <c r="JIZ122" s="348"/>
      <c r="JJA122" s="349"/>
      <c r="JJB122" s="347"/>
      <c r="JJC122" s="180"/>
      <c r="JJD122" s="348"/>
      <c r="JJE122" s="349"/>
      <c r="JJF122" s="347"/>
      <c r="JJG122" s="180"/>
      <c r="JJH122" s="348"/>
      <c r="JJI122" s="349"/>
      <c r="JJJ122" s="347"/>
      <c r="JJK122" s="180"/>
      <c r="JJL122" s="348"/>
      <c r="JJM122" s="349"/>
      <c r="JJN122" s="347"/>
      <c r="JJO122" s="180"/>
      <c r="JJP122" s="348"/>
      <c r="JJQ122" s="349"/>
      <c r="JJR122" s="347"/>
      <c r="JJS122" s="180"/>
      <c r="JJT122" s="348"/>
      <c r="JJU122" s="349"/>
      <c r="JJV122" s="347"/>
      <c r="JJW122" s="180"/>
      <c r="JJX122" s="348"/>
      <c r="JJY122" s="349"/>
      <c r="JJZ122" s="347"/>
      <c r="JKA122" s="180"/>
      <c r="JKB122" s="348"/>
      <c r="JKC122" s="349"/>
      <c r="JKD122" s="347"/>
      <c r="JKE122" s="180"/>
      <c r="JKF122" s="348"/>
      <c r="JKG122" s="349"/>
      <c r="JKH122" s="347"/>
      <c r="JKI122" s="180"/>
      <c r="JKJ122" s="348"/>
      <c r="JKK122" s="349"/>
      <c r="JKL122" s="347"/>
      <c r="JKM122" s="180"/>
      <c r="JKN122" s="348"/>
      <c r="JKO122" s="349"/>
      <c r="JKP122" s="347"/>
      <c r="JKQ122" s="180"/>
      <c r="JKR122" s="348"/>
      <c r="JKS122" s="349"/>
      <c r="JKT122" s="347"/>
      <c r="JKU122" s="180"/>
      <c r="JKV122" s="348"/>
      <c r="JKW122" s="349"/>
      <c r="JKX122" s="347"/>
      <c r="JKY122" s="180"/>
      <c r="JKZ122" s="348"/>
      <c r="JLA122" s="349"/>
      <c r="JLB122" s="347"/>
      <c r="JLC122" s="180"/>
      <c r="JLD122" s="348"/>
      <c r="JLE122" s="349"/>
      <c r="JLF122" s="347"/>
      <c r="JLG122" s="180"/>
      <c r="JLH122" s="348"/>
      <c r="JLI122" s="349"/>
      <c r="JLJ122" s="347"/>
      <c r="JLK122" s="180"/>
      <c r="JLL122" s="348"/>
      <c r="JLM122" s="349"/>
      <c r="JLN122" s="347"/>
      <c r="JLO122" s="180"/>
      <c r="JLP122" s="348"/>
      <c r="JLQ122" s="349"/>
      <c r="JLR122" s="347"/>
      <c r="JLS122" s="180"/>
      <c r="JLT122" s="348"/>
      <c r="JLU122" s="349"/>
      <c r="JLV122" s="347"/>
      <c r="JLW122" s="180"/>
      <c r="JLX122" s="348"/>
      <c r="JLY122" s="349"/>
      <c r="JLZ122" s="347"/>
      <c r="JMA122" s="180"/>
      <c r="JMB122" s="348"/>
      <c r="JMC122" s="349"/>
      <c r="JMD122" s="347"/>
      <c r="JME122" s="180"/>
      <c r="JMF122" s="348"/>
      <c r="JMG122" s="349"/>
      <c r="JMH122" s="347"/>
      <c r="JMI122" s="180"/>
      <c r="JMJ122" s="348"/>
      <c r="JMK122" s="349"/>
      <c r="JML122" s="347"/>
      <c r="JMM122" s="180"/>
      <c r="JMN122" s="348"/>
      <c r="JMO122" s="349"/>
      <c r="JMP122" s="347"/>
      <c r="JMQ122" s="180"/>
      <c r="JMR122" s="348"/>
      <c r="JMS122" s="349"/>
      <c r="JMT122" s="347"/>
      <c r="JMU122" s="180"/>
      <c r="JMV122" s="348"/>
      <c r="JMW122" s="349"/>
      <c r="JMX122" s="347"/>
      <c r="JMY122" s="180"/>
      <c r="JMZ122" s="348"/>
      <c r="JNA122" s="349"/>
      <c r="JNB122" s="347"/>
      <c r="JNC122" s="180"/>
      <c r="JND122" s="348"/>
      <c r="JNE122" s="349"/>
      <c r="JNF122" s="347"/>
      <c r="JNG122" s="180"/>
      <c r="JNH122" s="348"/>
      <c r="JNI122" s="349"/>
      <c r="JNJ122" s="347"/>
      <c r="JNK122" s="180"/>
      <c r="JNL122" s="348"/>
      <c r="JNM122" s="349"/>
      <c r="JNN122" s="347"/>
      <c r="JNO122" s="180"/>
      <c r="JNP122" s="348"/>
      <c r="JNQ122" s="349"/>
      <c r="JNR122" s="347"/>
      <c r="JNS122" s="180"/>
      <c r="JNT122" s="348"/>
      <c r="JNU122" s="349"/>
      <c r="JNV122" s="347"/>
      <c r="JNW122" s="180"/>
      <c r="JNX122" s="348"/>
      <c r="JNY122" s="349"/>
      <c r="JNZ122" s="347"/>
      <c r="JOA122" s="180"/>
      <c r="JOB122" s="348"/>
      <c r="JOC122" s="349"/>
      <c r="JOD122" s="347"/>
      <c r="JOE122" s="180"/>
      <c r="JOF122" s="348"/>
      <c r="JOG122" s="349"/>
      <c r="JOH122" s="347"/>
      <c r="JOI122" s="180"/>
      <c r="JOJ122" s="348"/>
      <c r="JOK122" s="349"/>
      <c r="JOL122" s="347"/>
      <c r="JOM122" s="180"/>
      <c r="JON122" s="348"/>
      <c r="JOO122" s="349"/>
      <c r="JOP122" s="347"/>
      <c r="JOQ122" s="180"/>
      <c r="JOR122" s="348"/>
      <c r="JOS122" s="349"/>
      <c r="JOT122" s="347"/>
      <c r="JOU122" s="180"/>
      <c r="JOV122" s="348"/>
      <c r="JOW122" s="349"/>
      <c r="JOX122" s="347"/>
      <c r="JOY122" s="180"/>
      <c r="JOZ122" s="348"/>
      <c r="JPA122" s="349"/>
      <c r="JPB122" s="347"/>
      <c r="JPC122" s="180"/>
      <c r="JPD122" s="348"/>
      <c r="JPE122" s="349"/>
      <c r="JPF122" s="347"/>
      <c r="JPG122" s="180"/>
      <c r="JPH122" s="348"/>
      <c r="JPI122" s="349"/>
      <c r="JPJ122" s="347"/>
      <c r="JPK122" s="180"/>
      <c r="JPL122" s="348"/>
      <c r="JPM122" s="349"/>
      <c r="JPN122" s="347"/>
      <c r="JPO122" s="180"/>
      <c r="JPP122" s="348"/>
      <c r="JPQ122" s="349"/>
      <c r="JPR122" s="347"/>
      <c r="JPS122" s="180"/>
      <c r="JPT122" s="348"/>
      <c r="JPU122" s="349"/>
      <c r="JPV122" s="347"/>
      <c r="JPW122" s="180"/>
      <c r="JPX122" s="348"/>
      <c r="JPY122" s="349"/>
      <c r="JPZ122" s="347"/>
      <c r="JQA122" s="180"/>
      <c r="JQB122" s="348"/>
      <c r="JQC122" s="349"/>
      <c r="JQD122" s="347"/>
      <c r="JQE122" s="180"/>
      <c r="JQF122" s="348"/>
      <c r="JQG122" s="349"/>
      <c r="JQH122" s="347"/>
      <c r="JQI122" s="180"/>
      <c r="JQJ122" s="348"/>
      <c r="JQK122" s="349"/>
      <c r="JQL122" s="347"/>
      <c r="JQM122" s="180"/>
      <c r="JQN122" s="348"/>
      <c r="JQO122" s="349"/>
      <c r="JQP122" s="347"/>
      <c r="JQQ122" s="180"/>
      <c r="JQR122" s="348"/>
      <c r="JQS122" s="349"/>
      <c r="JQT122" s="347"/>
      <c r="JQU122" s="180"/>
      <c r="JQV122" s="348"/>
      <c r="JQW122" s="349"/>
      <c r="JQX122" s="347"/>
      <c r="JQY122" s="180"/>
      <c r="JQZ122" s="348"/>
      <c r="JRA122" s="349"/>
      <c r="JRB122" s="347"/>
      <c r="JRC122" s="180"/>
      <c r="JRD122" s="348"/>
      <c r="JRE122" s="349"/>
      <c r="JRF122" s="347"/>
      <c r="JRG122" s="180"/>
      <c r="JRH122" s="348"/>
      <c r="JRI122" s="349"/>
      <c r="JRJ122" s="347"/>
      <c r="JRK122" s="180"/>
      <c r="JRL122" s="348"/>
      <c r="JRM122" s="349"/>
      <c r="JRN122" s="347"/>
      <c r="JRO122" s="180"/>
      <c r="JRP122" s="348"/>
      <c r="JRQ122" s="349"/>
      <c r="JRR122" s="347"/>
      <c r="JRS122" s="180"/>
      <c r="JRT122" s="348"/>
      <c r="JRU122" s="349"/>
      <c r="JRV122" s="347"/>
      <c r="JRW122" s="180"/>
      <c r="JRX122" s="348"/>
      <c r="JRY122" s="349"/>
      <c r="JRZ122" s="347"/>
      <c r="JSA122" s="180"/>
      <c r="JSB122" s="348"/>
      <c r="JSC122" s="349"/>
      <c r="JSD122" s="347"/>
      <c r="JSE122" s="180"/>
      <c r="JSF122" s="348"/>
      <c r="JSG122" s="349"/>
      <c r="JSH122" s="347"/>
      <c r="JSI122" s="180"/>
      <c r="JSJ122" s="348"/>
      <c r="JSK122" s="349"/>
      <c r="JSL122" s="347"/>
      <c r="JSM122" s="180"/>
      <c r="JSN122" s="348"/>
      <c r="JSO122" s="349"/>
      <c r="JSP122" s="347"/>
      <c r="JSQ122" s="180"/>
      <c r="JSR122" s="348"/>
      <c r="JSS122" s="349"/>
      <c r="JST122" s="347"/>
      <c r="JSU122" s="180"/>
      <c r="JSV122" s="348"/>
      <c r="JSW122" s="349"/>
      <c r="JSX122" s="347"/>
      <c r="JSY122" s="180"/>
      <c r="JSZ122" s="348"/>
      <c r="JTA122" s="349"/>
      <c r="JTB122" s="347"/>
      <c r="JTC122" s="180"/>
      <c r="JTD122" s="348"/>
      <c r="JTE122" s="349"/>
      <c r="JTF122" s="347"/>
      <c r="JTG122" s="180"/>
      <c r="JTH122" s="348"/>
      <c r="JTI122" s="349"/>
      <c r="JTJ122" s="347"/>
      <c r="JTK122" s="180"/>
      <c r="JTL122" s="348"/>
      <c r="JTM122" s="349"/>
      <c r="JTN122" s="347"/>
      <c r="JTO122" s="180"/>
      <c r="JTP122" s="348"/>
      <c r="JTQ122" s="349"/>
      <c r="JTR122" s="347"/>
      <c r="JTS122" s="180"/>
      <c r="JTT122" s="348"/>
      <c r="JTU122" s="349"/>
      <c r="JTV122" s="347"/>
      <c r="JTW122" s="180"/>
      <c r="JTX122" s="348"/>
      <c r="JTY122" s="349"/>
      <c r="JTZ122" s="347"/>
      <c r="JUA122" s="180"/>
      <c r="JUB122" s="348"/>
      <c r="JUC122" s="349"/>
      <c r="JUD122" s="347"/>
      <c r="JUE122" s="180"/>
      <c r="JUF122" s="348"/>
      <c r="JUG122" s="349"/>
      <c r="JUH122" s="347"/>
      <c r="JUI122" s="180"/>
      <c r="JUJ122" s="348"/>
      <c r="JUK122" s="349"/>
      <c r="JUL122" s="347"/>
      <c r="JUM122" s="180"/>
      <c r="JUN122" s="348"/>
      <c r="JUO122" s="349"/>
      <c r="JUP122" s="347"/>
      <c r="JUQ122" s="180"/>
      <c r="JUR122" s="348"/>
      <c r="JUS122" s="349"/>
      <c r="JUT122" s="347"/>
      <c r="JUU122" s="180"/>
      <c r="JUV122" s="348"/>
      <c r="JUW122" s="349"/>
      <c r="JUX122" s="347"/>
      <c r="JUY122" s="180"/>
      <c r="JUZ122" s="348"/>
      <c r="JVA122" s="349"/>
      <c r="JVB122" s="347"/>
      <c r="JVC122" s="180"/>
      <c r="JVD122" s="348"/>
      <c r="JVE122" s="349"/>
      <c r="JVF122" s="347"/>
      <c r="JVG122" s="180"/>
      <c r="JVH122" s="348"/>
      <c r="JVI122" s="349"/>
      <c r="JVJ122" s="347"/>
      <c r="JVK122" s="180"/>
      <c r="JVL122" s="348"/>
      <c r="JVM122" s="349"/>
      <c r="JVN122" s="347"/>
      <c r="JVO122" s="180"/>
      <c r="JVP122" s="348"/>
      <c r="JVQ122" s="349"/>
      <c r="JVR122" s="347"/>
      <c r="JVS122" s="180"/>
      <c r="JVT122" s="348"/>
      <c r="JVU122" s="349"/>
      <c r="JVV122" s="347"/>
      <c r="JVW122" s="180"/>
      <c r="JVX122" s="348"/>
      <c r="JVY122" s="349"/>
      <c r="JVZ122" s="347"/>
      <c r="JWA122" s="180"/>
      <c r="JWB122" s="348"/>
      <c r="JWC122" s="349"/>
      <c r="JWD122" s="347"/>
      <c r="JWE122" s="180"/>
      <c r="JWF122" s="348"/>
      <c r="JWG122" s="349"/>
      <c r="JWH122" s="347"/>
      <c r="JWI122" s="180"/>
      <c r="JWJ122" s="348"/>
      <c r="JWK122" s="349"/>
      <c r="JWL122" s="347"/>
      <c r="JWM122" s="180"/>
      <c r="JWN122" s="348"/>
      <c r="JWO122" s="349"/>
      <c r="JWP122" s="347"/>
      <c r="JWQ122" s="180"/>
      <c r="JWR122" s="348"/>
      <c r="JWS122" s="349"/>
      <c r="JWT122" s="347"/>
      <c r="JWU122" s="180"/>
      <c r="JWV122" s="348"/>
      <c r="JWW122" s="349"/>
      <c r="JWX122" s="347"/>
      <c r="JWY122" s="180"/>
      <c r="JWZ122" s="348"/>
      <c r="JXA122" s="349"/>
      <c r="JXB122" s="347"/>
      <c r="JXC122" s="180"/>
      <c r="JXD122" s="348"/>
      <c r="JXE122" s="349"/>
      <c r="JXF122" s="347"/>
      <c r="JXG122" s="180"/>
      <c r="JXH122" s="348"/>
      <c r="JXI122" s="349"/>
      <c r="JXJ122" s="347"/>
      <c r="JXK122" s="180"/>
      <c r="JXL122" s="348"/>
      <c r="JXM122" s="349"/>
      <c r="JXN122" s="347"/>
      <c r="JXO122" s="180"/>
      <c r="JXP122" s="348"/>
      <c r="JXQ122" s="349"/>
      <c r="JXR122" s="347"/>
      <c r="JXS122" s="180"/>
      <c r="JXT122" s="348"/>
      <c r="JXU122" s="349"/>
      <c r="JXV122" s="347"/>
      <c r="JXW122" s="180"/>
      <c r="JXX122" s="348"/>
      <c r="JXY122" s="349"/>
      <c r="JXZ122" s="347"/>
      <c r="JYA122" s="180"/>
      <c r="JYB122" s="348"/>
      <c r="JYC122" s="349"/>
      <c r="JYD122" s="347"/>
      <c r="JYE122" s="180"/>
      <c r="JYF122" s="348"/>
      <c r="JYG122" s="349"/>
      <c r="JYH122" s="347"/>
      <c r="JYI122" s="180"/>
      <c r="JYJ122" s="348"/>
      <c r="JYK122" s="349"/>
      <c r="JYL122" s="347"/>
      <c r="JYM122" s="180"/>
      <c r="JYN122" s="348"/>
      <c r="JYO122" s="349"/>
      <c r="JYP122" s="347"/>
      <c r="JYQ122" s="180"/>
      <c r="JYR122" s="348"/>
      <c r="JYS122" s="349"/>
      <c r="JYT122" s="347"/>
      <c r="JYU122" s="180"/>
      <c r="JYV122" s="348"/>
      <c r="JYW122" s="349"/>
      <c r="JYX122" s="347"/>
      <c r="JYY122" s="180"/>
      <c r="JYZ122" s="348"/>
      <c r="JZA122" s="349"/>
      <c r="JZB122" s="347"/>
      <c r="JZC122" s="180"/>
      <c r="JZD122" s="348"/>
      <c r="JZE122" s="349"/>
      <c r="JZF122" s="347"/>
      <c r="JZG122" s="180"/>
      <c r="JZH122" s="348"/>
      <c r="JZI122" s="349"/>
      <c r="JZJ122" s="347"/>
      <c r="JZK122" s="180"/>
      <c r="JZL122" s="348"/>
      <c r="JZM122" s="349"/>
      <c r="JZN122" s="347"/>
      <c r="JZO122" s="180"/>
      <c r="JZP122" s="348"/>
      <c r="JZQ122" s="349"/>
      <c r="JZR122" s="347"/>
      <c r="JZS122" s="180"/>
      <c r="JZT122" s="348"/>
      <c r="JZU122" s="349"/>
      <c r="JZV122" s="347"/>
      <c r="JZW122" s="180"/>
      <c r="JZX122" s="348"/>
      <c r="JZY122" s="349"/>
      <c r="JZZ122" s="347"/>
      <c r="KAA122" s="180"/>
      <c r="KAB122" s="348"/>
      <c r="KAC122" s="349"/>
      <c r="KAD122" s="347"/>
      <c r="KAE122" s="180"/>
      <c r="KAF122" s="348"/>
      <c r="KAG122" s="349"/>
      <c r="KAH122" s="347"/>
      <c r="KAI122" s="180"/>
      <c r="KAJ122" s="348"/>
      <c r="KAK122" s="349"/>
      <c r="KAL122" s="347"/>
      <c r="KAM122" s="180"/>
      <c r="KAN122" s="348"/>
      <c r="KAO122" s="349"/>
      <c r="KAP122" s="347"/>
      <c r="KAQ122" s="180"/>
      <c r="KAR122" s="348"/>
      <c r="KAS122" s="349"/>
      <c r="KAT122" s="347"/>
      <c r="KAU122" s="180"/>
      <c r="KAV122" s="348"/>
      <c r="KAW122" s="349"/>
      <c r="KAX122" s="347"/>
      <c r="KAY122" s="180"/>
      <c r="KAZ122" s="348"/>
      <c r="KBA122" s="349"/>
      <c r="KBB122" s="347"/>
      <c r="KBC122" s="180"/>
      <c r="KBD122" s="348"/>
      <c r="KBE122" s="349"/>
      <c r="KBF122" s="347"/>
      <c r="KBG122" s="180"/>
      <c r="KBH122" s="348"/>
      <c r="KBI122" s="349"/>
      <c r="KBJ122" s="347"/>
      <c r="KBK122" s="180"/>
      <c r="KBL122" s="348"/>
      <c r="KBM122" s="349"/>
      <c r="KBN122" s="347"/>
      <c r="KBO122" s="180"/>
      <c r="KBP122" s="348"/>
      <c r="KBQ122" s="349"/>
      <c r="KBR122" s="347"/>
      <c r="KBS122" s="180"/>
      <c r="KBT122" s="348"/>
      <c r="KBU122" s="349"/>
      <c r="KBV122" s="347"/>
      <c r="KBW122" s="180"/>
      <c r="KBX122" s="348"/>
      <c r="KBY122" s="349"/>
      <c r="KBZ122" s="347"/>
      <c r="KCA122" s="180"/>
      <c r="KCB122" s="348"/>
      <c r="KCC122" s="349"/>
      <c r="KCD122" s="347"/>
      <c r="KCE122" s="180"/>
      <c r="KCF122" s="348"/>
      <c r="KCG122" s="349"/>
      <c r="KCH122" s="347"/>
      <c r="KCI122" s="180"/>
      <c r="KCJ122" s="348"/>
      <c r="KCK122" s="349"/>
      <c r="KCL122" s="347"/>
      <c r="KCM122" s="180"/>
      <c r="KCN122" s="348"/>
      <c r="KCO122" s="349"/>
      <c r="KCP122" s="347"/>
      <c r="KCQ122" s="180"/>
      <c r="KCR122" s="348"/>
      <c r="KCS122" s="349"/>
      <c r="KCT122" s="347"/>
      <c r="KCU122" s="180"/>
      <c r="KCV122" s="348"/>
      <c r="KCW122" s="349"/>
      <c r="KCX122" s="347"/>
      <c r="KCY122" s="180"/>
      <c r="KCZ122" s="348"/>
      <c r="KDA122" s="349"/>
      <c r="KDB122" s="347"/>
      <c r="KDC122" s="180"/>
      <c r="KDD122" s="348"/>
      <c r="KDE122" s="349"/>
      <c r="KDF122" s="347"/>
      <c r="KDG122" s="180"/>
      <c r="KDH122" s="348"/>
      <c r="KDI122" s="349"/>
      <c r="KDJ122" s="347"/>
      <c r="KDK122" s="180"/>
      <c r="KDL122" s="348"/>
      <c r="KDM122" s="349"/>
      <c r="KDN122" s="347"/>
      <c r="KDO122" s="180"/>
      <c r="KDP122" s="348"/>
      <c r="KDQ122" s="349"/>
      <c r="KDR122" s="347"/>
      <c r="KDS122" s="180"/>
      <c r="KDT122" s="348"/>
      <c r="KDU122" s="349"/>
      <c r="KDV122" s="347"/>
      <c r="KDW122" s="180"/>
      <c r="KDX122" s="348"/>
      <c r="KDY122" s="349"/>
      <c r="KDZ122" s="347"/>
      <c r="KEA122" s="180"/>
      <c r="KEB122" s="348"/>
      <c r="KEC122" s="349"/>
      <c r="KED122" s="347"/>
      <c r="KEE122" s="180"/>
      <c r="KEF122" s="348"/>
      <c r="KEG122" s="349"/>
      <c r="KEH122" s="347"/>
      <c r="KEI122" s="180"/>
      <c r="KEJ122" s="348"/>
      <c r="KEK122" s="349"/>
      <c r="KEL122" s="347"/>
      <c r="KEM122" s="180"/>
      <c r="KEN122" s="348"/>
      <c r="KEO122" s="349"/>
      <c r="KEP122" s="347"/>
      <c r="KEQ122" s="180"/>
      <c r="KER122" s="348"/>
      <c r="KES122" s="349"/>
      <c r="KET122" s="347"/>
      <c r="KEU122" s="180"/>
      <c r="KEV122" s="348"/>
      <c r="KEW122" s="349"/>
      <c r="KEX122" s="347"/>
      <c r="KEY122" s="180"/>
      <c r="KEZ122" s="348"/>
      <c r="KFA122" s="349"/>
      <c r="KFB122" s="347"/>
      <c r="KFC122" s="180"/>
      <c r="KFD122" s="348"/>
      <c r="KFE122" s="349"/>
      <c r="KFF122" s="347"/>
      <c r="KFG122" s="180"/>
      <c r="KFH122" s="348"/>
      <c r="KFI122" s="349"/>
      <c r="KFJ122" s="347"/>
      <c r="KFK122" s="180"/>
      <c r="KFL122" s="348"/>
      <c r="KFM122" s="349"/>
      <c r="KFN122" s="347"/>
      <c r="KFO122" s="180"/>
      <c r="KFP122" s="348"/>
      <c r="KFQ122" s="349"/>
      <c r="KFR122" s="347"/>
      <c r="KFS122" s="180"/>
      <c r="KFT122" s="348"/>
      <c r="KFU122" s="349"/>
      <c r="KFV122" s="347"/>
      <c r="KFW122" s="180"/>
      <c r="KFX122" s="348"/>
      <c r="KFY122" s="349"/>
      <c r="KFZ122" s="347"/>
      <c r="KGA122" s="180"/>
      <c r="KGB122" s="348"/>
      <c r="KGC122" s="349"/>
      <c r="KGD122" s="347"/>
      <c r="KGE122" s="180"/>
      <c r="KGF122" s="348"/>
      <c r="KGG122" s="349"/>
      <c r="KGH122" s="347"/>
      <c r="KGI122" s="180"/>
      <c r="KGJ122" s="348"/>
      <c r="KGK122" s="349"/>
      <c r="KGL122" s="347"/>
      <c r="KGM122" s="180"/>
      <c r="KGN122" s="348"/>
      <c r="KGO122" s="349"/>
      <c r="KGP122" s="347"/>
      <c r="KGQ122" s="180"/>
      <c r="KGR122" s="348"/>
      <c r="KGS122" s="349"/>
      <c r="KGT122" s="347"/>
      <c r="KGU122" s="180"/>
      <c r="KGV122" s="348"/>
      <c r="KGW122" s="349"/>
      <c r="KGX122" s="347"/>
      <c r="KGY122" s="180"/>
      <c r="KGZ122" s="348"/>
      <c r="KHA122" s="349"/>
      <c r="KHB122" s="347"/>
      <c r="KHC122" s="180"/>
      <c r="KHD122" s="348"/>
      <c r="KHE122" s="349"/>
      <c r="KHF122" s="347"/>
      <c r="KHG122" s="180"/>
      <c r="KHH122" s="348"/>
      <c r="KHI122" s="349"/>
      <c r="KHJ122" s="347"/>
      <c r="KHK122" s="180"/>
      <c r="KHL122" s="348"/>
      <c r="KHM122" s="349"/>
      <c r="KHN122" s="347"/>
      <c r="KHO122" s="180"/>
      <c r="KHP122" s="348"/>
      <c r="KHQ122" s="349"/>
      <c r="KHR122" s="347"/>
      <c r="KHS122" s="180"/>
      <c r="KHT122" s="348"/>
      <c r="KHU122" s="349"/>
      <c r="KHV122" s="347"/>
      <c r="KHW122" s="180"/>
      <c r="KHX122" s="348"/>
      <c r="KHY122" s="349"/>
      <c r="KHZ122" s="347"/>
      <c r="KIA122" s="180"/>
      <c r="KIB122" s="348"/>
      <c r="KIC122" s="349"/>
      <c r="KID122" s="347"/>
      <c r="KIE122" s="180"/>
      <c r="KIF122" s="348"/>
      <c r="KIG122" s="349"/>
      <c r="KIH122" s="347"/>
      <c r="KII122" s="180"/>
      <c r="KIJ122" s="348"/>
      <c r="KIK122" s="349"/>
      <c r="KIL122" s="347"/>
      <c r="KIM122" s="180"/>
      <c r="KIN122" s="348"/>
      <c r="KIO122" s="349"/>
      <c r="KIP122" s="347"/>
      <c r="KIQ122" s="180"/>
      <c r="KIR122" s="348"/>
      <c r="KIS122" s="349"/>
      <c r="KIT122" s="347"/>
      <c r="KIU122" s="180"/>
      <c r="KIV122" s="348"/>
      <c r="KIW122" s="349"/>
      <c r="KIX122" s="347"/>
      <c r="KIY122" s="180"/>
      <c r="KIZ122" s="348"/>
      <c r="KJA122" s="349"/>
      <c r="KJB122" s="347"/>
      <c r="KJC122" s="180"/>
      <c r="KJD122" s="348"/>
      <c r="KJE122" s="349"/>
      <c r="KJF122" s="347"/>
      <c r="KJG122" s="180"/>
      <c r="KJH122" s="348"/>
      <c r="KJI122" s="349"/>
      <c r="KJJ122" s="347"/>
      <c r="KJK122" s="180"/>
      <c r="KJL122" s="348"/>
      <c r="KJM122" s="349"/>
      <c r="KJN122" s="347"/>
      <c r="KJO122" s="180"/>
      <c r="KJP122" s="348"/>
      <c r="KJQ122" s="349"/>
      <c r="KJR122" s="347"/>
      <c r="KJS122" s="180"/>
      <c r="KJT122" s="348"/>
      <c r="KJU122" s="349"/>
      <c r="KJV122" s="347"/>
      <c r="KJW122" s="180"/>
      <c r="KJX122" s="348"/>
      <c r="KJY122" s="349"/>
      <c r="KJZ122" s="347"/>
      <c r="KKA122" s="180"/>
      <c r="KKB122" s="348"/>
      <c r="KKC122" s="349"/>
      <c r="KKD122" s="347"/>
      <c r="KKE122" s="180"/>
      <c r="KKF122" s="348"/>
      <c r="KKG122" s="349"/>
      <c r="KKH122" s="347"/>
      <c r="KKI122" s="180"/>
      <c r="KKJ122" s="348"/>
      <c r="KKK122" s="349"/>
      <c r="KKL122" s="347"/>
      <c r="KKM122" s="180"/>
      <c r="KKN122" s="348"/>
      <c r="KKO122" s="349"/>
      <c r="KKP122" s="347"/>
      <c r="KKQ122" s="180"/>
      <c r="KKR122" s="348"/>
      <c r="KKS122" s="349"/>
      <c r="KKT122" s="347"/>
      <c r="KKU122" s="180"/>
      <c r="KKV122" s="348"/>
      <c r="KKW122" s="349"/>
      <c r="KKX122" s="347"/>
      <c r="KKY122" s="180"/>
      <c r="KKZ122" s="348"/>
      <c r="KLA122" s="349"/>
      <c r="KLB122" s="347"/>
      <c r="KLC122" s="180"/>
      <c r="KLD122" s="348"/>
      <c r="KLE122" s="349"/>
      <c r="KLF122" s="347"/>
      <c r="KLG122" s="180"/>
      <c r="KLH122" s="348"/>
      <c r="KLI122" s="349"/>
      <c r="KLJ122" s="347"/>
      <c r="KLK122" s="180"/>
      <c r="KLL122" s="348"/>
      <c r="KLM122" s="349"/>
      <c r="KLN122" s="347"/>
      <c r="KLO122" s="180"/>
      <c r="KLP122" s="348"/>
      <c r="KLQ122" s="349"/>
      <c r="KLR122" s="347"/>
      <c r="KLS122" s="180"/>
      <c r="KLT122" s="348"/>
      <c r="KLU122" s="349"/>
      <c r="KLV122" s="347"/>
      <c r="KLW122" s="180"/>
      <c r="KLX122" s="348"/>
      <c r="KLY122" s="349"/>
      <c r="KLZ122" s="347"/>
      <c r="KMA122" s="180"/>
      <c r="KMB122" s="348"/>
      <c r="KMC122" s="349"/>
      <c r="KMD122" s="347"/>
      <c r="KME122" s="180"/>
      <c r="KMF122" s="348"/>
      <c r="KMG122" s="349"/>
      <c r="KMH122" s="347"/>
      <c r="KMI122" s="180"/>
      <c r="KMJ122" s="348"/>
      <c r="KMK122" s="349"/>
      <c r="KML122" s="347"/>
      <c r="KMM122" s="180"/>
      <c r="KMN122" s="348"/>
      <c r="KMO122" s="349"/>
      <c r="KMP122" s="347"/>
      <c r="KMQ122" s="180"/>
      <c r="KMR122" s="348"/>
      <c r="KMS122" s="349"/>
      <c r="KMT122" s="347"/>
      <c r="KMU122" s="180"/>
      <c r="KMV122" s="348"/>
      <c r="KMW122" s="349"/>
      <c r="KMX122" s="347"/>
      <c r="KMY122" s="180"/>
      <c r="KMZ122" s="348"/>
      <c r="KNA122" s="349"/>
      <c r="KNB122" s="347"/>
      <c r="KNC122" s="180"/>
      <c r="KND122" s="348"/>
      <c r="KNE122" s="349"/>
      <c r="KNF122" s="347"/>
      <c r="KNG122" s="180"/>
      <c r="KNH122" s="348"/>
      <c r="KNI122" s="349"/>
      <c r="KNJ122" s="347"/>
      <c r="KNK122" s="180"/>
      <c r="KNL122" s="348"/>
      <c r="KNM122" s="349"/>
      <c r="KNN122" s="347"/>
      <c r="KNO122" s="180"/>
      <c r="KNP122" s="348"/>
      <c r="KNQ122" s="349"/>
      <c r="KNR122" s="347"/>
      <c r="KNS122" s="180"/>
      <c r="KNT122" s="348"/>
      <c r="KNU122" s="349"/>
      <c r="KNV122" s="347"/>
      <c r="KNW122" s="180"/>
      <c r="KNX122" s="348"/>
      <c r="KNY122" s="349"/>
      <c r="KNZ122" s="347"/>
      <c r="KOA122" s="180"/>
      <c r="KOB122" s="348"/>
      <c r="KOC122" s="349"/>
      <c r="KOD122" s="347"/>
      <c r="KOE122" s="180"/>
      <c r="KOF122" s="348"/>
      <c r="KOG122" s="349"/>
      <c r="KOH122" s="347"/>
      <c r="KOI122" s="180"/>
      <c r="KOJ122" s="348"/>
      <c r="KOK122" s="349"/>
      <c r="KOL122" s="347"/>
      <c r="KOM122" s="180"/>
      <c r="KON122" s="348"/>
      <c r="KOO122" s="349"/>
      <c r="KOP122" s="347"/>
      <c r="KOQ122" s="180"/>
      <c r="KOR122" s="348"/>
      <c r="KOS122" s="349"/>
      <c r="KOT122" s="347"/>
      <c r="KOU122" s="180"/>
      <c r="KOV122" s="348"/>
      <c r="KOW122" s="349"/>
      <c r="KOX122" s="347"/>
      <c r="KOY122" s="180"/>
      <c r="KOZ122" s="348"/>
      <c r="KPA122" s="349"/>
      <c r="KPB122" s="347"/>
      <c r="KPC122" s="180"/>
      <c r="KPD122" s="348"/>
      <c r="KPE122" s="349"/>
      <c r="KPF122" s="347"/>
      <c r="KPG122" s="180"/>
      <c r="KPH122" s="348"/>
      <c r="KPI122" s="349"/>
      <c r="KPJ122" s="347"/>
      <c r="KPK122" s="180"/>
      <c r="KPL122" s="348"/>
      <c r="KPM122" s="349"/>
      <c r="KPN122" s="347"/>
      <c r="KPO122" s="180"/>
      <c r="KPP122" s="348"/>
      <c r="KPQ122" s="349"/>
      <c r="KPR122" s="347"/>
      <c r="KPS122" s="180"/>
      <c r="KPT122" s="348"/>
      <c r="KPU122" s="349"/>
      <c r="KPV122" s="347"/>
      <c r="KPW122" s="180"/>
      <c r="KPX122" s="348"/>
      <c r="KPY122" s="349"/>
      <c r="KPZ122" s="347"/>
      <c r="KQA122" s="180"/>
      <c r="KQB122" s="348"/>
      <c r="KQC122" s="349"/>
      <c r="KQD122" s="347"/>
      <c r="KQE122" s="180"/>
      <c r="KQF122" s="348"/>
      <c r="KQG122" s="349"/>
      <c r="KQH122" s="347"/>
      <c r="KQI122" s="180"/>
      <c r="KQJ122" s="348"/>
      <c r="KQK122" s="349"/>
      <c r="KQL122" s="347"/>
      <c r="KQM122" s="180"/>
      <c r="KQN122" s="348"/>
      <c r="KQO122" s="349"/>
      <c r="KQP122" s="347"/>
      <c r="KQQ122" s="180"/>
      <c r="KQR122" s="348"/>
      <c r="KQS122" s="349"/>
      <c r="KQT122" s="347"/>
      <c r="KQU122" s="180"/>
      <c r="KQV122" s="348"/>
      <c r="KQW122" s="349"/>
      <c r="KQX122" s="347"/>
      <c r="KQY122" s="180"/>
      <c r="KQZ122" s="348"/>
      <c r="KRA122" s="349"/>
      <c r="KRB122" s="347"/>
      <c r="KRC122" s="180"/>
      <c r="KRD122" s="348"/>
      <c r="KRE122" s="349"/>
      <c r="KRF122" s="347"/>
      <c r="KRG122" s="180"/>
      <c r="KRH122" s="348"/>
      <c r="KRI122" s="349"/>
      <c r="KRJ122" s="347"/>
      <c r="KRK122" s="180"/>
      <c r="KRL122" s="348"/>
      <c r="KRM122" s="349"/>
      <c r="KRN122" s="347"/>
      <c r="KRO122" s="180"/>
      <c r="KRP122" s="348"/>
      <c r="KRQ122" s="349"/>
      <c r="KRR122" s="347"/>
      <c r="KRS122" s="180"/>
      <c r="KRT122" s="348"/>
      <c r="KRU122" s="349"/>
      <c r="KRV122" s="347"/>
      <c r="KRW122" s="180"/>
      <c r="KRX122" s="348"/>
      <c r="KRY122" s="349"/>
      <c r="KRZ122" s="347"/>
      <c r="KSA122" s="180"/>
      <c r="KSB122" s="348"/>
      <c r="KSC122" s="349"/>
      <c r="KSD122" s="347"/>
      <c r="KSE122" s="180"/>
      <c r="KSF122" s="348"/>
      <c r="KSG122" s="349"/>
      <c r="KSH122" s="347"/>
      <c r="KSI122" s="180"/>
      <c r="KSJ122" s="348"/>
      <c r="KSK122" s="349"/>
      <c r="KSL122" s="347"/>
      <c r="KSM122" s="180"/>
      <c r="KSN122" s="348"/>
      <c r="KSO122" s="349"/>
      <c r="KSP122" s="347"/>
      <c r="KSQ122" s="180"/>
      <c r="KSR122" s="348"/>
      <c r="KSS122" s="349"/>
      <c r="KST122" s="347"/>
      <c r="KSU122" s="180"/>
      <c r="KSV122" s="348"/>
      <c r="KSW122" s="349"/>
      <c r="KSX122" s="347"/>
      <c r="KSY122" s="180"/>
      <c r="KSZ122" s="348"/>
      <c r="KTA122" s="349"/>
      <c r="KTB122" s="347"/>
      <c r="KTC122" s="180"/>
      <c r="KTD122" s="348"/>
      <c r="KTE122" s="349"/>
      <c r="KTF122" s="347"/>
      <c r="KTG122" s="180"/>
      <c r="KTH122" s="348"/>
      <c r="KTI122" s="349"/>
      <c r="KTJ122" s="347"/>
      <c r="KTK122" s="180"/>
      <c r="KTL122" s="348"/>
      <c r="KTM122" s="349"/>
      <c r="KTN122" s="347"/>
      <c r="KTO122" s="180"/>
      <c r="KTP122" s="348"/>
      <c r="KTQ122" s="349"/>
      <c r="KTR122" s="347"/>
      <c r="KTS122" s="180"/>
      <c r="KTT122" s="348"/>
      <c r="KTU122" s="349"/>
      <c r="KTV122" s="347"/>
      <c r="KTW122" s="180"/>
      <c r="KTX122" s="348"/>
      <c r="KTY122" s="349"/>
      <c r="KTZ122" s="347"/>
      <c r="KUA122" s="180"/>
      <c r="KUB122" s="348"/>
      <c r="KUC122" s="349"/>
      <c r="KUD122" s="347"/>
      <c r="KUE122" s="180"/>
      <c r="KUF122" s="348"/>
      <c r="KUG122" s="349"/>
      <c r="KUH122" s="347"/>
      <c r="KUI122" s="180"/>
      <c r="KUJ122" s="348"/>
      <c r="KUK122" s="349"/>
      <c r="KUL122" s="347"/>
      <c r="KUM122" s="180"/>
      <c r="KUN122" s="348"/>
      <c r="KUO122" s="349"/>
      <c r="KUP122" s="347"/>
      <c r="KUQ122" s="180"/>
      <c r="KUR122" s="348"/>
      <c r="KUS122" s="349"/>
      <c r="KUT122" s="347"/>
      <c r="KUU122" s="180"/>
      <c r="KUV122" s="348"/>
      <c r="KUW122" s="349"/>
      <c r="KUX122" s="347"/>
      <c r="KUY122" s="180"/>
      <c r="KUZ122" s="348"/>
      <c r="KVA122" s="349"/>
      <c r="KVB122" s="347"/>
      <c r="KVC122" s="180"/>
      <c r="KVD122" s="348"/>
      <c r="KVE122" s="349"/>
      <c r="KVF122" s="347"/>
      <c r="KVG122" s="180"/>
      <c r="KVH122" s="348"/>
      <c r="KVI122" s="349"/>
      <c r="KVJ122" s="347"/>
      <c r="KVK122" s="180"/>
      <c r="KVL122" s="348"/>
      <c r="KVM122" s="349"/>
      <c r="KVN122" s="347"/>
      <c r="KVO122" s="180"/>
      <c r="KVP122" s="348"/>
      <c r="KVQ122" s="349"/>
      <c r="KVR122" s="347"/>
      <c r="KVS122" s="180"/>
      <c r="KVT122" s="348"/>
      <c r="KVU122" s="349"/>
      <c r="KVV122" s="347"/>
      <c r="KVW122" s="180"/>
      <c r="KVX122" s="348"/>
      <c r="KVY122" s="349"/>
      <c r="KVZ122" s="347"/>
      <c r="KWA122" s="180"/>
      <c r="KWB122" s="348"/>
      <c r="KWC122" s="349"/>
      <c r="KWD122" s="347"/>
      <c r="KWE122" s="180"/>
      <c r="KWF122" s="348"/>
      <c r="KWG122" s="349"/>
      <c r="KWH122" s="347"/>
      <c r="KWI122" s="180"/>
      <c r="KWJ122" s="348"/>
      <c r="KWK122" s="349"/>
      <c r="KWL122" s="347"/>
      <c r="KWM122" s="180"/>
      <c r="KWN122" s="348"/>
      <c r="KWO122" s="349"/>
      <c r="KWP122" s="347"/>
      <c r="KWQ122" s="180"/>
      <c r="KWR122" s="348"/>
      <c r="KWS122" s="349"/>
      <c r="KWT122" s="347"/>
      <c r="KWU122" s="180"/>
      <c r="KWV122" s="348"/>
      <c r="KWW122" s="349"/>
      <c r="KWX122" s="347"/>
      <c r="KWY122" s="180"/>
      <c r="KWZ122" s="348"/>
      <c r="KXA122" s="349"/>
      <c r="KXB122" s="347"/>
      <c r="KXC122" s="180"/>
      <c r="KXD122" s="348"/>
      <c r="KXE122" s="349"/>
      <c r="KXF122" s="347"/>
      <c r="KXG122" s="180"/>
      <c r="KXH122" s="348"/>
      <c r="KXI122" s="349"/>
      <c r="KXJ122" s="347"/>
      <c r="KXK122" s="180"/>
      <c r="KXL122" s="348"/>
      <c r="KXM122" s="349"/>
      <c r="KXN122" s="347"/>
      <c r="KXO122" s="180"/>
      <c r="KXP122" s="348"/>
      <c r="KXQ122" s="349"/>
      <c r="KXR122" s="347"/>
      <c r="KXS122" s="180"/>
      <c r="KXT122" s="348"/>
      <c r="KXU122" s="349"/>
      <c r="KXV122" s="347"/>
      <c r="KXW122" s="180"/>
      <c r="KXX122" s="348"/>
      <c r="KXY122" s="349"/>
      <c r="KXZ122" s="347"/>
      <c r="KYA122" s="180"/>
      <c r="KYB122" s="348"/>
      <c r="KYC122" s="349"/>
      <c r="KYD122" s="347"/>
      <c r="KYE122" s="180"/>
      <c r="KYF122" s="348"/>
      <c r="KYG122" s="349"/>
      <c r="KYH122" s="347"/>
      <c r="KYI122" s="180"/>
      <c r="KYJ122" s="348"/>
      <c r="KYK122" s="349"/>
      <c r="KYL122" s="347"/>
      <c r="KYM122" s="180"/>
      <c r="KYN122" s="348"/>
      <c r="KYO122" s="349"/>
      <c r="KYP122" s="347"/>
      <c r="KYQ122" s="180"/>
      <c r="KYR122" s="348"/>
      <c r="KYS122" s="349"/>
      <c r="KYT122" s="347"/>
      <c r="KYU122" s="180"/>
      <c r="KYV122" s="348"/>
      <c r="KYW122" s="349"/>
      <c r="KYX122" s="347"/>
      <c r="KYY122" s="180"/>
      <c r="KYZ122" s="348"/>
      <c r="KZA122" s="349"/>
      <c r="KZB122" s="347"/>
      <c r="KZC122" s="180"/>
      <c r="KZD122" s="348"/>
      <c r="KZE122" s="349"/>
      <c r="KZF122" s="347"/>
      <c r="KZG122" s="180"/>
      <c r="KZH122" s="348"/>
      <c r="KZI122" s="349"/>
      <c r="KZJ122" s="347"/>
      <c r="KZK122" s="180"/>
      <c r="KZL122" s="348"/>
      <c r="KZM122" s="349"/>
      <c r="KZN122" s="347"/>
      <c r="KZO122" s="180"/>
      <c r="KZP122" s="348"/>
      <c r="KZQ122" s="349"/>
      <c r="KZR122" s="347"/>
      <c r="KZS122" s="180"/>
      <c r="KZT122" s="348"/>
      <c r="KZU122" s="349"/>
      <c r="KZV122" s="347"/>
      <c r="KZW122" s="180"/>
      <c r="KZX122" s="348"/>
      <c r="KZY122" s="349"/>
      <c r="KZZ122" s="347"/>
      <c r="LAA122" s="180"/>
      <c r="LAB122" s="348"/>
      <c r="LAC122" s="349"/>
      <c r="LAD122" s="347"/>
      <c r="LAE122" s="180"/>
      <c r="LAF122" s="348"/>
      <c r="LAG122" s="349"/>
      <c r="LAH122" s="347"/>
      <c r="LAI122" s="180"/>
      <c r="LAJ122" s="348"/>
      <c r="LAK122" s="349"/>
      <c r="LAL122" s="347"/>
      <c r="LAM122" s="180"/>
      <c r="LAN122" s="348"/>
      <c r="LAO122" s="349"/>
      <c r="LAP122" s="347"/>
      <c r="LAQ122" s="180"/>
      <c r="LAR122" s="348"/>
      <c r="LAS122" s="349"/>
      <c r="LAT122" s="347"/>
      <c r="LAU122" s="180"/>
      <c r="LAV122" s="348"/>
      <c r="LAW122" s="349"/>
      <c r="LAX122" s="347"/>
      <c r="LAY122" s="180"/>
      <c r="LAZ122" s="348"/>
      <c r="LBA122" s="349"/>
      <c r="LBB122" s="347"/>
      <c r="LBC122" s="180"/>
      <c r="LBD122" s="348"/>
      <c r="LBE122" s="349"/>
      <c r="LBF122" s="347"/>
      <c r="LBG122" s="180"/>
      <c r="LBH122" s="348"/>
      <c r="LBI122" s="349"/>
      <c r="LBJ122" s="347"/>
      <c r="LBK122" s="180"/>
      <c r="LBL122" s="348"/>
      <c r="LBM122" s="349"/>
      <c r="LBN122" s="347"/>
      <c r="LBO122" s="180"/>
      <c r="LBP122" s="348"/>
      <c r="LBQ122" s="349"/>
      <c r="LBR122" s="347"/>
      <c r="LBS122" s="180"/>
      <c r="LBT122" s="348"/>
      <c r="LBU122" s="349"/>
      <c r="LBV122" s="347"/>
      <c r="LBW122" s="180"/>
      <c r="LBX122" s="348"/>
      <c r="LBY122" s="349"/>
      <c r="LBZ122" s="347"/>
      <c r="LCA122" s="180"/>
      <c r="LCB122" s="348"/>
      <c r="LCC122" s="349"/>
      <c r="LCD122" s="347"/>
      <c r="LCE122" s="180"/>
      <c r="LCF122" s="348"/>
      <c r="LCG122" s="349"/>
      <c r="LCH122" s="347"/>
      <c r="LCI122" s="180"/>
      <c r="LCJ122" s="348"/>
      <c r="LCK122" s="349"/>
      <c r="LCL122" s="347"/>
      <c r="LCM122" s="180"/>
      <c r="LCN122" s="348"/>
      <c r="LCO122" s="349"/>
      <c r="LCP122" s="347"/>
      <c r="LCQ122" s="180"/>
      <c r="LCR122" s="348"/>
      <c r="LCS122" s="349"/>
      <c r="LCT122" s="347"/>
      <c r="LCU122" s="180"/>
      <c r="LCV122" s="348"/>
      <c r="LCW122" s="349"/>
      <c r="LCX122" s="347"/>
      <c r="LCY122" s="180"/>
      <c r="LCZ122" s="348"/>
      <c r="LDA122" s="349"/>
      <c r="LDB122" s="347"/>
      <c r="LDC122" s="180"/>
      <c r="LDD122" s="348"/>
      <c r="LDE122" s="349"/>
      <c r="LDF122" s="347"/>
      <c r="LDG122" s="180"/>
      <c r="LDH122" s="348"/>
      <c r="LDI122" s="349"/>
      <c r="LDJ122" s="347"/>
      <c r="LDK122" s="180"/>
      <c r="LDL122" s="348"/>
      <c r="LDM122" s="349"/>
      <c r="LDN122" s="347"/>
      <c r="LDO122" s="180"/>
      <c r="LDP122" s="348"/>
      <c r="LDQ122" s="349"/>
      <c r="LDR122" s="347"/>
      <c r="LDS122" s="180"/>
      <c r="LDT122" s="348"/>
      <c r="LDU122" s="349"/>
      <c r="LDV122" s="347"/>
      <c r="LDW122" s="180"/>
      <c r="LDX122" s="348"/>
      <c r="LDY122" s="349"/>
      <c r="LDZ122" s="347"/>
      <c r="LEA122" s="180"/>
      <c r="LEB122" s="348"/>
      <c r="LEC122" s="349"/>
      <c r="LED122" s="347"/>
      <c r="LEE122" s="180"/>
      <c r="LEF122" s="348"/>
      <c r="LEG122" s="349"/>
      <c r="LEH122" s="347"/>
      <c r="LEI122" s="180"/>
      <c r="LEJ122" s="348"/>
      <c r="LEK122" s="349"/>
      <c r="LEL122" s="347"/>
      <c r="LEM122" s="180"/>
      <c r="LEN122" s="348"/>
      <c r="LEO122" s="349"/>
      <c r="LEP122" s="347"/>
      <c r="LEQ122" s="180"/>
      <c r="LER122" s="348"/>
      <c r="LES122" s="349"/>
      <c r="LET122" s="347"/>
      <c r="LEU122" s="180"/>
      <c r="LEV122" s="348"/>
      <c r="LEW122" s="349"/>
      <c r="LEX122" s="347"/>
      <c r="LEY122" s="180"/>
      <c r="LEZ122" s="348"/>
      <c r="LFA122" s="349"/>
      <c r="LFB122" s="347"/>
      <c r="LFC122" s="180"/>
      <c r="LFD122" s="348"/>
      <c r="LFE122" s="349"/>
      <c r="LFF122" s="347"/>
      <c r="LFG122" s="180"/>
      <c r="LFH122" s="348"/>
      <c r="LFI122" s="349"/>
      <c r="LFJ122" s="347"/>
      <c r="LFK122" s="180"/>
      <c r="LFL122" s="348"/>
      <c r="LFM122" s="349"/>
      <c r="LFN122" s="347"/>
      <c r="LFO122" s="180"/>
      <c r="LFP122" s="348"/>
      <c r="LFQ122" s="349"/>
      <c r="LFR122" s="347"/>
      <c r="LFS122" s="180"/>
      <c r="LFT122" s="348"/>
      <c r="LFU122" s="349"/>
      <c r="LFV122" s="347"/>
      <c r="LFW122" s="180"/>
      <c r="LFX122" s="348"/>
      <c r="LFY122" s="349"/>
      <c r="LFZ122" s="347"/>
      <c r="LGA122" s="180"/>
      <c r="LGB122" s="348"/>
      <c r="LGC122" s="349"/>
      <c r="LGD122" s="347"/>
      <c r="LGE122" s="180"/>
      <c r="LGF122" s="348"/>
      <c r="LGG122" s="349"/>
      <c r="LGH122" s="347"/>
      <c r="LGI122" s="180"/>
      <c r="LGJ122" s="348"/>
      <c r="LGK122" s="349"/>
      <c r="LGL122" s="347"/>
      <c r="LGM122" s="180"/>
      <c r="LGN122" s="348"/>
      <c r="LGO122" s="349"/>
      <c r="LGP122" s="347"/>
      <c r="LGQ122" s="180"/>
      <c r="LGR122" s="348"/>
      <c r="LGS122" s="349"/>
      <c r="LGT122" s="347"/>
      <c r="LGU122" s="180"/>
      <c r="LGV122" s="348"/>
      <c r="LGW122" s="349"/>
      <c r="LGX122" s="347"/>
      <c r="LGY122" s="180"/>
      <c r="LGZ122" s="348"/>
      <c r="LHA122" s="349"/>
      <c r="LHB122" s="347"/>
      <c r="LHC122" s="180"/>
      <c r="LHD122" s="348"/>
      <c r="LHE122" s="349"/>
      <c r="LHF122" s="347"/>
      <c r="LHG122" s="180"/>
      <c r="LHH122" s="348"/>
      <c r="LHI122" s="349"/>
      <c r="LHJ122" s="347"/>
      <c r="LHK122" s="180"/>
      <c r="LHL122" s="348"/>
      <c r="LHM122" s="349"/>
      <c r="LHN122" s="347"/>
      <c r="LHO122" s="180"/>
      <c r="LHP122" s="348"/>
      <c r="LHQ122" s="349"/>
      <c r="LHR122" s="347"/>
      <c r="LHS122" s="180"/>
      <c r="LHT122" s="348"/>
      <c r="LHU122" s="349"/>
      <c r="LHV122" s="347"/>
      <c r="LHW122" s="180"/>
      <c r="LHX122" s="348"/>
      <c r="LHY122" s="349"/>
      <c r="LHZ122" s="347"/>
      <c r="LIA122" s="180"/>
      <c r="LIB122" s="348"/>
      <c r="LIC122" s="349"/>
      <c r="LID122" s="347"/>
      <c r="LIE122" s="180"/>
      <c r="LIF122" s="348"/>
      <c r="LIG122" s="349"/>
      <c r="LIH122" s="347"/>
      <c r="LII122" s="180"/>
      <c r="LIJ122" s="348"/>
      <c r="LIK122" s="349"/>
      <c r="LIL122" s="347"/>
      <c r="LIM122" s="180"/>
      <c r="LIN122" s="348"/>
      <c r="LIO122" s="349"/>
      <c r="LIP122" s="347"/>
      <c r="LIQ122" s="180"/>
      <c r="LIR122" s="348"/>
      <c r="LIS122" s="349"/>
      <c r="LIT122" s="347"/>
      <c r="LIU122" s="180"/>
      <c r="LIV122" s="348"/>
      <c r="LIW122" s="349"/>
      <c r="LIX122" s="347"/>
      <c r="LIY122" s="180"/>
      <c r="LIZ122" s="348"/>
      <c r="LJA122" s="349"/>
      <c r="LJB122" s="347"/>
      <c r="LJC122" s="180"/>
      <c r="LJD122" s="348"/>
      <c r="LJE122" s="349"/>
      <c r="LJF122" s="347"/>
      <c r="LJG122" s="180"/>
      <c r="LJH122" s="348"/>
      <c r="LJI122" s="349"/>
      <c r="LJJ122" s="347"/>
      <c r="LJK122" s="180"/>
      <c r="LJL122" s="348"/>
      <c r="LJM122" s="349"/>
      <c r="LJN122" s="347"/>
      <c r="LJO122" s="180"/>
      <c r="LJP122" s="348"/>
      <c r="LJQ122" s="349"/>
      <c r="LJR122" s="347"/>
      <c r="LJS122" s="180"/>
      <c r="LJT122" s="348"/>
      <c r="LJU122" s="349"/>
      <c r="LJV122" s="347"/>
      <c r="LJW122" s="180"/>
      <c r="LJX122" s="348"/>
      <c r="LJY122" s="349"/>
      <c r="LJZ122" s="347"/>
      <c r="LKA122" s="180"/>
      <c r="LKB122" s="348"/>
      <c r="LKC122" s="349"/>
      <c r="LKD122" s="347"/>
      <c r="LKE122" s="180"/>
      <c r="LKF122" s="348"/>
      <c r="LKG122" s="349"/>
      <c r="LKH122" s="347"/>
      <c r="LKI122" s="180"/>
      <c r="LKJ122" s="348"/>
      <c r="LKK122" s="349"/>
      <c r="LKL122" s="347"/>
      <c r="LKM122" s="180"/>
      <c r="LKN122" s="348"/>
      <c r="LKO122" s="349"/>
      <c r="LKP122" s="347"/>
      <c r="LKQ122" s="180"/>
      <c r="LKR122" s="348"/>
      <c r="LKS122" s="349"/>
      <c r="LKT122" s="347"/>
      <c r="LKU122" s="180"/>
      <c r="LKV122" s="348"/>
      <c r="LKW122" s="349"/>
      <c r="LKX122" s="347"/>
      <c r="LKY122" s="180"/>
      <c r="LKZ122" s="348"/>
      <c r="LLA122" s="349"/>
      <c r="LLB122" s="347"/>
      <c r="LLC122" s="180"/>
      <c r="LLD122" s="348"/>
      <c r="LLE122" s="349"/>
      <c r="LLF122" s="347"/>
      <c r="LLG122" s="180"/>
      <c r="LLH122" s="348"/>
      <c r="LLI122" s="349"/>
      <c r="LLJ122" s="347"/>
      <c r="LLK122" s="180"/>
      <c r="LLL122" s="348"/>
      <c r="LLM122" s="349"/>
      <c r="LLN122" s="347"/>
      <c r="LLO122" s="180"/>
      <c r="LLP122" s="348"/>
      <c r="LLQ122" s="349"/>
      <c r="LLR122" s="347"/>
      <c r="LLS122" s="180"/>
      <c r="LLT122" s="348"/>
      <c r="LLU122" s="349"/>
      <c r="LLV122" s="347"/>
      <c r="LLW122" s="180"/>
      <c r="LLX122" s="348"/>
      <c r="LLY122" s="349"/>
      <c r="LLZ122" s="347"/>
      <c r="LMA122" s="180"/>
      <c r="LMB122" s="348"/>
      <c r="LMC122" s="349"/>
      <c r="LMD122" s="347"/>
      <c r="LME122" s="180"/>
      <c r="LMF122" s="348"/>
      <c r="LMG122" s="349"/>
      <c r="LMH122" s="347"/>
      <c r="LMI122" s="180"/>
      <c r="LMJ122" s="348"/>
      <c r="LMK122" s="349"/>
      <c r="LML122" s="347"/>
      <c r="LMM122" s="180"/>
      <c r="LMN122" s="348"/>
      <c r="LMO122" s="349"/>
      <c r="LMP122" s="347"/>
      <c r="LMQ122" s="180"/>
      <c r="LMR122" s="348"/>
      <c r="LMS122" s="349"/>
      <c r="LMT122" s="347"/>
      <c r="LMU122" s="180"/>
      <c r="LMV122" s="348"/>
      <c r="LMW122" s="349"/>
      <c r="LMX122" s="347"/>
      <c r="LMY122" s="180"/>
      <c r="LMZ122" s="348"/>
      <c r="LNA122" s="349"/>
      <c r="LNB122" s="347"/>
      <c r="LNC122" s="180"/>
      <c r="LND122" s="348"/>
      <c r="LNE122" s="349"/>
      <c r="LNF122" s="347"/>
      <c r="LNG122" s="180"/>
      <c r="LNH122" s="348"/>
      <c r="LNI122" s="349"/>
      <c r="LNJ122" s="347"/>
      <c r="LNK122" s="180"/>
      <c r="LNL122" s="348"/>
      <c r="LNM122" s="349"/>
      <c r="LNN122" s="347"/>
      <c r="LNO122" s="180"/>
      <c r="LNP122" s="348"/>
      <c r="LNQ122" s="349"/>
      <c r="LNR122" s="347"/>
      <c r="LNS122" s="180"/>
      <c r="LNT122" s="348"/>
      <c r="LNU122" s="349"/>
      <c r="LNV122" s="347"/>
      <c r="LNW122" s="180"/>
      <c r="LNX122" s="348"/>
      <c r="LNY122" s="349"/>
      <c r="LNZ122" s="347"/>
      <c r="LOA122" s="180"/>
      <c r="LOB122" s="348"/>
      <c r="LOC122" s="349"/>
      <c r="LOD122" s="347"/>
      <c r="LOE122" s="180"/>
      <c r="LOF122" s="348"/>
      <c r="LOG122" s="349"/>
      <c r="LOH122" s="347"/>
      <c r="LOI122" s="180"/>
      <c r="LOJ122" s="348"/>
      <c r="LOK122" s="349"/>
      <c r="LOL122" s="347"/>
      <c r="LOM122" s="180"/>
      <c r="LON122" s="348"/>
      <c r="LOO122" s="349"/>
      <c r="LOP122" s="347"/>
      <c r="LOQ122" s="180"/>
      <c r="LOR122" s="348"/>
      <c r="LOS122" s="349"/>
      <c r="LOT122" s="347"/>
      <c r="LOU122" s="180"/>
      <c r="LOV122" s="348"/>
      <c r="LOW122" s="349"/>
      <c r="LOX122" s="347"/>
      <c r="LOY122" s="180"/>
      <c r="LOZ122" s="348"/>
      <c r="LPA122" s="349"/>
      <c r="LPB122" s="347"/>
      <c r="LPC122" s="180"/>
      <c r="LPD122" s="348"/>
      <c r="LPE122" s="349"/>
      <c r="LPF122" s="347"/>
      <c r="LPG122" s="180"/>
      <c r="LPH122" s="348"/>
      <c r="LPI122" s="349"/>
      <c r="LPJ122" s="347"/>
      <c r="LPK122" s="180"/>
      <c r="LPL122" s="348"/>
      <c r="LPM122" s="349"/>
      <c r="LPN122" s="347"/>
      <c r="LPO122" s="180"/>
      <c r="LPP122" s="348"/>
      <c r="LPQ122" s="349"/>
      <c r="LPR122" s="347"/>
      <c r="LPS122" s="180"/>
      <c r="LPT122" s="348"/>
      <c r="LPU122" s="349"/>
      <c r="LPV122" s="347"/>
      <c r="LPW122" s="180"/>
      <c r="LPX122" s="348"/>
      <c r="LPY122" s="349"/>
      <c r="LPZ122" s="347"/>
      <c r="LQA122" s="180"/>
      <c r="LQB122" s="348"/>
      <c r="LQC122" s="349"/>
      <c r="LQD122" s="347"/>
      <c r="LQE122" s="180"/>
      <c r="LQF122" s="348"/>
      <c r="LQG122" s="349"/>
      <c r="LQH122" s="347"/>
      <c r="LQI122" s="180"/>
      <c r="LQJ122" s="348"/>
      <c r="LQK122" s="349"/>
      <c r="LQL122" s="347"/>
      <c r="LQM122" s="180"/>
      <c r="LQN122" s="348"/>
      <c r="LQO122" s="349"/>
      <c r="LQP122" s="347"/>
      <c r="LQQ122" s="180"/>
      <c r="LQR122" s="348"/>
      <c r="LQS122" s="349"/>
      <c r="LQT122" s="347"/>
      <c r="LQU122" s="180"/>
      <c r="LQV122" s="348"/>
      <c r="LQW122" s="349"/>
      <c r="LQX122" s="347"/>
      <c r="LQY122" s="180"/>
      <c r="LQZ122" s="348"/>
      <c r="LRA122" s="349"/>
      <c r="LRB122" s="347"/>
      <c r="LRC122" s="180"/>
      <c r="LRD122" s="348"/>
      <c r="LRE122" s="349"/>
      <c r="LRF122" s="347"/>
      <c r="LRG122" s="180"/>
      <c r="LRH122" s="348"/>
      <c r="LRI122" s="349"/>
      <c r="LRJ122" s="347"/>
      <c r="LRK122" s="180"/>
      <c r="LRL122" s="348"/>
      <c r="LRM122" s="349"/>
      <c r="LRN122" s="347"/>
      <c r="LRO122" s="180"/>
      <c r="LRP122" s="348"/>
      <c r="LRQ122" s="349"/>
      <c r="LRR122" s="347"/>
      <c r="LRS122" s="180"/>
      <c r="LRT122" s="348"/>
      <c r="LRU122" s="349"/>
      <c r="LRV122" s="347"/>
      <c r="LRW122" s="180"/>
      <c r="LRX122" s="348"/>
      <c r="LRY122" s="349"/>
      <c r="LRZ122" s="347"/>
      <c r="LSA122" s="180"/>
      <c r="LSB122" s="348"/>
      <c r="LSC122" s="349"/>
      <c r="LSD122" s="347"/>
      <c r="LSE122" s="180"/>
      <c r="LSF122" s="348"/>
      <c r="LSG122" s="349"/>
      <c r="LSH122" s="347"/>
      <c r="LSI122" s="180"/>
      <c r="LSJ122" s="348"/>
      <c r="LSK122" s="349"/>
      <c r="LSL122" s="347"/>
      <c r="LSM122" s="180"/>
      <c r="LSN122" s="348"/>
      <c r="LSO122" s="349"/>
      <c r="LSP122" s="347"/>
      <c r="LSQ122" s="180"/>
      <c r="LSR122" s="348"/>
      <c r="LSS122" s="349"/>
      <c r="LST122" s="347"/>
      <c r="LSU122" s="180"/>
      <c r="LSV122" s="348"/>
      <c r="LSW122" s="349"/>
      <c r="LSX122" s="347"/>
      <c r="LSY122" s="180"/>
      <c r="LSZ122" s="348"/>
      <c r="LTA122" s="349"/>
      <c r="LTB122" s="347"/>
      <c r="LTC122" s="180"/>
      <c r="LTD122" s="348"/>
      <c r="LTE122" s="349"/>
      <c r="LTF122" s="347"/>
      <c r="LTG122" s="180"/>
      <c r="LTH122" s="348"/>
      <c r="LTI122" s="349"/>
      <c r="LTJ122" s="347"/>
      <c r="LTK122" s="180"/>
      <c r="LTL122" s="348"/>
      <c r="LTM122" s="349"/>
      <c r="LTN122" s="347"/>
      <c r="LTO122" s="180"/>
      <c r="LTP122" s="348"/>
      <c r="LTQ122" s="349"/>
      <c r="LTR122" s="347"/>
      <c r="LTS122" s="180"/>
      <c r="LTT122" s="348"/>
      <c r="LTU122" s="349"/>
      <c r="LTV122" s="347"/>
      <c r="LTW122" s="180"/>
      <c r="LTX122" s="348"/>
      <c r="LTY122" s="349"/>
      <c r="LTZ122" s="347"/>
      <c r="LUA122" s="180"/>
      <c r="LUB122" s="348"/>
      <c r="LUC122" s="349"/>
      <c r="LUD122" s="347"/>
      <c r="LUE122" s="180"/>
      <c r="LUF122" s="348"/>
      <c r="LUG122" s="349"/>
      <c r="LUH122" s="347"/>
      <c r="LUI122" s="180"/>
      <c r="LUJ122" s="348"/>
      <c r="LUK122" s="349"/>
      <c r="LUL122" s="347"/>
      <c r="LUM122" s="180"/>
      <c r="LUN122" s="348"/>
      <c r="LUO122" s="349"/>
      <c r="LUP122" s="347"/>
      <c r="LUQ122" s="180"/>
      <c r="LUR122" s="348"/>
      <c r="LUS122" s="349"/>
      <c r="LUT122" s="347"/>
      <c r="LUU122" s="180"/>
      <c r="LUV122" s="348"/>
      <c r="LUW122" s="349"/>
      <c r="LUX122" s="347"/>
      <c r="LUY122" s="180"/>
      <c r="LUZ122" s="348"/>
      <c r="LVA122" s="349"/>
      <c r="LVB122" s="347"/>
      <c r="LVC122" s="180"/>
      <c r="LVD122" s="348"/>
      <c r="LVE122" s="349"/>
      <c r="LVF122" s="347"/>
      <c r="LVG122" s="180"/>
      <c r="LVH122" s="348"/>
      <c r="LVI122" s="349"/>
      <c r="LVJ122" s="347"/>
      <c r="LVK122" s="180"/>
      <c r="LVL122" s="348"/>
      <c r="LVM122" s="349"/>
      <c r="LVN122" s="347"/>
      <c r="LVO122" s="180"/>
      <c r="LVP122" s="348"/>
      <c r="LVQ122" s="349"/>
      <c r="LVR122" s="347"/>
      <c r="LVS122" s="180"/>
      <c r="LVT122" s="348"/>
      <c r="LVU122" s="349"/>
      <c r="LVV122" s="347"/>
      <c r="LVW122" s="180"/>
      <c r="LVX122" s="348"/>
      <c r="LVY122" s="349"/>
      <c r="LVZ122" s="347"/>
      <c r="LWA122" s="180"/>
      <c r="LWB122" s="348"/>
      <c r="LWC122" s="349"/>
      <c r="LWD122" s="347"/>
      <c r="LWE122" s="180"/>
      <c r="LWF122" s="348"/>
      <c r="LWG122" s="349"/>
      <c r="LWH122" s="347"/>
      <c r="LWI122" s="180"/>
      <c r="LWJ122" s="348"/>
      <c r="LWK122" s="349"/>
      <c r="LWL122" s="347"/>
      <c r="LWM122" s="180"/>
      <c r="LWN122" s="348"/>
      <c r="LWO122" s="349"/>
      <c r="LWP122" s="347"/>
      <c r="LWQ122" s="180"/>
      <c r="LWR122" s="348"/>
      <c r="LWS122" s="349"/>
      <c r="LWT122" s="347"/>
      <c r="LWU122" s="180"/>
      <c r="LWV122" s="348"/>
      <c r="LWW122" s="349"/>
      <c r="LWX122" s="347"/>
      <c r="LWY122" s="180"/>
      <c r="LWZ122" s="348"/>
      <c r="LXA122" s="349"/>
      <c r="LXB122" s="347"/>
      <c r="LXC122" s="180"/>
      <c r="LXD122" s="348"/>
      <c r="LXE122" s="349"/>
      <c r="LXF122" s="347"/>
      <c r="LXG122" s="180"/>
      <c r="LXH122" s="348"/>
      <c r="LXI122" s="349"/>
      <c r="LXJ122" s="347"/>
      <c r="LXK122" s="180"/>
      <c r="LXL122" s="348"/>
      <c r="LXM122" s="349"/>
      <c r="LXN122" s="347"/>
      <c r="LXO122" s="180"/>
      <c r="LXP122" s="348"/>
      <c r="LXQ122" s="349"/>
      <c r="LXR122" s="347"/>
      <c r="LXS122" s="180"/>
      <c r="LXT122" s="348"/>
      <c r="LXU122" s="349"/>
      <c r="LXV122" s="347"/>
      <c r="LXW122" s="180"/>
      <c r="LXX122" s="348"/>
      <c r="LXY122" s="349"/>
      <c r="LXZ122" s="347"/>
      <c r="LYA122" s="180"/>
      <c r="LYB122" s="348"/>
      <c r="LYC122" s="349"/>
      <c r="LYD122" s="347"/>
      <c r="LYE122" s="180"/>
      <c r="LYF122" s="348"/>
      <c r="LYG122" s="349"/>
      <c r="LYH122" s="347"/>
      <c r="LYI122" s="180"/>
      <c r="LYJ122" s="348"/>
      <c r="LYK122" s="349"/>
      <c r="LYL122" s="347"/>
      <c r="LYM122" s="180"/>
      <c r="LYN122" s="348"/>
      <c r="LYO122" s="349"/>
      <c r="LYP122" s="347"/>
      <c r="LYQ122" s="180"/>
      <c r="LYR122" s="348"/>
      <c r="LYS122" s="349"/>
      <c r="LYT122" s="347"/>
      <c r="LYU122" s="180"/>
      <c r="LYV122" s="348"/>
      <c r="LYW122" s="349"/>
      <c r="LYX122" s="347"/>
      <c r="LYY122" s="180"/>
      <c r="LYZ122" s="348"/>
      <c r="LZA122" s="349"/>
      <c r="LZB122" s="347"/>
      <c r="LZC122" s="180"/>
      <c r="LZD122" s="348"/>
      <c r="LZE122" s="349"/>
      <c r="LZF122" s="347"/>
      <c r="LZG122" s="180"/>
      <c r="LZH122" s="348"/>
      <c r="LZI122" s="349"/>
      <c r="LZJ122" s="347"/>
      <c r="LZK122" s="180"/>
      <c r="LZL122" s="348"/>
      <c r="LZM122" s="349"/>
      <c r="LZN122" s="347"/>
      <c r="LZO122" s="180"/>
      <c r="LZP122" s="348"/>
      <c r="LZQ122" s="349"/>
      <c r="LZR122" s="347"/>
      <c r="LZS122" s="180"/>
      <c r="LZT122" s="348"/>
      <c r="LZU122" s="349"/>
      <c r="LZV122" s="347"/>
      <c r="LZW122" s="180"/>
      <c r="LZX122" s="348"/>
      <c r="LZY122" s="349"/>
      <c r="LZZ122" s="347"/>
      <c r="MAA122" s="180"/>
      <c r="MAB122" s="348"/>
      <c r="MAC122" s="349"/>
      <c r="MAD122" s="347"/>
      <c r="MAE122" s="180"/>
      <c r="MAF122" s="348"/>
      <c r="MAG122" s="349"/>
      <c r="MAH122" s="347"/>
      <c r="MAI122" s="180"/>
      <c r="MAJ122" s="348"/>
      <c r="MAK122" s="349"/>
      <c r="MAL122" s="347"/>
      <c r="MAM122" s="180"/>
      <c r="MAN122" s="348"/>
      <c r="MAO122" s="349"/>
      <c r="MAP122" s="347"/>
      <c r="MAQ122" s="180"/>
      <c r="MAR122" s="348"/>
      <c r="MAS122" s="349"/>
      <c r="MAT122" s="347"/>
      <c r="MAU122" s="180"/>
      <c r="MAV122" s="348"/>
      <c r="MAW122" s="349"/>
      <c r="MAX122" s="347"/>
      <c r="MAY122" s="180"/>
      <c r="MAZ122" s="348"/>
      <c r="MBA122" s="349"/>
      <c r="MBB122" s="347"/>
      <c r="MBC122" s="180"/>
      <c r="MBD122" s="348"/>
      <c r="MBE122" s="349"/>
      <c r="MBF122" s="347"/>
      <c r="MBG122" s="180"/>
      <c r="MBH122" s="348"/>
      <c r="MBI122" s="349"/>
      <c r="MBJ122" s="347"/>
      <c r="MBK122" s="180"/>
      <c r="MBL122" s="348"/>
      <c r="MBM122" s="349"/>
      <c r="MBN122" s="347"/>
      <c r="MBO122" s="180"/>
      <c r="MBP122" s="348"/>
      <c r="MBQ122" s="349"/>
      <c r="MBR122" s="347"/>
      <c r="MBS122" s="180"/>
      <c r="MBT122" s="348"/>
      <c r="MBU122" s="349"/>
      <c r="MBV122" s="347"/>
      <c r="MBW122" s="180"/>
      <c r="MBX122" s="348"/>
      <c r="MBY122" s="349"/>
      <c r="MBZ122" s="347"/>
      <c r="MCA122" s="180"/>
      <c r="MCB122" s="348"/>
      <c r="MCC122" s="349"/>
      <c r="MCD122" s="347"/>
      <c r="MCE122" s="180"/>
      <c r="MCF122" s="348"/>
      <c r="MCG122" s="349"/>
      <c r="MCH122" s="347"/>
      <c r="MCI122" s="180"/>
      <c r="MCJ122" s="348"/>
      <c r="MCK122" s="349"/>
      <c r="MCL122" s="347"/>
      <c r="MCM122" s="180"/>
      <c r="MCN122" s="348"/>
      <c r="MCO122" s="349"/>
      <c r="MCP122" s="347"/>
      <c r="MCQ122" s="180"/>
      <c r="MCR122" s="348"/>
      <c r="MCS122" s="349"/>
      <c r="MCT122" s="347"/>
      <c r="MCU122" s="180"/>
      <c r="MCV122" s="348"/>
      <c r="MCW122" s="349"/>
      <c r="MCX122" s="347"/>
      <c r="MCY122" s="180"/>
      <c r="MCZ122" s="348"/>
      <c r="MDA122" s="349"/>
      <c r="MDB122" s="347"/>
      <c r="MDC122" s="180"/>
      <c r="MDD122" s="348"/>
      <c r="MDE122" s="349"/>
      <c r="MDF122" s="347"/>
      <c r="MDG122" s="180"/>
      <c r="MDH122" s="348"/>
      <c r="MDI122" s="349"/>
      <c r="MDJ122" s="347"/>
      <c r="MDK122" s="180"/>
      <c r="MDL122" s="348"/>
      <c r="MDM122" s="349"/>
      <c r="MDN122" s="347"/>
      <c r="MDO122" s="180"/>
      <c r="MDP122" s="348"/>
      <c r="MDQ122" s="349"/>
      <c r="MDR122" s="347"/>
      <c r="MDS122" s="180"/>
      <c r="MDT122" s="348"/>
      <c r="MDU122" s="349"/>
      <c r="MDV122" s="347"/>
      <c r="MDW122" s="180"/>
      <c r="MDX122" s="348"/>
      <c r="MDY122" s="349"/>
      <c r="MDZ122" s="347"/>
      <c r="MEA122" s="180"/>
      <c r="MEB122" s="348"/>
      <c r="MEC122" s="349"/>
      <c r="MED122" s="347"/>
      <c r="MEE122" s="180"/>
      <c r="MEF122" s="348"/>
      <c r="MEG122" s="349"/>
      <c r="MEH122" s="347"/>
      <c r="MEI122" s="180"/>
      <c r="MEJ122" s="348"/>
      <c r="MEK122" s="349"/>
      <c r="MEL122" s="347"/>
      <c r="MEM122" s="180"/>
      <c r="MEN122" s="348"/>
      <c r="MEO122" s="349"/>
      <c r="MEP122" s="347"/>
      <c r="MEQ122" s="180"/>
      <c r="MER122" s="348"/>
      <c r="MES122" s="349"/>
      <c r="MET122" s="347"/>
      <c r="MEU122" s="180"/>
      <c r="MEV122" s="348"/>
      <c r="MEW122" s="349"/>
      <c r="MEX122" s="347"/>
      <c r="MEY122" s="180"/>
      <c r="MEZ122" s="348"/>
      <c r="MFA122" s="349"/>
      <c r="MFB122" s="347"/>
      <c r="MFC122" s="180"/>
      <c r="MFD122" s="348"/>
      <c r="MFE122" s="349"/>
      <c r="MFF122" s="347"/>
      <c r="MFG122" s="180"/>
      <c r="MFH122" s="348"/>
      <c r="MFI122" s="349"/>
      <c r="MFJ122" s="347"/>
      <c r="MFK122" s="180"/>
      <c r="MFL122" s="348"/>
      <c r="MFM122" s="349"/>
      <c r="MFN122" s="347"/>
      <c r="MFO122" s="180"/>
      <c r="MFP122" s="348"/>
      <c r="MFQ122" s="349"/>
      <c r="MFR122" s="347"/>
      <c r="MFS122" s="180"/>
      <c r="MFT122" s="348"/>
      <c r="MFU122" s="349"/>
      <c r="MFV122" s="347"/>
      <c r="MFW122" s="180"/>
      <c r="MFX122" s="348"/>
      <c r="MFY122" s="349"/>
      <c r="MFZ122" s="347"/>
      <c r="MGA122" s="180"/>
      <c r="MGB122" s="348"/>
      <c r="MGC122" s="349"/>
      <c r="MGD122" s="347"/>
      <c r="MGE122" s="180"/>
      <c r="MGF122" s="348"/>
      <c r="MGG122" s="349"/>
      <c r="MGH122" s="347"/>
      <c r="MGI122" s="180"/>
      <c r="MGJ122" s="348"/>
      <c r="MGK122" s="349"/>
      <c r="MGL122" s="347"/>
      <c r="MGM122" s="180"/>
      <c r="MGN122" s="348"/>
      <c r="MGO122" s="349"/>
      <c r="MGP122" s="347"/>
      <c r="MGQ122" s="180"/>
      <c r="MGR122" s="348"/>
      <c r="MGS122" s="349"/>
      <c r="MGT122" s="347"/>
      <c r="MGU122" s="180"/>
      <c r="MGV122" s="348"/>
      <c r="MGW122" s="349"/>
      <c r="MGX122" s="347"/>
      <c r="MGY122" s="180"/>
      <c r="MGZ122" s="348"/>
      <c r="MHA122" s="349"/>
      <c r="MHB122" s="347"/>
      <c r="MHC122" s="180"/>
      <c r="MHD122" s="348"/>
      <c r="MHE122" s="349"/>
      <c r="MHF122" s="347"/>
      <c r="MHG122" s="180"/>
      <c r="MHH122" s="348"/>
      <c r="MHI122" s="349"/>
      <c r="MHJ122" s="347"/>
      <c r="MHK122" s="180"/>
      <c r="MHL122" s="348"/>
      <c r="MHM122" s="349"/>
      <c r="MHN122" s="347"/>
      <c r="MHO122" s="180"/>
      <c r="MHP122" s="348"/>
      <c r="MHQ122" s="349"/>
      <c r="MHR122" s="347"/>
      <c r="MHS122" s="180"/>
      <c r="MHT122" s="348"/>
      <c r="MHU122" s="349"/>
      <c r="MHV122" s="347"/>
      <c r="MHW122" s="180"/>
      <c r="MHX122" s="348"/>
      <c r="MHY122" s="349"/>
      <c r="MHZ122" s="347"/>
      <c r="MIA122" s="180"/>
      <c r="MIB122" s="348"/>
      <c r="MIC122" s="349"/>
      <c r="MID122" s="347"/>
      <c r="MIE122" s="180"/>
      <c r="MIF122" s="348"/>
      <c r="MIG122" s="349"/>
      <c r="MIH122" s="347"/>
      <c r="MII122" s="180"/>
      <c r="MIJ122" s="348"/>
      <c r="MIK122" s="349"/>
      <c r="MIL122" s="347"/>
      <c r="MIM122" s="180"/>
      <c r="MIN122" s="348"/>
      <c r="MIO122" s="349"/>
      <c r="MIP122" s="347"/>
      <c r="MIQ122" s="180"/>
      <c r="MIR122" s="348"/>
      <c r="MIS122" s="349"/>
      <c r="MIT122" s="347"/>
      <c r="MIU122" s="180"/>
      <c r="MIV122" s="348"/>
      <c r="MIW122" s="349"/>
      <c r="MIX122" s="347"/>
      <c r="MIY122" s="180"/>
      <c r="MIZ122" s="348"/>
      <c r="MJA122" s="349"/>
      <c r="MJB122" s="347"/>
      <c r="MJC122" s="180"/>
      <c r="MJD122" s="348"/>
      <c r="MJE122" s="349"/>
      <c r="MJF122" s="347"/>
      <c r="MJG122" s="180"/>
      <c r="MJH122" s="348"/>
      <c r="MJI122" s="349"/>
      <c r="MJJ122" s="347"/>
      <c r="MJK122" s="180"/>
      <c r="MJL122" s="348"/>
      <c r="MJM122" s="349"/>
      <c r="MJN122" s="347"/>
      <c r="MJO122" s="180"/>
      <c r="MJP122" s="348"/>
      <c r="MJQ122" s="349"/>
      <c r="MJR122" s="347"/>
      <c r="MJS122" s="180"/>
      <c r="MJT122" s="348"/>
      <c r="MJU122" s="349"/>
      <c r="MJV122" s="347"/>
      <c r="MJW122" s="180"/>
      <c r="MJX122" s="348"/>
      <c r="MJY122" s="349"/>
      <c r="MJZ122" s="347"/>
      <c r="MKA122" s="180"/>
      <c r="MKB122" s="348"/>
      <c r="MKC122" s="349"/>
      <c r="MKD122" s="347"/>
      <c r="MKE122" s="180"/>
      <c r="MKF122" s="348"/>
      <c r="MKG122" s="349"/>
      <c r="MKH122" s="347"/>
      <c r="MKI122" s="180"/>
      <c r="MKJ122" s="348"/>
      <c r="MKK122" s="349"/>
      <c r="MKL122" s="347"/>
      <c r="MKM122" s="180"/>
      <c r="MKN122" s="348"/>
      <c r="MKO122" s="349"/>
      <c r="MKP122" s="347"/>
      <c r="MKQ122" s="180"/>
      <c r="MKR122" s="348"/>
      <c r="MKS122" s="349"/>
      <c r="MKT122" s="347"/>
      <c r="MKU122" s="180"/>
      <c r="MKV122" s="348"/>
      <c r="MKW122" s="349"/>
      <c r="MKX122" s="347"/>
      <c r="MKY122" s="180"/>
      <c r="MKZ122" s="348"/>
      <c r="MLA122" s="349"/>
      <c r="MLB122" s="347"/>
      <c r="MLC122" s="180"/>
      <c r="MLD122" s="348"/>
      <c r="MLE122" s="349"/>
      <c r="MLF122" s="347"/>
      <c r="MLG122" s="180"/>
      <c r="MLH122" s="348"/>
      <c r="MLI122" s="349"/>
      <c r="MLJ122" s="347"/>
      <c r="MLK122" s="180"/>
      <c r="MLL122" s="348"/>
      <c r="MLM122" s="349"/>
      <c r="MLN122" s="347"/>
      <c r="MLO122" s="180"/>
      <c r="MLP122" s="348"/>
      <c r="MLQ122" s="349"/>
      <c r="MLR122" s="347"/>
      <c r="MLS122" s="180"/>
      <c r="MLT122" s="348"/>
      <c r="MLU122" s="349"/>
      <c r="MLV122" s="347"/>
      <c r="MLW122" s="180"/>
      <c r="MLX122" s="348"/>
      <c r="MLY122" s="349"/>
      <c r="MLZ122" s="347"/>
      <c r="MMA122" s="180"/>
      <c r="MMB122" s="348"/>
      <c r="MMC122" s="349"/>
      <c r="MMD122" s="347"/>
      <c r="MME122" s="180"/>
      <c r="MMF122" s="348"/>
      <c r="MMG122" s="349"/>
      <c r="MMH122" s="347"/>
      <c r="MMI122" s="180"/>
      <c r="MMJ122" s="348"/>
      <c r="MMK122" s="349"/>
      <c r="MML122" s="347"/>
      <c r="MMM122" s="180"/>
      <c r="MMN122" s="348"/>
      <c r="MMO122" s="349"/>
      <c r="MMP122" s="347"/>
      <c r="MMQ122" s="180"/>
      <c r="MMR122" s="348"/>
      <c r="MMS122" s="349"/>
      <c r="MMT122" s="347"/>
      <c r="MMU122" s="180"/>
      <c r="MMV122" s="348"/>
      <c r="MMW122" s="349"/>
      <c r="MMX122" s="347"/>
      <c r="MMY122" s="180"/>
      <c r="MMZ122" s="348"/>
      <c r="MNA122" s="349"/>
      <c r="MNB122" s="347"/>
      <c r="MNC122" s="180"/>
      <c r="MND122" s="348"/>
      <c r="MNE122" s="349"/>
      <c r="MNF122" s="347"/>
      <c r="MNG122" s="180"/>
      <c r="MNH122" s="348"/>
      <c r="MNI122" s="349"/>
      <c r="MNJ122" s="347"/>
      <c r="MNK122" s="180"/>
      <c r="MNL122" s="348"/>
      <c r="MNM122" s="349"/>
      <c r="MNN122" s="347"/>
      <c r="MNO122" s="180"/>
      <c r="MNP122" s="348"/>
      <c r="MNQ122" s="349"/>
      <c r="MNR122" s="347"/>
      <c r="MNS122" s="180"/>
      <c r="MNT122" s="348"/>
      <c r="MNU122" s="349"/>
      <c r="MNV122" s="347"/>
      <c r="MNW122" s="180"/>
      <c r="MNX122" s="348"/>
      <c r="MNY122" s="349"/>
      <c r="MNZ122" s="347"/>
      <c r="MOA122" s="180"/>
      <c r="MOB122" s="348"/>
      <c r="MOC122" s="349"/>
      <c r="MOD122" s="347"/>
      <c r="MOE122" s="180"/>
      <c r="MOF122" s="348"/>
      <c r="MOG122" s="349"/>
      <c r="MOH122" s="347"/>
      <c r="MOI122" s="180"/>
      <c r="MOJ122" s="348"/>
      <c r="MOK122" s="349"/>
      <c r="MOL122" s="347"/>
      <c r="MOM122" s="180"/>
      <c r="MON122" s="348"/>
      <c r="MOO122" s="349"/>
      <c r="MOP122" s="347"/>
      <c r="MOQ122" s="180"/>
      <c r="MOR122" s="348"/>
      <c r="MOS122" s="349"/>
      <c r="MOT122" s="347"/>
      <c r="MOU122" s="180"/>
      <c r="MOV122" s="348"/>
      <c r="MOW122" s="349"/>
      <c r="MOX122" s="347"/>
      <c r="MOY122" s="180"/>
      <c r="MOZ122" s="348"/>
      <c r="MPA122" s="349"/>
      <c r="MPB122" s="347"/>
      <c r="MPC122" s="180"/>
      <c r="MPD122" s="348"/>
      <c r="MPE122" s="349"/>
      <c r="MPF122" s="347"/>
      <c r="MPG122" s="180"/>
      <c r="MPH122" s="348"/>
      <c r="MPI122" s="349"/>
      <c r="MPJ122" s="347"/>
      <c r="MPK122" s="180"/>
      <c r="MPL122" s="348"/>
      <c r="MPM122" s="349"/>
      <c r="MPN122" s="347"/>
      <c r="MPO122" s="180"/>
      <c r="MPP122" s="348"/>
      <c r="MPQ122" s="349"/>
      <c r="MPR122" s="347"/>
      <c r="MPS122" s="180"/>
      <c r="MPT122" s="348"/>
      <c r="MPU122" s="349"/>
      <c r="MPV122" s="347"/>
      <c r="MPW122" s="180"/>
      <c r="MPX122" s="348"/>
      <c r="MPY122" s="349"/>
      <c r="MPZ122" s="347"/>
      <c r="MQA122" s="180"/>
      <c r="MQB122" s="348"/>
      <c r="MQC122" s="349"/>
      <c r="MQD122" s="347"/>
      <c r="MQE122" s="180"/>
      <c r="MQF122" s="348"/>
      <c r="MQG122" s="349"/>
      <c r="MQH122" s="347"/>
      <c r="MQI122" s="180"/>
      <c r="MQJ122" s="348"/>
      <c r="MQK122" s="349"/>
      <c r="MQL122" s="347"/>
      <c r="MQM122" s="180"/>
      <c r="MQN122" s="348"/>
      <c r="MQO122" s="349"/>
      <c r="MQP122" s="347"/>
      <c r="MQQ122" s="180"/>
      <c r="MQR122" s="348"/>
      <c r="MQS122" s="349"/>
      <c r="MQT122" s="347"/>
      <c r="MQU122" s="180"/>
      <c r="MQV122" s="348"/>
      <c r="MQW122" s="349"/>
      <c r="MQX122" s="347"/>
      <c r="MQY122" s="180"/>
      <c r="MQZ122" s="348"/>
      <c r="MRA122" s="349"/>
      <c r="MRB122" s="347"/>
      <c r="MRC122" s="180"/>
      <c r="MRD122" s="348"/>
      <c r="MRE122" s="349"/>
      <c r="MRF122" s="347"/>
      <c r="MRG122" s="180"/>
      <c r="MRH122" s="348"/>
      <c r="MRI122" s="349"/>
      <c r="MRJ122" s="347"/>
      <c r="MRK122" s="180"/>
      <c r="MRL122" s="348"/>
      <c r="MRM122" s="349"/>
      <c r="MRN122" s="347"/>
      <c r="MRO122" s="180"/>
      <c r="MRP122" s="348"/>
      <c r="MRQ122" s="349"/>
      <c r="MRR122" s="347"/>
      <c r="MRS122" s="180"/>
      <c r="MRT122" s="348"/>
      <c r="MRU122" s="349"/>
      <c r="MRV122" s="347"/>
      <c r="MRW122" s="180"/>
      <c r="MRX122" s="348"/>
      <c r="MRY122" s="349"/>
      <c r="MRZ122" s="347"/>
      <c r="MSA122" s="180"/>
      <c r="MSB122" s="348"/>
      <c r="MSC122" s="349"/>
      <c r="MSD122" s="347"/>
      <c r="MSE122" s="180"/>
      <c r="MSF122" s="348"/>
      <c r="MSG122" s="349"/>
      <c r="MSH122" s="347"/>
      <c r="MSI122" s="180"/>
      <c r="MSJ122" s="348"/>
      <c r="MSK122" s="349"/>
      <c r="MSL122" s="347"/>
      <c r="MSM122" s="180"/>
      <c r="MSN122" s="348"/>
      <c r="MSO122" s="349"/>
      <c r="MSP122" s="347"/>
      <c r="MSQ122" s="180"/>
      <c r="MSR122" s="348"/>
      <c r="MSS122" s="349"/>
      <c r="MST122" s="347"/>
      <c r="MSU122" s="180"/>
      <c r="MSV122" s="348"/>
      <c r="MSW122" s="349"/>
      <c r="MSX122" s="347"/>
      <c r="MSY122" s="180"/>
      <c r="MSZ122" s="348"/>
      <c r="MTA122" s="349"/>
      <c r="MTB122" s="347"/>
      <c r="MTC122" s="180"/>
      <c r="MTD122" s="348"/>
      <c r="MTE122" s="349"/>
      <c r="MTF122" s="347"/>
      <c r="MTG122" s="180"/>
      <c r="MTH122" s="348"/>
      <c r="MTI122" s="349"/>
      <c r="MTJ122" s="347"/>
      <c r="MTK122" s="180"/>
      <c r="MTL122" s="348"/>
      <c r="MTM122" s="349"/>
      <c r="MTN122" s="347"/>
      <c r="MTO122" s="180"/>
      <c r="MTP122" s="348"/>
      <c r="MTQ122" s="349"/>
      <c r="MTR122" s="347"/>
      <c r="MTS122" s="180"/>
      <c r="MTT122" s="348"/>
      <c r="MTU122" s="349"/>
      <c r="MTV122" s="347"/>
      <c r="MTW122" s="180"/>
      <c r="MTX122" s="348"/>
      <c r="MTY122" s="349"/>
      <c r="MTZ122" s="347"/>
      <c r="MUA122" s="180"/>
      <c r="MUB122" s="348"/>
      <c r="MUC122" s="349"/>
      <c r="MUD122" s="347"/>
      <c r="MUE122" s="180"/>
      <c r="MUF122" s="348"/>
      <c r="MUG122" s="349"/>
      <c r="MUH122" s="347"/>
      <c r="MUI122" s="180"/>
      <c r="MUJ122" s="348"/>
      <c r="MUK122" s="349"/>
      <c r="MUL122" s="347"/>
      <c r="MUM122" s="180"/>
      <c r="MUN122" s="348"/>
      <c r="MUO122" s="349"/>
      <c r="MUP122" s="347"/>
      <c r="MUQ122" s="180"/>
      <c r="MUR122" s="348"/>
      <c r="MUS122" s="349"/>
      <c r="MUT122" s="347"/>
      <c r="MUU122" s="180"/>
      <c r="MUV122" s="348"/>
      <c r="MUW122" s="349"/>
      <c r="MUX122" s="347"/>
      <c r="MUY122" s="180"/>
      <c r="MUZ122" s="348"/>
      <c r="MVA122" s="349"/>
      <c r="MVB122" s="347"/>
      <c r="MVC122" s="180"/>
      <c r="MVD122" s="348"/>
      <c r="MVE122" s="349"/>
      <c r="MVF122" s="347"/>
      <c r="MVG122" s="180"/>
      <c r="MVH122" s="348"/>
      <c r="MVI122" s="349"/>
      <c r="MVJ122" s="347"/>
      <c r="MVK122" s="180"/>
      <c r="MVL122" s="348"/>
      <c r="MVM122" s="349"/>
      <c r="MVN122" s="347"/>
      <c r="MVO122" s="180"/>
      <c r="MVP122" s="348"/>
      <c r="MVQ122" s="349"/>
      <c r="MVR122" s="347"/>
      <c r="MVS122" s="180"/>
      <c r="MVT122" s="348"/>
      <c r="MVU122" s="349"/>
      <c r="MVV122" s="347"/>
      <c r="MVW122" s="180"/>
      <c r="MVX122" s="348"/>
      <c r="MVY122" s="349"/>
      <c r="MVZ122" s="347"/>
      <c r="MWA122" s="180"/>
      <c r="MWB122" s="348"/>
      <c r="MWC122" s="349"/>
      <c r="MWD122" s="347"/>
      <c r="MWE122" s="180"/>
      <c r="MWF122" s="348"/>
      <c r="MWG122" s="349"/>
      <c r="MWH122" s="347"/>
      <c r="MWI122" s="180"/>
      <c r="MWJ122" s="348"/>
      <c r="MWK122" s="349"/>
      <c r="MWL122" s="347"/>
      <c r="MWM122" s="180"/>
      <c r="MWN122" s="348"/>
      <c r="MWO122" s="349"/>
      <c r="MWP122" s="347"/>
      <c r="MWQ122" s="180"/>
      <c r="MWR122" s="348"/>
      <c r="MWS122" s="349"/>
      <c r="MWT122" s="347"/>
      <c r="MWU122" s="180"/>
      <c r="MWV122" s="348"/>
      <c r="MWW122" s="349"/>
      <c r="MWX122" s="347"/>
      <c r="MWY122" s="180"/>
      <c r="MWZ122" s="348"/>
      <c r="MXA122" s="349"/>
      <c r="MXB122" s="347"/>
      <c r="MXC122" s="180"/>
      <c r="MXD122" s="348"/>
      <c r="MXE122" s="349"/>
      <c r="MXF122" s="347"/>
      <c r="MXG122" s="180"/>
      <c r="MXH122" s="348"/>
      <c r="MXI122" s="349"/>
      <c r="MXJ122" s="347"/>
      <c r="MXK122" s="180"/>
      <c r="MXL122" s="348"/>
      <c r="MXM122" s="349"/>
      <c r="MXN122" s="347"/>
      <c r="MXO122" s="180"/>
      <c r="MXP122" s="348"/>
      <c r="MXQ122" s="349"/>
      <c r="MXR122" s="347"/>
      <c r="MXS122" s="180"/>
      <c r="MXT122" s="348"/>
      <c r="MXU122" s="349"/>
      <c r="MXV122" s="347"/>
      <c r="MXW122" s="180"/>
      <c r="MXX122" s="348"/>
      <c r="MXY122" s="349"/>
      <c r="MXZ122" s="347"/>
      <c r="MYA122" s="180"/>
      <c r="MYB122" s="348"/>
      <c r="MYC122" s="349"/>
      <c r="MYD122" s="347"/>
      <c r="MYE122" s="180"/>
      <c r="MYF122" s="348"/>
      <c r="MYG122" s="349"/>
      <c r="MYH122" s="347"/>
      <c r="MYI122" s="180"/>
      <c r="MYJ122" s="348"/>
      <c r="MYK122" s="349"/>
      <c r="MYL122" s="347"/>
      <c r="MYM122" s="180"/>
      <c r="MYN122" s="348"/>
      <c r="MYO122" s="349"/>
      <c r="MYP122" s="347"/>
      <c r="MYQ122" s="180"/>
      <c r="MYR122" s="348"/>
      <c r="MYS122" s="349"/>
      <c r="MYT122" s="347"/>
      <c r="MYU122" s="180"/>
      <c r="MYV122" s="348"/>
      <c r="MYW122" s="349"/>
      <c r="MYX122" s="347"/>
      <c r="MYY122" s="180"/>
      <c r="MYZ122" s="348"/>
      <c r="MZA122" s="349"/>
      <c r="MZB122" s="347"/>
      <c r="MZC122" s="180"/>
      <c r="MZD122" s="348"/>
      <c r="MZE122" s="349"/>
      <c r="MZF122" s="347"/>
      <c r="MZG122" s="180"/>
      <c r="MZH122" s="348"/>
      <c r="MZI122" s="349"/>
      <c r="MZJ122" s="347"/>
      <c r="MZK122" s="180"/>
      <c r="MZL122" s="348"/>
      <c r="MZM122" s="349"/>
      <c r="MZN122" s="347"/>
      <c r="MZO122" s="180"/>
      <c r="MZP122" s="348"/>
      <c r="MZQ122" s="349"/>
      <c r="MZR122" s="347"/>
      <c r="MZS122" s="180"/>
      <c r="MZT122" s="348"/>
      <c r="MZU122" s="349"/>
      <c r="MZV122" s="347"/>
      <c r="MZW122" s="180"/>
      <c r="MZX122" s="348"/>
      <c r="MZY122" s="349"/>
      <c r="MZZ122" s="347"/>
      <c r="NAA122" s="180"/>
      <c r="NAB122" s="348"/>
      <c r="NAC122" s="349"/>
      <c r="NAD122" s="347"/>
      <c r="NAE122" s="180"/>
      <c r="NAF122" s="348"/>
      <c r="NAG122" s="349"/>
      <c r="NAH122" s="347"/>
      <c r="NAI122" s="180"/>
      <c r="NAJ122" s="348"/>
      <c r="NAK122" s="349"/>
      <c r="NAL122" s="347"/>
      <c r="NAM122" s="180"/>
      <c r="NAN122" s="348"/>
      <c r="NAO122" s="349"/>
      <c r="NAP122" s="347"/>
      <c r="NAQ122" s="180"/>
      <c r="NAR122" s="348"/>
      <c r="NAS122" s="349"/>
      <c r="NAT122" s="347"/>
      <c r="NAU122" s="180"/>
      <c r="NAV122" s="348"/>
      <c r="NAW122" s="349"/>
      <c r="NAX122" s="347"/>
      <c r="NAY122" s="180"/>
      <c r="NAZ122" s="348"/>
      <c r="NBA122" s="349"/>
      <c r="NBB122" s="347"/>
      <c r="NBC122" s="180"/>
      <c r="NBD122" s="348"/>
      <c r="NBE122" s="349"/>
      <c r="NBF122" s="347"/>
      <c r="NBG122" s="180"/>
      <c r="NBH122" s="348"/>
      <c r="NBI122" s="349"/>
      <c r="NBJ122" s="347"/>
      <c r="NBK122" s="180"/>
      <c r="NBL122" s="348"/>
      <c r="NBM122" s="349"/>
      <c r="NBN122" s="347"/>
      <c r="NBO122" s="180"/>
      <c r="NBP122" s="348"/>
      <c r="NBQ122" s="349"/>
      <c r="NBR122" s="347"/>
      <c r="NBS122" s="180"/>
      <c r="NBT122" s="348"/>
      <c r="NBU122" s="349"/>
      <c r="NBV122" s="347"/>
      <c r="NBW122" s="180"/>
      <c r="NBX122" s="348"/>
      <c r="NBY122" s="349"/>
      <c r="NBZ122" s="347"/>
      <c r="NCA122" s="180"/>
      <c r="NCB122" s="348"/>
      <c r="NCC122" s="349"/>
      <c r="NCD122" s="347"/>
      <c r="NCE122" s="180"/>
      <c r="NCF122" s="348"/>
      <c r="NCG122" s="349"/>
      <c r="NCH122" s="347"/>
      <c r="NCI122" s="180"/>
      <c r="NCJ122" s="348"/>
      <c r="NCK122" s="349"/>
      <c r="NCL122" s="347"/>
      <c r="NCM122" s="180"/>
      <c r="NCN122" s="348"/>
      <c r="NCO122" s="349"/>
      <c r="NCP122" s="347"/>
      <c r="NCQ122" s="180"/>
      <c r="NCR122" s="348"/>
      <c r="NCS122" s="349"/>
      <c r="NCT122" s="347"/>
      <c r="NCU122" s="180"/>
      <c r="NCV122" s="348"/>
      <c r="NCW122" s="349"/>
      <c r="NCX122" s="347"/>
      <c r="NCY122" s="180"/>
      <c r="NCZ122" s="348"/>
      <c r="NDA122" s="349"/>
      <c r="NDB122" s="347"/>
      <c r="NDC122" s="180"/>
      <c r="NDD122" s="348"/>
      <c r="NDE122" s="349"/>
      <c r="NDF122" s="347"/>
      <c r="NDG122" s="180"/>
      <c r="NDH122" s="348"/>
      <c r="NDI122" s="349"/>
      <c r="NDJ122" s="347"/>
      <c r="NDK122" s="180"/>
      <c r="NDL122" s="348"/>
      <c r="NDM122" s="349"/>
      <c r="NDN122" s="347"/>
      <c r="NDO122" s="180"/>
      <c r="NDP122" s="348"/>
      <c r="NDQ122" s="349"/>
      <c r="NDR122" s="347"/>
      <c r="NDS122" s="180"/>
      <c r="NDT122" s="348"/>
      <c r="NDU122" s="349"/>
      <c r="NDV122" s="347"/>
      <c r="NDW122" s="180"/>
      <c r="NDX122" s="348"/>
      <c r="NDY122" s="349"/>
      <c r="NDZ122" s="347"/>
      <c r="NEA122" s="180"/>
      <c r="NEB122" s="348"/>
      <c r="NEC122" s="349"/>
      <c r="NED122" s="347"/>
      <c r="NEE122" s="180"/>
      <c r="NEF122" s="348"/>
      <c r="NEG122" s="349"/>
      <c r="NEH122" s="347"/>
      <c r="NEI122" s="180"/>
      <c r="NEJ122" s="348"/>
      <c r="NEK122" s="349"/>
      <c r="NEL122" s="347"/>
      <c r="NEM122" s="180"/>
      <c r="NEN122" s="348"/>
      <c r="NEO122" s="349"/>
      <c r="NEP122" s="347"/>
      <c r="NEQ122" s="180"/>
      <c r="NER122" s="348"/>
      <c r="NES122" s="349"/>
      <c r="NET122" s="347"/>
      <c r="NEU122" s="180"/>
      <c r="NEV122" s="348"/>
      <c r="NEW122" s="349"/>
      <c r="NEX122" s="347"/>
      <c r="NEY122" s="180"/>
      <c r="NEZ122" s="348"/>
      <c r="NFA122" s="349"/>
      <c r="NFB122" s="347"/>
      <c r="NFC122" s="180"/>
      <c r="NFD122" s="348"/>
      <c r="NFE122" s="349"/>
      <c r="NFF122" s="347"/>
      <c r="NFG122" s="180"/>
      <c r="NFH122" s="348"/>
      <c r="NFI122" s="349"/>
      <c r="NFJ122" s="347"/>
      <c r="NFK122" s="180"/>
      <c r="NFL122" s="348"/>
      <c r="NFM122" s="349"/>
      <c r="NFN122" s="347"/>
      <c r="NFO122" s="180"/>
      <c r="NFP122" s="348"/>
      <c r="NFQ122" s="349"/>
      <c r="NFR122" s="347"/>
      <c r="NFS122" s="180"/>
      <c r="NFT122" s="348"/>
      <c r="NFU122" s="349"/>
      <c r="NFV122" s="347"/>
      <c r="NFW122" s="180"/>
      <c r="NFX122" s="348"/>
      <c r="NFY122" s="349"/>
      <c r="NFZ122" s="347"/>
      <c r="NGA122" s="180"/>
      <c r="NGB122" s="348"/>
      <c r="NGC122" s="349"/>
      <c r="NGD122" s="347"/>
      <c r="NGE122" s="180"/>
      <c r="NGF122" s="348"/>
      <c r="NGG122" s="349"/>
      <c r="NGH122" s="347"/>
      <c r="NGI122" s="180"/>
      <c r="NGJ122" s="348"/>
      <c r="NGK122" s="349"/>
      <c r="NGL122" s="347"/>
      <c r="NGM122" s="180"/>
      <c r="NGN122" s="348"/>
      <c r="NGO122" s="349"/>
      <c r="NGP122" s="347"/>
      <c r="NGQ122" s="180"/>
      <c r="NGR122" s="348"/>
      <c r="NGS122" s="349"/>
      <c r="NGT122" s="347"/>
      <c r="NGU122" s="180"/>
      <c r="NGV122" s="348"/>
      <c r="NGW122" s="349"/>
      <c r="NGX122" s="347"/>
      <c r="NGY122" s="180"/>
      <c r="NGZ122" s="348"/>
      <c r="NHA122" s="349"/>
      <c r="NHB122" s="347"/>
      <c r="NHC122" s="180"/>
      <c r="NHD122" s="348"/>
      <c r="NHE122" s="349"/>
      <c r="NHF122" s="347"/>
      <c r="NHG122" s="180"/>
      <c r="NHH122" s="348"/>
      <c r="NHI122" s="349"/>
      <c r="NHJ122" s="347"/>
      <c r="NHK122" s="180"/>
      <c r="NHL122" s="348"/>
      <c r="NHM122" s="349"/>
      <c r="NHN122" s="347"/>
      <c r="NHO122" s="180"/>
      <c r="NHP122" s="348"/>
      <c r="NHQ122" s="349"/>
      <c r="NHR122" s="347"/>
      <c r="NHS122" s="180"/>
      <c r="NHT122" s="348"/>
      <c r="NHU122" s="349"/>
      <c r="NHV122" s="347"/>
      <c r="NHW122" s="180"/>
      <c r="NHX122" s="348"/>
      <c r="NHY122" s="349"/>
      <c r="NHZ122" s="347"/>
      <c r="NIA122" s="180"/>
      <c r="NIB122" s="348"/>
      <c r="NIC122" s="349"/>
      <c r="NID122" s="347"/>
      <c r="NIE122" s="180"/>
      <c r="NIF122" s="348"/>
      <c r="NIG122" s="349"/>
      <c r="NIH122" s="347"/>
      <c r="NII122" s="180"/>
      <c r="NIJ122" s="348"/>
      <c r="NIK122" s="349"/>
      <c r="NIL122" s="347"/>
      <c r="NIM122" s="180"/>
      <c r="NIN122" s="348"/>
      <c r="NIO122" s="349"/>
      <c r="NIP122" s="347"/>
      <c r="NIQ122" s="180"/>
      <c r="NIR122" s="348"/>
      <c r="NIS122" s="349"/>
      <c r="NIT122" s="347"/>
      <c r="NIU122" s="180"/>
      <c r="NIV122" s="348"/>
      <c r="NIW122" s="349"/>
      <c r="NIX122" s="347"/>
      <c r="NIY122" s="180"/>
      <c r="NIZ122" s="348"/>
      <c r="NJA122" s="349"/>
      <c r="NJB122" s="347"/>
      <c r="NJC122" s="180"/>
      <c r="NJD122" s="348"/>
      <c r="NJE122" s="349"/>
      <c r="NJF122" s="347"/>
      <c r="NJG122" s="180"/>
      <c r="NJH122" s="348"/>
      <c r="NJI122" s="349"/>
      <c r="NJJ122" s="347"/>
      <c r="NJK122" s="180"/>
      <c r="NJL122" s="348"/>
      <c r="NJM122" s="349"/>
      <c r="NJN122" s="347"/>
      <c r="NJO122" s="180"/>
      <c r="NJP122" s="348"/>
      <c r="NJQ122" s="349"/>
      <c r="NJR122" s="347"/>
      <c r="NJS122" s="180"/>
      <c r="NJT122" s="348"/>
      <c r="NJU122" s="349"/>
      <c r="NJV122" s="347"/>
      <c r="NJW122" s="180"/>
      <c r="NJX122" s="348"/>
      <c r="NJY122" s="349"/>
      <c r="NJZ122" s="347"/>
      <c r="NKA122" s="180"/>
      <c r="NKB122" s="348"/>
      <c r="NKC122" s="349"/>
      <c r="NKD122" s="347"/>
      <c r="NKE122" s="180"/>
      <c r="NKF122" s="348"/>
      <c r="NKG122" s="349"/>
      <c r="NKH122" s="347"/>
      <c r="NKI122" s="180"/>
      <c r="NKJ122" s="348"/>
      <c r="NKK122" s="349"/>
      <c r="NKL122" s="347"/>
      <c r="NKM122" s="180"/>
      <c r="NKN122" s="348"/>
      <c r="NKO122" s="349"/>
      <c r="NKP122" s="347"/>
      <c r="NKQ122" s="180"/>
      <c r="NKR122" s="348"/>
      <c r="NKS122" s="349"/>
      <c r="NKT122" s="347"/>
      <c r="NKU122" s="180"/>
      <c r="NKV122" s="348"/>
      <c r="NKW122" s="349"/>
      <c r="NKX122" s="347"/>
      <c r="NKY122" s="180"/>
      <c r="NKZ122" s="348"/>
      <c r="NLA122" s="349"/>
      <c r="NLB122" s="347"/>
      <c r="NLC122" s="180"/>
      <c r="NLD122" s="348"/>
      <c r="NLE122" s="349"/>
      <c r="NLF122" s="347"/>
      <c r="NLG122" s="180"/>
      <c r="NLH122" s="348"/>
      <c r="NLI122" s="349"/>
      <c r="NLJ122" s="347"/>
      <c r="NLK122" s="180"/>
      <c r="NLL122" s="348"/>
      <c r="NLM122" s="349"/>
      <c r="NLN122" s="347"/>
      <c r="NLO122" s="180"/>
      <c r="NLP122" s="348"/>
      <c r="NLQ122" s="349"/>
      <c r="NLR122" s="347"/>
      <c r="NLS122" s="180"/>
      <c r="NLT122" s="348"/>
      <c r="NLU122" s="349"/>
      <c r="NLV122" s="347"/>
      <c r="NLW122" s="180"/>
      <c r="NLX122" s="348"/>
      <c r="NLY122" s="349"/>
      <c r="NLZ122" s="347"/>
      <c r="NMA122" s="180"/>
      <c r="NMB122" s="348"/>
      <c r="NMC122" s="349"/>
      <c r="NMD122" s="347"/>
      <c r="NME122" s="180"/>
      <c r="NMF122" s="348"/>
      <c r="NMG122" s="349"/>
      <c r="NMH122" s="347"/>
      <c r="NMI122" s="180"/>
      <c r="NMJ122" s="348"/>
      <c r="NMK122" s="349"/>
      <c r="NML122" s="347"/>
      <c r="NMM122" s="180"/>
      <c r="NMN122" s="348"/>
      <c r="NMO122" s="349"/>
      <c r="NMP122" s="347"/>
      <c r="NMQ122" s="180"/>
      <c r="NMR122" s="348"/>
      <c r="NMS122" s="349"/>
      <c r="NMT122" s="347"/>
      <c r="NMU122" s="180"/>
      <c r="NMV122" s="348"/>
      <c r="NMW122" s="349"/>
      <c r="NMX122" s="347"/>
      <c r="NMY122" s="180"/>
      <c r="NMZ122" s="348"/>
      <c r="NNA122" s="349"/>
      <c r="NNB122" s="347"/>
      <c r="NNC122" s="180"/>
      <c r="NND122" s="348"/>
      <c r="NNE122" s="349"/>
      <c r="NNF122" s="347"/>
      <c r="NNG122" s="180"/>
      <c r="NNH122" s="348"/>
      <c r="NNI122" s="349"/>
      <c r="NNJ122" s="347"/>
      <c r="NNK122" s="180"/>
      <c r="NNL122" s="348"/>
      <c r="NNM122" s="349"/>
      <c r="NNN122" s="347"/>
      <c r="NNO122" s="180"/>
      <c r="NNP122" s="348"/>
      <c r="NNQ122" s="349"/>
      <c r="NNR122" s="347"/>
      <c r="NNS122" s="180"/>
      <c r="NNT122" s="348"/>
      <c r="NNU122" s="349"/>
      <c r="NNV122" s="347"/>
      <c r="NNW122" s="180"/>
      <c r="NNX122" s="348"/>
      <c r="NNY122" s="349"/>
      <c r="NNZ122" s="347"/>
      <c r="NOA122" s="180"/>
      <c r="NOB122" s="348"/>
      <c r="NOC122" s="349"/>
      <c r="NOD122" s="347"/>
      <c r="NOE122" s="180"/>
      <c r="NOF122" s="348"/>
      <c r="NOG122" s="349"/>
      <c r="NOH122" s="347"/>
      <c r="NOI122" s="180"/>
      <c r="NOJ122" s="348"/>
      <c r="NOK122" s="349"/>
      <c r="NOL122" s="347"/>
      <c r="NOM122" s="180"/>
      <c r="NON122" s="348"/>
      <c r="NOO122" s="349"/>
      <c r="NOP122" s="347"/>
      <c r="NOQ122" s="180"/>
      <c r="NOR122" s="348"/>
      <c r="NOS122" s="349"/>
      <c r="NOT122" s="347"/>
      <c r="NOU122" s="180"/>
      <c r="NOV122" s="348"/>
      <c r="NOW122" s="349"/>
      <c r="NOX122" s="347"/>
      <c r="NOY122" s="180"/>
      <c r="NOZ122" s="348"/>
      <c r="NPA122" s="349"/>
      <c r="NPB122" s="347"/>
      <c r="NPC122" s="180"/>
      <c r="NPD122" s="348"/>
      <c r="NPE122" s="349"/>
      <c r="NPF122" s="347"/>
      <c r="NPG122" s="180"/>
      <c r="NPH122" s="348"/>
      <c r="NPI122" s="349"/>
      <c r="NPJ122" s="347"/>
      <c r="NPK122" s="180"/>
      <c r="NPL122" s="348"/>
      <c r="NPM122" s="349"/>
      <c r="NPN122" s="347"/>
      <c r="NPO122" s="180"/>
      <c r="NPP122" s="348"/>
      <c r="NPQ122" s="349"/>
      <c r="NPR122" s="347"/>
      <c r="NPS122" s="180"/>
      <c r="NPT122" s="348"/>
      <c r="NPU122" s="349"/>
      <c r="NPV122" s="347"/>
      <c r="NPW122" s="180"/>
      <c r="NPX122" s="348"/>
      <c r="NPY122" s="349"/>
      <c r="NPZ122" s="347"/>
      <c r="NQA122" s="180"/>
      <c r="NQB122" s="348"/>
      <c r="NQC122" s="349"/>
      <c r="NQD122" s="347"/>
      <c r="NQE122" s="180"/>
      <c r="NQF122" s="348"/>
      <c r="NQG122" s="349"/>
      <c r="NQH122" s="347"/>
      <c r="NQI122" s="180"/>
      <c r="NQJ122" s="348"/>
      <c r="NQK122" s="349"/>
      <c r="NQL122" s="347"/>
      <c r="NQM122" s="180"/>
      <c r="NQN122" s="348"/>
      <c r="NQO122" s="349"/>
      <c r="NQP122" s="347"/>
      <c r="NQQ122" s="180"/>
      <c r="NQR122" s="348"/>
      <c r="NQS122" s="349"/>
      <c r="NQT122" s="347"/>
      <c r="NQU122" s="180"/>
      <c r="NQV122" s="348"/>
      <c r="NQW122" s="349"/>
      <c r="NQX122" s="347"/>
      <c r="NQY122" s="180"/>
      <c r="NQZ122" s="348"/>
      <c r="NRA122" s="349"/>
      <c r="NRB122" s="347"/>
      <c r="NRC122" s="180"/>
      <c r="NRD122" s="348"/>
      <c r="NRE122" s="349"/>
      <c r="NRF122" s="347"/>
      <c r="NRG122" s="180"/>
      <c r="NRH122" s="348"/>
      <c r="NRI122" s="349"/>
      <c r="NRJ122" s="347"/>
      <c r="NRK122" s="180"/>
      <c r="NRL122" s="348"/>
      <c r="NRM122" s="349"/>
      <c r="NRN122" s="347"/>
      <c r="NRO122" s="180"/>
      <c r="NRP122" s="348"/>
      <c r="NRQ122" s="349"/>
      <c r="NRR122" s="347"/>
      <c r="NRS122" s="180"/>
      <c r="NRT122" s="348"/>
      <c r="NRU122" s="349"/>
      <c r="NRV122" s="347"/>
      <c r="NRW122" s="180"/>
      <c r="NRX122" s="348"/>
      <c r="NRY122" s="349"/>
      <c r="NRZ122" s="347"/>
      <c r="NSA122" s="180"/>
      <c r="NSB122" s="348"/>
      <c r="NSC122" s="349"/>
      <c r="NSD122" s="347"/>
      <c r="NSE122" s="180"/>
      <c r="NSF122" s="348"/>
      <c r="NSG122" s="349"/>
      <c r="NSH122" s="347"/>
      <c r="NSI122" s="180"/>
      <c r="NSJ122" s="348"/>
      <c r="NSK122" s="349"/>
      <c r="NSL122" s="347"/>
      <c r="NSM122" s="180"/>
      <c r="NSN122" s="348"/>
      <c r="NSO122" s="349"/>
      <c r="NSP122" s="347"/>
      <c r="NSQ122" s="180"/>
      <c r="NSR122" s="348"/>
      <c r="NSS122" s="349"/>
      <c r="NST122" s="347"/>
      <c r="NSU122" s="180"/>
      <c r="NSV122" s="348"/>
      <c r="NSW122" s="349"/>
      <c r="NSX122" s="347"/>
      <c r="NSY122" s="180"/>
      <c r="NSZ122" s="348"/>
      <c r="NTA122" s="349"/>
      <c r="NTB122" s="347"/>
      <c r="NTC122" s="180"/>
      <c r="NTD122" s="348"/>
      <c r="NTE122" s="349"/>
      <c r="NTF122" s="347"/>
      <c r="NTG122" s="180"/>
      <c r="NTH122" s="348"/>
      <c r="NTI122" s="349"/>
      <c r="NTJ122" s="347"/>
      <c r="NTK122" s="180"/>
      <c r="NTL122" s="348"/>
      <c r="NTM122" s="349"/>
      <c r="NTN122" s="347"/>
      <c r="NTO122" s="180"/>
      <c r="NTP122" s="348"/>
      <c r="NTQ122" s="349"/>
      <c r="NTR122" s="347"/>
      <c r="NTS122" s="180"/>
      <c r="NTT122" s="348"/>
      <c r="NTU122" s="349"/>
      <c r="NTV122" s="347"/>
      <c r="NTW122" s="180"/>
      <c r="NTX122" s="348"/>
      <c r="NTY122" s="349"/>
      <c r="NTZ122" s="347"/>
      <c r="NUA122" s="180"/>
      <c r="NUB122" s="348"/>
      <c r="NUC122" s="349"/>
      <c r="NUD122" s="347"/>
      <c r="NUE122" s="180"/>
      <c r="NUF122" s="348"/>
      <c r="NUG122" s="349"/>
      <c r="NUH122" s="347"/>
      <c r="NUI122" s="180"/>
      <c r="NUJ122" s="348"/>
      <c r="NUK122" s="349"/>
      <c r="NUL122" s="347"/>
      <c r="NUM122" s="180"/>
      <c r="NUN122" s="348"/>
      <c r="NUO122" s="349"/>
      <c r="NUP122" s="347"/>
      <c r="NUQ122" s="180"/>
      <c r="NUR122" s="348"/>
      <c r="NUS122" s="349"/>
      <c r="NUT122" s="347"/>
      <c r="NUU122" s="180"/>
      <c r="NUV122" s="348"/>
      <c r="NUW122" s="349"/>
      <c r="NUX122" s="347"/>
      <c r="NUY122" s="180"/>
      <c r="NUZ122" s="348"/>
      <c r="NVA122" s="349"/>
      <c r="NVB122" s="347"/>
      <c r="NVC122" s="180"/>
      <c r="NVD122" s="348"/>
      <c r="NVE122" s="349"/>
      <c r="NVF122" s="347"/>
      <c r="NVG122" s="180"/>
      <c r="NVH122" s="348"/>
      <c r="NVI122" s="349"/>
      <c r="NVJ122" s="347"/>
      <c r="NVK122" s="180"/>
      <c r="NVL122" s="348"/>
      <c r="NVM122" s="349"/>
      <c r="NVN122" s="347"/>
      <c r="NVO122" s="180"/>
      <c r="NVP122" s="348"/>
      <c r="NVQ122" s="349"/>
      <c r="NVR122" s="347"/>
      <c r="NVS122" s="180"/>
      <c r="NVT122" s="348"/>
      <c r="NVU122" s="349"/>
      <c r="NVV122" s="347"/>
      <c r="NVW122" s="180"/>
      <c r="NVX122" s="348"/>
      <c r="NVY122" s="349"/>
      <c r="NVZ122" s="347"/>
      <c r="NWA122" s="180"/>
      <c r="NWB122" s="348"/>
      <c r="NWC122" s="349"/>
      <c r="NWD122" s="347"/>
      <c r="NWE122" s="180"/>
      <c r="NWF122" s="348"/>
      <c r="NWG122" s="349"/>
      <c r="NWH122" s="347"/>
      <c r="NWI122" s="180"/>
      <c r="NWJ122" s="348"/>
      <c r="NWK122" s="349"/>
      <c r="NWL122" s="347"/>
      <c r="NWM122" s="180"/>
      <c r="NWN122" s="348"/>
      <c r="NWO122" s="349"/>
      <c r="NWP122" s="347"/>
      <c r="NWQ122" s="180"/>
      <c r="NWR122" s="348"/>
      <c r="NWS122" s="349"/>
      <c r="NWT122" s="347"/>
      <c r="NWU122" s="180"/>
      <c r="NWV122" s="348"/>
      <c r="NWW122" s="349"/>
      <c r="NWX122" s="347"/>
      <c r="NWY122" s="180"/>
      <c r="NWZ122" s="348"/>
      <c r="NXA122" s="349"/>
      <c r="NXB122" s="347"/>
      <c r="NXC122" s="180"/>
      <c r="NXD122" s="348"/>
      <c r="NXE122" s="349"/>
      <c r="NXF122" s="347"/>
      <c r="NXG122" s="180"/>
      <c r="NXH122" s="348"/>
      <c r="NXI122" s="349"/>
      <c r="NXJ122" s="347"/>
      <c r="NXK122" s="180"/>
      <c r="NXL122" s="348"/>
      <c r="NXM122" s="349"/>
      <c r="NXN122" s="347"/>
      <c r="NXO122" s="180"/>
      <c r="NXP122" s="348"/>
      <c r="NXQ122" s="349"/>
      <c r="NXR122" s="347"/>
      <c r="NXS122" s="180"/>
      <c r="NXT122" s="348"/>
      <c r="NXU122" s="349"/>
      <c r="NXV122" s="347"/>
      <c r="NXW122" s="180"/>
      <c r="NXX122" s="348"/>
      <c r="NXY122" s="349"/>
      <c r="NXZ122" s="347"/>
      <c r="NYA122" s="180"/>
      <c r="NYB122" s="348"/>
      <c r="NYC122" s="349"/>
      <c r="NYD122" s="347"/>
      <c r="NYE122" s="180"/>
      <c r="NYF122" s="348"/>
      <c r="NYG122" s="349"/>
      <c r="NYH122" s="347"/>
      <c r="NYI122" s="180"/>
      <c r="NYJ122" s="348"/>
      <c r="NYK122" s="349"/>
      <c r="NYL122" s="347"/>
      <c r="NYM122" s="180"/>
      <c r="NYN122" s="348"/>
      <c r="NYO122" s="349"/>
      <c r="NYP122" s="347"/>
      <c r="NYQ122" s="180"/>
      <c r="NYR122" s="348"/>
      <c r="NYS122" s="349"/>
      <c r="NYT122" s="347"/>
      <c r="NYU122" s="180"/>
      <c r="NYV122" s="348"/>
      <c r="NYW122" s="349"/>
      <c r="NYX122" s="347"/>
      <c r="NYY122" s="180"/>
      <c r="NYZ122" s="348"/>
      <c r="NZA122" s="349"/>
      <c r="NZB122" s="347"/>
      <c r="NZC122" s="180"/>
      <c r="NZD122" s="348"/>
      <c r="NZE122" s="349"/>
      <c r="NZF122" s="347"/>
      <c r="NZG122" s="180"/>
      <c r="NZH122" s="348"/>
      <c r="NZI122" s="349"/>
      <c r="NZJ122" s="347"/>
      <c r="NZK122" s="180"/>
      <c r="NZL122" s="348"/>
      <c r="NZM122" s="349"/>
      <c r="NZN122" s="347"/>
      <c r="NZO122" s="180"/>
      <c r="NZP122" s="348"/>
      <c r="NZQ122" s="349"/>
      <c r="NZR122" s="347"/>
      <c r="NZS122" s="180"/>
      <c r="NZT122" s="348"/>
      <c r="NZU122" s="349"/>
      <c r="NZV122" s="347"/>
      <c r="NZW122" s="180"/>
      <c r="NZX122" s="348"/>
      <c r="NZY122" s="349"/>
      <c r="NZZ122" s="347"/>
      <c r="OAA122" s="180"/>
      <c r="OAB122" s="348"/>
      <c r="OAC122" s="349"/>
      <c r="OAD122" s="347"/>
      <c r="OAE122" s="180"/>
      <c r="OAF122" s="348"/>
      <c r="OAG122" s="349"/>
      <c r="OAH122" s="347"/>
      <c r="OAI122" s="180"/>
      <c r="OAJ122" s="348"/>
      <c r="OAK122" s="349"/>
      <c r="OAL122" s="347"/>
      <c r="OAM122" s="180"/>
      <c r="OAN122" s="348"/>
      <c r="OAO122" s="349"/>
      <c r="OAP122" s="347"/>
      <c r="OAQ122" s="180"/>
      <c r="OAR122" s="348"/>
      <c r="OAS122" s="349"/>
      <c r="OAT122" s="347"/>
      <c r="OAU122" s="180"/>
      <c r="OAV122" s="348"/>
      <c r="OAW122" s="349"/>
      <c r="OAX122" s="347"/>
      <c r="OAY122" s="180"/>
      <c r="OAZ122" s="348"/>
      <c r="OBA122" s="349"/>
      <c r="OBB122" s="347"/>
      <c r="OBC122" s="180"/>
      <c r="OBD122" s="348"/>
      <c r="OBE122" s="349"/>
      <c r="OBF122" s="347"/>
      <c r="OBG122" s="180"/>
      <c r="OBH122" s="348"/>
      <c r="OBI122" s="349"/>
      <c r="OBJ122" s="347"/>
      <c r="OBK122" s="180"/>
      <c r="OBL122" s="348"/>
      <c r="OBM122" s="349"/>
      <c r="OBN122" s="347"/>
      <c r="OBO122" s="180"/>
      <c r="OBP122" s="348"/>
      <c r="OBQ122" s="349"/>
      <c r="OBR122" s="347"/>
      <c r="OBS122" s="180"/>
      <c r="OBT122" s="348"/>
      <c r="OBU122" s="349"/>
      <c r="OBV122" s="347"/>
      <c r="OBW122" s="180"/>
      <c r="OBX122" s="348"/>
      <c r="OBY122" s="349"/>
      <c r="OBZ122" s="347"/>
      <c r="OCA122" s="180"/>
      <c r="OCB122" s="348"/>
      <c r="OCC122" s="349"/>
      <c r="OCD122" s="347"/>
      <c r="OCE122" s="180"/>
      <c r="OCF122" s="348"/>
      <c r="OCG122" s="349"/>
      <c r="OCH122" s="347"/>
      <c r="OCI122" s="180"/>
      <c r="OCJ122" s="348"/>
      <c r="OCK122" s="349"/>
      <c r="OCL122" s="347"/>
      <c r="OCM122" s="180"/>
      <c r="OCN122" s="348"/>
      <c r="OCO122" s="349"/>
      <c r="OCP122" s="347"/>
      <c r="OCQ122" s="180"/>
      <c r="OCR122" s="348"/>
      <c r="OCS122" s="349"/>
      <c r="OCT122" s="347"/>
      <c r="OCU122" s="180"/>
      <c r="OCV122" s="348"/>
      <c r="OCW122" s="349"/>
      <c r="OCX122" s="347"/>
      <c r="OCY122" s="180"/>
      <c r="OCZ122" s="348"/>
      <c r="ODA122" s="349"/>
      <c r="ODB122" s="347"/>
      <c r="ODC122" s="180"/>
      <c r="ODD122" s="348"/>
      <c r="ODE122" s="349"/>
      <c r="ODF122" s="347"/>
      <c r="ODG122" s="180"/>
      <c r="ODH122" s="348"/>
      <c r="ODI122" s="349"/>
      <c r="ODJ122" s="347"/>
      <c r="ODK122" s="180"/>
      <c r="ODL122" s="348"/>
      <c r="ODM122" s="349"/>
      <c r="ODN122" s="347"/>
      <c r="ODO122" s="180"/>
      <c r="ODP122" s="348"/>
      <c r="ODQ122" s="349"/>
      <c r="ODR122" s="347"/>
      <c r="ODS122" s="180"/>
      <c r="ODT122" s="348"/>
      <c r="ODU122" s="349"/>
      <c r="ODV122" s="347"/>
      <c r="ODW122" s="180"/>
      <c r="ODX122" s="348"/>
      <c r="ODY122" s="349"/>
      <c r="ODZ122" s="347"/>
      <c r="OEA122" s="180"/>
      <c r="OEB122" s="348"/>
      <c r="OEC122" s="349"/>
      <c r="OED122" s="347"/>
      <c r="OEE122" s="180"/>
      <c r="OEF122" s="348"/>
      <c r="OEG122" s="349"/>
      <c r="OEH122" s="347"/>
      <c r="OEI122" s="180"/>
      <c r="OEJ122" s="348"/>
      <c r="OEK122" s="349"/>
      <c r="OEL122" s="347"/>
      <c r="OEM122" s="180"/>
      <c r="OEN122" s="348"/>
      <c r="OEO122" s="349"/>
      <c r="OEP122" s="347"/>
      <c r="OEQ122" s="180"/>
      <c r="OER122" s="348"/>
      <c r="OES122" s="349"/>
      <c r="OET122" s="347"/>
      <c r="OEU122" s="180"/>
      <c r="OEV122" s="348"/>
      <c r="OEW122" s="349"/>
      <c r="OEX122" s="347"/>
      <c r="OEY122" s="180"/>
      <c r="OEZ122" s="348"/>
      <c r="OFA122" s="349"/>
      <c r="OFB122" s="347"/>
      <c r="OFC122" s="180"/>
      <c r="OFD122" s="348"/>
      <c r="OFE122" s="349"/>
      <c r="OFF122" s="347"/>
      <c r="OFG122" s="180"/>
      <c r="OFH122" s="348"/>
      <c r="OFI122" s="349"/>
      <c r="OFJ122" s="347"/>
      <c r="OFK122" s="180"/>
      <c r="OFL122" s="348"/>
      <c r="OFM122" s="349"/>
      <c r="OFN122" s="347"/>
      <c r="OFO122" s="180"/>
      <c r="OFP122" s="348"/>
      <c r="OFQ122" s="349"/>
      <c r="OFR122" s="347"/>
      <c r="OFS122" s="180"/>
      <c r="OFT122" s="348"/>
      <c r="OFU122" s="349"/>
      <c r="OFV122" s="347"/>
      <c r="OFW122" s="180"/>
      <c r="OFX122" s="348"/>
      <c r="OFY122" s="349"/>
      <c r="OFZ122" s="347"/>
      <c r="OGA122" s="180"/>
      <c r="OGB122" s="348"/>
      <c r="OGC122" s="349"/>
      <c r="OGD122" s="347"/>
      <c r="OGE122" s="180"/>
      <c r="OGF122" s="348"/>
      <c r="OGG122" s="349"/>
      <c r="OGH122" s="347"/>
      <c r="OGI122" s="180"/>
      <c r="OGJ122" s="348"/>
      <c r="OGK122" s="349"/>
      <c r="OGL122" s="347"/>
      <c r="OGM122" s="180"/>
      <c r="OGN122" s="348"/>
      <c r="OGO122" s="349"/>
      <c r="OGP122" s="347"/>
      <c r="OGQ122" s="180"/>
      <c r="OGR122" s="348"/>
      <c r="OGS122" s="349"/>
      <c r="OGT122" s="347"/>
      <c r="OGU122" s="180"/>
      <c r="OGV122" s="348"/>
      <c r="OGW122" s="349"/>
      <c r="OGX122" s="347"/>
      <c r="OGY122" s="180"/>
      <c r="OGZ122" s="348"/>
      <c r="OHA122" s="349"/>
      <c r="OHB122" s="347"/>
      <c r="OHC122" s="180"/>
      <c r="OHD122" s="348"/>
      <c r="OHE122" s="349"/>
      <c r="OHF122" s="347"/>
      <c r="OHG122" s="180"/>
      <c r="OHH122" s="348"/>
      <c r="OHI122" s="349"/>
      <c r="OHJ122" s="347"/>
      <c r="OHK122" s="180"/>
      <c r="OHL122" s="348"/>
      <c r="OHM122" s="349"/>
      <c r="OHN122" s="347"/>
      <c r="OHO122" s="180"/>
      <c r="OHP122" s="348"/>
      <c r="OHQ122" s="349"/>
      <c r="OHR122" s="347"/>
      <c r="OHS122" s="180"/>
      <c r="OHT122" s="348"/>
      <c r="OHU122" s="349"/>
      <c r="OHV122" s="347"/>
      <c r="OHW122" s="180"/>
      <c r="OHX122" s="348"/>
      <c r="OHY122" s="349"/>
      <c r="OHZ122" s="347"/>
      <c r="OIA122" s="180"/>
      <c r="OIB122" s="348"/>
      <c r="OIC122" s="349"/>
      <c r="OID122" s="347"/>
      <c r="OIE122" s="180"/>
      <c r="OIF122" s="348"/>
      <c r="OIG122" s="349"/>
      <c r="OIH122" s="347"/>
      <c r="OII122" s="180"/>
      <c r="OIJ122" s="348"/>
      <c r="OIK122" s="349"/>
      <c r="OIL122" s="347"/>
      <c r="OIM122" s="180"/>
      <c r="OIN122" s="348"/>
      <c r="OIO122" s="349"/>
      <c r="OIP122" s="347"/>
      <c r="OIQ122" s="180"/>
      <c r="OIR122" s="348"/>
      <c r="OIS122" s="349"/>
      <c r="OIT122" s="347"/>
      <c r="OIU122" s="180"/>
      <c r="OIV122" s="348"/>
      <c r="OIW122" s="349"/>
      <c r="OIX122" s="347"/>
      <c r="OIY122" s="180"/>
      <c r="OIZ122" s="348"/>
      <c r="OJA122" s="349"/>
      <c r="OJB122" s="347"/>
      <c r="OJC122" s="180"/>
      <c r="OJD122" s="348"/>
      <c r="OJE122" s="349"/>
      <c r="OJF122" s="347"/>
      <c r="OJG122" s="180"/>
      <c r="OJH122" s="348"/>
      <c r="OJI122" s="349"/>
      <c r="OJJ122" s="347"/>
      <c r="OJK122" s="180"/>
      <c r="OJL122" s="348"/>
      <c r="OJM122" s="349"/>
      <c r="OJN122" s="347"/>
      <c r="OJO122" s="180"/>
      <c r="OJP122" s="348"/>
      <c r="OJQ122" s="349"/>
      <c r="OJR122" s="347"/>
      <c r="OJS122" s="180"/>
      <c r="OJT122" s="348"/>
      <c r="OJU122" s="349"/>
      <c r="OJV122" s="347"/>
      <c r="OJW122" s="180"/>
      <c r="OJX122" s="348"/>
      <c r="OJY122" s="349"/>
      <c r="OJZ122" s="347"/>
      <c r="OKA122" s="180"/>
      <c r="OKB122" s="348"/>
      <c r="OKC122" s="349"/>
      <c r="OKD122" s="347"/>
      <c r="OKE122" s="180"/>
      <c r="OKF122" s="348"/>
      <c r="OKG122" s="349"/>
      <c r="OKH122" s="347"/>
      <c r="OKI122" s="180"/>
      <c r="OKJ122" s="348"/>
      <c r="OKK122" s="349"/>
      <c r="OKL122" s="347"/>
      <c r="OKM122" s="180"/>
      <c r="OKN122" s="348"/>
      <c r="OKO122" s="349"/>
      <c r="OKP122" s="347"/>
      <c r="OKQ122" s="180"/>
      <c r="OKR122" s="348"/>
      <c r="OKS122" s="349"/>
      <c r="OKT122" s="347"/>
      <c r="OKU122" s="180"/>
      <c r="OKV122" s="348"/>
      <c r="OKW122" s="349"/>
      <c r="OKX122" s="347"/>
      <c r="OKY122" s="180"/>
      <c r="OKZ122" s="348"/>
      <c r="OLA122" s="349"/>
      <c r="OLB122" s="347"/>
      <c r="OLC122" s="180"/>
      <c r="OLD122" s="348"/>
      <c r="OLE122" s="349"/>
      <c r="OLF122" s="347"/>
      <c r="OLG122" s="180"/>
      <c r="OLH122" s="348"/>
      <c r="OLI122" s="349"/>
      <c r="OLJ122" s="347"/>
      <c r="OLK122" s="180"/>
      <c r="OLL122" s="348"/>
      <c r="OLM122" s="349"/>
      <c r="OLN122" s="347"/>
      <c r="OLO122" s="180"/>
      <c r="OLP122" s="348"/>
      <c r="OLQ122" s="349"/>
      <c r="OLR122" s="347"/>
      <c r="OLS122" s="180"/>
      <c r="OLT122" s="348"/>
      <c r="OLU122" s="349"/>
      <c r="OLV122" s="347"/>
      <c r="OLW122" s="180"/>
      <c r="OLX122" s="348"/>
      <c r="OLY122" s="349"/>
      <c r="OLZ122" s="347"/>
      <c r="OMA122" s="180"/>
      <c r="OMB122" s="348"/>
      <c r="OMC122" s="349"/>
      <c r="OMD122" s="347"/>
      <c r="OME122" s="180"/>
      <c r="OMF122" s="348"/>
      <c r="OMG122" s="349"/>
      <c r="OMH122" s="347"/>
      <c r="OMI122" s="180"/>
      <c r="OMJ122" s="348"/>
      <c r="OMK122" s="349"/>
      <c r="OML122" s="347"/>
      <c r="OMM122" s="180"/>
      <c r="OMN122" s="348"/>
      <c r="OMO122" s="349"/>
      <c r="OMP122" s="347"/>
      <c r="OMQ122" s="180"/>
      <c r="OMR122" s="348"/>
      <c r="OMS122" s="349"/>
      <c r="OMT122" s="347"/>
      <c r="OMU122" s="180"/>
      <c r="OMV122" s="348"/>
      <c r="OMW122" s="349"/>
      <c r="OMX122" s="347"/>
      <c r="OMY122" s="180"/>
      <c r="OMZ122" s="348"/>
      <c r="ONA122" s="349"/>
      <c r="ONB122" s="347"/>
      <c r="ONC122" s="180"/>
      <c r="OND122" s="348"/>
      <c r="ONE122" s="349"/>
      <c r="ONF122" s="347"/>
      <c r="ONG122" s="180"/>
      <c r="ONH122" s="348"/>
      <c r="ONI122" s="349"/>
      <c r="ONJ122" s="347"/>
      <c r="ONK122" s="180"/>
      <c r="ONL122" s="348"/>
      <c r="ONM122" s="349"/>
      <c r="ONN122" s="347"/>
      <c r="ONO122" s="180"/>
      <c r="ONP122" s="348"/>
      <c r="ONQ122" s="349"/>
      <c r="ONR122" s="347"/>
      <c r="ONS122" s="180"/>
      <c r="ONT122" s="348"/>
      <c r="ONU122" s="349"/>
      <c r="ONV122" s="347"/>
      <c r="ONW122" s="180"/>
      <c r="ONX122" s="348"/>
      <c r="ONY122" s="349"/>
      <c r="ONZ122" s="347"/>
      <c r="OOA122" s="180"/>
      <c r="OOB122" s="348"/>
      <c r="OOC122" s="349"/>
      <c r="OOD122" s="347"/>
      <c r="OOE122" s="180"/>
      <c r="OOF122" s="348"/>
      <c r="OOG122" s="349"/>
      <c r="OOH122" s="347"/>
      <c r="OOI122" s="180"/>
      <c r="OOJ122" s="348"/>
      <c r="OOK122" s="349"/>
      <c r="OOL122" s="347"/>
      <c r="OOM122" s="180"/>
      <c r="OON122" s="348"/>
      <c r="OOO122" s="349"/>
      <c r="OOP122" s="347"/>
      <c r="OOQ122" s="180"/>
      <c r="OOR122" s="348"/>
      <c r="OOS122" s="349"/>
      <c r="OOT122" s="347"/>
      <c r="OOU122" s="180"/>
      <c r="OOV122" s="348"/>
      <c r="OOW122" s="349"/>
      <c r="OOX122" s="347"/>
      <c r="OOY122" s="180"/>
      <c r="OOZ122" s="348"/>
      <c r="OPA122" s="349"/>
      <c r="OPB122" s="347"/>
      <c r="OPC122" s="180"/>
      <c r="OPD122" s="348"/>
      <c r="OPE122" s="349"/>
      <c r="OPF122" s="347"/>
      <c r="OPG122" s="180"/>
      <c r="OPH122" s="348"/>
      <c r="OPI122" s="349"/>
      <c r="OPJ122" s="347"/>
      <c r="OPK122" s="180"/>
      <c r="OPL122" s="348"/>
      <c r="OPM122" s="349"/>
      <c r="OPN122" s="347"/>
      <c r="OPO122" s="180"/>
      <c r="OPP122" s="348"/>
      <c r="OPQ122" s="349"/>
      <c r="OPR122" s="347"/>
      <c r="OPS122" s="180"/>
      <c r="OPT122" s="348"/>
      <c r="OPU122" s="349"/>
      <c r="OPV122" s="347"/>
      <c r="OPW122" s="180"/>
      <c r="OPX122" s="348"/>
      <c r="OPY122" s="349"/>
      <c r="OPZ122" s="347"/>
      <c r="OQA122" s="180"/>
      <c r="OQB122" s="348"/>
      <c r="OQC122" s="349"/>
      <c r="OQD122" s="347"/>
      <c r="OQE122" s="180"/>
      <c r="OQF122" s="348"/>
      <c r="OQG122" s="349"/>
      <c r="OQH122" s="347"/>
      <c r="OQI122" s="180"/>
      <c r="OQJ122" s="348"/>
      <c r="OQK122" s="349"/>
      <c r="OQL122" s="347"/>
      <c r="OQM122" s="180"/>
      <c r="OQN122" s="348"/>
      <c r="OQO122" s="349"/>
      <c r="OQP122" s="347"/>
      <c r="OQQ122" s="180"/>
      <c r="OQR122" s="348"/>
      <c r="OQS122" s="349"/>
      <c r="OQT122" s="347"/>
      <c r="OQU122" s="180"/>
      <c r="OQV122" s="348"/>
      <c r="OQW122" s="349"/>
      <c r="OQX122" s="347"/>
      <c r="OQY122" s="180"/>
      <c r="OQZ122" s="348"/>
      <c r="ORA122" s="349"/>
      <c r="ORB122" s="347"/>
      <c r="ORC122" s="180"/>
      <c r="ORD122" s="348"/>
      <c r="ORE122" s="349"/>
      <c r="ORF122" s="347"/>
      <c r="ORG122" s="180"/>
      <c r="ORH122" s="348"/>
      <c r="ORI122" s="349"/>
      <c r="ORJ122" s="347"/>
      <c r="ORK122" s="180"/>
      <c r="ORL122" s="348"/>
      <c r="ORM122" s="349"/>
      <c r="ORN122" s="347"/>
      <c r="ORO122" s="180"/>
      <c r="ORP122" s="348"/>
      <c r="ORQ122" s="349"/>
      <c r="ORR122" s="347"/>
      <c r="ORS122" s="180"/>
      <c r="ORT122" s="348"/>
      <c r="ORU122" s="349"/>
      <c r="ORV122" s="347"/>
      <c r="ORW122" s="180"/>
      <c r="ORX122" s="348"/>
      <c r="ORY122" s="349"/>
      <c r="ORZ122" s="347"/>
      <c r="OSA122" s="180"/>
      <c r="OSB122" s="348"/>
      <c r="OSC122" s="349"/>
      <c r="OSD122" s="347"/>
      <c r="OSE122" s="180"/>
      <c r="OSF122" s="348"/>
      <c r="OSG122" s="349"/>
      <c r="OSH122" s="347"/>
      <c r="OSI122" s="180"/>
      <c r="OSJ122" s="348"/>
      <c r="OSK122" s="349"/>
      <c r="OSL122" s="347"/>
      <c r="OSM122" s="180"/>
      <c r="OSN122" s="348"/>
      <c r="OSO122" s="349"/>
      <c r="OSP122" s="347"/>
      <c r="OSQ122" s="180"/>
      <c r="OSR122" s="348"/>
      <c r="OSS122" s="349"/>
      <c r="OST122" s="347"/>
      <c r="OSU122" s="180"/>
      <c r="OSV122" s="348"/>
      <c r="OSW122" s="349"/>
      <c r="OSX122" s="347"/>
      <c r="OSY122" s="180"/>
      <c r="OSZ122" s="348"/>
      <c r="OTA122" s="349"/>
      <c r="OTB122" s="347"/>
      <c r="OTC122" s="180"/>
      <c r="OTD122" s="348"/>
      <c r="OTE122" s="349"/>
      <c r="OTF122" s="347"/>
      <c r="OTG122" s="180"/>
      <c r="OTH122" s="348"/>
      <c r="OTI122" s="349"/>
      <c r="OTJ122" s="347"/>
      <c r="OTK122" s="180"/>
      <c r="OTL122" s="348"/>
      <c r="OTM122" s="349"/>
      <c r="OTN122" s="347"/>
      <c r="OTO122" s="180"/>
      <c r="OTP122" s="348"/>
      <c r="OTQ122" s="349"/>
      <c r="OTR122" s="347"/>
      <c r="OTS122" s="180"/>
      <c r="OTT122" s="348"/>
      <c r="OTU122" s="349"/>
      <c r="OTV122" s="347"/>
      <c r="OTW122" s="180"/>
      <c r="OTX122" s="348"/>
      <c r="OTY122" s="349"/>
      <c r="OTZ122" s="347"/>
      <c r="OUA122" s="180"/>
      <c r="OUB122" s="348"/>
      <c r="OUC122" s="349"/>
      <c r="OUD122" s="347"/>
      <c r="OUE122" s="180"/>
      <c r="OUF122" s="348"/>
      <c r="OUG122" s="349"/>
      <c r="OUH122" s="347"/>
      <c r="OUI122" s="180"/>
      <c r="OUJ122" s="348"/>
      <c r="OUK122" s="349"/>
      <c r="OUL122" s="347"/>
      <c r="OUM122" s="180"/>
      <c r="OUN122" s="348"/>
      <c r="OUO122" s="349"/>
      <c r="OUP122" s="347"/>
      <c r="OUQ122" s="180"/>
      <c r="OUR122" s="348"/>
      <c r="OUS122" s="349"/>
      <c r="OUT122" s="347"/>
      <c r="OUU122" s="180"/>
      <c r="OUV122" s="348"/>
      <c r="OUW122" s="349"/>
      <c r="OUX122" s="347"/>
      <c r="OUY122" s="180"/>
      <c r="OUZ122" s="348"/>
      <c r="OVA122" s="349"/>
      <c r="OVB122" s="347"/>
      <c r="OVC122" s="180"/>
      <c r="OVD122" s="348"/>
      <c r="OVE122" s="349"/>
      <c r="OVF122" s="347"/>
      <c r="OVG122" s="180"/>
      <c r="OVH122" s="348"/>
      <c r="OVI122" s="349"/>
      <c r="OVJ122" s="347"/>
      <c r="OVK122" s="180"/>
      <c r="OVL122" s="348"/>
      <c r="OVM122" s="349"/>
      <c r="OVN122" s="347"/>
      <c r="OVO122" s="180"/>
      <c r="OVP122" s="348"/>
      <c r="OVQ122" s="349"/>
      <c r="OVR122" s="347"/>
      <c r="OVS122" s="180"/>
      <c r="OVT122" s="348"/>
      <c r="OVU122" s="349"/>
      <c r="OVV122" s="347"/>
      <c r="OVW122" s="180"/>
      <c r="OVX122" s="348"/>
      <c r="OVY122" s="349"/>
      <c r="OVZ122" s="347"/>
      <c r="OWA122" s="180"/>
      <c r="OWB122" s="348"/>
      <c r="OWC122" s="349"/>
      <c r="OWD122" s="347"/>
      <c r="OWE122" s="180"/>
      <c r="OWF122" s="348"/>
      <c r="OWG122" s="349"/>
      <c r="OWH122" s="347"/>
      <c r="OWI122" s="180"/>
      <c r="OWJ122" s="348"/>
      <c r="OWK122" s="349"/>
      <c r="OWL122" s="347"/>
      <c r="OWM122" s="180"/>
      <c r="OWN122" s="348"/>
      <c r="OWO122" s="349"/>
      <c r="OWP122" s="347"/>
      <c r="OWQ122" s="180"/>
      <c r="OWR122" s="348"/>
      <c r="OWS122" s="349"/>
      <c r="OWT122" s="347"/>
      <c r="OWU122" s="180"/>
      <c r="OWV122" s="348"/>
      <c r="OWW122" s="349"/>
      <c r="OWX122" s="347"/>
      <c r="OWY122" s="180"/>
      <c r="OWZ122" s="348"/>
      <c r="OXA122" s="349"/>
      <c r="OXB122" s="347"/>
      <c r="OXC122" s="180"/>
      <c r="OXD122" s="348"/>
      <c r="OXE122" s="349"/>
      <c r="OXF122" s="347"/>
      <c r="OXG122" s="180"/>
      <c r="OXH122" s="348"/>
      <c r="OXI122" s="349"/>
      <c r="OXJ122" s="347"/>
      <c r="OXK122" s="180"/>
      <c r="OXL122" s="348"/>
      <c r="OXM122" s="349"/>
      <c r="OXN122" s="347"/>
      <c r="OXO122" s="180"/>
      <c r="OXP122" s="348"/>
      <c r="OXQ122" s="349"/>
      <c r="OXR122" s="347"/>
      <c r="OXS122" s="180"/>
      <c r="OXT122" s="348"/>
      <c r="OXU122" s="349"/>
      <c r="OXV122" s="347"/>
      <c r="OXW122" s="180"/>
      <c r="OXX122" s="348"/>
      <c r="OXY122" s="349"/>
      <c r="OXZ122" s="347"/>
      <c r="OYA122" s="180"/>
      <c r="OYB122" s="348"/>
      <c r="OYC122" s="349"/>
      <c r="OYD122" s="347"/>
      <c r="OYE122" s="180"/>
      <c r="OYF122" s="348"/>
      <c r="OYG122" s="349"/>
      <c r="OYH122" s="347"/>
      <c r="OYI122" s="180"/>
      <c r="OYJ122" s="348"/>
      <c r="OYK122" s="349"/>
      <c r="OYL122" s="347"/>
      <c r="OYM122" s="180"/>
      <c r="OYN122" s="348"/>
      <c r="OYO122" s="349"/>
      <c r="OYP122" s="347"/>
      <c r="OYQ122" s="180"/>
      <c r="OYR122" s="348"/>
      <c r="OYS122" s="349"/>
      <c r="OYT122" s="347"/>
      <c r="OYU122" s="180"/>
      <c r="OYV122" s="348"/>
      <c r="OYW122" s="349"/>
      <c r="OYX122" s="347"/>
      <c r="OYY122" s="180"/>
      <c r="OYZ122" s="348"/>
      <c r="OZA122" s="349"/>
      <c r="OZB122" s="347"/>
      <c r="OZC122" s="180"/>
      <c r="OZD122" s="348"/>
      <c r="OZE122" s="349"/>
      <c r="OZF122" s="347"/>
      <c r="OZG122" s="180"/>
      <c r="OZH122" s="348"/>
      <c r="OZI122" s="349"/>
      <c r="OZJ122" s="347"/>
      <c r="OZK122" s="180"/>
      <c r="OZL122" s="348"/>
      <c r="OZM122" s="349"/>
      <c r="OZN122" s="347"/>
      <c r="OZO122" s="180"/>
      <c r="OZP122" s="348"/>
      <c r="OZQ122" s="349"/>
      <c r="OZR122" s="347"/>
      <c r="OZS122" s="180"/>
      <c r="OZT122" s="348"/>
      <c r="OZU122" s="349"/>
      <c r="OZV122" s="347"/>
      <c r="OZW122" s="180"/>
      <c r="OZX122" s="348"/>
      <c r="OZY122" s="349"/>
      <c r="OZZ122" s="347"/>
      <c r="PAA122" s="180"/>
      <c r="PAB122" s="348"/>
      <c r="PAC122" s="349"/>
      <c r="PAD122" s="347"/>
      <c r="PAE122" s="180"/>
      <c r="PAF122" s="348"/>
      <c r="PAG122" s="349"/>
      <c r="PAH122" s="347"/>
      <c r="PAI122" s="180"/>
      <c r="PAJ122" s="348"/>
      <c r="PAK122" s="349"/>
      <c r="PAL122" s="347"/>
      <c r="PAM122" s="180"/>
      <c r="PAN122" s="348"/>
      <c r="PAO122" s="349"/>
      <c r="PAP122" s="347"/>
      <c r="PAQ122" s="180"/>
      <c r="PAR122" s="348"/>
      <c r="PAS122" s="349"/>
      <c r="PAT122" s="347"/>
      <c r="PAU122" s="180"/>
      <c r="PAV122" s="348"/>
      <c r="PAW122" s="349"/>
      <c r="PAX122" s="347"/>
      <c r="PAY122" s="180"/>
      <c r="PAZ122" s="348"/>
      <c r="PBA122" s="349"/>
      <c r="PBB122" s="347"/>
      <c r="PBC122" s="180"/>
      <c r="PBD122" s="348"/>
      <c r="PBE122" s="349"/>
      <c r="PBF122" s="347"/>
      <c r="PBG122" s="180"/>
      <c r="PBH122" s="348"/>
      <c r="PBI122" s="349"/>
      <c r="PBJ122" s="347"/>
      <c r="PBK122" s="180"/>
      <c r="PBL122" s="348"/>
      <c r="PBM122" s="349"/>
      <c r="PBN122" s="347"/>
      <c r="PBO122" s="180"/>
      <c r="PBP122" s="348"/>
      <c r="PBQ122" s="349"/>
      <c r="PBR122" s="347"/>
      <c r="PBS122" s="180"/>
      <c r="PBT122" s="348"/>
      <c r="PBU122" s="349"/>
      <c r="PBV122" s="347"/>
      <c r="PBW122" s="180"/>
      <c r="PBX122" s="348"/>
      <c r="PBY122" s="349"/>
      <c r="PBZ122" s="347"/>
      <c r="PCA122" s="180"/>
      <c r="PCB122" s="348"/>
      <c r="PCC122" s="349"/>
      <c r="PCD122" s="347"/>
      <c r="PCE122" s="180"/>
      <c r="PCF122" s="348"/>
      <c r="PCG122" s="349"/>
      <c r="PCH122" s="347"/>
      <c r="PCI122" s="180"/>
      <c r="PCJ122" s="348"/>
      <c r="PCK122" s="349"/>
      <c r="PCL122" s="347"/>
      <c r="PCM122" s="180"/>
      <c r="PCN122" s="348"/>
      <c r="PCO122" s="349"/>
      <c r="PCP122" s="347"/>
      <c r="PCQ122" s="180"/>
      <c r="PCR122" s="348"/>
      <c r="PCS122" s="349"/>
      <c r="PCT122" s="347"/>
      <c r="PCU122" s="180"/>
      <c r="PCV122" s="348"/>
      <c r="PCW122" s="349"/>
      <c r="PCX122" s="347"/>
      <c r="PCY122" s="180"/>
      <c r="PCZ122" s="348"/>
      <c r="PDA122" s="349"/>
      <c r="PDB122" s="347"/>
      <c r="PDC122" s="180"/>
      <c r="PDD122" s="348"/>
      <c r="PDE122" s="349"/>
      <c r="PDF122" s="347"/>
      <c r="PDG122" s="180"/>
      <c r="PDH122" s="348"/>
      <c r="PDI122" s="349"/>
      <c r="PDJ122" s="347"/>
      <c r="PDK122" s="180"/>
      <c r="PDL122" s="348"/>
      <c r="PDM122" s="349"/>
      <c r="PDN122" s="347"/>
      <c r="PDO122" s="180"/>
      <c r="PDP122" s="348"/>
      <c r="PDQ122" s="349"/>
      <c r="PDR122" s="347"/>
      <c r="PDS122" s="180"/>
      <c r="PDT122" s="348"/>
      <c r="PDU122" s="349"/>
      <c r="PDV122" s="347"/>
      <c r="PDW122" s="180"/>
      <c r="PDX122" s="348"/>
      <c r="PDY122" s="349"/>
      <c r="PDZ122" s="347"/>
      <c r="PEA122" s="180"/>
      <c r="PEB122" s="348"/>
      <c r="PEC122" s="349"/>
      <c r="PED122" s="347"/>
      <c r="PEE122" s="180"/>
      <c r="PEF122" s="348"/>
      <c r="PEG122" s="349"/>
      <c r="PEH122" s="347"/>
      <c r="PEI122" s="180"/>
      <c r="PEJ122" s="348"/>
      <c r="PEK122" s="349"/>
      <c r="PEL122" s="347"/>
      <c r="PEM122" s="180"/>
      <c r="PEN122" s="348"/>
      <c r="PEO122" s="349"/>
      <c r="PEP122" s="347"/>
      <c r="PEQ122" s="180"/>
      <c r="PER122" s="348"/>
      <c r="PES122" s="349"/>
      <c r="PET122" s="347"/>
      <c r="PEU122" s="180"/>
      <c r="PEV122" s="348"/>
      <c r="PEW122" s="349"/>
      <c r="PEX122" s="347"/>
      <c r="PEY122" s="180"/>
      <c r="PEZ122" s="348"/>
      <c r="PFA122" s="349"/>
      <c r="PFB122" s="347"/>
      <c r="PFC122" s="180"/>
      <c r="PFD122" s="348"/>
      <c r="PFE122" s="349"/>
      <c r="PFF122" s="347"/>
      <c r="PFG122" s="180"/>
      <c r="PFH122" s="348"/>
      <c r="PFI122" s="349"/>
      <c r="PFJ122" s="347"/>
      <c r="PFK122" s="180"/>
      <c r="PFL122" s="348"/>
      <c r="PFM122" s="349"/>
      <c r="PFN122" s="347"/>
      <c r="PFO122" s="180"/>
      <c r="PFP122" s="348"/>
      <c r="PFQ122" s="349"/>
      <c r="PFR122" s="347"/>
      <c r="PFS122" s="180"/>
      <c r="PFT122" s="348"/>
      <c r="PFU122" s="349"/>
      <c r="PFV122" s="347"/>
      <c r="PFW122" s="180"/>
      <c r="PFX122" s="348"/>
      <c r="PFY122" s="349"/>
      <c r="PFZ122" s="347"/>
      <c r="PGA122" s="180"/>
      <c r="PGB122" s="348"/>
      <c r="PGC122" s="349"/>
      <c r="PGD122" s="347"/>
      <c r="PGE122" s="180"/>
      <c r="PGF122" s="348"/>
      <c r="PGG122" s="349"/>
      <c r="PGH122" s="347"/>
      <c r="PGI122" s="180"/>
      <c r="PGJ122" s="348"/>
      <c r="PGK122" s="349"/>
      <c r="PGL122" s="347"/>
      <c r="PGM122" s="180"/>
      <c r="PGN122" s="348"/>
      <c r="PGO122" s="349"/>
      <c r="PGP122" s="347"/>
      <c r="PGQ122" s="180"/>
      <c r="PGR122" s="348"/>
      <c r="PGS122" s="349"/>
      <c r="PGT122" s="347"/>
      <c r="PGU122" s="180"/>
      <c r="PGV122" s="348"/>
      <c r="PGW122" s="349"/>
      <c r="PGX122" s="347"/>
      <c r="PGY122" s="180"/>
      <c r="PGZ122" s="348"/>
      <c r="PHA122" s="349"/>
      <c r="PHB122" s="347"/>
      <c r="PHC122" s="180"/>
      <c r="PHD122" s="348"/>
      <c r="PHE122" s="349"/>
      <c r="PHF122" s="347"/>
      <c r="PHG122" s="180"/>
      <c r="PHH122" s="348"/>
      <c r="PHI122" s="349"/>
      <c r="PHJ122" s="347"/>
      <c r="PHK122" s="180"/>
      <c r="PHL122" s="348"/>
      <c r="PHM122" s="349"/>
      <c r="PHN122" s="347"/>
      <c r="PHO122" s="180"/>
      <c r="PHP122" s="348"/>
      <c r="PHQ122" s="349"/>
      <c r="PHR122" s="347"/>
      <c r="PHS122" s="180"/>
      <c r="PHT122" s="348"/>
      <c r="PHU122" s="349"/>
      <c r="PHV122" s="347"/>
      <c r="PHW122" s="180"/>
      <c r="PHX122" s="348"/>
      <c r="PHY122" s="349"/>
      <c r="PHZ122" s="347"/>
      <c r="PIA122" s="180"/>
      <c r="PIB122" s="348"/>
      <c r="PIC122" s="349"/>
      <c r="PID122" s="347"/>
      <c r="PIE122" s="180"/>
      <c r="PIF122" s="348"/>
      <c r="PIG122" s="349"/>
      <c r="PIH122" s="347"/>
      <c r="PII122" s="180"/>
      <c r="PIJ122" s="348"/>
      <c r="PIK122" s="349"/>
      <c r="PIL122" s="347"/>
      <c r="PIM122" s="180"/>
      <c r="PIN122" s="348"/>
      <c r="PIO122" s="349"/>
      <c r="PIP122" s="347"/>
      <c r="PIQ122" s="180"/>
      <c r="PIR122" s="348"/>
      <c r="PIS122" s="349"/>
      <c r="PIT122" s="347"/>
      <c r="PIU122" s="180"/>
      <c r="PIV122" s="348"/>
      <c r="PIW122" s="349"/>
      <c r="PIX122" s="347"/>
      <c r="PIY122" s="180"/>
      <c r="PIZ122" s="348"/>
      <c r="PJA122" s="349"/>
      <c r="PJB122" s="347"/>
      <c r="PJC122" s="180"/>
      <c r="PJD122" s="348"/>
      <c r="PJE122" s="349"/>
      <c r="PJF122" s="347"/>
      <c r="PJG122" s="180"/>
      <c r="PJH122" s="348"/>
      <c r="PJI122" s="349"/>
      <c r="PJJ122" s="347"/>
      <c r="PJK122" s="180"/>
      <c r="PJL122" s="348"/>
      <c r="PJM122" s="349"/>
      <c r="PJN122" s="347"/>
      <c r="PJO122" s="180"/>
      <c r="PJP122" s="348"/>
      <c r="PJQ122" s="349"/>
      <c r="PJR122" s="347"/>
      <c r="PJS122" s="180"/>
      <c r="PJT122" s="348"/>
      <c r="PJU122" s="349"/>
      <c r="PJV122" s="347"/>
      <c r="PJW122" s="180"/>
      <c r="PJX122" s="348"/>
      <c r="PJY122" s="349"/>
      <c r="PJZ122" s="347"/>
      <c r="PKA122" s="180"/>
      <c r="PKB122" s="348"/>
      <c r="PKC122" s="349"/>
      <c r="PKD122" s="347"/>
      <c r="PKE122" s="180"/>
      <c r="PKF122" s="348"/>
      <c r="PKG122" s="349"/>
      <c r="PKH122" s="347"/>
      <c r="PKI122" s="180"/>
      <c r="PKJ122" s="348"/>
      <c r="PKK122" s="349"/>
      <c r="PKL122" s="347"/>
      <c r="PKM122" s="180"/>
      <c r="PKN122" s="348"/>
      <c r="PKO122" s="349"/>
      <c r="PKP122" s="347"/>
      <c r="PKQ122" s="180"/>
      <c r="PKR122" s="348"/>
      <c r="PKS122" s="349"/>
      <c r="PKT122" s="347"/>
      <c r="PKU122" s="180"/>
      <c r="PKV122" s="348"/>
      <c r="PKW122" s="349"/>
      <c r="PKX122" s="347"/>
      <c r="PKY122" s="180"/>
      <c r="PKZ122" s="348"/>
      <c r="PLA122" s="349"/>
      <c r="PLB122" s="347"/>
      <c r="PLC122" s="180"/>
      <c r="PLD122" s="348"/>
      <c r="PLE122" s="349"/>
      <c r="PLF122" s="347"/>
      <c r="PLG122" s="180"/>
      <c r="PLH122" s="348"/>
      <c r="PLI122" s="349"/>
      <c r="PLJ122" s="347"/>
      <c r="PLK122" s="180"/>
      <c r="PLL122" s="348"/>
      <c r="PLM122" s="349"/>
      <c r="PLN122" s="347"/>
      <c r="PLO122" s="180"/>
      <c r="PLP122" s="348"/>
      <c r="PLQ122" s="349"/>
      <c r="PLR122" s="347"/>
      <c r="PLS122" s="180"/>
      <c r="PLT122" s="348"/>
      <c r="PLU122" s="349"/>
      <c r="PLV122" s="347"/>
      <c r="PLW122" s="180"/>
      <c r="PLX122" s="348"/>
      <c r="PLY122" s="349"/>
      <c r="PLZ122" s="347"/>
      <c r="PMA122" s="180"/>
      <c r="PMB122" s="348"/>
      <c r="PMC122" s="349"/>
      <c r="PMD122" s="347"/>
      <c r="PME122" s="180"/>
      <c r="PMF122" s="348"/>
      <c r="PMG122" s="349"/>
      <c r="PMH122" s="347"/>
      <c r="PMI122" s="180"/>
      <c r="PMJ122" s="348"/>
      <c r="PMK122" s="349"/>
      <c r="PML122" s="347"/>
      <c r="PMM122" s="180"/>
      <c r="PMN122" s="348"/>
      <c r="PMO122" s="349"/>
      <c r="PMP122" s="347"/>
      <c r="PMQ122" s="180"/>
      <c r="PMR122" s="348"/>
      <c r="PMS122" s="349"/>
      <c r="PMT122" s="347"/>
      <c r="PMU122" s="180"/>
      <c r="PMV122" s="348"/>
      <c r="PMW122" s="349"/>
      <c r="PMX122" s="347"/>
      <c r="PMY122" s="180"/>
      <c r="PMZ122" s="348"/>
      <c r="PNA122" s="349"/>
      <c r="PNB122" s="347"/>
      <c r="PNC122" s="180"/>
      <c r="PND122" s="348"/>
      <c r="PNE122" s="349"/>
      <c r="PNF122" s="347"/>
      <c r="PNG122" s="180"/>
      <c r="PNH122" s="348"/>
      <c r="PNI122" s="349"/>
      <c r="PNJ122" s="347"/>
      <c r="PNK122" s="180"/>
      <c r="PNL122" s="348"/>
      <c r="PNM122" s="349"/>
      <c r="PNN122" s="347"/>
      <c r="PNO122" s="180"/>
      <c r="PNP122" s="348"/>
      <c r="PNQ122" s="349"/>
      <c r="PNR122" s="347"/>
      <c r="PNS122" s="180"/>
      <c r="PNT122" s="348"/>
      <c r="PNU122" s="349"/>
      <c r="PNV122" s="347"/>
      <c r="PNW122" s="180"/>
      <c r="PNX122" s="348"/>
      <c r="PNY122" s="349"/>
      <c r="PNZ122" s="347"/>
      <c r="POA122" s="180"/>
      <c r="POB122" s="348"/>
      <c r="POC122" s="349"/>
      <c r="POD122" s="347"/>
      <c r="POE122" s="180"/>
      <c r="POF122" s="348"/>
      <c r="POG122" s="349"/>
      <c r="POH122" s="347"/>
      <c r="POI122" s="180"/>
      <c r="POJ122" s="348"/>
      <c r="POK122" s="349"/>
      <c r="POL122" s="347"/>
      <c r="POM122" s="180"/>
      <c r="PON122" s="348"/>
      <c r="POO122" s="349"/>
      <c r="POP122" s="347"/>
      <c r="POQ122" s="180"/>
      <c r="POR122" s="348"/>
      <c r="POS122" s="349"/>
      <c r="POT122" s="347"/>
      <c r="POU122" s="180"/>
      <c r="POV122" s="348"/>
      <c r="POW122" s="349"/>
      <c r="POX122" s="347"/>
      <c r="POY122" s="180"/>
      <c r="POZ122" s="348"/>
      <c r="PPA122" s="349"/>
      <c r="PPB122" s="347"/>
      <c r="PPC122" s="180"/>
      <c r="PPD122" s="348"/>
      <c r="PPE122" s="349"/>
      <c r="PPF122" s="347"/>
      <c r="PPG122" s="180"/>
      <c r="PPH122" s="348"/>
      <c r="PPI122" s="349"/>
      <c r="PPJ122" s="347"/>
      <c r="PPK122" s="180"/>
      <c r="PPL122" s="348"/>
      <c r="PPM122" s="349"/>
      <c r="PPN122" s="347"/>
      <c r="PPO122" s="180"/>
      <c r="PPP122" s="348"/>
      <c r="PPQ122" s="349"/>
      <c r="PPR122" s="347"/>
      <c r="PPS122" s="180"/>
      <c r="PPT122" s="348"/>
      <c r="PPU122" s="349"/>
      <c r="PPV122" s="347"/>
      <c r="PPW122" s="180"/>
      <c r="PPX122" s="348"/>
      <c r="PPY122" s="349"/>
      <c r="PPZ122" s="347"/>
      <c r="PQA122" s="180"/>
      <c r="PQB122" s="348"/>
      <c r="PQC122" s="349"/>
      <c r="PQD122" s="347"/>
      <c r="PQE122" s="180"/>
      <c r="PQF122" s="348"/>
      <c r="PQG122" s="349"/>
      <c r="PQH122" s="347"/>
      <c r="PQI122" s="180"/>
      <c r="PQJ122" s="348"/>
      <c r="PQK122" s="349"/>
      <c r="PQL122" s="347"/>
      <c r="PQM122" s="180"/>
      <c r="PQN122" s="348"/>
      <c r="PQO122" s="349"/>
      <c r="PQP122" s="347"/>
      <c r="PQQ122" s="180"/>
      <c r="PQR122" s="348"/>
      <c r="PQS122" s="349"/>
      <c r="PQT122" s="347"/>
      <c r="PQU122" s="180"/>
      <c r="PQV122" s="348"/>
      <c r="PQW122" s="349"/>
      <c r="PQX122" s="347"/>
      <c r="PQY122" s="180"/>
      <c r="PQZ122" s="348"/>
      <c r="PRA122" s="349"/>
      <c r="PRB122" s="347"/>
      <c r="PRC122" s="180"/>
      <c r="PRD122" s="348"/>
      <c r="PRE122" s="349"/>
      <c r="PRF122" s="347"/>
      <c r="PRG122" s="180"/>
      <c r="PRH122" s="348"/>
      <c r="PRI122" s="349"/>
      <c r="PRJ122" s="347"/>
      <c r="PRK122" s="180"/>
      <c r="PRL122" s="348"/>
      <c r="PRM122" s="349"/>
      <c r="PRN122" s="347"/>
      <c r="PRO122" s="180"/>
      <c r="PRP122" s="348"/>
      <c r="PRQ122" s="349"/>
      <c r="PRR122" s="347"/>
      <c r="PRS122" s="180"/>
      <c r="PRT122" s="348"/>
      <c r="PRU122" s="349"/>
      <c r="PRV122" s="347"/>
      <c r="PRW122" s="180"/>
      <c r="PRX122" s="348"/>
      <c r="PRY122" s="349"/>
      <c r="PRZ122" s="347"/>
      <c r="PSA122" s="180"/>
      <c r="PSB122" s="348"/>
      <c r="PSC122" s="349"/>
      <c r="PSD122" s="347"/>
      <c r="PSE122" s="180"/>
      <c r="PSF122" s="348"/>
      <c r="PSG122" s="349"/>
      <c r="PSH122" s="347"/>
      <c r="PSI122" s="180"/>
      <c r="PSJ122" s="348"/>
      <c r="PSK122" s="349"/>
      <c r="PSL122" s="347"/>
      <c r="PSM122" s="180"/>
      <c r="PSN122" s="348"/>
      <c r="PSO122" s="349"/>
      <c r="PSP122" s="347"/>
      <c r="PSQ122" s="180"/>
      <c r="PSR122" s="348"/>
      <c r="PSS122" s="349"/>
      <c r="PST122" s="347"/>
      <c r="PSU122" s="180"/>
      <c r="PSV122" s="348"/>
      <c r="PSW122" s="349"/>
      <c r="PSX122" s="347"/>
      <c r="PSY122" s="180"/>
      <c r="PSZ122" s="348"/>
      <c r="PTA122" s="349"/>
      <c r="PTB122" s="347"/>
      <c r="PTC122" s="180"/>
      <c r="PTD122" s="348"/>
      <c r="PTE122" s="349"/>
      <c r="PTF122" s="347"/>
      <c r="PTG122" s="180"/>
      <c r="PTH122" s="348"/>
      <c r="PTI122" s="349"/>
      <c r="PTJ122" s="347"/>
      <c r="PTK122" s="180"/>
      <c r="PTL122" s="348"/>
      <c r="PTM122" s="349"/>
      <c r="PTN122" s="347"/>
      <c r="PTO122" s="180"/>
      <c r="PTP122" s="348"/>
      <c r="PTQ122" s="349"/>
      <c r="PTR122" s="347"/>
      <c r="PTS122" s="180"/>
      <c r="PTT122" s="348"/>
      <c r="PTU122" s="349"/>
      <c r="PTV122" s="347"/>
      <c r="PTW122" s="180"/>
      <c r="PTX122" s="348"/>
      <c r="PTY122" s="349"/>
      <c r="PTZ122" s="347"/>
      <c r="PUA122" s="180"/>
      <c r="PUB122" s="348"/>
      <c r="PUC122" s="349"/>
      <c r="PUD122" s="347"/>
      <c r="PUE122" s="180"/>
      <c r="PUF122" s="348"/>
      <c r="PUG122" s="349"/>
      <c r="PUH122" s="347"/>
      <c r="PUI122" s="180"/>
      <c r="PUJ122" s="348"/>
      <c r="PUK122" s="349"/>
      <c r="PUL122" s="347"/>
      <c r="PUM122" s="180"/>
      <c r="PUN122" s="348"/>
      <c r="PUO122" s="349"/>
      <c r="PUP122" s="347"/>
      <c r="PUQ122" s="180"/>
      <c r="PUR122" s="348"/>
      <c r="PUS122" s="349"/>
      <c r="PUT122" s="347"/>
      <c r="PUU122" s="180"/>
      <c r="PUV122" s="348"/>
      <c r="PUW122" s="349"/>
      <c r="PUX122" s="347"/>
      <c r="PUY122" s="180"/>
      <c r="PUZ122" s="348"/>
      <c r="PVA122" s="349"/>
      <c r="PVB122" s="347"/>
      <c r="PVC122" s="180"/>
      <c r="PVD122" s="348"/>
      <c r="PVE122" s="349"/>
      <c r="PVF122" s="347"/>
      <c r="PVG122" s="180"/>
      <c r="PVH122" s="348"/>
      <c r="PVI122" s="349"/>
      <c r="PVJ122" s="347"/>
      <c r="PVK122" s="180"/>
      <c r="PVL122" s="348"/>
      <c r="PVM122" s="349"/>
      <c r="PVN122" s="347"/>
      <c r="PVO122" s="180"/>
      <c r="PVP122" s="348"/>
      <c r="PVQ122" s="349"/>
      <c r="PVR122" s="347"/>
      <c r="PVS122" s="180"/>
      <c r="PVT122" s="348"/>
      <c r="PVU122" s="349"/>
      <c r="PVV122" s="347"/>
      <c r="PVW122" s="180"/>
      <c r="PVX122" s="348"/>
      <c r="PVY122" s="349"/>
      <c r="PVZ122" s="347"/>
      <c r="PWA122" s="180"/>
      <c r="PWB122" s="348"/>
      <c r="PWC122" s="349"/>
      <c r="PWD122" s="347"/>
      <c r="PWE122" s="180"/>
      <c r="PWF122" s="348"/>
      <c r="PWG122" s="349"/>
      <c r="PWH122" s="347"/>
      <c r="PWI122" s="180"/>
      <c r="PWJ122" s="348"/>
      <c r="PWK122" s="349"/>
      <c r="PWL122" s="347"/>
      <c r="PWM122" s="180"/>
      <c r="PWN122" s="348"/>
      <c r="PWO122" s="349"/>
      <c r="PWP122" s="347"/>
      <c r="PWQ122" s="180"/>
      <c r="PWR122" s="348"/>
      <c r="PWS122" s="349"/>
      <c r="PWT122" s="347"/>
      <c r="PWU122" s="180"/>
      <c r="PWV122" s="348"/>
      <c r="PWW122" s="349"/>
      <c r="PWX122" s="347"/>
      <c r="PWY122" s="180"/>
      <c r="PWZ122" s="348"/>
      <c r="PXA122" s="349"/>
      <c r="PXB122" s="347"/>
      <c r="PXC122" s="180"/>
      <c r="PXD122" s="348"/>
      <c r="PXE122" s="349"/>
      <c r="PXF122" s="347"/>
      <c r="PXG122" s="180"/>
      <c r="PXH122" s="348"/>
      <c r="PXI122" s="349"/>
      <c r="PXJ122" s="347"/>
      <c r="PXK122" s="180"/>
      <c r="PXL122" s="348"/>
      <c r="PXM122" s="349"/>
      <c r="PXN122" s="347"/>
      <c r="PXO122" s="180"/>
      <c r="PXP122" s="348"/>
      <c r="PXQ122" s="349"/>
      <c r="PXR122" s="347"/>
      <c r="PXS122" s="180"/>
      <c r="PXT122" s="348"/>
      <c r="PXU122" s="349"/>
      <c r="PXV122" s="347"/>
      <c r="PXW122" s="180"/>
      <c r="PXX122" s="348"/>
      <c r="PXY122" s="349"/>
      <c r="PXZ122" s="347"/>
      <c r="PYA122" s="180"/>
      <c r="PYB122" s="348"/>
      <c r="PYC122" s="349"/>
      <c r="PYD122" s="347"/>
      <c r="PYE122" s="180"/>
      <c r="PYF122" s="348"/>
      <c r="PYG122" s="349"/>
      <c r="PYH122" s="347"/>
      <c r="PYI122" s="180"/>
      <c r="PYJ122" s="348"/>
      <c r="PYK122" s="349"/>
      <c r="PYL122" s="347"/>
      <c r="PYM122" s="180"/>
      <c r="PYN122" s="348"/>
      <c r="PYO122" s="349"/>
      <c r="PYP122" s="347"/>
      <c r="PYQ122" s="180"/>
      <c r="PYR122" s="348"/>
      <c r="PYS122" s="349"/>
      <c r="PYT122" s="347"/>
      <c r="PYU122" s="180"/>
      <c r="PYV122" s="348"/>
      <c r="PYW122" s="349"/>
      <c r="PYX122" s="347"/>
      <c r="PYY122" s="180"/>
      <c r="PYZ122" s="348"/>
      <c r="PZA122" s="349"/>
      <c r="PZB122" s="347"/>
      <c r="PZC122" s="180"/>
      <c r="PZD122" s="348"/>
      <c r="PZE122" s="349"/>
      <c r="PZF122" s="347"/>
      <c r="PZG122" s="180"/>
      <c r="PZH122" s="348"/>
      <c r="PZI122" s="349"/>
      <c r="PZJ122" s="347"/>
      <c r="PZK122" s="180"/>
      <c r="PZL122" s="348"/>
      <c r="PZM122" s="349"/>
      <c r="PZN122" s="347"/>
      <c r="PZO122" s="180"/>
      <c r="PZP122" s="348"/>
      <c r="PZQ122" s="349"/>
      <c r="PZR122" s="347"/>
      <c r="PZS122" s="180"/>
      <c r="PZT122" s="348"/>
      <c r="PZU122" s="349"/>
      <c r="PZV122" s="347"/>
      <c r="PZW122" s="180"/>
      <c r="PZX122" s="348"/>
      <c r="PZY122" s="349"/>
      <c r="PZZ122" s="347"/>
      <c r="QAA122" s="180"/>
      <c r="QAB122" s="348"/>
      <c r="QAC122" s="349"/>
      <c r="QAD122" s="347"/>
      <c r="QAE122" s="180"/>
      <c r="QAF122" s="348"/>
      <c r="QAG122" s="349"/>
      <c r="QAH122" s="347"/>
      <c r="QAI122" s="180"/>
      <c r="QAJ122" s="348"/>
      <c r="QAK122" s="349"/>
      <c r="QAL122" s="347"/>
      <c r="QAM122" s="180"/>
      <c r="QAN122" s="348"/>
      <c r="QAO122" s="349"/>
      <c r="QAP122" s="347"/>
      <c r="QAQ122" s="180"/>
      <c r="QAR122" s="348"/>
      <c r="QAS122" s="349"/>
      <c r="QAT122" s="347"/>
      <c r="QAU122" s="180"/>
      <c r="QAV122" s="348"/>
      <c r="QAW122" s="349"/>
      <c r="QAX122" s="347"/>
      <c r="QAY122" s="180"/>
      <c r="QAZ122" s="348"/>
      <c r="QBA122" s="349"/>
      <c r="QBB122" s="347"/>
      <c r="QBC122" s="180"/>
      <c r="QBD122" s="348"/>
      <c r="QBE122" s="349"/>
      <c r="QBF122" s="347"/>
      <c r="QBG122" s="180"/>
      <c r="QBH122" s="348"/>
      <c r="QBI122" s="349"/>
      <c r="QBJ122" s="347"/>
      <c r="QBK122" s="180"/>
      <c r="QBL122" s="348"/>
      <c r="QBM122" s="349"/>
      <c r="QBN122" s="347"/>
      <c r="QBO122" s="180"/>
      <c r="QBP122" s="348"/>
      <c r="QBQ122" s="349"/>
      <c r="QBR122" s="347"/>
      <c r="QBS122" s="180"/>
      <c r="QBT122" s="348"/>
      <c r="QBU122" s="349"/>
      <c r="QBV122" s="347"/>
      <c r="QBW122" s="180"/>
      <c r="QBX122" s="348"/>
      <c r="QBY122" s="349"/>
      <c r="QBZ122" s="347"/>
      <c r="QCA122" s="180"/>
      <c r="QCB122" s="348"/>
      <c r="QCC122" s="349"/>
      <c r="QCD122" s="347"/>
      <c r="QCE122" s="180"/>
      <c r="QCF122" s="348"/>
      <c r="QCG122" s="349"/>
      <c r="QCH122" s="347"/>
      <c r="QCI122" s="180"/>
      <c r="QCJ122" s="348"/>
      <c r="QCK122" s="349"/>
      <c r="QCL122" s="347"/>
      <c r="QCM122" s="180"/>
      <c r="QCN122" s="348"/>
      <c r="QCO122" s="349"/>
      <c r="QCP122" s="347"/>
      <c r="QCQ122" s="180"/>
      <c r="QCR122" s="348"/>
      <c r="QCS122" s="349"/>
      <c r="QCT122" s="347"/>
      <c r="QCU122" s="180"/>
      <c r="QCV122" s="348"/>
      <c r="QCW122" s="349"/>
      <c r="QCX122" s="347"/>
      <c r="QCY122" s="180"/>
      <c r="QCZ122" s="348"/>
      <c r="QDA122" s="349"/>
      <c r="QDB122" s="347"/>
      <c r="QDC122" s="180"/>
      <c r="QDD122" s="348"/>
      <c r="QDE122" s="349"/>
      <c r="QDF122" s="347"/>
      <c r="QDG122" s="180"/>
      <c r="QDH122" s="348"/>
      <c r="QDI122" s="349"/>
      <c r="QDJ122" s="347"/>
      <c r="QDK122" s="180"/>
      <c r="QDL122" s="348"/>
      <c r="QDM122" s="349"/>
      <c r="QDN122" s="347"/>
      <c r="QDO122" s="180"/>
      <c r="QDP122" s="348"/>
      <c r="QDQ122" s="349"/>
      <c r="QDR122" s="347"/>
      <c r="QDS122" s="180"/>
      <c r="QDT122" s="348"/>
      <c r="QDU122" s="349"/>
      <c r="QDV122" s="347"/>
      <c r="QDW122" s="180"/>
      <c r="QDX122" s="348"/>
      <c r="QDY122" s="349"/>
      <c r="QDZ122" s="347"/>
      <c r="QEA122" s="180"/>
      <c r="QEB122" s="348"/>
      <c r="QEC122" s="349"/>
      <c r="QED122" s="347"/>
      <c r="QEE122" s="180"/>
      <c r="QEF122" s="348"/>
      <c r="QEG122" s="349"/>
      <c r="QEH122" s="347"/>
      <c r="QEI122" s="180"/>
      <c r="QEJ122" s="348"/>
      <c r="QEK122" s="349"/>
      <c r="QEL122" s="347"/>
      <c r="QEM122" s="180"/>
      <c r="QEN122" s="348"/>
      <c r="QEO122" s="349"/>
      <c r="QEP122" s="347"/>
      <c r="QEQ122" s="180"/>
      <c r="QER122" s="348"/>
      <c r="QES122" s="349"/>
      <c r="QET122" s="347"/>
      <c r="QEU122" s="180"/>
      <c r="QEV122" s="348"/>
      <c r="QEW122" s="349"/>
      <c r="QEX122" s="347"/>
      <c r="QEY122" s="180"/>
      <c r="QEZ122" s="348"/>
      <c r="QFA122" s="349"/>
      <c r="QFB122" s="347"/>
      <c r="QFC122" s="180"/>
      <c r="QFD122" s="348"/>
      <c r="QFE122" s="349"/>
      <c r="QFF122" s="347"/>
      <c r="QFG122" s="180"/>
      <c r="QFH122" s="348"/>
      <c r="QFI122" s="349"/>
      <c r="QFJ122" s="347"/>
      <c r="QFK122" s="180"/>
      <c r="QFL122" s="348"/>
      <c r="QFM122" s="349"/>
      <c r="QFN122" s="347"/>
      <c r="QFO122" s="180"/>
      <c r="QFP122" s="348"/>
      <c r="QFQ122" s="349"/>
      <c r="QFR122" s="347"/>
      <c r="QFS122" s="180"/>
      <c r="QFT122" s="348"/>
      <c r="QFU122" s="349"/>
      <c r="QFV122" s="347"/>
      <c r="QFW122" s="180"/>
      <c r="QFX122" s="348"/>
      <c r="QFY122" s="349"/>
      <c r="QFZ122" s="347"/>
      <c r="QGA122" s="180"/>
      <c r="QGB122" s="348"/>
      <c r="QGC122" s="349"/>
      <c r="QGD122" s="347"/>
      <c r="QGE122" s="180"/>
      <c r="QGF122" s="348"/>
      <c r="QGG122" s="349"/>
      <c r="QGH122" s="347"/>
      <c r="QGI122" s="180"/>
      <c r="QGJ122" s="348"/>
      <c r="QGK122" s="349"/>
      <c r="QGL122" s="347"/>
      <c r="QGM122" s="180"/>
      <c r="QGN122" s="348"/>
      <c r="QGO122" s="349"/>
      <c r="QGP122" s="347"/>
      <c r="QGQ122" s="180"/>
      <c r="QGR122" s="348"/>
      <c r="QGS122" s="349"/>
      <c r="QGT122" s="347"/>
      <c r="QGU122" s="180"/>
      <c r="QGV122" s="348"/>
      <c r="QGW122" s="349"/>
      <c r="QGX122" s="347"/>
      <c r="QGY122" s="180"/>
      <c r="QGZ122" s="348"/>
      <c r="QHA122" s="349"/>
      <c r="QHB122" s="347"/>
      <c r="QHC122" s="180"/>
      <c r="QHD122" s="348"/>
      <c r="QHE122" s="349"/>
      <c r="QHF122" s="347"/>
      <c r="QHG122" s="180"/>
      <c r="QHH122" s="348"/>
      <c r="QHI122" s="349"/>
      <c r="QHJ122" s="347"/>
      <c r="QHK122" s="180"/>
      <c r="QHL122" s="348"/>
      <c r="QHM122" s="349"/>
      <c r="QHN122" s="347"/>
      <c r="QHO122" s="180"/>
      <c r="QHP122" s="348"/>
      <c r="QHQ122" s="349"/>
      <c r="QHR122" s="347"/>
      <c r="QHS122" s="180"/>
      <c r="QHT122" s="348"/>
      <c r="QHU122" s="349"/>
      <c r="QHV122" s="347"/>
      <c r="QHW122" s="180"/>
      <c r="QHX122" s="348"/>
      <c r="QHY122" s="349"/>
      <c r="QHZ122" s="347"/>
      <c r="QIA122" s="180"/>
      <c r="QIB122" s="348"/>
      <c r="QIC122" s="349"/>
      <c r="QID122" s="347"/>
      <c r="QIE122" s="180"/>
      <c r="QIF122" s="348"/>
      <c r="QIG122" s="349"/>
      <c r="QIH122" s="347"/>
      <c r="QII122" s="180"/>
      <c r="QIJ122" s="348"/>
      <c r="QIK122" s="349"/>
      <c r="QIL122" s="347"/>
      <c r="QIM122" s="180"/>
      <c r="QIN122" s="348"/>
      <c r="QIO122" s="349"/>
      <c r="QIP122" s="347"/>
      <c r="QIQ122" s="180"/>
      <c r="QIR122" s="348"/>
      <c r="QIS122" s="349"/>
      <c r="QIT122" s="347"/>
      <c r="QIU122" s="180"/>
      <c r="QIV122" s="348"/>
      <c r="QIW122" s="349"/>
      <c r="QIX122" s="347"/>
      <c r="QIY122" s="180"/>
      <c r="QIZ122" s="348"/>
      <c r="QJA122" s="349"/>
      <c r="QJB122" s="347"/>
      <c r="QJC122" s="180"/>
      <c r="QJD122" s="348"/>
      <c r="QJE122" s="349"/>
      <c r="QJF122" s="347"/>
      <c r="QJG122" s="180"/>
      <c r="QJH122" s="348"/>
      <c r="QJI122" s="349"/>
      <c r="QJJ122" s="347"/>
      <c r="QJK122" s="180"/>
      <c r="QJL122" s="348"/>
      <c r="QJM122" s="349"/>
      <c r="QJN122" s="347"/>
      <c r="QJO122" s="180"/>
      <c r="QJP122" s="348"/>
      <c r="QJQ122" s="349"/>
      <c r="QJR122" s="347"/>
      <c r="QJS122" s="180"/>
      <c r="QJT122" s="348"/>
      <c r="QJU122" s="349"/>
      <c r="QJV122" s="347"/>
      <c r="QJW122" s="180"/>
      <c r="QJX122" s="348"/>
      <c r="QJY122" s="349"/>
      <c r="QJZ122" s="347"/>
      <c r="QKA122" s="180"/>
      <c r="QKB122" s="348"/>
      <c r="QKC122" s="349"/>
      <c r="QKD122" s="347"/>
      <c r="QKE122" s="180"/>
      <c r="QKF122" s="348"/>
      <c r="QKG122" s="349"/>
      <c r="QKH122" s="347"/>
      <c r="QKI122" s="180"/>
      <c r="QKJ122" s="348"/>
      <c r="QKK122" s="349"/>
      <c r="QKL122" s="347"/>
      <c r="QKM122" s="180"/>
      <c r="QKN122" s="348"/>
      <c r="QKO122" s="349"/>
      <c r="QKP122" s="347"/>
      <c r="QKQ122" s="180"/>
      <c r="QKR122" s="348"/>
      <c r="QKS122" s="349"/>
      <c r="QKT122" s="347"/>
      <c r="QKU122" s="180"/>
      <c r="QKV122" s="348"/>
      <c r="QKW122" s="349"/>
      <c r="QKX122" s="347"/>
      <c r="QKY122" s="180"/>
      <c r="QKZ122" s="348"/>
      <c r="QLA122" s="349"/>
      <c r="QLB122" s="347"/>
      <c r="QLC122" s="180"/>
      <c r="QLD122" s="348"/>
      <c r="QLE122" s="349"/>
      <c r="QLF122" s="347"/>
      <c r="QLG122" s="180"/>
      <c r="QLH122" s="348"/>
      <c r="QLI122" s="349"/>
      <c r="QLJ122" s="347"/>
      <c r="QLK122" s="180"/>
      <c r="QLL122" s="348"/>
      <c r="QLM122" s="349"/>
      <c r="QLN122" s="347"/>
      <c r="QLO122" s="180"/>
      <c r="QLP122" s="348"/>
      <c r="QLQ122" s="349"/>
      <c r="QLR122" s="347"/>
      <c r="QLS122" s="180"/>
      <c r="QLT122" s="348"/>
      <c r="QLU122" s="349"/>
      <c r="QLV122" s="347"/>
      <c r="QLW122" s="180"/>
      <c r="QLX122" s="348"/>
      <c r="QLY122" s="349"/>
      <c r="QLZ122" s="347"/>
      <c r="QMA122" s="180"/>
      <c r="QMB122" s="348"/>
      <c r="QMC122" s="349"/>
      <c r="QMD122" s="347"/>
      <c r="QME122" s="180"/>
      <c r="QMF122" s="348"/>
      <c r="QMG122" s="349"/>
      <c r="QMH122" s="347"/>
      <c r="QMI122" s="180"/>
      <c r="QMJ122" s="348"/>
      <c r="QMK122" s="349"/>
      <c r="QML122" s="347"/>
      <c r="QMM122" s="180"/>
      <c r="QMN122" s="348"/>
      <c r="QMO122" s="349"/>
      <c r="QMP122" s="347"/>
      <c r="QMQ122" s="180"/>
      <c r="QMR122" s="348"/>
      <c r="QMS122" s="349"/>
      <c r="QMT122" s="347"/>
      <c r="QMU122" s="180"/>
      <c r="QMV122" s="348"/>
      <c r="QMW122" s="349"/>
      <c r="QMX122" s="347"/>
      <c r="QMY122" s="180"/>
      <c r="QMZ122" s="348"/>
      <c r="QNA122" s="349"/>
      <c r="QNB122" s="347"/>
      <c r="QNC122" s="180"/>
      <c r="QND122" s="348"/>
      <c r="QNE122" s="349"/>
      <c r="QNF122" s="347"/>
      <c r="QNG122" s="180"/>
      <c r="QNH122" s="348"/>
      <c r="QNI122" s="349"/>
      <c r="QNJ122" s="347"/>
      <c r="QNK122" s="180"/>
      <c r="QNL122" s="348"/>
      <c r="QNM122" s="349"/>
      <c r="QNN122" s="347"/>
      <c r="QNO122" s="180"/>
      <c r="QNP122" s="348"/>
      <c r="QNQ122" s="349"/>
      <c r="QNR122" s="347"/>
      <c r="QNS122" s="180"/>
      <c r="QNT122" s="348"/>
      <c r="QNU122" s="349"/>
      <c r="QNV122" s="347"/>
      <c r="QNW122" s="180"/>
      <c r="QNX122" s="348"/>
      <c r="QNY122" s="349"/>
      <c r="QNZ122" s="347"/>
      <c r="QOA122" s="180"/>
      <c r="QOB122" s="348"/>
      <c r="QOC122" s="349"/>
      <c r="QOD122" s="347"/>
      <c r="QOE122" s="180"/>
      <c r="QOF122" s="348"/>
      <c r="QOG122" s="349"/>
      <c r="QOH122" s="347"/>
      <c r="QOI122" s="180"/>
      <c r="QOJ122" s="348"/>
      <c r="QOK122" s="349"/>
      <c r="QOL122" s="347"/>
      <c r="QOM122" s="180"/>
      <c r="QON122" s="348"/>
      <c r="QOO122" s="349"/>
      <c r="QOP122" s="347"/>
      <c r="QOQ122" s="180"/>
      <c r="QOR122" s="348"/>
      <c r="QOS122" s="349"/>
      <c r="QOT122" s="347"/>
      <c r="QOU122" s="180"/>
      <c r="QOV122" s="348"/>
      <c r="QOW122" s="349"/>
      <c r="QOX122" s="347"/>
      <c r="QOY122" s="180"/>
      <c r="QOZ122" s="348"/>
      <c r="QPA122" s="349"/>
      <c r="QPB122" s="347"/>
      <c r="QPC122" s="180"/>
      <c r="QPD122" s="348"/>
      <c r="QPE122" s="349"/>
      <c r="QPF122" s="347"/>
      <c r="QPG122" s="180"/>
      <c r="QPH122" s="348"/>
      <c r="QPI122" s="349"/>
      <c r="QPJ122" s="347"/>
      <c r="QPK122" s="180"/>
      <c r="QPL122" s="348"/>
      <c r="QPM122" s="349"/>
      <c r="QPN122" s="347"/>
      <c r="QPO122" s="180"/>
      <c r="QPP122" s="348"/>
      <c r="QPQ122" s="349"/>
      <c r="QPR122" s="347"/>
      <c r="QPS122" s="180"/>
      <c r="QPT122" s="348"/>
      <c r="QPU122" s="349"/>
      <c r="QPV122" s="347"/>
      <c r="QPW122" s="180"/>
      <c r="QPX122" s="348"/>
      <c r="QPY122" s="349"/>
      <c r="QPZ122" s="347"/>
      <c r="QQA122" s="180"/>
      <c r="QQB122" s="348"/>
      <c r="QQC122" s="349"/>
      <c r="QQD122" s="347"/>
      <c r="QQE122" s="180"/>
      <c r="QQF122" s="348"/>
      <c r="QQG122" s="349"/>
      <c r="QQH122" s="347"/>
      <c r="QQI122" s="180"/>
      <c r="QQJ122" s="348"/>
      <c r="QQK122" s="349"/>
      <c r="QQL122" s="347"/>
      <c r="QQM122" s="180"/>
      <c r="QQN122" s="348"/>
      <c r="QQO122" s="349"/>
      <c r="QQP122" s="347"/>
      <c r="QQQ122" s="180"/>
      <c r="QQR122" s="348"/>
      <c r="QQS122" s="349"/>
      <c r="QQT122" s="347"/>
      <c r="QQU122" s="180"/>
      <c r="QQV122" s="348"/>
      <c r="QQW122" s="349"/>
      <c r="QQX122" s="347"/>
      <c r="QQY122" s="180"/>
      <c r="QQZ122" s="348"/>
      <c r="QRA122" s="349"/>
      <c r="QRB122" s="347"/>
      <c r="QRC122" s="180"/>
      <c r="QRD122" s="348"/>
      <c r="QRE122" s="349"/>
      <c r="QRF122" s="347"/>
      <c r="QRG122" s="180"/>
      <c r="QRH122" s="348"/>
      <c r="QRI122" s="349"/>
      <c r="QRJ122" s="347"/>
      <c r="QRK122" s="180"/>
      <c r="QRL122" s="348"/>
      <c r="QRM122" s="349"/>
      <c r="QRN122" s="347"/>
      <c r="QRO122" s="180"/>
      <c r="QRP122" s="348"/>
      <c r="QRQ122" s="349"/>
      <c r="QRR122" s="347"/>
      <c r="QRS122" s="180"/>
      <c r="QRT122" s="348"/>
      <c r="QRU122" s="349"/>
      <c r="QRV122" s="347"/>
      <c r="QRW122" s="180"/>
      <c r="QRX122" s="348"/>
      <c r="QRY122" s="349"/>
      <c r="QRZ122" s="347"/>
      <c r="QSA122" s="180"/>
      <c r="QSB122" s="348"/>
      <c r="QSC122" s="349"/>
      <c r="QSD122" s="347"/>
      <c r="QSE122" s="180"/>
      <c r="QSF122" s="348"/>
      <c r="QSG122" s="349"/>
      <c r="QSH122" s="347"/>
      <c r="QSI122" s="180"/>
      <c r="QSJ122" s="348"/>
      <c r="QSK122" s="349"/>
      <c r="QSL122" s="347"/>
      <c r="QSM122" s="180"/>
      <c r="QSN122" s="348"/>
      <c r="QSO122" s="349"/>
      <c r="QSP122" s="347"/>
      <c r="QSQ122" s="180"/>
      <c r="QSR122" s="348"/>
      <c r="QSS122" s="349"/>
      <c r="QST122" s="347"/>
      <c r="QSU122" s="180"/>
      <c r="QSV122" s="348"/>
      <c r="QSW122" s="349"/>
      <c r="QSX122" s="347"/>
      <c r="QSY122" s="180"/>
      <c r="QSZ122" s="348"/>
      <c r="QTA122" s="349"/>
      <c r="QTB122" s="347"/>
      <c r="QTC122" s="180"/>
      <c r="QTD122" s="348"/>
      <c r="QTE122" s="349"/>
      <c r="QTF122" s="347"/>
      <c r="QTG122" s="180"/>
      <c r="QTH122" s="348"/>
      <c r="QTI122" s="349"/>
      <c r="QTJ122" s="347"/>
      <c r="QTK122" s="180"/>
      <c r="QTL122" s="348"/>
      <c r="QTM122" s="349"/>
      <c r="QTN122" s="347"/>
      <c r="QTO122" s="180"/>
      <c r="QTP122" s="348"/>
      <c r="QTQ122" s="349"/>
      <c r="QTR122" s="347"/>
      <c r="QTS122" s="180"/>
      <c r="QTT122" s="348"/>
      <c r="QTU122" s="349"/>
      <c r="QTV122" s="347"/>
      <c r="QTW122" s="180"/>
      <c r="QTX122" s="348"/>
      <c r="QTY122" s="349"/>
      <c r="QTZ122" s="347"/>
      <c r="QUA122" s="180"/>
      <c r="QUB122" s="348"/>
      <c r="QUC122" s="349"/>
      <c r="QUD122" s="347"/>
      <c r="QUE122" s="180"/>
      <c r="QUF122" s="348"/>
      <c r="QUG122" s="349"/>
      <c r="QUH122" s="347"/>
      <c r="QUI122" s="180"/>
      <c r="QUJ122" s="348"/>
      <c r="QUK122" s="349"/>
      <c r="QUL122" s="347"/>
      <c r="QUM122" s="180"/>
      <c r="QUN122" s="348"/>
      <c r="QUO122" s="349"/>
      <c r="QUP122" s="347"/>
      <c r="QUQ122" s="180"/>
      <c r="QUR122" s="348"/>
      <c r="QUS122" s="349"/>
      <c r="QUT122" s="347"/>
      <c r="QUU122" s="180"/>
      <c r="QUV122" s="348"/>
      <c r="QUW122" s="349"/>
      <c r="QUX122" s="347"/>
      <c r="QUY122" s="180"/>
      <c r="QUZ122" s="348"/>
      <c r="QVA122" s="349"/>
      <c r="QVB122" s="347"/>
      <c r="QVC122" s="180"/>
      <c r="QVD122" s="348"/>
      <c r="QVE122" s="349"/>
      <c r="QVF122" s="347"/>
      <c r="QVG122" s="180"/>
      <c r="QVH122" s="348"/>
      <c r="QVI122" s="349"/>
      <c r="QVJ122" s="347"/>
      <c r="QVK122" s="180"/>
      <c r="QVL122" s="348"/>
      <c r="QVM122" s="349"/>
      <c r="QVN122" s="347"/>
      <c r="QVO122" s="180"/>
      <c r="QVP122" s="348"/>
      <c r="QVQ122" s="349"/>
      <c r="QVR122" s="347"/>
      <c r="QVS122" s="180"/>
      <c r="QVT122" s="348"/>
      <c r="QVU122" s="349"/>
      <c r="QVV122" s="347"/>
      <c r="QVW122" s="180"/>
      <c r="QVX122" s="348"/>
      <c r="QVY122" s="349"/>
      <c r="QVZ122" s="347"/>
      <c r="QWA122" s="180"/>
      <c r="QWB122" s="348"/>
      <c r="QWC122" s="349"/>
      <c r="QWD122" s="347"/>
      <c r="QWE122" s="180"/>
      <c r="QWF122" s="348"/>
      <c r="QWG122" s="349"/>
      <c r="QWH122" s="347"/>
      <c r="QWI122" s="180"/>
      <c r="QWJ122" s="348"/>
      <c r="QWK122" s="349"/>
      <c r="QWL122" s="347"/>
      <c r="QWM122" s="180"/>
      <c r="QWN122" s="348"/>
      <c r="QWO122" s="349"/>
      <c r="QWP122" s="347"/>
      <c r="QWQ122" s="180"/>
      <c r="QWR122" s="348"/>
      <c r="QWS122" s="349"/>
      <c r="QWT122" s="347"/>
      <c r="QWU122" s="180"/>
      <c r="QWV122" s="348"/>
      <c r="QWW122" s="349"/>
      <c r="QWX122" s="347"/>
      <c r="QWY122" s="180"/>
      <c r="QWZ122" s="348"/>
      <c r="QXA122" s="349"/>
      <c r="QXB122" s="347"/>
      <c r="QXC122" s="180"/>
      <c r="QXD122" s="348"/>
      <c r="QXE122" s="349"/>
      <c r="QXF122" s="347"/>
      <c r="QXG122" s="180"/>
      <c r="QXH122" s="348"/>
      <c r="QXI122" s="349"/>
      <c r="QXJ122" s="347"/>
      <c r="QXK122" s="180"/>
      <c r="QXL122" s="348"/>
      <c r="QXM122" s="349"/>
      <c r="QXN122" s="347"/>
      <c r="QXO122" s="180"/>
      <c r="QXP122" s="348"/>
      <c r="QXQ122" s="349"/>
      <c r="QXR122" s="347"/>
      <c r="QXS122" s="180"/>
      <c r="QXT122" s="348"/>
      <c r="QXU122" s="349"/>
      <c r="QXV122" s="347"/>
      <c r="QXW122" s="180"/>
      <c r="QXX122" s="348"/>
      <c r="QXY122" s="349"/>
      <c r="QXZ122" s="347"/>
      <c r="QYA122" s="180"/>
      <c r="QYB122" s="348"/>
      <c r="QYC122" s="349"/>
      <c r="QYD122" s="347"/>
      <c r="QYE122" s="180"/>
      <c r="QYF122" s="348"/>
      <c r="QYG122" s="349"/>
      <c r="QYH122" s="347"/>
      <c r="QYI122" s="180"/>
      <c r="QYJ122" s="348"/>
      <c r="QYK122" s="349"/>
      <c r="QYL122" s="347"/>
      <c r="QYM122" s="180"/>
      <c r="QYN122" s="348"/>
      <c r="QYO122" s="349"/>
      <c r="QYP122" s="347"/>
      <c r="QYQ122" s="180"/>
      <c r="QYR122" s="348"/>
      <c r="QYS122" s="349"/>
      <c r="QYT122" s="347"/>
      <c r="QYU122" s="180"/>
      <c r="QYV122" s="348"/>
      <c r="QYW122" s="349"/>
      <c r="QYX122" s="347"/>
      <c r="QYY122" s="180"/>
      <c r="QYZ122" s="348"/>
      <c r="QZA122" s="349"/>
      <c r="QZB122" s="347"/>
      <c r="QZC122" s="180"/>
      <c r="QZD122" s="348"/>
      <c r="QZE122" s="349"/>
      <c r="QZF122" s="347"/>
      <c r="QZG122" s="180"/>
      <c r="QZH122" s="348"/>
      <c r="QZI122" s="349"/>
      <c r="QZJ122" s="347"/>
      <c r="QZK122" s="180"/>
      <c r="QZL122" s="348"/>
      <c r="QZM122" s="349"/>
      <c r="QZN122" s="347"/>
      <c r="QZO122" s="180"/>
      <c r="QZP122" s="348"/>
      <c r="QZQ122" s="349"/>
      <c r="QZR122" s="347"/>
      <c r="QZS122" s="180"/>
      <c r="QZT122" s="348"/>
      <c r="QZU122" s="349"/>
      <c r="QZV122" s="347"/>
      <c r="QZW122" s="180"/>
      <c r="QZX122" s="348"/>
      <c r="QZY122" s="349"/>
      <c r="QZZ122" s="347"/>
      <c r="RAA122" s="180"/>
      <c r="RAB122" s="348"/>
      <c r="RAC122" s="349"/>
      <c r="RAD122" s="347"/>
      <c r="RAE122" s="180"/>
      <c r="RAF122" s="348"/>
      <c r="RAG122" s="349"/>
      <c r="RAH122" s="347"/>
      <c r="RAI122" s="180"/>
      <c r="RAJ122" s="348"/>
      <c r="RAK122" s="349"/>
      <c r="RAL122" s="347"/>
      <c r="RAM122" s="180"/>
      <c r="RAN122" s="348"/>
      <c r="RAO122" s="349"/>
      <c r="RAP122" s="347"/>
      <c r="RAQ122" s="180"/>
      <c r="RAR122" s="348"/>
      <c r="RAS122" s="349"/>
      <c r="RAT122" s="347"/>
      <c r="RAU122" s="180"/>
      <c r="RAV122" s="348"/>
      <c r="RAW122" s="349"/>
      <c r="RAX122" s="347"/>
      <c r="RAY122" s="180"/>
      <c r="RAZ122" s="348"/>
      <c r="RBA122" s="349"/>
      <c r="RBB122" s="347"/>
      <c r="RBC122" s="180"/>
      <c r="RBD122" s="348"/>
      <c r="RBE122" s="349"/>
      <c r="RBF122" s="347"/>
      <c r="RBG122" s="180"/>
      <c r="RBH122" s="348"/>
      <c r="RBI122" s="349"/>
      <c r="RBJ122" s="347"/>
      <c r="RBK122" s="180"/>
      <c r="RBL122" s="348"/>
      <c r="RBM122" s="349"/>
      <c r="RBN122" s="347"/>
      <c r="RBO122" s="180"/>
      <c r="RBP122" s="348"/>
      <c r="RBQ122" s="349"/>
      <c r="RBR122" s="347"/>
      <c r="RBS122" s="180"/>
      <c r="RBT122" s="348"/>
      <c r="RBU122" s="349"/>
      <c r="RBV122" s="347"/>
      <c r="RBW122" s="180"/>
      <c r="RBX122" s="348"/>
      <c r="RBY122" s="349"/>
      <c r="RBZ122" s="347"/>
      <c r="RCA122" s="180"/>
      <c r="RCB122" s="348"/>
      <c r="RCC122" s="349"/>
      <c r="RCD122" s="347"/>
      <c r="RCE122" s="180"/>
      <c r="RCF122" s="348"/>
      <c r="RCG122" s="349"/>
      <c r="RCH122" s="347"/>
      <c r="RCI122" s="180"/>
      <c r="RCJ122" s="348"/>
      <c r="RCK122" s="349"/>
      <c r="RCL122" s="347"/>
      <c r="RCM122" s="180"/>
      <c r="RCN122" s="348"/>
      <c r="RCO122" s="349"/>
      <c r="RCP122" s="347"/>
      <c r="RCQ122" s="180"/>
      <c r="RCR122" s="348"/>
      <c r="RCS122" s="349"/>
      <c r="RCT122" s="347"/>
      <c r="RCU122" s="180"/>
      <c r="RCV122" s="348"/>
      <c r="RCW122" s="349"/>
      <c r="RCX122" s="347"/>
      <c r="RCY122" s="180"/>
      <c r="RCZ122" s="348"/>
      <c r="RDA122" s="349"/>
      <c r="RDB122" s="347"/>
      <c r="RDC122" s="180"/>
      <c r="RDD122" s="348"/>
      <c r="RDE122" s="349"/>
      <c r="RDF122" s="347"/>
      <c r="RDG122" s="180"/>
      <c r="RDH122" s="348"/>
      <c r="RDI122" s="349"/>
      <c r="RDJ122" s="347"/>
      <c r="RDK122" s="180"/>
      <c r="RDL122" s="348"/>
      <c r="RDM122" s="349"/>
      <c r="RDN122" s="347"/>
      <c r="RDO122" s="180"/>
      <c r="RDP122" s="348"/>
      <c r="RDQ122" s="349"/>
      <c r="RDR122" s="347"/>
      <c r="RDS122" s="180"/>
      <c r="RDT122" s="348"/>
      <c r="RDU122" s="349"/>
      <c r="RDV122" s="347"/>
      <c r="RDW122" s="180"/>
      <c r="RDX122" s="348"/>
      <c r="RDY122" s="349"/>
      <c r="RDZ122" s="347"/>
      <c r="REA122" s="180"/>
      <c r="REB122" s="348"/>
      <c r="REC122" s="349"/>
      <c r="RED122" s="347"/>
      <c r="REE122" s="180"/>
      <c r="REF122" s="348"/>
      <c r="REG122" s="349"/>
      <c r="REH122" s="347"/>
      <c r="REI122" s="180"/>
      <c r="REJ122" s="348"/>
      <c r="REK122" s="349"/>
      <c r="REL122" s="347"/>
      <c r="REM122" s="180"/>
      <c r="REN122" s="348"/>
      <c r="REO122" s="349"/>
      <c r="REP122" s="347"/>
      <c r="REQ122" s="180"/>
      <c r="RER122" s="348"/>
      <c r="RES122" s="349"/>
      <c r="RET122" s="347"/>
      <c r="REU122" s="180"/>
      <c r="REV122" s="348"/>
      <c r="REW122" s="349"/>
      <c r="REX122" s="347"/>
      <c r="REY122" s="180"/>
      <c r="REZ122" s="348"/>
      <c r="RFA122" s="349"/>
      <c r="RFB122" s="347"/>
      <c r="RFC122" s="180"/>
      <c r="RFD122" s="348"/>
      <c r="RFE122" s="349"/>
      <c r="RFF122" s="347"/>
      <c r="RFG122" s="180"/>
      <c r="RFH122" s="348"/>
      <c r="RFI122" s="349"/>
      <c r="RFJ122" s="347"/>
      <c r="RFK122" s="180"/>
      <c r="RFL122" s="348"/>
      <c r="RFM122" s="349"/>
      <c r="RFN122" s="347"/>
      <c r="RFO122" s="180"/>
      <c r="RFP122" s="348"/>
      <c r="RFQ122" s="349"/>
      <c r="RFR122" s="347"/>
      <c r="RFS122" s="180"/>
      <c r="RFT122" s="348"/>
      <c r="RFU122" s="349"/>
      <c r="RFV122" s="347"/>
      <c r="RFW122" s="180"/>
      <c r="RFX122" s="348"/>
      <c r="RFY122" s="349"/>
      <c r="RFZ122" s="347"/>
      <c r="RGA122" s="180"/>
      <c r="RGB122" s="348"/>
      <c r="RGC122" s="349"/>
      <c r="RGD122" s="347"/>
      <c r="RGE122" s="180"/>
      <c r="RGF122" s="348"/>
      <c r="RGG122" s="349"/>
      <c r="RGH122" s="347"/>
      <c r="RGI122" s="180"/>
      <c r="RGJ122" s="348"/>
      <c r="RGK122" s="349"/>
      <c r="RGL122" s="347"/>
      <c r="RGM122" s="180"/>
      <c r="RGN122" s="348"/>
      <c r="RGO122" s="349"/>
      <c r="RGP122" s="347"/>
      <c r="RGQ122" s="180"/>
      <c r="RGR122" s="348"/>
      <c r="RGS122" s="349"/>
      <c r="RGT122" s="347"/>
      <c r="RGU122" s="180"/>
      <c r="RGV122" s="348"/>
      <c r="RGW122" s="349"/>
      <c r="RGX122" s="347"/>
      <c r="RGY122" s="180"/>
      <c r="RGZ122" s="348"/>
      <c r="RHA122" s="349"/>
      <c r="RHB122" s="347"/>
      <c r="RHC122" s="180"/>
      <c r="RHD122" s="348"/>
      <c r="RHE122" s="349"/>
      <c r="RHF122" s="347"/>
      <c r="RHG122" s="180"/>
      <c r="RHH122" s="348"/>
      <c r="RHI122" s="349"/>
      <c r="RHJ122" s="347"/>
      <c r="RHK122" s="180"/>
      <c r="RHL122" s="348"/>
      <c r="RHM122" s="349"/>
      <c r="RHN122" s="347"/>
      <c r="RHO122" s="180"/>
      <c r="RHP122" s="348"/>
      <c r="RHQ122" s="349"/>
      <c r="RHR122" s="347"/>
      <c r="RHS122" s="180"/>
      <c r="RHT122" s="348"/>
      <c r="RHU122" s="349"/>
      <c r="RHV122" s="347"/>
      <c r="RHW122" s="180"/>
      <c r="RHX122" s="348"/>
      <c r="RHY122" s="349"/>
      <c r="RHZ122" s="347"/>
      <c r="RIA122" s="180"/>
      <c r="RIB122" s="348"/>
      <c r="RIC122" s="349"/>
      <c r="RID122" s="347"/>
      <c r="RIE122" s="180"/>
      <c r="RIF122" s="348"/>
      <c r="RIG122" s="349"/>
      <c r="RIH122" s="347"/>
      <c r="RII122" s="180"/>
      <c r="RIJ122" s="348"/>
      <c r="RIK122" s="349"/>
      <c r="RIL122" s="347"/>
      <c r="RIM122" s="180"/>
      <c r="RIN122" s="348"/>
      <c r="RIO122" s="349"/>
      <c r="RIP122" s="347"/>
      <c r="RIQ122" s="180"/>
      <c r="RIR122" s="348"/>
      <c r="RIS122" s="349"/>
      <c r="RIT122" s="347"/>
      <c r="RIU122" s="180"/>
      <c r="RIV122" s="348"/>
      <c r="RIW122" s="349"/>
      <c r="RIX122" s="347"/>
      <c r="RIY122" s="180"/>
      <c r="RIZ122" s="348"/>
      <c r="RJA122" s="349"/>
      <c r="RJB122" s="347"/>
      <c r="RJC122" s="180"/>
      <c r="RJD122" s="348"/>
      <c r="RJE122" s="349"/>
      <c r="RJF122" s="347"/>
      <c r="RJG122" s="180"/>
      <c r="RJH122" s="348"/>
      <c r="RJI122" s="349"/>
      <c r="RJJ122" s="347"/>
      <c r="RJK122" s="180"/>
      <c r="RJL122" s="348"/>
      <c r="RJM122" s="349"/>
      <c r="RJN122" s="347"/>
      <c r="RJO122" s="180"/>
      <c r="RJP122" s="348"/>
      <c r="RJQ122" s="349"/>
      <c r="RJR122" s="347"/>
      <c r="RJS122" s="180"/>
      <c r="RJT122" s="348"/>
      <c r="RJU122" s="349"/>
      <c r="RJV122" s="347"/>
      <c r="RJW122" s="180"/>
      <c r="RJX122" s="348"/>
      <c r="RJY122" s="349"/>
      <c r="RJZ122" s="347"/>
      <c r="RKA122" s="180"/>
      <c r="RKB122" s="348"/>
      <c r="RKC122" s="349"/>
      <c r="RKD122" s="347"/>
      <c r="RKE122" s="180"/>
      <c r="RKF122" s="348"/>
      <c r="RKG122" s="349"/>
      <c r="RKH122" s="347"/>
      <c r="RKI122" s="180"/>
      <c r="RKJ122" s="348"/>
      <c r="RKK122" s="349"/>
      <c r="RKL122" s="347"/>
      <c r="RKM122" s="180"/>
      <c r="RKN122" s="348"/>
      <c r="RKO122" s="349"/>
      <c r="RKP122" s="347"/>
      <c r="RKQ122" s="180"/>
      <c r="RKR122" s="348"/>
      <c r="RKS122" s="349"/>
      <c r="RKT122" s="347"/>
      <c r="RKU122" s="180"/>
      <c r="RKV122" s="348"/>
      <c r="RKW122" s="349"/>
      <c r="RKX122" s="347"/>
      <c r="RKY122" s="180"/>
      <c r="RKZ122" s="348"/>
      <c r="RLA122" s="349"/>
      <c r="RLB122" s="347"/>
      <c r="RLC122" s="180"/>
      <c r="RLD122" s="348"/>
      <c r="RLE122" s="349"/>
      <c r="RLF122" s="347"/>
      <c r="RLG122" s="180"/>
      <c r="RLH122" s="348"/>
      <c r="RLI122" s="349"/>
      <c r="RLJ122" s="347"/>
      <c r="RLK122" s="180"/>
      <c r="RLL122" s="348"/>
      <c r="RLM122" s="349"/>
      <c r="RLN122" s="347"/>
      <c r="RLO122" s="180"/>
      <c r="RLP122" s="348"/>
      <c r="RLQ122" s="349"/>
      <c r="RLR122" s="347"/>
      <c r="RLS122" s="180"/>
      <c r="RLT122" s="348"/>
      <c r="RLU122" s="349"/>
      <c r="RLV122" s="347"/>
      <c r="RLW122" s="180"/>
      <c r="RLX122" s="348"/>
      <c r="RLY122" s="349"/>
      <c r="RLZ122" s="347"/>
      <c r="RMA122" s="180"/>
      <c r="RMB122" s="348"/>
      <c r="RMC122" s="349"/>
      <c r="RMD122" s="347"/>
      <c r="RME122" s="180"/>
      <c r="RMF122" s="348"/>
      <c r="RMG122" s="349"/>
      <c r="RMH122" s="347"/>
      <c r="RMI122" s="180"/>
      <c r="RMJ122" s="348"/>
      <c r="RMK122" s="349"/>
      <c r="RML122" s="347"/>
      <c r="RMM122" s="180"/>
      <c r="RMN122" s="348"/>
      <c r="RMO122" s="349"/>
      <c r="RMP122" s="347"/>
      <c r="RMQ122" s="180"/>
      <c r="RMR122" s="348"/>
      <c r="RMS122" s="349"/>
      <c r="RMT122" s="347"/>
      <c r="RMU122" s="180"/>
      <c r="RMV122" s="348"/>
      <c r="RMW122" s="349"/>
      <c r="RMX122" s="347"/>
      <c r="RMY122" s="180"/>
      <c r="RMZ122" s="348"/>
      <c r="RNA122" s="349"/>
      <c r="RNB122" s="347"/>
      <c r="RNC122" s="180"/>
      <c r="RND122" s="348"/>
      <c r="RNE122" s="349"/>
      <c r="RNF122" s="347"/>
      <c r="RNG122" s="180"/>
      <c r="RNH122" s="348"/>
      <c r="RNI122" s="349"/>
      <c r="RNJ122" s="347"/>
      <c r="RNK122" s="180"/>
      <c r="RNL122" s="348"/>
      <c r="RNM122" s="349"/>
      <c r="RNN122" s="347"/>
      <c r="RNO122" s="180"/>
      <c r="RNP122" s="348"/>
      <c r="RNQ122" s="349"/>
      <c r="RNR122" s="347"/>
      <c r="RNS122" s="180"/>
      <c r="RNT122" s="348"/>
      <c r="RNU122" s="349"/>
      <c r="RNV122" s="347"/>
      <c r="RNW122" s="180"/>
      <c r="RNX122" s="348"/>
      <c r="RNY122" s="349"/>
      <c r="RNZ122" s="347"/>
      <c r="ROA122" s="180"/>
      <c r="ROB122" s="348"/>
      <c r="ROC122" s="349"/>
      <c r="ROD122" s="347"/>
      <c r="ROE122" s="180"/>
      <c r="ROF122" s="348"/>
      <c r="ROG122" s="349"/>
      <c r="ROH122" s="347"/>
      <c r="ROI122" s="180"/>
      <c r="ROJ122" s="348"/>
      <c r="ROK122" s="349"/>
      <c r="ROL122" s="347"/>
      <c r="ROM122" s="180"/>
      <c r="RON122" s="348"/>
      <c r="ROO122" s="349"/>
      <c r="ROP122" s="347"/>
      <c r="ROQ122" s="180"/>
      <c r="ROR122" s="348"/>
      <c r="ROS122" s="349"/>
      <c r="ROT122" s="347"/>
      <c r="ROU122" s="180"/>
      <c r="ROV122" s="348"/>
      <c r="ROW122" s="349"/>
      <c r="ROX122" s="347"/>
      <c r="ROY122" s="180"/>
      <c r="ROZ122" s="348"/>
      <c r="RPA122" s="349"/>
      <c r="RPB122" s="347"/>
      <c r="RPC122" s="180"/>
      <c r="RPD122" s="348"/>
      <c r="RPE122" s="349"/>
      <c r="RPF122" s="347"/>
      <c r="RPG122" s="180"/>
      <c r="RPH122" s="348"/>
      <c r="RPI122" s="349"/>
      <c r="RPJ122" s="347"/>
      <c r="RPK122" s="180"/>
      <c r="RPL122" s="348"/>
      <c r="RPM122" s="349"/>
      <c r="RPN122" s="347"/>
      <c r="RPO122" s="180"/>
      <c r="RPP122" s="348"/>
      <c r="RPQ122" s="349"/>
      <c r="RPR122" s="347"/>
      <c r="RPS122" s="180"/>
      <c r="RPT122" s="348"/>
      <c r="RPU122" s="349"/>
      <c r="RPV122" s="347"/>
      <c r="RPW122" s="180"/>
      <c r="RPX122" s="348"/>
      <c r="RPY122" s="349"/>
      <c r="RPZ122" s="347"/>
      <c r="RQA122" s="180"/>
      <c r="RQB122" s="348"/>
      <c r="RQC122" s="349"/>
      <c r="RQD122" s="347"/>
      <c r="RQE122" s="180"/>
      <c r="RQF122" s="348"/>
      <c r="RQG122" s="349"/>
      <c r="RQH122" s="347"/>
      <c r="RQI122" s="180"/>
      <c r="RQJ122" s="348"/>
      <c r="RQK122" s="349"/>
      <c r="RQL122" s="347"/>
      <c r="RQM122" s="180"/>
      <c r="RQN122" s="348"/>
      <c r="RQO122" s="349"/>
      <c r="RQP122" s="347"/>
      <c r="RQQ122" s="180"/>
      <c r="RQR122" s="348"/>
      <c r="RQS122" s="349"/>
      <c r="RQT122" s="347"/>
      <c r="RQU122" s="180"/>
      <c r="RQV122" s="348"/>
      <c r="RQW122" s="349"/>
      <c r="RQX122" s="347"/>
      <c r="RQY122" s="180"/>
      <c r="RQZ122" s="348"/>
      <c r="RRA122" s="349"/>
      <c r="RRB122" s="347"/>
      <c r="RRC122" s="180"/>
      <c r="RRD122" s="348"/>
      <c r="RRE122" s="349"/>
      <c r="RRF122" s="347"/>
      <c r="RRG122" s="180"/>
      <c r="RRH122" s="348"/>
      <c r="RRI122" s="349"/>
      <c r="RRJ122" s="347"/>
      <c r="RRK122" s="180"/>
      <c r="RRL122" s="348"/>
      <c r="RRM122" s="349"/>
      <c r="RRN122" s="347"/>
      <c r="RRO122" s="180"/>
      <c r="RRP122" s="348"/>
      <c r="RRQ122" s="349"/>
      <c r="RRR122" s="347"/>
      <c r="RRS122" s="180"/>
      <c r="RRT122" s="348"/>
      <c r="RRU122" s="349"/>
      <c r="RRV122" s="347"/>
      <c r="RRW122" s="180"/>
      <c r="RRX122" s="348"/>
      <c r="RRY122" s="349"/>
      <c r="RRZ122" s="347"/>
      <c r="RSA122" s="180"/>
      <c r="RSB122" s="348"/>
      <c r="RSC122" s="349"/>
      <c r="RSD122" s="347"/>
      <c r="RSE122" s="180"/>
      <c r="RSF122" s="348"/>
      <c r="RSG122" s="349"/>
      <c r="RSH122" s="347"/>
      <c r="RSI122" s="180"/>
      <c r="RSJ122" s="348"/>
      <c r="RSK122" s="349"/>
      <c r="RSL122" s="347"/>
      <c r="RSM122" s="180"/>
      <c r="RSN122" s="348"/>
      <c r="RSO122" s="349"/>
      <c r="RSP122" s="347"/>
      <c r="RSQ122" s="180"/>
      <c r="RSR122" s="348"/>
      <c r="RSS122" s="349"/>
      <c r="RST122" s="347"/>
      <c r="RSU122" s="180"/>
      <c r="RSV122" s="348"/>
      <c r="RSW122" s="349"/>
      <c r="RSX122" s="347"/>
      <c r="RSY122" s="180"/>
      <c r="RSZ122" s="348"/>
      <c r="RTA122" s="349"/>
      <c r="RTB122" s="347"/>
      <c r="RTC122" s="180"/>
      <c r="RTD122" s="348"/>
      <c r="RTE122" s="349"/>
      <c r="RTF122" s="347"/>
      <c r="RTG122" s="180"/>
      <c r="RTH122" s="348"/>
      <c r="RTI122" s="349"/>
      <c r="RTJ122" s="347"/>
      <c r="RTK122" s="180"/>
      <c r="RTL122" s="348"/>
      <c r="RTM122" s="349"/>
      <c r="RTN122" s="347"/>
      <c r="RTO122" s="180"/>
      <c r="RTP122" s="348"/>
      <c r="RTQ122" s="349"/>
      <c r="RTR122" s="347"/>
      <c r="RTS122" s="180"/>
      <c r="RTT122" s="348"/>
      <c r="RTU122" s="349"/>
      <c r="RTV122" s="347"/>
      <c r="RTW122" s="180"/>
      <c r="RTX122" s="348"/>
      <c r="RTY122" s="349"/>
      <c r="RTZ122" s="347"/>
      <c r="RUA122" s="180"/>
      <c r="RUB122" s="348"/>
      <c r="RUC122" s="349"/>
      <c r="RUD122" s="347"/>
      <c r="RUE122" s="180"/>
      <c r="RUF122" s="348"/>
      <c r="RUG122" s="349"/>
      <c r="RUH122" s="347"/>
      <c r="RUI122" s="180"/>
      <c r="RUJ122" s="348"/>
      <c r="RUK122" s="349"/>
      <c r="RUL122" s="347"/>
      <c r="RUM122" s="180"/>
      <c r="RUN122" s="348"/>
      <c r="RUO122" s="349"/>
      <c r="RUP122" s="347"/>
      <c r="RUQ122" s="180"/>
      <c r="RUR122" s="348"/>
      <c r="RUS122" s="349"/>
      <c r="RUT122" s="347"/>
      <c r="RUU122" s="180"/>
      <c r="RUV122" s="348"/>
      <c r="RUW122" s="349"/>
      <c r="RUX122" s="347"/>
      <c r="RUY122" s="180"/>
      <c r="RUZ122" s="348"/>
      <c r="RVA122" s="349"/>
      <c r="RVB122" s="347"/>
      <c r="RVC122" s="180"/>
      <c r="RVD122" s="348"/>
      <c r="RVE122" s="349"/>
      <c r="RVF122" s="347"/>
      <c r="RVG122" s="180"/>
      <c r="RVH122" s="348"/>
      <c r="RVI122" s="349"/>
      <c r="RVJ122" s="347"/>
      <c r="RVK122" s="180"/>
      <c r="RVL122" s="348"/>
      <c r="RVM122" s="349"/>
      <c r="RVN122" s="347"/>
      <c r="RVO122" s="180"/>
      <c r="RVP122" s="348"/>
      <c r="RVQ122" s="349"/>
      <c r="RVR122" s="347"/>
      <c r="RVS122" s="180"/>
      <c r="RVT122" s="348"/>
      <c r="RVU122" s="349"/>
      <c r="RVV122" s="347"/>
      <c r="RVW122" s="180"/>
      <c r="RVX122" s="348"/>
      <c r="RVY122" s="349"/>
      <c r="RVZ122" s="347"/>
      <c r="RWA122" s="180"/>
      <c r="RWB122" s="348"/>
      <c r="RWC122" s="349"/>
      <c r="RWD122" s="347"/>
      <c r="RWE122" s="180"/>
      <c r="RWF122" s="348"/>
      <c r="RWG122" s="349"/>
      <c r="RWH122" s="347"/>
      <c r="RWI122" s="180"/>
      <c r="RWJ122" s="348"/>
      <c r="RWK122" s="349"/>
      <c r="RWL122" s="347"/>
      <c r="RWM122" s="180"/>
      <c r="RWN122" s="348"/>
      <c r="RWO122" s="349"/>
      <c r="RWP122" s="347"/>
      <c r="RWQ122" s="180"/>
      <c r="RWR122" s="348"/>
      <c r="RWS122" s="349"/>
      <c r="RWT122" s="347"/>
      <c r="RWU122" s="180"/>
      <c r="RWV122" s="348"/>
      <c r="RWW122" s="349"/>
      <c r="RWX122" s="347"/>
      <c r="RWY122" s="180"/>
      <c r="RWZ122" s="348"/>
      <c r="RXA122" s="349"/>
      <c r="RXB122" s="347"/>
      <c r="RXC122" s="180"/>
      <c r="RXD122" s="348"/>
      <c r="RXE122" s="349"/>
      <c r="RXF122" s="347"/>
      <c r="RXG122" s="180"/>
      <c r="RXH122" s="348"/>
      <c r="RXI122" s="349"/>
      <c r="RXJ122" s="347"/>
      <c r="RXK122" s="180"/>
      <c r="RXL122" s="348"/>
      <c r="RXM122" s="349"/>
      <c r="RXN122" s="347"/>
      <c r="RXO122" s="180"/>
      <c r="RXP122" s="348"/>
      <c r="RXQ122" s="349"/>
      <c r="RXR122" s="347"/>
      <c r="RXS122" s="180"/>
      <c r="RXT122" s="348"/>
      <c r="RXU122" s="349"/>
      <c r="RXV122" s="347"/>
      <c r="RXW122" s="180"/>
      <c r="RXX122" s="348"/>
      <c r="RXY122" s="349"/>
      <c r="RXZ122" s="347"/>
      <c r="RYA122" s="180"/>
      <c r="RYB122" s="348"/>
      <c r="RYC122" s="349"/>
      <c r="RYD122" s="347"/>
      <c r="RYE122" s="180"/>
      <c r="RYF122" s="348"/>
      <c r="RYG122" s="349"/>
      <c r="RYH122" s="347"/>
      <c r="RYI122" s="180"/>
      <c r="RYJ122" s="348"/>
      <c r="RYK122" s="349"/>
      <c r="RYL122" s="347"/>
      <c r="RYM122" s="180"/>
      <c r="RYN122" s="348"/>
      <c r="RYO122" s="349"/>
      <c r="RYP122" s="347"/>
      <c r="RYQ122" s="180"/>
      <c r="RYR122" s="348"/>
      <c r="RYS122" s="349"/>
      <c r="RYT122" s="347"/>
      <c r="RYU122" s="180"/>
      <c r="RYV122" s="348"/>
      <c r="RYW122" s="349"/>
      <c r="RYX122" s="347"/>
      <c r="RYY122" s="180"/>
      <c r="RYZ122" s="348"/>
      <c r="RZA122" s="349"/>
      <c r="RZB122" s="347"/>
      <c r="RZC122" s="180"/>
      <c r="RZD122" s="348"/>
      <c r="RZE122" s="349"/>
      <c r="RZF122" s="347"/>
      <c r="RZG122" s="180"/>
      <c r="RZH122" s="348"/>
      <c r="RZI122" s="349"/>
      <c r="RZJ122" s="347"/>
      <c r="RZK122" s="180"/>
      <c r="RZL122" s="348"/>
      <c r="RZM122" s="349"/>
      <c r="RZN122" s="347"/>
      <c r="RZO122" s="180"/>
      <c r="RZP122" s="348"/>
      <c r="RZQ122" s="349"/>
      <c r="RZR122" s="347"/>
      <c r="RZS122" s="180"/>
      <c r="RZT122" s="348"/>
      <c r="RZU122" s="349"/>
      <c r="RZV122" s="347"/>
      <c r="RZW122" s="180"/>
      <c r="RZX122" s="348"/>
      <c r="RZY122" s="349"/>
      <c r="RZZ122" s="347"/>
      <c r="SAA122" s="180"/>
      <c r="SAB122" s="348"/>
      <c r="SAC122" s="349"/>
      <c r="SAD122" s="347"/>
      <c r="SAE122" s="180"/>
      <c r="SAF122" s="348"/>
      <c r="SAG122" s="349"/>
      <c r="SAH122" s="347"/>
      <c r="SAI122" s="180"/>
      <c r="SAJ122" s="348"/>
      <c r="SAK122" s="349"/>
      <c r="SAL122" s="347"/>
      <c r="SAM122" s="180"/>
      <c r="SAN122" s="348"/>
      <c r="SAO122" s="349"/>
      <c r="SAP122" s="347"/>
      <c r="SAQ122" s="180"/>
      <c r="SAR122" s="348"/>
      <c r="SAS122" s="349"/>
      <c r="SAT122" s="347"/>
      <c r="SAU122" s="180"/>
      <c r="SAV122" s="348"/>
      <c r="SAW122" s="349"/>
      <c r="SAX122" s="347"/>
      <c r="SAY122" s="180"/>
      <c r="SAZ122" s="348"/>
      <c r="SBA122" s="349"/>
      <c r="SBB122" s="347"/>
      <c r="SBC122" s="180"/>
      <c r="SBD122" s="348"/>
      <c r="SBE122" s="349"/>
      <c r="SBF122" s="347"/>
      <c r="SBG122" s="180"/>
      <c r="SBH122" s="348"/>
      <c r="SBI122" s="349"/>
      <c r="SBJ122" s="347"/>
      <c r="SBK122" s="180"/>
      <c r="SBL122" s="348"/>
      <c r="SBM122" s="349"/>
      <c r="SBN122" s="347"/>
      <c r="SBO122" s="180"/>
      <c r="SBP122" s="348"/>
      <c r="SBQ122" s="349"/>
      <c r="SBR122" s="347"/>
      <c r="SBS122" s="180"/>
      <c r="SBT122" s="348"/>
      <c r="SBU122" s="349"/>
      <c r="SBV122" s="347"/>
      <c r="SBW122" s="180"/>
      <c r="SBX122" s="348"/>
      <c r="SBY122" s="349"/>
      <c r="SBZ122" s="347"/>
      <c r="SCA122" s="180"/>
      <c r="SCB122" s="348"/>
      <c r="SCC122" s="349"/>
      <c r="SCD122" s="347"/>
      <c r="SCE122" s="180"/>
      <c r="SCF122" s="348"/>
      <c r="SCG122" s="349"/>
      <c r="SCH122" s="347"/>
      <c r="SCI122" s="180"/>
      <c r="SCJ122" s="348"/>
      <c r="SCK122" s="349"/>
      <c r="SCL122" s="347"/>
      <c r="SCM122" s="180"/>
      <c r="SCN122" s="348"/>
      <c r="SCO122" s="349"/>
      <c r="SCP122" s="347"/>
      <c r="SCQ122" s="180"/>
      <c r="SCR122" s="348"/>
      <c r="SCS122" s="349"/>
      <c r="SCT122" s="347"/>
      <c r="SCU122" s="180"/>
      <c r="SCV122" s="348"/>
      <c r="SCW122" s="349"/>
      <c r="SCX122" s="347"/>
      <c r="SCY122" s="180"/>
      <c r="SCZ122" s="348"/>
      <c r="SDA122" s="349"/>
      <c r="SDB122" s="347"/>
      <c r="SDC122" s="180"/>
      <c r="SDD122" s="348"/>
      <c r="SDE122" s="349"/>
      <c r="SDF122" s="347"/>
      <c r="SDG122" s="180"/>
      <c r="SDH122" s="348"/>
      <c r="SDI122" s="349"/>
      <c r="SDJ122" s="347"/>
      <c r="SDK122" s="180"/>
      <c r="SDL122" s="348"/>
      <c r="SDM122" s="349"/>
      <c r="SDN122" s="347"/>
      <c r="SDO122" s="180"/>
      <c r="SDP122" s="348"/>
      <c r="SDQ122" s="349"/>
      <c r="SDR122" s="347"/>
      <c r="SDS122" s="180"/>
      <c r="SDT122" s="348"/>
      <c r="SDU122" s="349"/>
      <c r="SDV122" s="347"/>
      <c r="SDW122" s="180"/>
      <c r="SDX122" s="348"/>
      <c r="SDY122" s="349"/>
      <c r="SDZ122" s="347"/>
      <c r="SEA122" s="180"/>
      <c r="SEB122" s="348"/>
      <c r="SEC122" s="349"/>
      <c r="SED122" s="347"/>
      <c r="SEE122" s="180"/>
      <c r="SEF122" s="348"/>
      <c r="SEG122" s="349"/>
      <c r="SEH122" s="347"/>
      <c r="SEI122" s="180"/>
      <c r="SEJ122" s="348"/>
      <c r="SEK122" s="349"/>
      <c r="SEL122" s="347"/>
      <c r="SEM122" s="180"/>
      <c r="SEN122" s="348"/>
      <c r="SEO122" s="349"/>
      <c r="SEP122" s="347"/>
      <c r="SEQ122" s="180"/>
      <c r="SER122" s="348"/>
      <c r="SES122" s="349"/>
      <c r="SET122" s="347"/>
      <c r="SEU122" s="180"/>
      <c r="SEV122" s="348"/>
      <c r="SEW122" s="349"/>
      <c r="SEX122" s="347"/>
      <c r="SEY122" s="180"/>
      <c r="SEZ122" s="348"/>
      <c r="SFA122" s="349"/>
      <c r="SFB122" s="347"/>
      <c r="SFC122" s="180"/>
      <c r="SFD122" s="348"/>
      <c r="SFE122" s="349"/>
      <c r="SFF122" s="347"/>
      <c r="SFG122" s="180"/>
      <c r="SFH122" s="348"/>
      <c r="SFI122" s="349"/>
      <c r="SFJ122" s="347"/>
      <c r="SFK122" s="180"/>
      <c r="SFL122" s="348"/>
      <c r="SFM122" s="349"/>
      <c r="SFN122" s="347"/>
      <c r="SFO122" s="180"/>
      <c r="SFP122" s="348"/>
      <c r="SFQ122" s="349"/>
      <c r="SFR122" s="347"/>
      <c r="SFS122" s="180"/>
      <c r="SFT122" s="348"/>
      <c r="SFU122" s="349"/>
      <c r="SFV122" s="347"/>
      <c r="SFW122" s="180"/>
      <c r="SFX122" s="348"/>
      <c r="SFY122" s="349"/>
      <c r="SFZ122" s="347"/>
      <c r="SGA122" s="180"/>
      <c r="SGB122" s="348"/>
      <c r="SGC122" s="349"/>
      <c r="SGD122" s="347"/>
      <c r="SGE122" s="180"/>
      <c r="SGF122" s="348"/>
      <c r="SGG122" s="349"/>
      <c r="SGH122" s="347"/>
      <c r="SGI122" s="180"/>
      <c r="SGJ122" s="348"/>
      <c r="SGK122" s="349"/>
      <c r="SGL122" s="347"/>
      <c r="SGM122" s="180"/>
      <c r="SGN122" s="348"/>
      <c r="SGO122" s="349"/>
      <c r="SGP122" s="347"/>
      <c r="SGQ122" s="180"/>
      <c r="SGR122" s="348"/>
      <c r="SGS122" s="349"/>
      <c r="SGT122" s="347"/>
      <c r="SGU122" s="180"/>
      <c r="SGV122" s="348"/>
      <c r="SGW122" s="349"/>
      <c r="SGX122" s="347"/>
      <c r="SGY122" s="180"/>
      <c r="SGZ122" s="348"/>
      <c r="SHA122" s="349"/>
      <c r="SHB122" s="347"/>
      <c r="SHC122" s="180"/>
      <c r="SHD122" s="348"/>
      <c r="SHE122" s="349"/>
      <c r="SHF122" s="347"/>
      <c r="SHG122" s="180"/>
      <c r="SHH122" s="348"/>
      <c r="SHI122" s="349"/>
      <c r="SHJ122" s="347"/>
      <c r="SHK122" s="180"/>
      <c r="SHL122" s="348"/>
      <c r="SHM122" s="349"/>
      <c r="SHN122" s="347"/>
      <c r="SHO122" s="180"/>
      <c r="SHP122" s="348"/>
      <c r="SHQ122" s="349"/>
      <c r="SHR122" s="347"/>
      <c r="SHS122" s="180"/>
      <c r="SHT122" s="348"/>
      <c r="SHU122" s="349"/>
      <c r="SHV122" s="347"/>
      <c r="SHW122" s="180"/>
      <c r="SHX122" s="348"/>
      <c r="SHY122" s="349"/>
      <c r="SHZ122" s="347"/>
      <c r="SIA122" s="180"/>
      <c r="SIB122" s="348"/>
      <c r="SIC122" s="349"/>
      <c r="SID122" s="347"/>
      <c r="SIE122" s="180"/>
      <c r="SIF122" s="348"/>
      <c r="SIG122" s="349"/>
      <c r="SIH122" s="347"/>
      <c r="SII122" s="180"/>
      <c r="SIJ122" s="348"/>
      <c r="SIK122" s="349"/>
      <c r="SIL122" s="347"/>
      <c r="SIM122" s="180"/>
      <c r="SIN122" s="348"/>
      <c r="SIO122" s="349"/>
      <c r="SIP122" s="347"/>
      <c r="SIQ122" s="180"/>
      <c r="SIR122" s="348"/>
      <c r="SIS122" s="349"/>
      <c r="SIT122" s="347"/>
      <c r="SIU122" s="180"/>
      <c r="SIV122" s="348"/>
      <c r="SIW122" s="349"/>
      <c r="SIX122" s="347"/>
      <c r="SIY122" s="180"/>
      <c r="SIZ122" s="348"/>
      <c r="SJA122" s="349"/>
      <c r="SJB122" s="347"/>
      <c r="SJC122" s="180"/>
      <c r="SJD122" s="348"/>
      <c r="SJE122" s="349"/>
      <c r="SJF122" s="347"/>
      <c r="SJG122" s="180"/>
      <c r="SJH122" s="348"/>
      <c r="SJI122" s="349"/>
      <c r="SJJ122" s="347"/>
      <c r="SJK122" s="180"/>
      <c r="SJL122" s="348"/>
      <c r="SJM122" s="349"/>
      <c r="SJN122" s="347"/>
      <c r="SJO122" s="180"/>
      <c r="SJP122" s="348"/>
      <c r="SJQ122" s="349"/>
      <c r="SJR122" s="347"/>
      <c r="SJS122" s="180"/>
      <c r="SJT122" s="348"/>
      <c r="SJU122" s="349"/>
      <c r="SJV122" s="347"/>
      <c r="SJW122" s="180"/>
      <c r="SJX122" s="348"/>
      <c r="SJY122" s="349"/>
      <c r="SJZ122" s="347"/>
      <c r="SKA122" s="180"/>
      <c r="SKB122" s="348"/>
      <c r="SKC122" s="349"/>
      <c r="SKD122" s="347"/>
      <c r="SKE122" s="180"/>
      <c r="SKF122" s="348"/>
      <c r="SKG122" s="349"/>
      <c r="SKH122" s="347"/>
      <c r="SKI122" s="180"/>
      <c r="SKJ122" s="348"/>
      <c r="SKK122" s="349"/>
      <c r="SKL122" s="347"/>
      <c r="SKM122" s="180"/>
      <c r="SKN122" s="348"/>
      <c r="SKO122" s="349"/>
      <c r="SKP122" s="347"/>
      <c r="SKQ122" s="180"/>
      <c r="SKR122" s="348"/>
      <c r="SKS122" s="349"/>
      <c r="SKT122" s="347"/>
      <c r="SKU122" s="180"/>
      <c r="SKV122" s="348"/>
      <c r="SKW122" s="349"/>
      <c r="SKX122" s="347"/>
      <c r="SKY122" s="180"/>
      <c r="SKZ122" s="348"/>
      <c r="SLA122" s="349"/>
      <c r="SLB122" s="347"/>
      <c r="SLC122" s="180"/>
      <c r="SLD122" s="348"/>
      <c r="SLE122" s="349"/>
      <c r="SLF122" s="347"/>
      <c r="SLG122" s="180"/>
      <c r="SLH122" s="348"/>
      <c r="SLI122" s="349"/>
      <c r="SLJ122" s="347"/>
      <c r="SLK122" s="180"/>
      <c r="SLL122" s="348"/>
      <c r="SLM122" s="349"/>
      <c r="SLN122" s="347"/>
      <c r="SLO122" s="180"/>
      <c r="SLP122" s="348"/>
      <c r="SLQ122" s="349"/>
      <c r="SLR122" s="347"/>
      <c r="SLS122" s="180"/>
      <c r="SLT122" s="348"/>
      <c r="SLU122" s="349"/>
      <c r="SLV122" s="347"/>
      <c r="SLW122" s="180"/>
      <c r="SLX122" s="348"/>
      <c r="SLY122" s="349"/>
      <c r="SLZ122" s="347"/>
      <c r="SMA122" s="180"/>
      <c r="SMB122" s="348"/>
      <c r="SMC122" s="349"/>
      <c r="SMD122" s="347"/>
      <c r="SME122" s="180"/>
      <c r="SMF122" s="348"/>
      <c r="SMG122" s="349"/>
      <c r="SMH122" s="347"/>
      <c r="SMI122" s="180"/>
      <c r="SMJ122" s="348"/>
      <c r="SMK122" s="349"/>
      <c r="SML122" s="347"/>
      <c r="SMM122" s="180"/>
      <c r="SMN122" s="348"/>
      <c r="SMO122" s="349"/>
      <c r="SMP122" s="347"/>
      <c r="SMQ122" s="180"/>
      <c r="SMR122" s="348"/>
      <c r="SMS122" s="349"/>
      <c r="SMT122" s="347"/>
      <c r="SMU122" s="180"/>
      <c r="SMV122" s="348"/>
      <c r="SMW122" s="349"/>
      <c r="SMX122" s="347"/>
      <c r="SMY122" s="180"/>
      <c r="SMZ122" s="348"/>
      <c r="SNA122" s="349"/>
      <c r="SNB122" s="347"/>
      <c r="SNC122" s="180"/>
      <c r="SND122" s="348"/>
      <c r="SNE122" s="349"/>
      <c r="SNF122" s="347"/>
      <c r="SNG122" s="180"/>
      <c r="SNH122" s="348"/>
      <c r="SNI122" s="349"/>
      <c r="SNJ122" s="347"/>
      <c r="SNK122" s="180"/>
      <c r="SNL122" s="348"/>
      <c r="SNM122" s="349"/>
      <c r="SNN122" s="347"/>
      <c r="SNO122" s="180"/>
      <c r="SNP122" s="348"/>
      <c r="SNQ122" s="349"/>
      <c r="SNR122" s="347"/>
      <c r="SNS122" s="180"/>
      <c r="SNT122" s="348"/>
      <c r="SNU122" s="349"/>
      <c r="SNV122" s="347"/>
      <c r="SNW122" s="180"/>
      <c r="SNX122" s="348"/>
      <c r="SNY122" s="349"/>
      <c r="SNZ122" s="347"/>
      <c r="SOA122" s="180"/>
      <c r="SOB122" s="348"/>
      <c r="SOC122" s="349"/>
      <c r="SOD122" s="347"/>
      <c r="SOE122" s="180"/>
      <c r="SOF122" s="348"/>
      <c r="SOG122" s="349"/>
      <c r="SOH122" s="347"/>
      <c r="SOI122" s="180"/>
      <c r="SOJ122" s="348"/>
      <c r="SOK122" s="349"/>
      <c r="SOL122" s="347"/>
      <c r="SOM122" s="180"/>
      <c r="SON122" s="348"/>
      <c r="SOO122" s="349"/>
      <c r="SOP122" s="347"/>
      <c r="SOQ122" s="180"/>
      <c r="SOR122" s="348"/>
      <c r="SOS122" s="349"/>
      <c r="SOT122" s="347"/>
      <c r="SOU122" s="180"/>
      <c r="SOV122" s="348"/>
      <c r="SOW122" s="349"/>
      <c r="SOX122" s="347"/>
      <c r="SOY122" s="180"/>
      <c r="SOZ122" s="348"/>
      <c r="SPA122" s="349"/>
      <c r="SPB122" s="347"/>
      <c r="SPC122" s="180"/>
      <c r="SPD122" s="348"/>
      <c r="SPE122" s="349"/>
      <c r="SPF122" s="347"/>
      <c r="SPG122" s="180"/>
      <c r="SPH122" s="348"/>
      <c r="SPI122" s="349"/>
      <c r="SPJ122" s="347"/>
      <c r="SPK122" s="180"/>
      <c r="SPL122" s="348"/>
      <c r="SPM122" s="349"/>
      <c r="SPN122" s="347"/>
      <c r="SPO122" s="180"/>
      <c r="SPP122" s="348"/>
      <c r="SPQ122" s="349"/>
      <c r="SPR122" s="347"/>
      <c r="SPS122" s="180"/>
      <c r="SPT122" s="348"/>
      <c r="SPU122" s="349"/>
      <c r="SPV122" s="347"/>
      <c r="SPW122" s="180"/>
      <c r="SPX122" s="348"/>
      <c r="SPY122" s="349"/>
      <c r="SPZ122" s="347"/>
      <c r="SQA122" s="180"/>
      <c r="SQB122" s="348"/>
      <c r="SQC122" s="349"/>
      <c r="SQD122" s="347"/>
      <c r="SQE122" s="180"/>
      <c r="SQF122" s="348"/>
      <c r="SQG122" s="349"/>
      <c r="SQH122" s="347"/>
      <c r="SQI122" s="180"/>
      <c r="SQJ122" s="348"/>
      <c r="SQK122" s="349"/>
      <c r="SQL122" s="347"/>
      <c r="SQM122" s="180"/>
      <c r="SQN122" s="348"/>
      <c r="SQO122" s="349"/>
      <c r="SQP122" s="347"/>
      <c r="SQQ122" s="180"/>
      <c r="SQR122" s="348"/>
      <c r="SQS122" s="349"/>
      <c r="SQT122" s="347"/>
      <c r="SQU122" s="180"/>
      <c r="SQV122" s="348"/>
      <c r="SQW122" s="349"/>
      <c r="SQX122" s="347"/>
      <c r="SQY122" s="180"/>
      <c r="SQZ122" s="348"/>
      <c r="SRA122" s="349"/>
      <c r="SRB122" s="347"/>
      <c r="SRC122" s="180"/>
      <c r="SRD122" s="348"/>
      <c r="SRE122" s="349"/>
      <c r="SRF122" s="347"/>
      <c r="SRG122" s="180"/>
      <c r="SRH122" s="348"/>
      <c r="SRI122" s="349"/>
      <c r="SRJ122" s="347"/>
      <c r="SRK122" s="180"/>
      <c r="SRL122" s="348"/>
      <c r="SRM122" s="349"/>
      <c r="SRN122" s="347"/>
      <c r="SRO122" s="180"/>
      <c r="SRP122" s="348"/>
      <c r="SRQ122" s="349"/>
      <c r="SRR122" s="347"/>
      <c r="SRS122" s="180"/>
      <c r="SRT122" s="348"/>
      <c r="SRU122" s="349"/>
      <c r="SRV122" s="347"/>
      <c r="SRW122" s="180"/>
      <c r="SRX122" s="348"/>
      <c r="SRY122" s="349"/>
      <c r="SRZ122" s="347"/>
      <c r="SSA122" s="180"/>
      <c r="SSB122" s="348"/>
      <c r="SSC122" s="349"/>
      <c r="SSD122" s="347"/>
      <c r="SSE122" s="180"/>
      <c r="SSF122" s="348"/>
      <c r="SSG122" s="349"/>
      <c r="SSH122" s="347"/>
      <c r="SSI122" s="180"/>
      <c r="SSJ122" s="348"/>
      <c r="SSK122" s="349"/>
      <c r="SSL122" s="347"/>
      <c r="SSM122" s="180"/>
      <c r="SSN122" s="348"/>
      <c r="SSO122" s="349"/>
      <c r="SSP122" s="347"/>
      <c r="SSQ122" s="180"/>
      <c r="SSR122" s="348"/>
      <c r="SSS122" s="349"/>
      <c r="SST122" s="347"/>
      <c r="SSU122" s="180"/>
      <c r="SSV122" s="348"/>
      <c r="SSW122" s="349"/>
      <c r="SSX122" s="347"/>
      <c r="SSY122" s="180"/>
      <c r="SSZ122" s="348"/>
      <c r="STA122" s="349"/>
      <c r="STB122" s="347"/>
      <c r="STC122" s="180"/>
      <c r="STD122" s="348"/>
      <c r="STE122" s="349"/>
      <c r="STF122" s="347"/>
      <c r="STG122" s="180"/>
      <c r="STH122" s="348"/>
      <c r="STI122" s="349"/>
      <c r="STJ122" s="347"/>
      <c r="STK122" s="180"/>
      <c r="STL122" s="348"/>
      <c r="STM122" s="349"/>
      <c r="STN122" s="347"/>
      <c r="STO122" s="180"/>
      <c r="STP122" s="348"/>
      <c r="STQ122" s="349"/>
      <c r="STR122" s="347"/>
      <c r="STS122" s="180"/>
      <c r="STT122" s="348"/>
      <c r="STU122" s="349"/>
      <c r="STV122" s="347"/>
      <c r="STW122" s="180"/>
      <c r="STX122" s="348"/>
      <c r="STY122" s="349"/>
      <c r="STZ122" s="347"/>
      <c r="SUA122" s="180"/>
      <c r="SUB122" s="348"/>
      <c r="SUC122" s="349"/>
      <c r="SUD122" s="347"/>
      <c r="SUE122" s="180"/>
      <c r="SUF122" s="348"/>
      <c r="SUG122" s="349"/>
      <c r="SUH122" s="347"/>
      <c r="SUI122" s="180"/>
      <c r="SUJ122" s="348"/>
      <c r="SUK122" s="349"/>
      <c r="SUL122" s="347"/>
      <c r="SUM122" s="180"/>
      <c r="SUN122" s="348"/>
      <c r="SUO122" s="349"/>
      <c r="SUP122" s="347"/>
      <c r="SUQ122" s="180"/>
      <c r="SUR122" s="348"/>
      <c r="SUS122" s="349"/>
      <c r="SUT122" s="347"/>
      <c r="SUU122" s="180"/>
      <c r="SUV122" s="348"/>
      <c r="SUW122" s="349"/>
      <c r="SUX122" s="347"/>
      <c r="SUY122" s="180"/>
      <c r="SUZ122" s="348"/>
      <c r="SVA122" s="349"/>
      <c r="SVB122" s="347"/>
      <c r="SVC122" s="180"/>
      <c r="SVD122" s="348"/>
      <c r="SVE122" s="349"/>
      <c r="SVF122" s="347"/>
      <c r="SVG122" s="180"/>
      <c r="SVH122" s="348"/>
      <c r="SVI122" s="349"/>
      <c r="SVJ122" s="347"/>
      <c r="SVK122" s="180"/>
      <c r="SVL122" s="348"/>
      <c r="SVM122" s="349"/>
      <c r="SVN122" s="347"/>
      <c r="SVO122" s="180"/>
      <c r="SVP122" s="348"/>
      <c r="SVQ122" s="349"/>
      <c r="SVR122" s="347"/>
      <c r="SVS122" s="180"/>
      <c r="SVT122" s="348"/>
      <c r="SVU122" s="349"/>
      <c r="SVV122" s="347"/>
      <c r="SVW122" s="180"/>
      <c r="SVX122" s="348"/>
      <c r="SVY122" s="349"/>
      <c r="SVZ122" s="347"/>
      <c r="SWA122" s="180"/>
      <c r="SWB122" s="348"/>
      <c r="SWC122" s="349"/>
      <c r="SWD122" s="347"/>
      <c r="SWE122" s="180"/>
      <c r="SWF122" s="348"/>
      <c r="SWG122" s="349"/>
      <c r="SWH122" s="347"/>
      <c r="SWI122" s="180"/>
      <c r="SWJ122" s="348"/>
      <c r="SWK122" s="349"/>
      <c r="SWL122" s="347"/>
      <c r="SWM122" s="180"/>
      <c r="SWN122" s="348"/>
      <c r="SWO122" s="349"/>
      <c r="SWP122" s="347"/>
      <c r="SWQ122" s="180"/>
      <c r="SWR122" s="348"/>
      <c r="SWS122" s="349"/>
      <c r="SWT122" s="347"/>
      <c r="SWU122" s="180"/>
      <c r="SWV122" s="348"/>
      <c r="SWW122" s="349"/>
      <c r="SWX122" s="347"/>
      <c r="SWY122" s="180"/>
      <c r="SWZ122" s="348"/>
      <c r="SXA122" s="349"/>
      <c r="SXB122" s="347"/>
      <c r="SXC122" s="180"/>
      <c r="SXD122" s="348"/>
      <c r="SXE122" s="349"/>
      <c r="SXF122" s="347"/>
      <c r="SXG122" s="180"/>
      <c r="SXH122" s="348"/>
      <c r="SXI122" s="349"/>
      <c r="SXJ122" s="347"/>
      <c r="SXK122" s="180"/>
      <c r="SXL122" s="348"/>
      <c r="SXM122" s="349"/>
      <c r="SXN122" s="347"/>
      <c r="SXO122" s="180"/>
      <c r="SXP122" s="348"/>
      <c r="SXQ122" s="349"/>
      <c r="SXR122" s="347"/>
      <c r="SXS122" s="180"/>
      <c r="SXT122" s="348"/>
      <c r="SXU122" s="349"/>
      <c r="SXV122" s="347"/>
      <c r="SXW122" s="180"/>
      <c r="SXX122" s="348"/>
      <c r="SXY122" s="349"/>
      <c r="SXZ122" s="347"/>
      <c r="SYA122" s="180"/>
      <c r="SYB122" s="348"/>
      <c r="SYC122" s="349"/>
      <c r="SYD122" s="347"/>
      <c r="SYE122" s="180"/>
      <c r="SYF122" s="348"/>
      <c r="SYG122" s="349"/>
      <c r="SYH122" s="347"/>
      <c r="SYI122" s="180"/>
      <c r="SYJ122" s="348"/>
      <c r="SYK122" s="349"/>
      <c r="SYL122" s="347"/>
      <c r="SYM122" s="180"/>
      <c r="SYN122" s="348"/>
      <c r="SYO122" s="349"/>
      <c r="SYP122" s="347"/>
      <c r="SYQ122" s="180"/>
      <c r="SYR122" s="348"/>
      <c r="SYS122" s="349"/>
      <c r="SYT122" s="347"/>
      <c r="SYU122" s="180"/>
      <c r="SYV122" s="348"/>
      <c r="SYW122" s="349"/>
      <c r="SYX122" s="347"/>
      <c r="SYY122" s="180"/>
      <c r="SYZ122" s="348"/>
      <c r="SZA122" s="349"/>
      <c r="SZB122" s="347"/>
      <c r="SZC122" s="180"/>
      <c r="SZD122" s="348"/>
      <c r="SZE122" s="349"/>
      <c r="SZF122" s="347"/>
      <c r="SZG122" s="180"/>
      <c r="SZH122" s="348"/>
      <c r="SZI122" s="349"/>
      <c r="SZJ122" s="347"/>
      <c r="SZK122" s="180"/>
      <c r="SZL122" s="348"/>
      <c r="SZM122" s="349"/>
      <c r="SZN122" s="347"/>
      <c r="SZO122" s="180"/>
      <c r="SZP122" s="348"/>
      <c r="SZQ122" s="349"/>
      <c r="SZR122" s="347"/>
      <c r="SZS122" s="180"/>
      <c r="SZT122" s="348"/>
      <c r="SZU122" s="349"/>
      <c r="SZV122" s="347"/>
      <c r="SZW122" s="180"/>
      <c r="SZX122" s="348"/>
      <c r="SZY122" s="349"/>
      <c r="SZZ122" s="347"/>
      <c r="TAA122" s="180"/>
      <c r="TAB122" s="348"/>
      <c r="TAC122" s="349"/>
      <c r="TAD122" s="347"/>
      <c r="TAE122" s="180"/>
      <c r="TAF122" s="348"/>
      <c r="TAG122" s="349"/>
      <c r="TAH122" s="347"/>
      <c r="TAI122" s="180"/>
      <c r="TAJ122" s="348"/>
      <c r="TAK122" s="349"/>
      <c r="TAL122" s="347"/>
      <c r="TAM122" s="180"/>
      <c r="TAN122" s="348"/>
      <c r="TAO122" s="349"/>
      <c r="TAP122" s="347"/>
      <c r="TAQ122" s="180"/>
      <c r="TAR122" s="348"/>
      <c r="TAS122" s="349"/>
      <c r="TAT122" s="347"/>
      <c r="TAU122" s="180"/>
      <c r="TAV122" s="348"/>
      <c r="TAW122" s="349"/>
      <c r="TAX122" s="347"/>
      <c r="TAY122" s="180"/>
      <c r="TAZ122" s="348"/>
      <c r="TBA122" s="349"/>
      <c r="TBB122" s="347"/>
      <c r="TBC122" s="180"/>
      <c r="TBD122" s="348"/>
      <c r="TBE122" s="349"/>
      <c r="TBF122" s="347"/>
      <c r="TBG122" s="180"/>
      <c r="TBH122" s="348"/>
      <c r="TBI122" s="349"/>
      <c r="TBJ122" s="347"/>
      <c r="TBK122" s="180"/>
      <c r="TBL122" s="348"/>
      <c r="TBM122" s="349"/>
      <c r="TBN122" s="347"/>
      <c r="TBO122" s="180"/>
      <c r="TBP122" s="348"/>
      <c r="TBQ122" s="349"/>
      <c r="TBR122" s="347"/>
      <c r="TBS122" s="180"/>
      <c r="TBT122" s="348"/>
      <c r="TBU122" s="349"/>
      <c r="TBV122" s="347"/>
      <c r="TBW122" s="180"/>
      <c r="TBX122" s="348"/>
      <c r="TBY122" s="349"/>
      <c r="TBZ122" s="347"/>
      <c r="TCA122" s="180"/>
      <c r="TCB122" s="348"/>
      <c r="TCC122" s="349"/>
      <c r="TCD122" s="347"/>
      <c r="TCE122" s="180"/>
      <c r="TCF122" s="348"/>
      <c r="TCG122" s="349"/>
      <c r="TCH122" s="347"/>
      <c r="TCI122" s="180"/>
      <c r="TCJ122" s="348"/>
      <c r="TCK122" s="349"/>
      <c r="TCL122" s="347"/>
      <c r="TCM122" s="180"/>
      <c r="TCN122" s="348"/>
      <c r="TCO122" s="349"/>
      <c r="TCP122" s="347"/>
      <c r="TCQ122" s="180"/>
      <c r="TCR122" s="348"/>
      <c r="TCS122" s="349"/>
      <c r="TCT122" s="347"/>
      <c r="TCU122" s="180"/>
      <c r="TCV122" s="348"/>
      <c r="TCW122" s="349"/>
      <c r="TCX122" s="347"/>
      <c r="TCY122" s="180"/>
      <c r="TCZ122" s="348"/>
      <c r="TDA122" s="349"/>
      <c r="TDB122" s="347"/>
      <c r="TDC122" s="180"/>
      <c r="TDD122" s="348"/>
      <c r="TDE122" s="349"/>
      <c r="TDF122" s="347"/>
      <c r="TDG122" s="180"/>
      <c r="TDH122" s="348"/>
      <c r="TDI122" s="349"/>
      <c r="TDJ122" s="347"/>
      <c r="TDK122" s="180"/>
      <c r="TDL122" s="348"/>
      <c r="TDM122" s="349"/>
      <c r="TDN122" s="347"/>
      <c r="TDO122" s="180"/>
      <c r="TDP122" s="348"/>
      <c r="TDQ122" s="349"/>
      <c r="TDR122" s="347"/>
      <c r="TDS122" s="180"/>
      <c r="TDT122" s="348"/>
      <c r="TDU122" s="349"/>
      <c r="TDV122" s="347"/>
      <c r="TDW122" s="180"/>
      <c r="TDX122" s="348"/>
      <c r="TDY122" s="349"/>
      <c r="TDZ122" s="347"/>
      <c r="TEA122" s="180"/>
      <c r="TEB122" s="348"/>
      <c r="TEC122" s="349"/>
      <c r="TED122" s="347"/>
      <c r="TEE122" s="180"/>
      <c r="TEF122" s="348"/>
      <c r="TEG122" s="349"/>
      <c r="TEH122" s="347"/>
      <c r="TEI122" s="180"/>
      <c r="TEJ122" s="348"/>
      <c r="TEK122" s="349"/>
      <c r="TEL122" s="347"/>
      <c r="TEM122" s="180"/>
      <c r="TEN122" s="348"/>
      <c r="TEO122" s="349"/>
      <c r="TEP122" s="347"/>
      <c r="TEQ122" s="180"/>
      <c r="TER122" s="348"/>
      <c r="TES122" s="349"/>
      <c r="TET122" s="347"/>
      <c r="TEU122" s="180"/>
      <c r="TEV122" s="348"/>
      <c r="TEW122" s="349"/>
      <c r="TEX122" s="347"/>
      <c r="TEY122" s="180"/>
      <c r="TEZ122" s="348"/>
      <c r="TFA122" s="349"/>
      <c r="TFB122" s="347"/>
      <c r="TFC122" s="180"/>
      <c r="TFD122" s="348"/>
      <c r="TFE122" s="349"/>
      <c r="TFF122" s="347"/>
      <c r="TFG122" s="180"/>
      <c r="TFH122" s="348"/>
      <c r="TFI122" s="349"/>
      <c r="TFJ122" s="347"/>
      <c r="TFK122" s="180"/>
      <c r="TFL122" s="348"/>
      <c r="TFM122" s="349"/>
      <c r="TFN122" s="347"/>
      <c r="TFO122" s="180"/>
      <c r="TFP122" s="348"/>
      <c r="TFQ122" s="349"/>
      <c r="TFR122" s="347"/>
      <c r="TFS122" s="180"/>
      <c r="TFT122" s="348"/>
      <c r="TFU122" s="349"/>
      <c r="TFV122" s="347"/>
      <c r="TFW122" s="180"/>
      <c r="TFX122" s="348"/>
      <c r="TFY122" s="349"/>
      <c r="TFZ122" s="347"/>
      <c r="TGA122" s="180"/>
      <c r="TGB122" s="348"/>
      <c r="TGC122" s="349"/>
      <c r="TGD122" s="347"/>
      <c r="TGE122" s="180"/>
      <c r="TGF122" s="348"/>
      <c r="TGG122" s="349"/>
      <c r="TGH122" s="347"/>
      <c r="TGI122" s="180"/>
      <c r="TGJ122" s="348"/>
      <c r="TGK122" s="349"/>
      <c r="TGL122" s="347"/>
      <c r="TGM122" s="180"/>
      <c r="TGN122" s="348"/>
      <c r="TGO122" s="349"/>
      <c r="TGP122" s="347"/>
      <c r="TGQ122" s="180"/>
      <c r="TGR122" s="348"/>
      <c r="TGS122" s="349"/>
      <c r="TGT122" s="347"/>
      <c r="TGU122" s="180"/>
      <c r="TGV122" s="348"/>
      <c r="TGW122" s="349"/>
      <c r="TGX122" s="347"/>
      <c r="TGY122" s="180"/>
      <c r="TGZ122" s="348"/>
      <c r="THA122" s="349"/>
      <c r="THB122" s="347"/>
      <c r="THC122" s="180"/>
      <c r="THD122" s="348"/>
      <c r="THE122" s="349"/>
      <c r="THF122" s="347"/>
      <c r="THG122" s="180"/>
      <c r="THH122" s="348"/>
      <c r="THI122" s="349"/>
      <c r="THJ122" s="347"/>
      <c r="THK122" s="180"/>
      <c r="THL122" s="348"/>
      <c r="THM122" s="349"/>
      <c r="THN122" s="347"/>
      <c r="THO122" s="180"/>
      <c r="THP122" s="348"/>
      <c r="THQ122" s="349"/>
      <c r="THR122" s="347"/>
      <c r="THS122" s="180"/>
      <c r="THT122" s="348"/>
      <c r="THU122" s="349"/>
      <c r="THV122" s="347"/>
      <c r="THW122" s="180"/>
      <c r="THX122" s="348"/>
      <c r="THY122" s="349"/>
      <c r="THZ122" s="347"/>
      <c r="TIA122" s="180"/>
      <c r="TIB122" s="348"/>
      <c r="TIC122" s="349"/>
      <c r="TID122" s="347"/>
      <c r="TIE122" s="180"/>
      <c r="TIF122" s="348"/>
      <c r="TIG122" s="349"/>
      <c r="TIH122" s="347"/>
      <c r="TII122" s="180"/>
      <c r="TIJ122" s="348"/>
      <c r="TIK122" s="349"/>
      <c r="TIL122" s="347"/>
      <c r="TIM122" s="180"/>
      <c r="TIN122" s="348"/>
      <c r="TIO122" s="349"/>
      <c r="TIP122" s="347"/>
      <c r="TIQ122" s="180"/>
      <c r="TIR122" s="348"/>
      <c r="TIS122" s="349"/>
      <c r="TIT122" s="347"/>
      <c r="TIU122" s="180"/>
      <c r="TIV122" s="348"/>
      <c r="TIW122" s="349"/>
      <c r="TIX122" s="347"/>
      <c r="TIY122" s="180"/>
      <c r="TIZ122" s="348"/>
      <c r="TJA122" s="349"/>
      <c r="TJB122" s="347"/>
      <c r="TJC122" s="180"/>
      <c r="TJD122" s="348"/>
      <c r="TJE122" s="349"/>
      <c r="TJF122" s="347"/>
      <c r="TJG122" s="180"/>
      <c r="TJH122" s="348"/>
      <c r="TJI122" s="349"/>
      <c r="TJJ122" s="347"/>
      <c r="TJK122" s="180"/>
      <c r="TJL122" s="348"/>
      <c r="TJM122" s="349"/>
      <c r="TJN122" s="347"/>
      <c r="TJO122" s="180"/>
      <c r="TJP122" s="348"/>
      <c r="TJQ122" s="349"/>
      <c r="TJR122" s="347"/>
      <c r="TJS122" s="180"/>
      <c r="TJT122" s="348"/>
      <c r="TJU122" s="349"/>
      <c r="TJV122" s="347"/>
      <c r="TJW122" s="180"/>
      <c r="TJX122" s="348"/>
      <c r="TJY122" s="349"/>
      <c r="TJZ122" s="347"/>
      <c r="TKA122" s="180"/>
      <c r="TKB122" s="348"/>
      <c r="TKC122" s="349"/>
      <c r="TKD122" s="347"/>
      <c r="TKE122" s="180"/>
      <c r="TKF122" s="348"/>
      <c r="TKG122" s="349"/>
      <c r="TKH122" s="347"/>
      <c r="TKI122" s="180"/>
      <c r="TKJ122" s="348"/>
      <c r="TKK122" s="349"/>
      <c r="TKL122" s="347"/>
      <c r="TKM122" s="180"/>
      <c r="TKN122" s="348"/>
      <c r="TKO122" s="349"/>
      <c r="TKP122" s="347"/>
      <c r="TKQ122" s="180"/>
      <c r="TKR122" s="348"/>
      <c r="TKS122" s="349"/>
      <c r="TKT122" s="347"/>
      <c r="TKU122" s="180"/>
      <c r="TKV122" s="348"/>
      <c r="TKW122" s="349"/>
      <c r="TKX122" s="347"/>
      <c r="TKY122" s="180"/>
      <c r="TKZ122" s="348"/>
      <c r="TLA122" s="349"/>
      <c r="TLB122" s="347"/>
      <c r="TLC122" s="180"/>
      <c r="TLD122" s="348"/>
      <c r="TLE122" s="349"/>
      <c r="TLF122" s="347"/>
      <c r="TLG122" s="180"/>
      <c r="TLH122" s="348"/>
      <c r="TLI122" s="349"/>
      <c r="TLJ122" s="347"/>
      <c r="TLK122" s="180"/>
      <c r="TLL122" s="348"/>
      <c r="TLM122" s="349"/>
      <c r="TLN122" s="347"/>
      <c r="TLO122" s="180"/>
      <c r="TLP122" s="348"/>
      <c r="TLQ122" s="349"/>
      <c r="TLR122" s="347"/>
      <c r="TLS122" s="180"/>
      <c r="TLT122" s="348"/>
      <c r="TLU122" s="349"/>
      <c r="TLV122" s="347"/>
      <c r="TLW122" s="180"/>
      <c r="TLX122" s="348"/>
      <c r="TLY122" s="349"/>
      <c r="TLZ122" s="347"/>
      <c r="TMA122" s="180"/>
      <c r="TMB122" s="348"/>
      <c r="TMC122" s="349"/>
      <c r="TMD122" s="347"/>
      <c r="TME122" s="180"/>
      <c r="TMF122" s="348"/>
      <c r="TMG122" s="349"/>
      <c r="TMH122" s="347"/>
      <c r="TMI122" s="180"/>
      <c r="TMJ122" s="348"/>
      <c r="TMK122" s="349"/>
      <c r="TML122" s="347"/>
      <c r="TMM122" s="180"/>
      <c r="TMN122" s="348"/>
      <c r="TMO122" s="349"/>
      <c r="TMP122" s="347"/>
      <c r="TMQ122" s="180"/>
      <c r="TMR122" s="348"/>
      <c r="TMS122" s="349"/>
      <c r="TMT122" s="347"/>
      <c r="TMU122" s="180"/>
      <c r="TMV122" s="348"/>
      <c r="TMW122" s="349"/>
      <c r="TMX122" s="347"/>
      <c r="TMY122" s="180"/>
      <c r="TMZ122" s="348"/>
      <c r="TNA122" s="349"/>
      <c r="TNB122" s="347"/>
      <c r="TNC122" s="180"/>
      <c r="TND122" s="348"/>
      <c r="TNE122" s="349"/>
      <c r="TNF122" s="347"/>
      <c r="TNG122" s="180"/>
      <c r="TNH122" s="348"/>
      <c r="TNI122" s="349"/>
      <c r="TNJ122" s="347"/>
      <c r="TNK122" s="180"/>
      <c r="TNL122" s="348"/>
      <c r="TNM122" s="349"/>
      <c r="TNN122" s="347"/>
      <c r="TNO122" s="180"/>
      <c r="TNP122" s="348"/>
      <c r="TNQ122" s="349"/>
      <c r="TNR122" s="347"/>
      <c r="TNS122" s="180"/>
      <c r="TNT122" s="348"/>
      <c r="TNU122" s="349"/>
      <c r="TNV122" s="347"/>
      <c r="TNW122" s="180"/>
      <c r="TNX122" s="348"/>
      <c r="TNY122" s="349"/>
      <c r="TNZ122" s="347"/>
      <c r="TOA122" s="180"/>
      <c r="TOB122" s="348"/>
      <c r="TOC122" s="349"/>
      <c r="TOD122" s="347"/>
      <c r="TOE122" s="180"/>
      <c r="TOF122" s="348"/>
      <c r="TOG122" s="349"/>
      <c r="TOH122" s="347"/>
      <c r="TOI122" s="180"/>
      <c r="TOJ122" s="348"/>
      <c r="TOK122" s="349"/>
      <c r="TOL122" s="347"/>
      <c r="TOM122" s="180"/>
      <c r="TON122" s="348"/>
      <c r="TOO122" s="349"/>
      <c r="TOP122" s="347"/>
      <c r="TOQ122" s="180"/>
      <c r="TOR122" s="348"/>
      <c r="TOS122" s="349"/>
      <c r="TOT122" s="347"/>
      <c r="TOU122" s="180"/>
      <c r="TOV122" s="348"/>
      <c r="TOW122" s="349"/>
      <c r="TOX122" s="347"/>
      <c r="TOY122" s="180"/>
      <c r="TOZ122" s="348"/>
      <c r="TPA122" s="349"/>
      <c r="TPB122" s="347"/>
      <c r="TPC122" s="180"/>
      <c r="TPD122" s="348"/>
      <c r="TPE122" s="349"/>
      <c r="TPF122" s="347"/>
      <c r="TPG122" s="180"/>
      <c r="TPH122" s="348"/>
      <c r="TPI122" s="349"/>
      <c r="TPJ122" s="347"/>
      <c r="TPK122" s="180"/>
      <c r="TPL122" s="348"/>
      <c r="TPM122" s="349"/>
      <c r="TPN122" s="347"/>
      <c r="TPO122" s="180"/>
      <c r="TPP122" s="348"/>
      <c r="TPQ122" s="349"/>
      <c r="TPR122" s="347"/>
      <c r="TPS122" s="180"/>
      <c r="TPT122" s="348"/>
      <c r="TPU122" s="349"/>
      <c r="TPV122" s="347"/>
      <c r="TPW122" s="180"/>
      <c r="TPX122" s="348"/>
      <c r="TPY122" s="349"/>
      <c r="TPZ122" s="347"/>
      <c r="TQA122" s="180"/>
      <c r="TQB122" s="348"/>
      <c r="TQC122" s="349"/>
      <c r="TQD122" s="347"/>
      <c r="TQE122" s="180"/>
      <c r="TQF122" s="348"/>
      <c r="TQG122" s="349"/>
      <c r="TQH122" s="347"/>
      <c r="TQI122" s="180"/>
      <c r="TQJ122" s="348"/>
      <c r="TQK122" s="349"/>
      <c r="TQL122" s="347"/>
      <c r="TQM122" s="180"/>
      <c r="TQN122" s="348"/>
      <c r="TQO122" s="349"/>
      <c r="TQP122" s="347"/>
      <c r="TQQ122" s="180"/>
      <c r="TQR122" s="348"/>
      <c r="TQS122" s="349"/>
      <c r="TQT122" s="347"/>
      <c r="TQU122" s="180"/>
      <c r="TQV122" s="348"/>
      <c r="TQW122" s="349"/>
      <c r="TQX122" s="347"/>
      <c r="TQY122" s="180"/>
      <c r="TQZ122" s="348"/>
      <c r="TRA122" s="349"/>
      <c r="TRB122" s="347"/>
      <c r="TRC122" s="180"/>
      <c r="TRD122" s="348"/>
      <c r="TRE122" s="349"/>
      <c r="TRF122" s="347"/>
      <c r="TRG122" s="180"/>
      <c r="TRH122" s="348"/>
      <c r="TRI122" s="349"/>
      <c r="TRJ122" s="347"/>
      <c r="TRK122" s="180"/>
      <c r="TRL122" s="348"/>
      <c r="TRM122" s="349"/>
      <c r="TRN122" s="347"/>
      <c r="TRO122" s="180"/>
      <c r="TRP122" s="348"/>
      <c r="TRQ122" s="349"/>
      <c r="TRR122" s="347"/>
      <c r="TRS122" s="180"/>
      <c r="TRT122" s="348"/>
      <c r="TRU122" s="349"/>
      <c r="TRV122" s="347"/>
      <c r="TRW122" s="180"/>
      <c r="TRX122" s="348"/>
      <c r="TRY122" s="349"/>
      <c r="TRZ122" s="347"/>
      <c r="TSA122" s="180"/>
      <c r="TSB122" s="348"/>
      <c r="TSC122" s="349"/>
      <c r="TSD122" s="347"/>
      <c r="TSE122" s="180"/>
      <c r="TSF122" s="348"/>
      <c r="TSG122" s="349"/>
      <c r="TSH122" s="347"/>
      <c r="TSI122" s="180"/>
      <c r="TSJ122" s="348"/>
      <c r="TSK122" s="349"/>
      <c r="TSL122" s="347"/>
      <c r="TSM122" s="180"/>
      <c r="TSN122" s="348"/>
      <c r="TSO122" s="349"/>
      <c r="TSP122" s="347"/>
      <c r="TSQ122" s="180"/>
      <c r="TSR122" s="348"/>
      <c r="TSS122" s="349"/>
      <c r="TST122" s="347"/>
      <c r="TSU122" s="180"/>
      <c r="TSV122" s="348"/>
      <c r="TSW122" s="349"/>
      <c r="TSX122" s="347"/>
      <c r="TSY122" s="180"/>
      <c r="TSZ122" s="348"/>
      <c r="TTA122" s="349"/>
      <c r="TTB122" s="347"/>
      <c r="TTC122" s="180"/>
      <c r="TTD122" s="348"/>
      <c r="TTE122" s="349"/>
      <c r="TTF122" s="347"/>
      <c r="TTG122" s="180"/>
      <c r="TTH122" s="348"/>
      <c r="TTI122" s="349"/>
      <c r="TTJ122" s="347"/>
      <c r="TTK122" s="180"/>
      <c r="TTL122" s="348"/>
      <c r="TTM122" s="349"/>
      <c r="TTN122" s="347"/>
      <c r="TTO122" s="180"/>
      <c r="TTP122" s="348"/>
      <c r="TTQ122" s="349"/>
      <c r="TTR122" s="347"/>
      <c r="TTS122" s="180"/>
      <c r="TTT122" s="348"/>
      <c r="TTU122" s="349"/>
      <c r="TTV122" s="347"/>
      <c r="TTW122" s="180"/>
      <c r="TTX122" s="348"/>
      <c r="TTY122" s="349"/>
      <c r="TTZ122" s="347"/>
      <c r="TUA122" s="180"/>
      <c r="TUB122" s="348"/>
      <c r="TUC122" s="349"/>
      <c r="TUD122" s="347"/>
      <c r="TUE122" s="180"/>
      <c r="TUF122" s="348"/>
      <c r="TUG122" s="349"/>
      <c r="TUH122" s="347"/>
      <c r="TUI122" s="180"/>
      <c r="TUJ122" s="348"/>
      <c r="TUK122" s="349"/>
      <c r="TUL122" s="347"/>
      <c r="TUM122" s="180"/>
      <c r="TUN122" s="348"/>
      <c r="TUO122" s="349"/>
      <c r="TUP122" s="347"/>
      <c r="TUQ122" s="180"/>
      <c r="TUR122" s="348"/>
      <c r="TUS122" s="349"/>
      <c r="TUT122" s="347"/>
      <c r="TUU122" s="180"/>
      <c r="TUV122" s="348"/>
      <c r="TUW122" s="349"/>
      <c r="TUX122" s="347"/>
      <c r="TUY122" s="180"/>
      <c r="TUZ122" s="348"/>
      <c r="TVA122" s="349"/>
      <c r="TVB122" s="347"/>
      <c r="TVC122" s="180"/>
      <c r="TVD122" s="348"/>
      <c r="TVE122" s="349"/>
      <c r="TVF122" s="347"/>
      <c r="TVG122" s="180"/>
      <c r="TVH122" s="348"/>
      <c r="TVI122" s="349"/>
      <c r="TVJ122" s="347"/>
      <c r="TVK122" s="180"/>
      <c r="TVL122" s="348"/>
      <c r="TVM122" s="349"/>
      <c r="TVN122" s="347"/>
      <c r="TVO122" s="180"/>
      <c r="TVP122" s="348"/>
      <c r="TVQ122" s="349"/>
      <c r="TVR122" s="347"/>
      <c r="TVS122" s="180"/>
      <c r="TVT122" s="348"/>
      <c r="TVU122" s="349"/>
      <c r="TVV122" s="347"/>
      <c r="TVW122" s="180"/>
      <c r="TVX122" s="348"/>
      <c r="TVY122" s="349"/>
      <c r="TVZ122" s="347"/>
      <c r="TWA122" s="180"/>
      <c r="TWB122" s="348"/>
      <c r="TWC122" s="349"/>
      <c r="TWD122" s="347"/>
      <c r="TWE122" s="180"/>
      <c r="TWF122" s="348"/>
      <c r="TWG122" s="349"/>
      <c r="TWH122" s="347"/>
      <c r="TWI122" s="180"/>
      <c r="TWJ122" s="348"/>
      <c r="TWK122" s="349"/>
      <c r="TWL122" s="347"/>
      <c r="TWM122" s="180"/>
      <c r="TWN122" s="348"/>
      <c r="TWO122" s="349"/>
      <c r="TWP122" s="347"/>
      <c r="TWQ122" s="180"/>
      <c r="TWR122" s="348"/>
      <c r="TWS122" s="349"/>
      <c r="TWT122" s="347"/>
      <c r="TWU122" s="180"/>
      <c r="TWV122" s="348"/>
      <c r="TWW122" s="349"/>
      <c r="TWX122" s="347"/>
      <c r="TWY122" s="180"/>
      <c r="TWZ122" s="348"/>
      <c r="TXA122" s="349"/>
      <c r="TXB122" s="347"/>
      <c r="TXC122" s="180"/>
      <c r="TXD122" s="348"/>
      <c r="TXE122" s="349"/>
      <c r="TXF122" s="347"/>
      <c r="TXG122" s="180"/>
      <c r="TXH122" s="348"/>
      <c r="TXI122" s="349"/>
      <c r="TXJ122" s="347"/>
      <c r="TXK122" s="180"/>
      <c r="TXL122" s="348"/>
      <c r="TXM122" s="349"/>
      <c r="TXN122" s="347"/>
      <c r="TXO122" s="180"/>
      <c r="TXP122" s="348"/>
      <c r="TXQ122" s="349"/>
      <c r="TXR122" s="347"/>
      <c r="TXS122" s="180"/>
      <c r="TXT122" s="348"/>
      <c r="TXU122" s="349"/>
      <c r="TXV122" s="347"/>
      <c r="TXW122" s="180"/>
      <c r="TXX122" s="348"/>
      <c r="TXY122" s="349"/>
      <c r="TXZ122" s="347"/>
      <c r="TYA122" s="180"/>
      <c r="TYB122" s="348"/>
      <c r="TYC122" s="349"/>
      <c r="TYD122" s="347"/>
      <c r="TYE122" s="180"/>
      <c r="TYF122" s="348"/>
      <c r="TYG122" s="349"/>
      <c r="TYH122" s="347"/>
      <c r="TYI122" s="180"/>
      <c r="TYJ122" s="348"/>
      <c r="TYK122" s="349"/>
      <c r="TYL122" s="347"/>
      <c r="TYM122" s="180"/>
      <c r="TYN122" s="348"/>
      <c r="TYO122" s="349"/>
      <c r="TYP122" s="347"/>
      <c r="TYQ122" s="180"/>
      <c r="TYR122" s="348"/>
      <c r="TYS122" s="349"/>
      <c r="TYT122" s="347"/>
      <c r="TYU122" s="180"/>
      <c r="TYV122" s="348"/>
      <c r="TYW122" s="349"/>
      <c r="TYX122" s="347"/>
      <c r="TYY122" s="180"/>
      <c r="TYZ122" s="348"/>
      <c r="TZA122" s="349"/>
      <c r="TZB122" s="347"/>
      <c r="TZC122" s="180"/>
      <c r="TZD122" s="348"/>
      <c r="TZE122" s="349"/>
      <c r="TZF122" s="347"/>
      <c r="TZG122" s="180"/>
      <c r="TZH122" s="348"/>
      <c r="TZI122" s="349"/>
      <c r="TZJ122" s="347"/>
      <c r="TZK122" s="180"/>
      <c r="TZL122" s="348"/>
      <c r="TZM122" s="349"/>
      <c r="TZN122" s="347"/>
      <c r="TZO122" s="180"/>
      <c r="TZP122" s="348"/>
      <c r="TZQ122" s="349"/>
      <c r="TZR122" s="347"/>
      <c r="TZS122" s="180"/>
      <c r="TZT122" s="348"/>
      <c r="TZU122" s="349"/>
      <c r="TZV122" s="347"/>
      <c r="TZW122" s="180"/>
      <c r="TZX122" s="348"/>
      <c r="TZY122" s="349"/>
      <c r="TZZ122" s="347"/>
      <c r="UAA122" s="180"/>
      <c r="UAB122" s="348"/>
      <c r="UAC122" s="349"/>
      <c r="UAD122" s="347"/>
      <c r="UAE122" s="180"/>
      <c r="UAF122" s="348"/>
      <c r="UAG122" s="349"/>
      <c r="UAH122" s="347"/>
      <c r="UAI122" s="180"/>
      <c r="UAJ122" s="348"/>
      <c r="UAK122" s="349"/>
      <c r="UAL122" s="347"/>
      <c r="UAM122" s="180"/>
      <c r="UAN122" s="348"/>
      <c r="UAO122" s="349"/>
      <c r="UAP122" s="347"/>
      <c r="UAQ122" s="180"/>
      <c r="UAR122" s="348"/>
      <c r="UAS122" s="349"/>
      <c r="UAT122" s="347"/>
      <c r="UAU122" s="180"/>
      <c r="UAV122" s="348"/>
      <c r="UAW122" s="349"/>
      <c r="UAX122" s="347"/>
      <c r="UAY122" s="180"/>
      <c r="UAZ122" s="348"/>
      <c r="UBA122" s="349"/>
      <c r="UBB122" s="347"/>
      <c r="UBC122" s="180"/>
      <c r="UBD122" s="348"/>
      <c r="UBE122" s="349"/>
      <c r="UBF122" s="347"/>
      <c r="UBG122" s="180"/>
      <c r="UBH122" s="348"/>
      <c r="UBI122" s="349"/>
      <c r="UBJ122" s="347"/>
      <c r="UBK122" s="180"/>
      <c r="UBL122" s="348"/>
      <c r="UBM122" s="349"/>
      <c r="UBN122" s="347"/>
      <c r="UBO122" s="180"/>
      <c r="UBP122" s="348"/>
      <c r="UBQ122" s="349"/>
      <c r="UBR122" s="347"/>
      <c r="UBS122" s="180"/>
      <c r="UBT122" s="348"/>
      <c r="UBU122" s="349"/>
      <c r="UBV122" s="347"/>
      <c r="UBW122" s="180"/>
      <c r="UBX122" s="348"/>
      <c r="UBY122" s="349"/>
      <c r="UBZ122" s="347"/>
      <c r="UCA122" s="180"/>
      <c r="UCB122" s="348"/>
      <c r="UCC122" s="349"/>
      <c r="UCD122" s="347"/>
      <c r="UCE122" s="180"/>
      <c r="UCF122" s="348"/>
      <c r="UCG122" s="349"/>
      <c r="UCH122" s="347"/>
      <c r="UCI122" s="180"/>
      <c r="UCJ122" s="348"/>
      <c r="UCK122" s="349"/>
      <c r="UCL122" s="347"/>
      <c r="UCM122" s="180"/>
      <c r="UCN122" s="348"/>
      <c r="UCO122" s="349"/>
      <c r="UCP122" s="347"/>
      <c r="UCQ122" s="180"/>
      <c r="UCR122" s="348"/>
      <c r="UCS122" s="349"/>
      <c r="UCT122" s="347"/>
      <c r="UCU122" s="180"/>
      <c r="UCV122" s="348"/>
      <c r="UCW122" s="349"/>
      <c r="UCX122" s="347"/>
      <c r="UCY122" s="180"/>
      <c r="UCZ122" s="348"/>
      <c r="UDA122" s="349"/>
      <c r="UDB122" s="347"/>
      <c r="UDC122" s="180"/>
      <c r="UDD122" s="348"/>
      <c r="UDE122" s="349"/>
      <c r="UDF122" s="347"/>
      <c r="UDG122" s="180"/>
      <c r="UDH122" s="348"/>
      <c r="UDI122" s="349"/>
      <c r="UDJ122" s="347"/>
      <c r="UDK122" s="180"/>
      <c r="UDL122" s="348"/>
      <c r="UDM122" s="349"/>
      <c r="UDN122" s="347"/>
      <c r="UDO122" s="180"/>
      <c r="UDP122" s="348"/>
      <c r="UDQ122" s="349"/>
      <c r="UDR122" s="347"/>
      <c r="UDS122" s="180"/>
      <c r="UDT122" s="348"/>
      <c r="UDU122" s="349"/>
      <c r="UDV122" s="347"/>
      <c r="UDW122" s="180"/>
      <c r="UDX122" s="348"/>
      <c r="UDY122" s="349"/>
      <c r="UDZ122" s="347"/>
      <c r="UEA122" s="180"/>
      <c r="UEB122" s="348"/>
      <c r="UEC122" s="349"/>
      <c r="UED122" s="347"/>
      <c r="UEE122" s="180"/>
      <c r="UEF122" s="348"/>
      <c r="UEG122" s="349"/>
      <c r="UEH122" s="347"/>
      <c r="UEI122" s="180"/>
      <c r="UEJ122" s="348"/>
      <c r="UEK122" s="349"/>
      <c r="UEL122" s="347"/>
      <c r="UEM122" s="180"/>
      <c r="UEN122" s="348"/>
      <c r="UEO122" s="349"/>
      <c r="UEP122" s="347"/>
      <c r="UEQ122" s="180"/>
      <c r="UER122" s="348"/>
      <c r="UES122" s="349"/>
      <c r="UET122" s="347"/>
      <c r="UEU122" s="180"/>
      <c r="UEV122" s="348"/>
      <c r="UEW122" s="349"/>
      <c r="UEX122" s="347"/>
      <c r="UEY122" s="180"/>
      <c r="UEZ122" s="348"/>
      <c r="UFA122" s="349"/>
      <c r="UFB122" s="347"/>
      <c r="UFC122" s="180"/>
      <c r="UFD122" s="348"/>
      <c r="UFE122" s="349"/>
      <c r="UFF122" s="347"/>
      <c r="UFG122" s="180"/>
      <c r="UFH122" s="348"/>
      <c r="UFI122" s="349"/>
      <c r="UFJ122" s="347"/>
      <c r="UFK122" s="180"/>
      <c r="UFL122" s="348"/>
      <c r="UFM122" s="349"/>
      <c r="UFN122" s="347"/>
      <c r="UFO122" s="180"/>
      <c r="UFP122" s="348"/>
      <c r="UFQ122" s="349"/>
      <c r="UFR122" s="347"/>
      <c r="UFS122" s="180"/>
      <c r="UFT122" s="348"/>
      <c r="UFU122" s="349"/>
      <c r="UFV122" s="347"/>
      <c r="UFW122" s="180"/>
      <c r="UFX122" s="348"/>
      <c r="UFY122" s="349"/>
      <c r="UFZ122" s="347"/>
      <c r="UGA122" s="180"/>
      <c r="UGB122" s="348"/>
      <c r="UGC122" s="349"/>
      <c r="UGD122" s="347"/>
      <c r="UGE122" s="180"/>
      <c r="UGF122" s="348"/>
      <c r="UGG122" s="349"/>
      <c r="UGH122" s="347"/>
      <c r="UGI122" s="180"/>
      <c r="UGJ122" s="348"/>
      <c r="UGK122" s="349"/>
      <c r="UGL122" s="347"/>
      <c r="UGM122" s="180"/>
      <c r="UGN122" s="348"/>
      <c r="UGO122" s="349"/>
      <c r="UGP122" s="347"/>
      <c r="UGQ122" s="180"/>
      <c r="UGR122" s="348"/>
      <c r="UGS122" s="349"/>
      <c r="UGT122" s="347"/>
      <c r="UGU122" s="180"/>
      <c r="UGV122" s="348"/>
      <c r="UGW122" s="349"/>
      <c r="UGX122" s="347"/>
      <c r="UGY122" s="180"/>
      <c r="UGZ122" s="348"/>
      <c r="UHA122" s="349"/>
      <c r="UHB122" s="347"/>
      <c r="UHC122" s="180"/>
      <c r="UHD122" s="348"/>
      <c r="UHE122" s="349"/>
      <c r="UHF122" s="347"/>
      <c r="UHG122" s="180"/>
      <c r="UHH122" s="348"/>
      <c r="UHI122" s="349"/>
      <c r="UHJ122" s="347"/>
      <c r="UHK122" s="180"/>
      <c r="UHL122" s="348"/>
      <c r="UHM122" s="349"/>
      <c r="UHN122" s="347"/>
      <c r="UHO122" s="180"/>
      <c r="UHP122" s="348"/>
      <c r="UHQ122" s="349"/>
      <c r="UHR122" s="347"/>
      <c r="UHS122" s="180"/>
      <c r="UHT122" s="348"/>
      <c r="UHU122" s="349"/>
      <c r="UHV122" s="347"/>
      <c r="UHW122" s="180"/>
      <c r="UHX122" s="348"/>
      <c r="UHY122" s="349"/>
      <c r="UHZ122" s="347"/>
      <c r="UIA122" s="180"/>
      <c r="UIB122" s="348"/>
      <c r="UIC122" s="349"/>
      <c r="UID122" s="347"/>
      <c r="UIE122" s="180"/>
      <c r="UIF122" s="348"/>
      <c r="UIG122" s="349"/>
      <c r="UIH122" s="347"/>
      <c r="UII122" s="180"/>
      <c r="UIJ122" s="348"/>
      <c r="UIK122" s="349"/>
      <c r="UIL122" s="347"/>
      <c r="UIM122" s="180"/>
      <c r="UIN122" s="348"/>
      <c r="UIO122" s="349"/>
      <c r="UIP122" s="347"/>
      <c r="UIQ122" s="180"/>
      <c r="UIR122" s="348"/>
      <c r="UIS122" s="349"/>
      <c r="UIT122" s="347"/>
      <c r="UIU122" s="180"/>
      <c r="UIV122" s="348"/>
      <c r="UIW122" s="349"/>
      <c r="UIX122" s="347"/>
      <c r="UIY122" s="180"/>
      <c r="UIZ122" s="348"/>
      <c r="UJA122" s="349"/>
      <c r="UJB122" s="347"/>
      <c r="UJC122" s="180"/>
      <c r="UJD122" s="348"/>
      <c r="UJE122" s="349"/>
      <c r="UJF122" s="347"/>
      <c r="UJG122" s="180"/>
      <c r="UJH122" s="348"/>
      <c r="UJI122" s="349"/>
      <c r="UJJ122" s="347"/>
      <c r="UJK122" s="180"/>
      <c r="UJL122" s="348"/>
      <c r="UJM122" s="349"/>
      <c r="UJN122" s="347"/>
      <c r="UJO122" s="180"/>
      <c r="UJP122" s="348"/>
      <c r="UJQ122" s="349"/>
      <c r="UJR122" s="347"/>
      <c r="UJS122" s="180"/>
      <c r="UJT122" s="348"/>
      <c r="UJU122" s="349"/>
      <c r="UJV122" s="347"/>
      <c r="UJW122" s="180"/>
      <c r="UJX122" s="348"/>
      <c r="UJY122" s="349"/>
      <c r="UJZ122" s="347"/>
      <c r="UKA122" s="180"/>
      <c r="UKB122" s="348"/>
      <c r="UKC122" s="349"/>
      <c r="UKD122" s="347"/>
      <c r="UKE122" s="180"/>
      <c r="UKF122" s="348"/>
      <c r="UKG122" s="349"/>
      <c r="UKH122" s="347"/>
      <c r="UKI122" s="180"/>
      <c r="UKJ122" s="348"/>
      <c r="UKK122" s="349"/>
      <c r="UKL122" s="347"/>
      <c r="UKM122" s="180"/>
      <c r="UKN122" s="348"/>
      <c r="UKO122" s="349"/>
      <c r="UKP122" s="347"/>
      <c r="UKQ122" s="180"/>
      <c r="UKR122" s="348"/>
      <c r="UKS122" s="349"/>
      <c r="UKT122" s="347"/>
      <c r="UKU122" s="180"/>
      <c r="UKV122" s="348"/>
      <c r="UKW122" s="349"/>
      <c r="UKX122" s="347"/>
      <c r="UKY122" s="180"/>
      <c r="UKZ122" s="348"/>
      <c r="ULA122" s="349"/>
      <c r="ULB122" s="347"/>
      <c r="ULC122" s="180"/>
      <c r="ULD122" s="348"/>
      <c r="ULE122" s="349"/>
      <c r="ULF122" s="347"/>
      <c r="ULG122" s="180"/>
      <c r="ULH122" s="348"/>
      <c r="ULI122" s="349"/>
      <c r="ULJ122" s="347"/>
      <c r="ULK122" s="180"/>
      <c r="ULL122" s="348"/>
      <c r="ULM122" s="349"/>
      <c r="ULN122" s="347"/>
      <c r="ULO122" s="180"/>
      <c r="ULP122" s="348"/>
      <c r="ULQ122" s="349"/>
      <c r="ULR122" s="347"/>
      <c r="ULS122" s="180"/>
      <c r="ULT122" s="348"/>
      <c r="ULU122" s="349"/>
      <c r="ULV122" s="347"/>
      <c r="ULW122" s="180"/>
      <c r="ULX122" s="348"/>
      <c r="ULY122" s="349"/>
      <c r="ULZ122" s="347"/>
      <c r="UMA122" s="180"/>
      <c r="UMB122" s="348"/>
      <c r="UMC122" s="349"/>
      <c r="UMD122" s="347"/>
      <c r="UME122" s="180"/>
      <c r="UMF122" s="348"/>
      <c r="UMG122" s="349"/>
      <c r="UMH122" s="347"/>
      <c r="UMI122" s="180"/>
      <c r="UMJ122" s="348"/>
      <c r="UMK122" s="349"/>
      <c r="UML122" s="347"/>
      <c r="UMM122" s="180"/>
      <c r="UMN122" s="348"/>
      <c r="UMO122" s="349"/>
      <c r="UMP122" s="347"/>
      <c r="UMQ122" s="180"/>
      <c r="UMR122" s="348"/>
      <c r="UMS122" s="349"/>
      <c r="UMT122" s="347"/>
      <c r="UMU122" s="180"/>
      <c r="UMV122" s="348"/>
      <c r="UMW122" s="349"/>
      <c r="UMX122" s="347"/>
      <c r="UMY122" s="180"/>
      <c r="UMZ122" s="348"/>
      <c r="UNA122" s="349"/>
      <c r="UNB122" s="347"/>
      <c r="UNC122" s="180"/>
      <c r="UND122" s="348"/>
      <c r="UNE122" s="349"/>
      <c r="UNF122" s="347"/>
      <c r="UNG122" s="180"/>
      <c r="UNH122" s="348"/>
      <c r="UNI122" s="349"/>
      <c r="UNJ122" s="347"/>
      <c r="UNK122" s="180"/>
      <c r="UNL122" s="348"/>
      <c r="UNM122" s="349"/>
      <c r="UNN122" s="347"/>
      <c r="UNO122" s="180"/>
      <c r="UNP122" s="348"/>
      <c r="UNQ122" s="349"/>
      <c r="UNR122" s="347"/>
      <c r="UNS122" s="180"/>
      <c r="UNT122" s="348"/>
      <c r="UNU122" s="349"/>
      <c r="UNV122" s="347"/>
      <c r="UNW122" s="180"/>
      <c r="UNX122" s="348"/>
      <c r="UNY122" s="349"/>
      <c r="UNZ122" s="347"/>
      <c r="UOA122" s="180"/>
      <c r="UOB122" s="348"/>
      <c r="UOC122" s="349"/>
      <c r="UOD122" s="347"/>
      <c r="UOE122" s="180"/>
      <c r="UOF122" s="348"/>
      <c r="UOG122" s="349"/>
      <c r="UOH122" s="347"/>
      <c r="UOI122" s="180"/>
      <c r="UOJ122" s="348"/>
      <c r="UOK122" s="349"/>
      <c r="UOL122" s="347"/>
      <c r="UOM122" s="180"/>
      <c r="UON122" s="348"/>
      <c r="UOO122" s="349"/>
      <c r="UOP122" s="347"/>
      <c r="UOQ122" s="180"/>
      <c r="UOR122" s="348"/>
      <c r="UOS122" s="349"/>
      <c r="UOT122" s="347"/>
      <c r="UOU122" s="180"/>
      <c r="UOV122" s="348"/>
      <c r="UOW122" s="349"/>
      <c r="UOX122" s="347"/>
      <c r="UOY122" s="180"/>
      <c r="UOZ122" s="348"/>
      <c r="UPA122" s="349"/>
      <c r="UPB122" s="347"/>
      <c r="UPC122" s="180"/>
      <c r="UPD122" s="348"/>
      <c r="UPE122" s="349"/>
      <c r="UPF122" s="347"/>
      <c r="UPG122" s="180"/>
      <c r="UPH122" s="348"/>
      <c r="UPI122" s="349"/>
      <c r="UPJ122" s="347"/>
      <c r="UPK122" s="180"/>
      <c r="UPL122" s="348"/>
      <c r="UPM122" s="349"/>
      <c r="UPN122" s="347"/>
      <c r="UPO122" s="180"/>
      <c r="UPP122" s="348"/>
      <c r="UPQ122" s="349"/>
      <c r="UPR122" s="347"/>
      <c r="UPS122" s="180"/>
      <c r="UPT122" s="348"/>
      <c r="UPU122" s="349"/>
      <c r="UPV122" s="347"/>
      <c r="UPW122" s="180"/>
      <c r="UPX122" s="348"/>
      <c r="UPY122" s="349"/>
      <c r="UPZ122" s="347"/>
      <c r="UQA122" s="180"/>
      <c r="UQB122" s="348"/>
      <c r="UQC122" s="349"/>
      <c r="UQD122" s="347"/>
      <c r="UQE122" s="180"/>
      <c r="UQF122" s="348"/>
      <c r="UQG122" s="349"/>
      <c r="UQH122" s="347"/>
      <c r="UQI122" s="180"/>
      <c r="UQJ122" s="348"/>
      <c r="UQK122" s="349"/>
      <c r="UQL122" s="347"/>
      <c r="UQM122" s="180"/>
      <c r="UQN122" s="348"/>
      <c r="UQO122" s="349"/>
      <c r="UQP122" s="347"/>
      <c r="UQQ122" s="180"/>
      <c r="UQR122" s="348"/>
      <c r="UQS122" s="349"/>
      <c r="UQT122" s="347"/>
      <c r="UQU122" s="180"/>
      <c r="UQV122" s="348"/>
      <c r="UQW122" s="349"/>
      <c r="UQX122" s="347"/>
      <c r="UQY122" s="180"/>
      <c r="UQZ122" s="348"/>
      <c r="URA122" s="349"/>
      <c r="URB122" s="347"/>
      <c r="URC122" s="180"/>
      <c r="URD122" s="348"/>
      <c r="URE122" s="349"/>
      <c r="URF122" s="347"/>
      <c r="URG122" s="180"/>
      <c r="URH122" s="348"/>
      <c r="URI122" s="349"/>
      <c r="URJ122" s="347"/>
      <c r="URK122" s="180"/>
      <c r="URL122" s="348"/>
      <c r="URM122" s="349"/>
      <c r="URN122" s="347"/>
      <c r="URO122" s="180"/>
      <c r="URP122" s="348"/>
      <c r="URQ122" s="349"/>
      <c r="URR122" s="347"/>
      <c r="URS122" s="180"/>
      <c r="URT122" s="348"/>
      <c r="URU122" s="349"/>
      <c r="URV122" s="347"/>
      <c r="URW122" s="180"/>
      <c r="URX122" s="348"/>
      <c r="URY122" s="349"/>
      <c r="URZ122" s="347"/>
      <c r="USA122" s="180"/>
      <c r="USB122" s="348"/>
      <c r="USC122" s="349"/>
      <c r="USD122" s="347"/>
      <c r="USE122" s="180"/>
      <c r="USF122" s="348"/>
      <c r="USG122" s="349"/>
      <c r="USH122" s="347"/>
      <c r="USI122" s="180"/>
      <c r="USJ122" s="348"/>
      <c r="USK122" s="349"/>
      <c r="USL122" s="347"/>
      <c r="USM122" s="180"/>
      <c r="USN122" s="348"/>
      <c r="USO122" s="349"/>
      <c r="USP122" s="347"/>
      <c r="USQ122" s="180"/>
      <c r="USR122" s="348"/>
      <c r="USS122" s="349"/>
      <c r="UST122" s="347"/>
      <c r="USU122" s="180"/>
      <c r="USV122" s="348"/>
      <c r="USW122" s="349"/>
      <c r="USX122" s="347"/>
      <c r="USY122" s="180"/>
      <c r="USZ122" s="348"/>
      <c r="UTA122" s="349"/>
      <c r="UTB122" s="347"/>
      <c r="UTC122" s="180"/>
      <c r="UTD122" s="348"/>
      <c r="UTE122" s="349"/>
      <c r="UTF122" s="347"/>
      <c r="UTG122" s="180"/>
      <c r="UTH122" s="348"/>
      <c r="UTI122" s="349"/>
      <c r="UTJ122" s="347"/>
      <c r="UTK122" s="180"/>
      <c r="UTL122" s="348"/>
      <c r="UTM122" s="349"/>
      <c r="UTN122" s="347"/>
      <c r="UTO122" s="180"/>
      <c r="UTP122" s="348"/>
      <c r="UTQ122" s="349"/>
      <c r="UTR122" s="347"/>
      <c r="UTS122" s="180"/>
      <c r="UTT122" s="348"/>
      <c r="UTU122" s="349"/>
      <c r="UTV122" s="347"/>
      <c r="UTW122" s="180"/>
      <c r="UTX122" s="348"/>
      <c r="UTY122" s="349"/>
      <c r="UTZ122" s="347"/>
      <c r="UUA122" s="180"/>
      <c r="UUB122" s="348"/>
      <c r="UUC122" s="349"/>
      <c r="UUD122" s="347"/>
      <c r="UUE122" s="180"/>
      <c r="UUF122" s="348"/>
      <c r="UUG122" s="349"/>
      <c r="UUH122" s="347"/>
      <c r="UUI122" s="180"/>
      <c r="UUJ122" s="348"/>
      <c r="UUK122" s="349"/>
      <c r="UUL122" s="347"/>
      <c r="UUM122" s="180"/>
      <c r="UUN122" s="348"/>
      <c r="UUO122" s="349"/>
      <c r="UUP122" s="347"/>
      <c r="UUQ122" s="180"/>
      <c r="UUR122" s="348"/>
      <c r="UUS122" s="349"/>
      <c r="UUT122" s="347"/>
      <c r="UUU122" s="180"/>
      <c r="UUV122" s="348"/>
      <c r="UUW122" s="349"/>
      <c r="UUX122" s="347"/>
      <c r="UUY122" s="180"/>
      <c r="UUZ122" s="348"/>
      <c r="UVA122" s="349"/>
      <c r="UVB122" s="347"/>
      <c r="UVC122" s="180"/>
      <c r="UVD122" s="348"/>
      <c r="UVE122" s="349"/>
      <c r="UVF122" s="347"/>
      <c r="UVG122" s="180"/>
      <c r="UVH122" s="348"/>
      <c r="UVI122" s="349"/>
      <c r="UVJ122" s="347"/>
      <c r="UVK122" s="180"/>
      <c r="UVL122" s="348"/>
      <c r="UVM122" s="349"/>
      <c r="UVN122" s="347"/>
      <c r="UVO122" s="180"/>
      <c r="UVP122" s="348"/>
      <c r="UVQ122" s="349"/>
      <c r="UVR122" s="347"/>
      <c r="UVS122" s="180"/>
      <c r="UVT122" s="348"/>
      <c r="UVU122" s="349"/>
      <c r="UVV122" s="347"/>
      <c r="UVW122" s="180"/>
      <c r="UVX122" s="348"/>
      <c r="UVY122" s="349"/>
      <c r="UVZ122" s="347"/>
      <c r="UWA122" s="180"/>
      <c r="UWB122" s="348"/>
      <c r="UWC122" s="349"/>
      <c r="UWD122" s="347"/>
      <c r="UWE122" s="180"/>
      <c r="UWF122" s="348"/>
      <c r="UWG122" s="349"/>
      <c r="UWH122" s="347"/>
      <c r="UWI122" s="180"/>
      <c r="UWJ122" s="348"/>
      <c r="UWK122" s="349"/>
      <c r="UWL122" s="347"/>
      <c r="UWM122" s="180"/>
      <c r="UWN122" s="348"/>
      <c r="UWO122" s="349"/>
      <c r="UWP122" s="347"/>
      <c r="UWQ122" s="180"/>
      <c r="UWR122" s="348"/>
      <c r="UWS122" s="349"/>
      <c r="UWT122" s="347"/>
      <c r="UWU122" s="180"/>
      <c r="UWV122" s="348"/>
      <c r="UWW122" s="349"/>
      <c r="UWX122" s="347"/>
      <c r="UWY122" s="180"/>
      <c r="UWZ122" s="348"/>
      <c r="UXA122" s="349"/>
      <c r="UXB122" s="347"/>
      <c r="UXC122" s="180"/>
      <c r="UXD122" s="348"/>
      <c r="UXE122" s="349"/>
      <c r="UXF122" s="347"/>
      <c r="UXG122" s="180"/>
      <c r="UXH122" s="348"/>
      <c r="UXI122" s="349"/>
      <c r="UXJ122" s="347"/>
      <c r="UXK122" s="180"/>
      <c r="UXL122" s="348"/>
      <c r="UXM122" s="349"/>
      <c r="UXN122" s="347"/>
      <c r="UXO122" s="180"/>
      <c r="UXP122" s="348"/>
      <c r="UXQ122" s="349"/>
      <c r="UXR122" s="347"/>
      <c r="UXS122" s="180"/>
      <c r="UXT122" s="348"/>
      <c r="UXU122" s="349"/>
      <c r="UXV122" s="347"/>
      <c r="UXW122" s="180"/>
      <c r="UXX122" s="348"/>
      <c r="UXY122" s="349"/>
      <c r="UXZ122" s="347"/>
      <c r="UYA122" s="180"/>
      <c r="UYB122" s="348"/>
      <c r="UYC122" s="349"/>
      <c r="UYD122" s="347"/>
      <c r="UYE122" s="180"/>
      <c r="UYF122" s="348"/>
      <c r="UYG122" s="349"/>
      <c r="UYH122" s="347"/>
      <c r="UYI122" s="180"/>
      <c r="UYJ122" s="348"/>
      <c r="UYK122" s="349"/>
      <c r="UYL122" s="347"/>
      <c r="UYM122" s="180"/>
      <c r="UYN122" s="348"/>
      <c r="UYO122" s="349"/>
      <c r="UYP122" s="347"/>
      <c r="UYQ122" s="180"/>
      <c r="UYR122" s="348"/>
      <c r="UYS122" s="349"/>
      <c r="UYT122" s="347"/>
      <c r="UYU122" s="180"/>
      <c r="UYV122" s="348"/>
      <c r="UYW122" s="349"/>
      <c r="UYX122" s="347"/>
      <c r="UYY122" s="180"/>
      <c r="UYZ122" s="348"/>
      <c r="UZA122" s="349"/>
      <c r="UZB122" s="347"/>
      <c r="UZC122" s="180"/>
      <c r="UZD122" s="348"/>
      <c r="UZE122" s="349"/>
      <c r="UZF122" s="347"/>
      <c r="UZG122" s="180"/>
      <c r="UZH122" s="348"/>
      <c r="UZI122" s="349"/>
      <c r="UZJ122" s="347"/>
      <c r="UZK122" s="180"/>
      <c r="UZL122" s="348"/>
      <c r="UZM122" s="349"/>
      <c r="UZN122" s="347"/>
      <c r="UZO122" s="180"/>
      <c r="UZP122" s="348"/>
      <c r="UZQ122" s="349"/>
      <c r="UZR122" s="347"/>
      <c r="UZS122" s="180"/>
      <c r="UZT122" s="348"/>
      <c r="UZU122" s="349"/>
      <c r="UZV122" s="347"/>
      <c r="UZW122" s="180"/>
      <c r="UZX122" s="348"/>
      <c r="UZY122" s="349"/>
      <c r="UZZ122" s="347"/>
      <c r="VAA122" s="180"/>
      <c r="VAB122" s="348"/>
      <c r="VAC122" s="349"/>
      <c r="VAD122" s="347"/>
      <c r="VAE122" s="180"/>
      <c r="VAF122" s="348"/>
      <c r="VAG122" s="349"/>
      <c r="VAH122" s="347"/>
      <c r="VAI122" s="180"/>
      <c r="VAJ122" s="348"/>
      <c r="VAK122" s="349"/>
      <c r="VAL122" s="347"/>
      <c r="VAM122" s="180"/>
      <c r="VAN122" s="348"/>
      <c r="VAO122" s="349"/>
      <c r="VAP122" s="347"/>
      <c r="VAQ122" s="180"/>
      <c r="VAR122" s="348"/>
      <c r="VAS122" s="349"/>
      <c r="VAT122" s="347"/>
      <c r="VAU122" s="180"/>
      <c r="VAV122" s="348"/>
      <c r="VAW122" s="349"/>
      <c r="VAX122" s="347"/>
      <c r="VAY122" s="180"/>
      <c r="VAZ122" s="348"/>
      <c r="VBA122" s="349"/>
      <c r="VBB122" s="347"/>
      <c r="VBC122" s="180"/>
      <c r="VBD122" s="348"/>
      <c r="VBE122" s="349"/>
      <c r="VBF122" s="347"/>
      <c r="VBG122" s="180"/>
      <c r="VBH122" s="348"/>
      <c r="VBI122" s="349"/>
      <c r="VBJ122" s="347"/>
      <c r="VBK122" s="180"/>
      <c r="VBL122" s="348"/>
      <c r="VBM122" s="349"/>
      <c r="VBN122" s="347"/>
      <c r="VBO122" s="180"/>
      <c r="VBP122" s="348"/>
      <c r="VBQ122" s="349"/>
      <c r="VBR122" s="347"/>
      <c r="VBS122" s="180"/>
      <c r="VBT122" s="348"/>
      <c r="VBU122" s="349"/>
      <c r="VBV122" s="347"/>
      <c r="VBW122" s="180"/>
      <c r="VBX122" s="348"/>
      <c r="VBY122" s="349"/>
      <c r="VBZ122" s="347"/>
      <c r="VCA122" s="180"/>
      <c r="VCB122" s="348"/>
      <c r="VCC122" s="349"/>
      <c r="VCD122" s="347"/>
      <c r="VCE122" s="180"/>
      <c r="VCF122" s="348"/>
      <c r="VCG122" s="349"/>
      <c r="VCH122" s="347"/>
      <c r="VCI122" s="180"/>
      <c r="VCJ122" s="348"/>
      <c r="VCK122" s="349"/>
      <c r="VCL122" s="347"/>
      <c r="VCM122" s="180"/>
      <c r="VCN122" s="348"/>
      <c r="VCO122" s="349"/>
      <c r="VCP122" s="347"/>
      <c r="VCQ122" s="180"/>
      <c r="VCR122" s="348"/>
      <c r="VCS122" s="349"/>
      <c r="VCT122" s="347"/>
      <c r="VCU122" s="180"/>
      <c r="VCV122" s="348"/>
      <c r="VCW122" s="349"/>
      <c r="VCX122" s="347"/>
      <c r="VCY122" s="180"/>
      <c r="VCZ122" s="348"/>
      <c r="VDA122" s="349"/>
      <c r="VDB122" s="347"/>
      <c r="VDC122" s="180"/>
      <c r="VDD122" s="348"/>
      <c r="VDE122" s="349"/>
      <c r="VDF122" s="347"/>
      <c r="VDG122" s="180"/>
      <c r="VDH122" s="348"/>
      <c r="VDI122" s="349"/>
      <c r="VDJ122" s="347"/>
      <c r="VDK122" s="180"/>
      <c r="VDL122" s="348"/>
      <c r="VDM122" s="349"/>
      <c r="VDN122" s="347"/>
      <c r="VDO122" s="180"/>
      <c r="VDP122" s="348"/>
      <c r="VDQ122" s="349"/>
      <c r="VDR122" s="347"/>
      <c r="VDS122" s="180"/>
      <c r="VDT122" s="348"/>
      <c r="VDU122" s="349"/>
      <c r="VDV122" s="347"/>
      <c r="VDW122" s="180"/>
      <c r="VDX122" s="348"/>
      <c r="VDY122" s="349"/>
      <c r="VDZ122" s="347"/>
      <c r="VEA122" s="180"/>
      <c r="VEB122" s="348"/>
      <c r="VEC122" s="349"/>
      <c r="VED122" s="347"/>
      <c r="VEE122" s="180"/>
      <c r="VEF122" s="348"/>
      <c r="VEG122" s="349"/>
      <c r="VEH122" s="347"/>
      <c r="VEI122" s="180"/>
      <c r="VEJ122" s="348"/>
      <c r="VEK122" s="349"/>
      <c r="VEL122" s="347"/>
      <c r="VEM122" s="180"/>
      <c r="VEN122" s="348"/>
      <c r="VEO122" s="349"/>
      <c r="VEP122" s="347"/>
      <c r="VEQ122" s="180"/>
      <c r="VER122" s="348"/>
      <c r="VES122" s="349"/>
      <c r="VET122" s="347"/>
      <c r="VEU122" s="180"/>
      <c r="VEV122" s="348"/>
      <c r="VEW122" s="349"/>
      <c r="VEX122" s="347"/>
      <c r="VEY122" s="180"/>
      <c r="VEZ122" s="348"/>
      <c r="VFA122" s="349"/>
      <c r="VFB122" s="347"/>
      <c r="VFC122" s="180"/>
      <c r="VFD122" s="348"/>
      <c r="VFE122" s="349"/>
      <c r="VFF122" s="347"/>
      <c r="VFG122" s="180"/>
      <c r="VFH122" s="348"/>
      <c r="VFI122" s="349"/>
      <c r="VFJ122" s="347"/>
      <c r="VFK122" s="180"/>
      <c r="VFL122" s="348"/>
      <c r="VFM122" s="349"/>
      <c r="VFN122" s="347"/>
      <c r="VFO122" s="180"/>
      <c r="VFP122" s="348"/>
      <c r="VFQ122" s="349"/>
      <c r="VFR122" s="347"/>
      <c r="VFS122" s="180"/>
      <c r="VFT122" s="348"/>
      <c r="VFU122" s="349"/>
      <c r="VFV122" s="347"/>
      <c r="VFW122" s="180"/>
      <c r="VFX122" s="348"/>
      <c r="VFY122" s="349"/>
      <c r="VFZ122" s="347"/>
      <c r="VGA122" s="180"/>
      <c r="VGB122" s="348"/>
      <c r="VGC122" s="349"/>
      <c r="VGD122" s="347"/>
      <c r="VGE122" s="180"/>
      <c r="VGF122" s="348"/>
      <c r="VGG122" s="349"/>
      <c r="VGH122" s="347"/>
      <c r="VGI122" s="180"/>
      <c r="VGJ122" s="348"/>
      <c r="VGK122" s="349"/>
      <c r="VGL122" s="347"/>
      <c r="VGM122" s="180"/>
      <c r="VGN122" s="348"/>
      <c r="VGO122" s="349"/>
      <c r="VGP122" s="347"/>
      <c r="VGQ122" s="180"/>
      <c r="VGR122" s="348"/>
      <c r="VGS122" s="349"/>
      <c r="VGT122" s="347"/>
      <c r="VGU122" s="180"/>
      <c r="VGV122" s="348"/>
      <c r="VGW122" s="349"/>
      <c r="VGX122" s="347"/>
      <c r="VGY122" s="180"/>
      <c r="VGZ122" s="348"/>
      <c r="VHA122" s="349"/>
      <c r="VHB122" s="347"/>
      <c r="VHC122" s="180"/>
      <c r="VHD122" s="348"/>
      <c r="VHE122" s="349"/>
      <c r="VHF122" s="347"/>
      <c r="VHG122" s="180"/>
      <c r="VHH122" s="348"/>
      <c r="VHI122" s="349"/>
      <c r="VHJ122" s="347"/>
      <c r="VHK122" s="180"/>
      <c r="VHL122" s="348"/>
      <c r="VHM122" s="349"/>
      <c r="VHN122" s="347"/>
      <c r="VHO122" s="180"/>
      <c r="VHP122" s="348"/>
      <c r="VHQ122" s="349"/>
      <c r="VHR122" s="347"/>
      <c r="VHS122" s="180"/>
      <c r="VHT122" s="348"/>
      <c r="VHU122" s="349"/>
      <c r="VHV122" s="347"/>
      <c r="VHW122" s="180"/>
      <c r="VHX122" s="348"/>
      <c r="VHY122" s="349"/>
      <c r="VHZ122" s="347"/>
      <c r="VIA122" s="180"/>
      <c r="VIB122" s="348"/>
      <c r="VIC122" s="349"/>
      <c r="VID122" s="347"/>
      <c r="VIE122" s="180"/>
      <c r="VIF122" s="348"/>
      <c r="VIG122" s="349"/>
      <c r="VIH122" s="347"/>
      <c r="VII122" s="180"/>
      <c r="VIJ122" s="348"/>
      <c r="VIK122" s="349"/>
      <c r="VIL122" s="347"/>
      <c r="VIM122" s="180"/>
      <c r="VIN122" s="348"/>
      <c r="VIO122" s="349"/>
      <c r="VIP122" s="347"/>
      <c r="VIQ122" s="180"/>
      <c r="VIR122" s="348"/>
      <c r="VIS122" s="349"/>
      <c r="VIT122" s="347"/>
      <c r="VIU122" s="180"/>
      <c r="VIV122" s="348"/>
      <c r="VIW122" s="349"/>
      <c r="VIX122" s="347"/>
      <c r="VIY122" s="180"/>
      <c r="VIZ122" s="348"/>
      <c r="VJA122" s="349"/>
      <c r="VJB122" s="347"/>
      <c r="VJC122" s="180"/>
      <c r="VJD122" s="348"/>
      <c r="VJE122" s="349"/>
      <c r="VJF122" s="347"/>
      <c r="VJG122" s="180"/>
      <c r="VJH122" s="348"/>
      <c r="VJI122" s="349"/>
      <c r="VJJ122" s="347"/>
      <c r="VJK122" s="180"/>
      <c r="VJL122" s="348"/>
      <c r="VJM122" s="349"/>
      <c r="VJN122" s="347"/>
      <c r="VJO122" s="180"/>
      <c r="VJP122" s="348"/>
      <c r="VJQ122" s="349"/>
      <c r="VJR122" s="347"/>
      <c r="VJS122" s="180"/>
      <c r="VJT122" s="348"/>
      <c r="VJU122" s="349"/>
      <c r="VJV122" s="347"/>
      <c r="VJW122" s="180"/>
      <c r="VJX122" s="348"/>
      <c r="VJY122" s="349"/>
      <c r="VJZ122" s="347"/>
      <c r="VKA122" s="180"/>
      <c r="VKB122" s="348"/>
      <c r="VKC122" s="349"/>
      <c r="VKD122" s="347"/>
      <c r="VKE122" s="180"/>
      <c r="VKF122" s="348"/>
      <c r="VKG122" s="349"/>
      <c r="VKH122" s="347"/>
      <c r="VKI122" s="180"/>
      <c r="VKJ122" s="348"/>
      <c r="VKK122" s="349"/>
      <c r="VKL122" s="347"/>
      <c r="VKM122" s="180"/>
      <c r="VKN122" s="348"/>
      <c r="VKO122" s="349"/>
      <c r="VKP122" s="347"/>
      <c r="VKQ122" s="180"/>
      <c r="VKR122" s="348"/>
      <c r="VKS122" s="349"/>
      <c r="VKT122" s="347"/>
      <c r="VKU122" s="180"/>
      <c r="VKV122" s="348"/>
      <c r="VKW122" s="349"/>
      <c r="VKX122" s="347"/>
      <c r="VKY122" s="180"/>
      <c r="VKZ122" s="348"/>
      <c r="VLA122" s="349"/>
      <c r="VLB122" s="347"/>
      <c r="VLC122" s="180"/>
      <c r="VLD122" s="348"/>
      <c r="VLE122" s="349"/>
      <c r="VLF122" s="347"/>
      <c r="VLG122" s="180"/>
      <c r="VLH122" s="348"/>
      <c r="VLI122" s="349"/>
      <c r="VLJ122" s="347"/>
      <c r="VLK122" s="180"/>
      <c r="VLL122" s="348"/>
      <c r="VLM122" s="349"/>
      <c r="VLN122" s="347"/>
      <c r="VLO122" s="180"/>
      <c r="VLP122" s="348"/>
      <c r="VLQ122" s="349"/>
      <c r="VLR122" s="347"/>
      <c r="VLS122" s="180"/>
      <c r="VLT122" s="348"/>
      <c r="VLU122" s="349"/>
      <c r="VLV122" s="347"/>
      <c r="VLW122" s="180"/>
      <c r="VLX122" s="348"/>
      <c r="VLY122" s="349"/>
      <c r="VLZ122" s="347"/>
      <c r="VMA122" s="180"/>
      <c r="VMB122" s="348"/>
      <c r="VMC122" s="349"/>
      <c r="VMD122" s="347"/>
      <c r="VME122" s="180"/>
      <c r="VMF122" s="348"/>
      <c r="VMG122" s="349"/>
      <c r="VMH122" s="347"/>
      <c r="VMI122" s="180"/>
      <c r="VMJ122" s="348"/>
      <c r="VMK122" s="349"/>
      <c r="VML122" s="347"/>
      <c r="VMM122" s="180"/>
      <c r="VMN122" s="348"/>
      <c r="VMO122" s="349"/>
      <c r="VMP122" s="347"/>
      <c r="VMQ122" s="180"/>
      <c r="VMR122" s="348"/>
      <c r="VMS122" s="349"/>
      <c r="VMT122" s="347"/>
      <c r="VMU122" s="180"/>
      <c r="VMV122" s="348"/>
      <c r="VMW122" s="349"/>
      <c r="VMX122" s="347"/>
      <c r="VMY122" s="180"/>
      <c r="VMZ122" s="348"/>
      <c r="VNA122" s="349"/>
      <c r="VNB122" s="347"/>
      <c r="VNC122" s="180"/>
      <c r="VND122" s="348"/>
      <c r="VNE122" s="349"/>
      <c r="VNF122" s="347"/>
      <c r="VNG122" s="180"/>
      <c r="VNH122" s="348"/>
      <c r="VNI122" s="349"/>
      <c r="VNJ122" s="347"/>
      <c r="VNK122" s="180"/>
      <c r="VNL122" s="348"/>
      <c r="VNM122" s="349"/>
      <c r="VNN122" s="347"/>
      <c r="VNO122" s="180"/>
      <c r="VNP122" s="348"/>
      <c r="VNQ122" s="349"/>
      <c r="VNR122" s="347"/>
      <c r="VNS122" s="180"/>
      <c r="VNT122" s="348"/>
      <c r="VNU122" s="349"/>
      <c r="VNV122" s="347"/>
      <c r="VNW122" s="180"/>
      <c r="VNX122" s="348"/>
      <c r="VNY122" s="349"/>
      <c r="VNZ122" s="347"/>
      <c r="VOA122" s="180"/>
      <c r="VOB122" s="348"/>
      <c r="VOC122" s="349"/>
      <c r="VOD122" s="347"/>
      <c r="VOE122" s="180"/>
      <c r="VOF122" s="348"/>
      <c r="VOG122" s="349"/>
      <c r="VOH122" s="347"/>
      <c r="VOI122" s="180"/>
      <c r="VOJ122" s="348"/>
      <c r="VOK122" s="349"/>
      <c r="VOL122" s="347"/>
      <c r="VOM122" s="180"/>
      <c r="VON122" s="348"/>
      <c r="VOO122" s="349"/>
      <c r="VOP122" s="347"/>
      <c r="VOQ122" s="180"/>
      <c r="VOR122" s="348"/>
      <c r="VOS122" s="349"/>
      <c r="VOT122" s="347"/>
      <c r="VOU122" s="180"/>
      <c r="VOV122" s="348"/>
      <c r="VOW122" s="349"/>
      <c r="VOX122" s="347"/>
      <c r="VOY122" s="180"/>
      <c r="VOZ122" s="348"/>
      <c r="VPA122" s="349"/>
      <c r="VPB122" s="347"/>
      <c r="VPC122" s="180"/>
      <c r="VPD122" s="348"/>
      <c r="VPE122" s="349"/>
      <c r="VPF122" s="347"/>
      <c r="VPG122" s="180"/>
      <c r="VPH122" s="348"/>
      <c r="VPI122" s="349"/>
      <c r="VPJ122" s="347"/>
      <c r="VPK122" s="180"/>
      <c r="VPL122" s="348"/>
      <c r="VPM122" s="349"/>
      <c r="VPN122" s="347"/>
      <c r="VPO122" s="180"/>
      <c r="VPP122" s="348"/>
      <c r="VPQ122" s="349"/>
      <c r="VPR122" s="347"/>
      <c r="VPS122" s="180"/>
      <c r="VPT122" s="348"/>
      <c r="VPU122" s="349"/>
      <c r="VPV122" s="347"/>
      <c r="VPW122" s="180"/>
      <c r="VPX122" s="348"/>
      <c r="VPY122" s="349"/>
      <c r="VPZ122" s="347"/>
      <c r="VQA122" s="180"/>
      <c r="VQB122" s="348"/>
      <c r="VQC122" s="349"/>
      <c r="VQD122" s="347"/>
      <c r="VQE122" s="180"/>
      <c r="VQF122" s="348"/>
      <c r="VQG122" s="349"/>
      <c r="VQH122" s="347"/>
      <c r="VQI122" s="180"/>
      <c r="VQJ122" s="348"/>
      <c r="VQK122" s="349"/>
      <c r="VQL122" s="347"/>
      <c r="VQM122" s="180"/>
      <c r="VQN122" s="348"/>
      <c r="VQO122" s="349"/>
      <c r="VQP122" s="347"/>
      <c r="VQQ122" s="180"/>
      <c r="VQR122" s="348"/>
      <c r="VQS122" s="349"/>
      <c r="VQT122" s="347"/>
      <c r="VQU122" s="180"/>
      <c r="VQV122" s="348"/>
      <c r="VQW122" s="349"/>
      <c r="VQX122" s="347"/>
      <c r="VQY122" s="180"/>
      <c r="VQZ122" s="348"/>
      <c r="VRA122" s="349"/>
      <c r="VRB122" s="347"/>
      <c r="VRC122" s="180"/>
      <c r="VRD122" s="348"/>
      <c r="VRE122" s="349"/>
      <c r="VRF122" s="347"/>
      <c r="VRG122" s="180"/>
      <c r="VRH122" s="348"/>
      <c r="VRI122" s="349"/>
      <c r="VRJ122" s="347"/>
      <c r="VRK122" s="180"/>
      <c r="VRL122" s="348"/>
      <c r="VRM122" s="349"/>
      <c r="VRN122" s="347"/>
      <c r="VRO122" s="180"/>
      <c r="VRP122" s="348"/>
      <c r="VRQ122" s="349"/>
      <c r="VRR122" s="347"/>
      <c r="VRS122" s="180"/>
      <c r="VRT122" s="348"/>
      <c r="VRU122" s="349"/>
      <c r="VRV122" s="347"/>
      <c r="VRW122" s="180"/>
      <c r="VRX122" s="348"/>
      <c r="VRY122" s="349"/>
      <c r="VRZ122" s="347"/>
      <c r="VSA122" s="180"/>
      <c r="VSB122" s="348"/>
      <c r="VSC122" s="349"/>
      <c r="VSD122" s="347"/>
      <c r="VSE122" s="180"/>
      <c r="VSF122" s="348"/>
      <c r="VSG122" s="349"/>
      <c r="VSH122" s="347"/>
      <c r="VSI122" s="180"/>
      <c r="VSJ122" s="348"/>
      <c r="VSK122" s="349"/>
      <c r="VSL122" s="347"/>
      <c r="VSM122" s="180"/>
      <c r="VSN122" s="348"/>
      <c r="VSO122" s="349"/>
      <c r="VSP122" s="347"/>
      <c r="VSQ122" s="180"/>
      <c r="VSR122" s="348"/>
      <c r="VSS122" s="349"/>
      <c r="VST122" s="347"/>
      <c r="VSU122" s="180"/>
      <c r="VSV122" s="348"/>
      <c r="VSW122" s="349"/>
      <c r="VSX122" s="347"/>
      <c r="VSY122" s="180"/>
      <c r="VSZ122" s="348"/>
      <c r="VTA122" s="349"/>
      <c r="VTB122" s="347"/>
      <c r="VTC122" s="180"/>
      <c r="VTD122" s="348"/>
      <c r="VTE122" s="349"/>
      <c r="VTF122" s="347"/>
      <c r="VTG122" s="180"/>
      <c r="VTH122" s="348"/>
      <c r="VTI122" s="349"/>
      <c r="VTJ122" s="347"/>
      <c r="VTK122" s="180"/>
      <c r="VTL122" s="348"/>
      <c r="VTM122" s="349"/>
      <c r="VTN122" s="347"/>
      <c r="VTO122" s="180"/>
      <c r="VTP122" s="348"/>
      <c r="VTQ122" s="349"/>
      <c r="VTR122" s="347"/>
      <c r="VTS122" s="180"/>
      <c r="VTT122" s="348"/>
      <c r="VTU122" s="349"/>
      <c r="VTV122" s="347"/>
      <c r="VTW122" s="180"/>
      <c r="VTX122" s="348"/>
      <c r="VTY122" s="349"/>
      <c r="VTZ122" s="347"/>
      <c r="VUA122" s="180"/>
      <c r="VUB122" s="348"/>
      <c r="VUC122" s="349"/>
      <c r="VUD122" s="347"/>
      <c r="VUE122" s="180"/>
      <c r="VUF122" s="348"/>
      <c r="VUG122" s="349"/>
      <c r="VUH122" s="347"/>
      <c r="VUI122" s="180"/>
      <c r="VUJ122" s="348"/>
      <c r="VUK122" s="349"/>
      <c r="VUL122" s="347"/>
      <c r="VUM122" s="180"/>
      <c r="VUN122" s="348"/>
      <c r="VUO122" s="349"/>
      <c r="VUP122" s="347"/>
      <c r="VUQ122" s="180"/>
      <c r="VUR122" s="348"/>
      <c r="VUS122" s="349"/>
      <c r="VUT122" s="347"/>
      <c r="VUU122" s="180"/>
      <c r="VUV122" s="348"/>
      <c r="VUW122" s="349"/>
      <c r="VUX122" s="347"/>
      <c r="VUY122" s="180"/>
      <c r="VUZ122" s="348"/>
      <c r="VVA122" s="349"/>
      <c r="VVB122" s="347"/>
      <c r="VVC122" s="180"/>
      <c r="VVD122" s="348"/>
      <c r="VVE122" s="349"/>
      <c r="VVF122" s="347"/>
      <c r="VVG122" s="180"/>
      <c r="VVH122" s="348"/>
      <c r="VVI122" s="349"/>
      <c r="VVJ122" s="347"/>
      <c r="VVK122" s="180"/>
      <c r="VVL122" s="348"/>
      <c r="VVM122" s="349"/>
      <c r="VVN122" s="347"/>
      <c r="VVO122" s="180"/>
      <c r="VVP122" s="348"/>
      <c r="VVQ122" s="349"/>
      <c r="VVR122" s="347"/>
      <c r="VVS122" s="180"/>
      <c r="VVT122" s="348"/>
      <c r="VVU122" s="349"/>
      <c r="VVV122" s="347"/>
      <c r="VVW122" s="180"/>
      <c r="VVX122" s="348"/>
      <c r="VVY122" s="349"/>
      <c r="VVZ122" s="347"/>
      <c r="VWA122" s="180"/>
      <c r="VWB122" s="348"/>
      <c r="VWC122" s="349"/>
      <c r="VWD122" s="347"/>
      <c r="VWE122" s="180"/>
      <c r="VWF122" s="348"/>
      <c r="VWG122" s="349"/>
      <c r="VWH122" s="347"/>
      <c r="VWI122" s="180"/>
      <c r="VWJ122" s="348"/>
      <c r="VWK122" s="349"/>
      <c r="VWL122" s="347"/>
      <c r="VWM122" s="180"/>
      <c r="VWN122" s="348"/>
      <c r="VWO122" s="349"/>
      <c r="VWP122" s="347"/>
      <c r="VWQ122" s="180"/>
      <c r="VWR122" s="348"/>
      <c r="VWS122" s="349"/>
      <c r="VWT122" s="347"/>
      <c r="VWU122" s="180"/>
      <c r="VWV122" s="348"/>
      <c r="VWW122" s="349"/>
      <c r="VWX122" s="347"/>
      <c r="VWY122" s="180"/>
      <c r="VWZ122" s="348"/>
      <c r="VXA122" s="349"/>
      <c r="VXB122" s="347"/>
      <c r="VXC122" s="180"/>
      <c r="VXD122" s="348"/>
      <c r="VXE122" s="349"/>
      <c r="VXF122" s="347"/>
      <c r="VXG122" s="180"/>
      <c r="VXH122" s="348"/>
      <c r="VXI122" s="349"/>
      <c r="VXJ122" s="347"/>
      <c r="VXK122" s="180"/>
      <c r="VXL122" s="348"/>
      <c r="VXM122" s="349"/>
      <c r="VXN122" s="347"/>
      <c r="VXO122" s="180"/>
      <c r="VXP122" s="348"/>
      <c r="VXQ122" s="349"/>
      <c r="VXR122" s="347"/>
      <c r="VXS122" s="180"/>
      <c r="VXT122" s="348"/>
      <c r="VXU122" s="349"/>
      <c r="VXV122" s="347"/>
      <c r="VXW122" s="180"/>
      <c r="VXX122" s="348"/>
      <c r="VXY122" s="349"/>
      <c r="VXZ122" s="347"/>
      <c r="VYA122" s="180"/>
      <c r="VYB122" s="348"/>
      <c r="VYC122" s="349"/>
      <c r="VYD122" s="347"/>
      <c r="VYE122" s="180"/>
      <c r="VYF122" s="348"/>
      <c r="VYG122" s="349"/>
      <c r="VYH122" s="347"/>
      <c r="VYI122" s="180"/>
      <c r="VYJ122" s="348"/>
      <c r="VYK122" s="349"/>
      <c r="VYL122" s="347"/>
      <c r="VYM122" s="180"/>
      <c r="VYN122" s="348"/>
      <c r="VYO122" s="349"/>
      <c r="VYP122" s="347"/>
      <c r="VYQ122" s="180"/>
      <c r="VYR122" s="348"/>
      <c r="VYS122" s="349"/>
      <c r="VYT122" s="347"/>
      <c r="VYU122" s="180"/>
      <c r="VYV122" s="348"/>
      <c r="VYW122" s="349"/>
      <c r="VYX122" s="347"/>
      <c r="VYY122" s="180"/>
      <c r="VYZ122" s="348"/>
      <c r="VZA122" s="349"/>
      <c r="VZB122" s="347"/>
      <c r="VZC122" s="180"/>
      <c r="VZD122" s="348"/>
      <c r="VZE122" s="349"/>
      <c r="VZF122" s="347"/>
      <c r="VZG122" s="180"/>
      <c r="VZH122" s="348"/>
      <c r="VZI122" s="349"/>
      <c r="VZJ122" s="347"/>
      <c r="VZK122" s="180"/>
      <c r="VZL122" s="348"/>
      <c r="VZM122" s="349"/>
      <c r="VZN122" s="347"/>
      <c r="VZO122" s="180"/>
      <c r="VZP122" s="348"/>
      <c r="VZQ122" s="349"/>
      <c r="VZR122" s="347"/>
      <c r="VZS122" s="180"/>
      <c r="VZT122" s="348"/>
      <c r="VZU122" s="349"/>
      <c r="VZV122" s="347"/>
      <c r="VZW122" s="180"/>
      <c r="VZX122" s="348"/>
      <c r="VZY122" s="349"/>
      <c r="VZZ122" s="347"/>
      <c r="WAA122" s="180"/>
      <c r="WAB122" s="348"/>
      <c r="WAC122" s="349"/>
      <c r="WAD122" s="347"/>
      <c r="WAE122" s="180"/>
      <c r="WAF122" s="348"/>
      <c r="WAG122" s="349"/>
      <c r="WAH122" s="347"/>
      <c r="WAI122" s="180"/>
      <c r="WAJ122" s="348"/>
      <c r="WAK122" s="349"/>
      <c r="WAL122" s="347"/>
      <c r="WAM122" s="180"/>
      <c r="WAN122" s="348"/>
      <c r="WAO122" s="349"/>
      <c r="WAP122" s="347"/>
      <c r="WAQ122" s="180"/>
      <c r="WAR122" s="348"/>
      <c r="WAS122" s="349"/>
      <c r="WAT122" s="347"/>
      <c r="WAU122" s="180"/>
      <c r="WAV122" s="348"/>
      <c r="WAW122" s="349"/>
      <c r="WAX122" s="347"/>
      <c r="WAY122" s="180"/>
      <c r="WAZ122" s="348"/>
      <c r="WBA122" s="349"/>
      <c r="WBB122" s="347"/>
      <c r="WBC122" s="180"/>
      <c r="WBD122" s="348"/>
      <c r="WBE122" s="349"/>
      <c r="WBF122" s="347"/>
      <c r="WBG122" s="180"/>
      <c r="WBH122" s="348"/>
      <c r="WBI122" s="349"/>
      <c r="WBJ122" s="347"/>
      <c r="WBK122" s="180"/>
      <c r="WBL122" s="348"/>
      <c r="WBM122" s="349"/>
      <c r="WBN122" s="347"/>
      <c r="WBO122" s="180"/>
      <c r="WBP122" s="348"/>
      <c r="WBQ122" s="349"/>
      <c r="WBR122" s="347"/>
      <c r="WBS122" s="180"/>
      <c r="WBT122" s="348"/>
      <c r="WBU122" s="349"/>
      <c r="WBV122" s="347"/>
      <c r="WBW122" s="180"/>
      <c r="WBX122" s="348"/>
      <c r="WBY122" s="349"/>
      <c r="WBZ122" s="347"/>
      <c r="WCA122" s="180"/>
      <c r="WCB122" s="348"/>
      <c r="WCC122" s="349"/>
      <c r="WCD122" s="347"/>
      <c r="WCE122" s="180"/>
      <c r="WCF122" s="348"/>
      <c r="WCG122" s="349"/>
      <c r="WCH122" s="347"/>
      <c r="WCI122" s="180"/>
      <c r="WCJ122" s="348"/>
      <c r="WCK122" s="349"/>
      <c r="WCL122" s="347"/>
      <c r="WCM122" s="180"/>
      <c r="WCN122" s="348"/>
      <c r="WCO122" s="349"/>
      <c r="WCP122" s="347"/>
      <c r="WCQ122" s="180"/>
      <c r="WCR122" s="348"/>
      <c r="WCS122" s="349"/>
      <c r="WCT122" s="347"/>
      <c r="WCU122" s="180"/>
      <c r="WCV122" s="348"/>
      <c r="WCW122" s="349"/>
      <c r="WCX122" s="347"/>
      <c r="WCY122" s="180"/>
      <c r="WCZ122" s="348"/>
      <c r="WDA122" s="349"/>
      <c r="WDB122" s="347"/>
      <c r="WDC122" s="180"/>
      <c r="WDD122" s="348"/>
      <c r="WDE122" s="349"/>
      <c r="WDF122" s="347"/>
      <c r="WDG122" s="180"/>
      <c r="WDH122" s="348"/>
      <c r="WDI122" s="349"/>
      <c r="WDJ122" s="347"/>
      <c r="WDK122" s="180"/>
      <c r="WDL122" s="348"/>
      <c r="WDM122" s="349"/>
      <c r="WDN122" s="347"/>
      <c r="WDO122" s="180"/>
      <c r="WDP122" s="348"/>
      <c r="WDQ122" s="349"/>
      <c r="WDR122" s="347"/>
      <c r="WDS122" s="180"/>
      <c r="WDT122" s="348"/>
      <c r="WDU122" s="349"/>
      <c r="WDV122" s="347"/>
      <c r="WDW122" s="180"/>
      <c r="WDX122" s="348"/>
      <c r="WDY122" s="349"/>
      <c r="WDZ122" s="347"/>
      <c r="WEA122" s="180"/>
      <c r="WEB122" s="348"/>
      <c r="WEC122" s="349"/>
      <c r="WED122" s="347"/>
      <c r="WEE122" s="180"/>
      <c r="WEF122" s="348"/>
      <c r="WEG122" s="349"/>
      <c r="WEH122" s="347"/>
      <c r="WEI122" s="180"/>
      <c r="WEJ122" s="348"/>
      <c r="WEK122" s="349"/>
      <c r="WEL122" s="347"/>
      <c r="WEM122" s="180"/>
      <c r="WEN122" s="348"/>
      <c r="WEO122" s="349"/>
      <c r="WEP122" s="347"/>
      <c r="WEQ122" s="180"/>
      <c r="WER122" s="348"/>
      <c r="WES122" s="349"/>
      <c r="WET122" s="347"/>
      <c r="WEU122" s="180"/>
      <c r="WEV122" s="348"/>
      <c r="WEW122" s="349"/>
      <c r="WEX122" s="347"/>
      <c r="WEY122" s="180"/>
      <c r="WEZ122" s="348"/>
      <c r="WFA122" s="349"/>
      <c r="WFB122" s="347"/>
      <c r="WFC122" s="180"/>
      <c r="WFD122" s="348"/>
      <c r="WFE122" s="349"/>
      <c r="WFF122" s="347"/>
      <c r="WFG122" s="180"/>
      <c r="WFH122" s="348"/>
      <c r="WFI122" s="349"/>
      <c r="WFJ122" s="347"/>
      <c r="WFK122" s="180"/>
      <c r="WFL122" s="348"/>
      <c r="WFM122" s="349"/>
      <c r="WFN122" s="347"/>
      <c r="WFO122" s="180"/>
      <c r="WFP122" s="348"/>
      <c r="WFQ122" s="349"/>
      <c r="WFR122" s="347"/>
      <c r="WFS122" s="180"/>
      <c r="WFT122" s="348"/>
      <c r="WFU122" s="349"/>
      <c r="WFV122" s="347"/>
      <c r="WFW122" s="180"/>
      <c r="WFX122" s="348"/>
      <c r="WFY122" s="349"/>
      <c r="WFZ122" s="347"/>
      <c r="WGA122" s="180"/>
      <c r="WGB122" s="348"/>
      <c r="WGC122" s="349"/>
      <c r="WGD122" s="347"/>
      <c r="WGE122" s="180"/>
      <c r="WGF122" s="348"/>
      <c r="WGG122" s="349"/>
      <c r="WGH122" s="347"/>
      <c r="WGI122" s="180"/>
      <c r="WGJ122" s="348"/>
      <c r="WGK122" s="349"/>
      <c r="WGL122" s="347"/>
      <c r="WGM122" s="180"/>
      <c r="WGN122" s="348"/>
      <c r="WGO122" s="349"/>
      <c r="WGP122" s="347"/>
      <c r="WGQ122" s="180"/>
      <c r="WGR122" s="348"/>
      <c r="WGS122" s="349"/>
      <c r="WGT122" s="347"/>
      <c r="WGU122" s="180"/>
      <c r="WGV122" s="348"/>
      <c r="WGW122" s="349"/>
      <c r="WGX122" s="347"/>
      <c r="WGY122" s="180"/>
      <c r="WGZ122" s="348"/>
      <c r="WHA122" s="349"/>
      <c r="WHB122" s="347"/>
      <c r="WHC122" s="180"/>
      <c r="WHD122" s="348"/>
      <c r="WHE122" s="349"/>
      <c r="WHF122" s="347"/>
      <c r="WHG122" s="180"/>
      <c r="WHH122" s="348"/>
      <c r="WHI122" s="349"/>
      <c r="WHJ122" s="347"/>
      <c r="WHK122" s="180"/>
      <c r="WHL122" s="348"/>
      <c r="WHM122" s="349"/>
      <c r="WHN122" s="347"/>
      <c r="WHO122" s="180"/>
      <c r="WHP122" s="348"/>
      <c r="WHQ122" s="349"/>
      <c r="WHR122" s="347"/>
      <c r="WHS122" s="180"/>
      <c r="WHT122" s="348"/>
      <c r="WHU122" s="349"/>
      <c r="WHV122" s="347"/>
      <c r="WHW122" s="180"/>
      <c r="WHX122" s="348"/>
      <c r="WHY122" s="349"/>
      <c r="WHZ122" s="347"/>
      <c r="WIA122" s="180"/>
      <c r="WIB122" s="348"/>
      <c r="WIC122" s="349"/>
      <c r="WID122" s="347"/>
      <c r="WIE122" s="180"/>
      <c r="WIF122" s="348"/>
      <c r="WIG122" s="349"/>
      <c r="WIH122" s="347"/>
      <c r="WII122" s="180"/>
      <c r="WIJ122" s="348"/>
      <c r="WIK122" s="349"/>
      <c r="WIL122" s="347"/>
      <c r="WIM122" s="180"/>
      <c r="WIN122" s="348"/>
      <c r="WIO122" s="349"/>
      <c r="WIP122" s="347"/>
      <c r="WIQ122" s="180"/>
      <c r="WIR122" s="348"/>
      <c r="WIS122" s="349"/>
      <c r="WIT122" s="347"/>
      <c r="WIU122" s="180"/>
      <c r="WIV122" s="348"/>
      <c r="WIW122" s="349"/>
      <c r="WIX122" s="347"/>
      <c r="WIY122" s="180"/>
      <c r="WIZ122" s="348"/>
      <c r="WJA122" s="349"/>
      <c r="WJB122" s="347"/>
      <c r="WJC122" s="180"/>
      <c r="WJD122" s="348"/>
      <c r="WJE122" s="349"/>
      <c r="WJF122" s="347"/>
      <c r="WJG122" s="180"/>
      <c r="WJH122" s="348"/>
      <c r="WJI122" s="349"/>
      <c r="WJJ122" s="347"/>
      <c r="WJK122" s="180"/>
      <c r="WJL122" s="348"/>
      <c r="WJM122" s="349"/>
      <c r="WJN122" s="347"/>
      <c r="WJO122" s="180"/>
      <c r="WJP122" s="348"/>
      <c r="WJQ122" s="349"/>
      <c r="WJR122" s="347"/>
      <c r="WJS122" s="180"/>
      <c r="WJT122" s="348"/>
      <c r="WJU122" s="349"/>
      <c r="WJV122" s="347"/>
      <c r="WJW122" s="180"/>
      <c r="WJX122" s="348"/>
      <c r="WJY122" s="349"/>
      <c r="WJZ122" s="347"/>
      <c r="WKA122" s="180"/>
      <c r="WKB122" s="348"/>
      <c r="WKC122" s="349"/>
      <c r="WKD122" s="347"/>
      <c r="WKE122" s="180"/>
      <c r="WKF122" s="348"/>
      <c r="WKG122" s="349"/>
      <c r="WKH122" s="347"/>
      <c r="WKI122" s="180"/>
      <c r="WKJ122" s="348"/>
      <c r="WKK122" s="349"/>
      <c r="WKL122" s="347"/>
      <c r="WKM122" s="180"/>
      <c r="WKN122" s="348"/>
      <c r="WKO122" s="349"/>
      <c r="WKP122" s="347"/>
      <c r="WKQ122" s="180"/>
      <c r="WKR122" s="348"/>
      <c r="WKS122" s="349"/>
      <c r="WKT122" s="347"/>
      <c r="WKU122" s="180"/>
      <c r="WKV122" s="348"/>
      <c r="WKW122" s="349"/>
      <c r="WKX122" s="347"/>
      <c r="WKY122" s="180"/>
      <c r="WKZ122" s="348"/>
      <c r="WLA122" s="349"/>
      <c r="WLB122" s="347"/>
      <c r="WLC122" s="180"/>
      <c r="WLD122" s="348"/>
      <c r="WLE122" s="349"/>
      <c r="WLF122" s="347"/>
      <c r="WLG122" s="180"/>
      <c r="WLH122" s="348"/>
      <c r="WLI122" s="349"/>
      <c r="WLJ122" s="347"/>
      <c r="WLK122" s="180"/>
      <c r="WLL122" s="348"/>
      <c r="WLM122" s="349"/>
      <c r="WLN122" s="347"/>
      <c r="WLO122" s="180"/>
      <c r="WLP122" s="348"/>
      <c r="WLQ122" s="349"/>
      <c r="WLR122" s="347"/>
      <c r="WLS122" s="180"/>
      <c r="WLT122" s="348"/>
      <c r="WLU122" s="349"/>
      <c r="WLV122" s="347"/>
      <c r="WLW122" s="180"/>
      <c r="WLX122" s="348"/>
      <c r="WLY122" s="349"/>
      <c r="WLZ122" s="347"/>
      <c r="WMA122" s="180"/>
      <c r="WMB122" s="348"/>
      <c r="WMC122" s="349"/>
      <c r="WMD122" s="347"/>
      <c r="WME122" s="180"/>
      <c r="WMF122" s="348"/>
      <c r="WMG122" s="349"/>
      <c r="WMH122" s="347"/>
      <c r="WMI122" s="180"/>
      <c r="WMJ122" s="348"/>
      <c r="WMK122" s="349"/>
      <c r="WML122" s="347"/>
      <c r="WMM122" s="180"/>
      <c r="WMN122" s="348"/>
      <c r="WMO122" s="349"/>
      <c r="WMP122" s="347"/>
      <c r="WMQ122" s="180"/>
      <c r="WMR122" s="348"/>
      <c r="WMS122" s="349"/>
      <c r="WMT122" s="347"/>
      <c r="WMU122" s="180"/>
      <c r="WMV122" s="348"/>
      <c r="WMW122" s="349"/>
      <c r="WMX122" s="347"/>
      <c r="WMY122" s="180"/>
      <c r="WMZ122" s="348"/>
      <c r="WNA122" s="349"/>
      <c r="WNB122" s="347"/>
      <c r="WNC122" s="180"/>
      <c r="WND122" s="348"/>
      <c r="WNE122" s="349"/>
      <c r="WNF122" s="347"/>
      <c r="WNG122" s="180"/>
      <c r="WNH122" s="348"/>
      <c r="WNI122" s="349"/>
      <c r="WNJ122" s="347"/>
      <c r="WNK122" s="180"/>
      <c r="WNL122" s="348"/>
      <c r="WNM122" s="349"/>
      <c r="WNN122" s="347"/>
      <c r="WNO122" s="180"/>
      <c r="WNP122" s="348"/>
      <c r="WNQ122" s="349"/>
      <c r="WNR122" s="347"/>
      <c r="WNS122" s="180"/>
      <c r="WNT122" s="348"/>
      <c r="WNU122" s="349"/>
      <c r="WNV122" s="347"/>
      <c r="WNW122" s="180"/>
      <c r="WNX122" s="348"/>
      <c r="WNY122" s="349"/>
      <c r="WNZ122" s="347"/>
      <c r="WOA122" s="180"/>
      <c r="WOB122" s="348"/>
      <c r="WOC122" s="349"/>
      <c r="WOD122" s="347"/>
      <c r="WOE122" s="180"/>
      <c r="WOF122" s="348"/>
      <c r="WOG122" s="349"/>
      <c r="WOH122" s="347"/>
      <c r="WOI122" s="180"/>
      <c r="WOJ122" s="348"/>
      <c r="WOK122" s="349"/>
      <c r="WOL122" s="347"/>
      <c r="WOM122" s="180"/>
      <c r="WON122" s="348"/>
      <c r="WOO122" s="349"/>
      <c r="WOP122" s="347"/>
      <c r="WOQ122" s="180"/>
      <c r="WOR122" s="348"/>
      <c r="WOS122" s="349"/>
      <c r="WOT122" s="347"/>
      <c r="WOU122" s="180"/>
      <c r="WOV122" s="348"/>
      <c r="WOW122" s="349"/>
      <c r="WOX122" s="347"/>
      <c r="WOY122" s="180"/>
      <c r="WOZ122" s="348"/>
      <c r="WPA122" s="349"/>
      <c r="WPB122" s="347"/>
      <c r="WPC122" s="180"/>
      <c r="WPD122" s="348"/>
      <c r="WPE122" s="349"/>
      <c r="WPF122" s="347"/>
      <c r="WPG122" s="180"/>
      <c r="WPH122" s="348"/>
      <c r="WPI122" s="349"/>
      <c r="WPJ122" s="347"/>
      <c r="WPK122" s="180"/>
      <c r="WPL122" s="348"/>
      <c r="WPM122" s="349"/>
      <c r="WPN122" s="347"/>
      <c r="WPO122" s="180"/>
      <c r="WPP122" s="348"/>
      <c r="WPQ122" s="349"/>
      <c r="WPR122" s="347"/>
      <c r="WPS122" s="180"/>
      <c r="WPT122" s="348"/>
      <c r="WPU122" s="349"/>
      <c r="WPV122" s="347"/>
      <c r="WPW122" s="180"/>
      <c r="WPX122" s="348"/>
      <c r="WPY122" s="349"/>
      <c r="WPZ122" s="347"/>
      <c r="WQA122" s="180"/>
      <c r="WQB122" s="348"/>
      <c r="WQC122" s="349"/>
      <c r="WQD122" s="347"/>
      <c r="WQE122" s="180"/>
      <c r="WQF122" s="348"/>
      <c r="WQG122" s="349"/>
      <c r="WQH122" s="347"/>
      <c r="WQI122" s="180"/>
      <c r="WQJ122" s="348"/>
      <c r="WQK122" s="349"/>
      <c r="WQL122" s="347"/>
      <c r="WQM122" s="180"/>
      <c r="WQN122" s="348"/>
      <c r="WQO122" s="349"/>
      <c r="WQP122" s="347"/>
      <c r="WQQ122" s="180"/>
      <c r="WQR122" s="348"/>
      <c r="WQS122" s="349"/>
      <c r="WQT122" s="347"/>
      <c r="WQU122" s="180"/>
      <c r="WQV122" s="348"/>
      <c r="WQW122" s="349"/>
      <c r="WQX122" s="347"/>
      <c r="WQY122" s="180"/>
      <c r="WQZ122" s="348"/>
      <c r="WRA122" s="349"/>
      <c r="WRB122" s="347"/>
      <c r="WRC122" s="180"/>
      <c r="WRD122" s="348"/>
      <c r="WRE122" s="349"/>
      <c r="WRF122" s="347"/>
      <c r="WRG122" s="180"/>
      <c r="WRH122" s="348"/>
      <c r="WRI122" s="349"/>
      <c r="WRJ122" s="347"/>
      <c r="WRK122" s="180"/>
      <c r="WRL122" s="348"/>
      <c r="WRM122" s="349"/>
      <c r="WRN122" s="347"/>
      <c r="WRO122" s="180"/>
      <c r="WRP122" s="348"/>
      <c r="WRQ122" s="349"/>
      <c r="WRR122" s="347"/>
      <c r="WRS122" s="180"/>
      <c r="WRT122" s="348"/>
      <c r="WRU122" s="349"/>
      <c r="WRV122" s="347"/>
      <c r="WRW122" s="180"/>
      <c r="WRX122" s="348"/>
      <c r="WRY122" s="349"/>
      <c r="WRZ122" s="347"/>
      <c r="WSA122" s="180"/>
      <c r="WSB122" s="348"/>
      <c r="WSC122" s="349"/>
      <c r="WSD122" s="347"/>
      <c r="WSE122" s="180"/>
      <c r="WSF122" s="348"/>
      <c r="WSG122" s="349"/>
      <c r="WSH122" s="347"/>
      <c r="WSI122" s="180"/>
      <c r="WSJ122" s="348"/>
      <c r="WSK122" s="349"/>
      <c r="WSL122" s="347"/>
      <c r="WSM122" s="180"/>
      <c r="WSN122" s="348"/>
      <c r="WSO122" s="349"/>
      <c r="WSP122" s="347"/>
      <c r="WSQ122" s="180"/>
      <c r="WSR122" s="348"/>
      <c r="WSS122" s="349"/>
      <c r="WST122" s="347"/>
      <c r="WSU122" s="180"/>
      <c r="WSV122" s="348"/>
      <c r="WSW122" s="349"/>
      <c r="WSX122" s="347"/>
      <c r="WSY122" s="180"/>
      <c r="WSZ122" s="348"/>
      <c r="WTA122" s="349"/>
      <c r="WTB122" s="347"/>
      <c r="WTC122" s="180"/>
      <c r="WTD122" s="348"/>
      <c r="WTE122" s="349"/>
      <c r="WTF122" s="347"/>
      <c r="WTG122" s="180"/>
      <c r="WTH122" s="348"/>
      <c r="WTI122" s="349"/>
      <c r="WTJ122" s="347"/>
      <c r="WTK122" s="180"/>
      <c r="WTL122" s="348"/>
      <c r="WTM122" s="349"/>
      <c r="WTN122" s="347"/>
      <c r="WTO122" s="180"/>
      <c r="WTP122" s="348"/>
      <c r="WTQ122" s="349"/>
      <c r="WTR122" s="347"/>
      <c r="WTS122" s="180"/>
      <c r="WTT122" s="348"/>
      <c r="WTU122" s="349"/>
      <c r="WTV122" s="347"/>
      <c r="WTW122" s="180"/>
      <c r="WTX122" s="348"/>
      <c r="WTY122" s="349"/>
      <c r="WTZ122" s="347"/>
      <c r="WUA122" s="180"/>
      <c r="WUB122" s="348"/>
      <c r="WUC122" s="349"/>
      <c r="WUD122" s="347"/>
      <c r="WUE122" s="180"/>
      <c r="WUF122" s="348"/>
      <c r="WUG122" s="349"/>
      <c r="WUH122" s="347"/>
      <c r="WUI122" s="180"/>
      <c r="WUJ122" s="348"/>
      <c r="WUK122" s="349"/>
      <c r="WUL122" s="347"/>
      <c r="WUM122" s="180"/>
      <c r="WUN122" s="348"/>
      <c r="WUO122" s="349"/>
      <c r="WUP122" s="347"/>
      <c r="WUQ122" s="180"/>
      <c r="WUR122" s="348"/>
      <c r="WUS122" s="349"/>
      <c r="WUT122" s="347"/>
      <c r="WUU122" s="180"/>
      <c r="WUV122" s="348"/>
      <c r="WUW122" s="349"/>
      <c r="WUX122" s="347"/>
      <c r="WUY122" s="180"/>
      <c r="WUZ122" s="348"/>
      <c r="WVA122" s="349"/>
      <c r="WVB122" s="347"/>
      <c r="WVC122" s="180"/>
      <c r="WVD122" s="348"/>
      <c r="WVE122" s="349"/>
      <c r="WVF122" s="347"/>
      <c r="WVG122" s="180"/>
      <c r="WVH122" s="348"/>
      <c r="WVI122" s="349"/>
      <c r="WVJ122" s="347"/>
      <c r="WVK122" s="180"/>
      <c r="WVL122" s="348"/>
      <c r="WVM122" s="349"/>
      <c r="WVN122" s="347"/>
      <c r="WVO122" s="180"/>
      <c r="WVP122" s="348"/>
      <c r="WVQ122" s="349"/>
      <c r="WVR122" s="347"/>
      <c r="WVS122" s="180"/>
      <c r="WVT122" s="348"/>
      <c r="WVU122" s="349"/>
      <c r="WVV122" s="347"/>
      <c r="WVW122" s="180"/>
      <c r="WVX122" s="348"/>
      <c r="WVY122" s="349"/>
      <c r="WVZ122" s="347"/>
      <c r="WWA122" s="180"/>
      <c r="WWB122" s="348"/>
      <c r="WWC122" s="349"/>
      <c r="WWD122" s="347"/>
      <c r="WWE122" s="180"/>
      <c r="WWF122" s="348"/>
      <c r="WWG122" s="349"/>
      <c r="WWH122" s="347"/>
      <c r="WWI122" s="180"/>
      <c r="WWJ122" s="348"/>
      <c r="WWK122" s="349"/>
      <c r="WWL122" s="347"/>
      <c r="WWM122" s="180"/>
      <c r="WWN122" s="348"/>
      <c r="WWO122" s="349"/>
      <c r="WWP122" s="347"/>
      <c r="WWQ122" s="180"/>
      <c r="WWR122" s="348"/>
      <c r="WWS122" s="349"/>
      <c r="WWT122" s="347"/>
      <c r="WWU122" s="180"/>
      <c r="WWV122" s="348"/>
      <c r="WWW122" s="349"/>
      <c r="WWX122" s="347"/>
      <c r="WWY122" s="180"/>
      <c r="WWZ122" s="348"/>
      <c r="WXA122" s="349"/>
      <c r="WXB122" s="347"/>
      <c r="WXC122" s="180"/>
      <c r="WXD122" s="348"/>
      <c r="WXE122" s="349"/>
      <c r="WXF122" s="347"/>
      <c r="WXG122" s="180"/>
      <c r="WXH122" s="348"/>
      <c r="WXI122" s="349"/>
      <c r="WXJ122" s="347"/>
      <c r="WXK122" s="180"/>
      <c r="WXL122" s="348"/>
      <c r="WXM122" s="349"/>
      <c r="WXN122" s="347"/>
      <c r="WXO122" s="180"/>
      <c r="WXP122" s="348"/>
      <c r="WXQ122" s="349"/>
      <c r="WXR122" s="347"/>
      <c r="WXS122" s="180"/>
      <c r="WXT122" s="348"/>
      <c r="WXU122" s="349"/>
      <c r="WXV122" s="347"/>
      <c r="WXW122" s="180"/>
      <c r="WXX122" s="348"/>
      <c r="WXY122" s="349"/>
      <c r="WXZ122" s="347"/>
      <c r="WYA122" s="180"/>
      <c r="WYB122" s="348"/>
      <c r="WYC122" s="349"/>
      <c r="WYD122" s="347"/>
      <c r="WYE122" s="180"/>
      <c r="WYF122" s="348"/>
      <c r="WYG122" s="349"/>
      <c r="WYH122" s="347"/>
      <c r="WYI122" s="180"/>
      <c r="WYJ122" s="348"/>
      <c r="WYK122" s="349"/>
      <c r="WYL122" s="347"/>
      <c r="WYM122" s="180"/>
      <c r="WYN122" s="348"/>
      <c r="WYO122" s="349"/>
      <c r="WYP122" s="347"/>
      <c r="WYQ122" s="180"/>
      <c r="WYR122" s="348"/>
      <c r="WYS122" s="349"/>
      <c r="WYT122" s="347"/>
      <c r="WYU122" s="180"/>
      <c r="WYV122" s="348"/>
      <c r="WYW122" s="349"/>
      <c r="WYX122" s="347"/>
      <c r="WYY122" s="180"/>
      <c r="WYZ122" s="348"/>
      <c r="WZA122" s="349"/>
      <c r="WZB122" s="347"/>
      <c r="WZC122" s="180"/>
      <c r="WZD122" s="348"/>
      <c r="WZE122" s="349"/>
      <c r="WZF122" s="347"/>
      <c r="WZG122" s="180"/>
      <c r="WZH122" s="348"/>
      <c r="WZI122" s="349"/>
      <c r="WZJ122" s="347"/>
      <c r="WZK122" s="180"/>
      <c r="WZL122" s="348"/>
      <c r="WZM122" s="349"/>
      <c r="WZN122" s="347"/>
      <c r="WZO122" s="180"/>
      <c r="WZP122" s="348"/>
      <c r="WZQ122" s="349"/>
      <c r="WZR122" s="347"/>
      <c r="WZS122" s="180"/>
      <c r="WZT122" s="348"/>
      <c r="WZU122" s="349"/>
      <c r="WZV122" s="347"/>
      <c r="WZW122" s="180"/>
      <c r="WZX122" s="348"/>
      <c r="WZY122" s="349"/>
      <c r="WZZ122" s="347"/>
      <c r="XAA122" s="180"/>
      <c r="XAB122" s="348"/>
      <c r="XAC122" s="349"/>
      <c r="XAD122" s="347"/>
      <c r="XAE122" s="180"/>
      <c r="XAF122" s="348"/>
      <c r="XAG122" s="349"/>
      <c r="XAH122" s="347"/>
      <c r="XAI122" s="180"/>
      <c r="XAJ122" s="348"/>
      <c r="XAK122" s="349"/>
      <c r="XAL122" s="347"/>
      <c r="XAM122" s="180"/>
      <c r="XAN122" s="348"/>
      <c r="XAO122" s="349"/>
      <c r="XAP122" s="347"/>
      <c r="XAQ122" s="180"/>
      <c r="XAR122" s="348"/>
      <c r="XAS122" s="349"/>
      <c r="XAT122" s="347"/>
      <c r="XAU122" s="180"/>
      <c r="XAV122" s="348"/>
      <c r="XAW122" s="349"/>
      <c r="XAX122" s="347"/>
      <c r="XAY122" s="180"/>
      <c r="XAZ122" s="348"/>
      <c r="XBA122" s="349"/>
      <c r="XBB122" s="347"/>
      <c r="XBC122" s="180"/>
      <c r="XBD122" s="348"/>
      <c r="XBE122" s="349"/>
      <c r="XBF122" s="347"/>
      <c r="XBG122" s="180"/>
      <c r="XBH122" s="348"/>
      <c r="XBI122" s="349"/>
      <c r="XBJ122" s="347"/>
      <c r="XBK122" s="180"/>
      <c r="XBL122" s="348"/>
      <c r="XBM122" s="349"/>
      <c r="XBN122" s="347"/>
      <c r="XBO122" s="180"/>
      <c r="XBP122" s="348"/>
      <c r="XBQ122" s="349"/>
      <c r="XBR122" s="347"/>
      <c r="XBS122" s="180"/>
      <c r="XBT122" s="348"/>
      <c r="XBU122" s="349"/>
      <c r="XBV122" s="347"/>
      <c r="XBW122" s="180"/>
      <c r="XBX122" s="348"/>
      <c r="XBY122" s="349"/>
      <c r="XBZ122" s="347"/>
      <c r="XCA122" s="180"/>
      <c r="XCB122" s="348"/>
      <c r="XCC122" s="349"/>
      <c r="XCD122" s="347"/>
      <c r="XCE122" s="180"/>
      <c r="XCF122" s="348"/>
      <c r="XCG122" s="349"/>
      <c r="XCH122" s="347"/>
      <c r="XCI122" s="180"/>
      <c r="XCJ122" s="348"/>
      <c r="XCK122" s="349"/>
      <c r="XCL122" s="347"/>
      <c r="XCM122" s="180"/>
      <c r="XCN122" s="348"/>
      <c r="XCO122" s="349"/>
      <c r="XCP122" s="347"/>
      <c r="XCQ122" s="180"/>
      <c r="XCR122" s="348"/>
      <c r="XCS122" s="349"/>
      <c r="XCT122" s="347"/>
      <c r="XCU122" s="180"/>
      <c r="XCV122" s="348"/>
      <c r="XCW122" s="349"/>
      <c r="XCX122" s="347"/>
      <c r="XCY122" s="180"/>
      <c r="XCZ122" s="348"/>
      <c r="XDA122" s="349"/>
      <c r="XDB122" s="347"/>
      <c r="XDC122" s="180"/>
      <c r="XDD122" s="348"/>
      <c r="XDE122" s="349"/>
      <c r="XDF122" s="347"/>
      <c r="XDG122" s="180"/>
      <c r="XDH122" s="348"/>
      <c r="XDI122" s="349"/>
      <c r="XDJ122" s="347"/>
      <c r="XDK122" s="180"/>
      <c r="XDL122" s="348"/>
      <c r="XDM122" s="349"/>
      <c r="XDN122" s="347"/>
      <c r="XDO122" s="180"/>
      <c r="XDP122" s="348"/>
      <c r="XDQ122" s="349"/>
      <c r="XDR122" s="347"/>
      <c r="XDS122" s="180"/>
      <c r="XDT122" s="348"/>
      <c r="XDU122" s="349"/>
      <c r="XDV122" s="347"/>
      <c r="XDW122" s="180"/>
      <c r="XDX122" s="348"/>
      <c r="XDY122" s="349"/>
      <c r="XDZ122" s="347"/>
      <c r="XEA122" s="180"/>
      <c r="XEB122" s="348"/>
      <c r="XEC122" s="349"/>
      <c r="XED122" s="347"/>
      <c r="XEE122" s="180"/>
      <c r="XEF122" s="348"/>
      <c r="XEG122" s="349"/>
      <c r="XEH122" s="347"/>
      <c r="XEI122" s="180"/>
      <c r="XEJ122" s="348"/>
      <c r="XEK122" s="349"/>
      <c r="XEL122" s="347"/>
      <c r="XEM122" s="180"/>
      <c r="XEN122" s="348"/>
      <c r="XEO122" s="349"/>
      <c r="XEP122" s="347"/>
      <c r="XEQ122" s="180"/>
      <c r="XER122" s="348"/>
      <c r="XES122" s="349"/>
      <c r="XET122" s="347"/>
      <c r="XEU122" s="180"/>
      <c r="XEV122" s="348"/>
      <c r="XEW122" s="349"/>
    </row>
    <row r="123" spans="1:16377" s="85" customFormat="1" x14ac:dyDescent="0.25">
      <c r="A123" s="44" t="s">
        <v>97</v>
      </c>
      <c r="B123" s="59" t="s">
        <v>87</v>
      </c>
      <c r="C123" s="110" t="s">
        <v>1363</v>
      </c>
      <c r="D123" s="168">
        <f>D124</f>
        <v>21476309.600000001</v>
      </c>
      <c r="E123" s="168">
        <f>E124</f>
        <v>919955</v>
      </c>
      <c r="F123" s="326">
        <f>D123-E123</f>
        <v>20556354.600000001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4"/>
      <c r="AF123" s="84"/>
      <c r="AG123" s="84"/>
      <c r="AH123" s="84"/>
      <c r="AI123" s="84"/>
      <c r="AJ123" s="84"/>
      <c r="AK123" s="84"/>
    </row>
    <row r="124" spans="1:16377" s="85" customFormat="1" ht="14.25" customHeight="1" x14ac:dyDescent="0.25">
      <c r="A124" s="43" t="s">
        <v>160</v>
      </c>
      <c r="B124" s="59" t="s">
        <v>87</v>
      </c>
      <c r="C124" s="114" t="s">
        <v>1364</v>
      </c>
      <c r="D124" s="169">
        <f>11556309.6+9920000</f>
        <v>21476309.600000001</v>
      </c>
      <c r="E124" s="170">
        <v>919955</v>
      </c>
      <c r="F124" s="32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4"/>
      <c r="AF124" s="84"/>
      <c r="AG124" s="84"/>
      <c r="AH124" s="84"/>
      <c r="AI124" s="84"/>
      <c r="AJ124" s="84"/>
      <c r="AK124" s="84"/>
    </row>
    <row r="125" spans="1:16377" s="49" customFormat="1" ht="23.25" x14ac:dyDescent="0.25">
      <c r="A125" s="102" t="s">
        <v>1112</v>
      </c>
      <c r="B125" s="59" t="s">
        <v>87</v>
      </c>
      <c r="C125" s="109" t="s">
        <v>1365</v>
      </c>
      <c r="D125" s="174">
        <f>D128+D126</f>
        <v>812060</v>
      </c>
      <c r="E125" s="174">
        <f>E128+E126</f>
        <v>411310</v>
      </c>
      <c r="F125" s="333">
        <f>D125-E125</f>
        <v>400750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8"/>
      <c r="AF125" s="48"/>
      <c r="AG125" s="48"/>
      <c r="AH125" s="48"/>
      <c r="AI125" s="48"/>
      <c r="AJ125" s="48"/>
      <c r="AK125" s="48"/>
    </row>
    <row r="126" spans="1:16377" s="7" customFormat="1" ht="34.5" x14ac:dyDescent="0.25">
      <c r="A126" s="102" t="s">
        <v>98</v>
      </c>
      <c r="B126" s="59" t="s">
        <v>87</v>
      </c>
      <c r="C126" s="109" t="s">
        <v>1366</v>
      </c>
      <c r="D126" s="164">
        <f>D127</f>
        <v>10560</v>
      </c>
      <c r="E126" s="164">
        <f>E127</f>
        <v>10560</v>
      </c>
      <c r="F126" s="326">
        <f t="shared" ref="F126" si="8">D126-E126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6"/>
      <c r="AF126" s="6"/>
      <c r="AG126" s="6"/>
      <c r="AH126" s="6"/>
      <c r="AI126" s="6"/>
      <c r="AJ126" s="6"/>
      <c r="AK126" s="6"/>
    </row>
    <row r="127" spans="1:16377" s="7" customFormat="1" ht="33.75" customHeight="1" x14ac:dyDescent="0.25">
      <c r="A127" s="104" t="s">
        <v>157</v>
      </c>
      <c r="B127" s="59" t="s">
        <v>87</v>
      </c>
      <c r="C127" s="107" t="s">
        <v>1367</v>
      </c>
      <c r="D127" s="171">
        <v>10560</v>
      </c>
      <c r="E127" s="171">
        <v>10560</v>
      </c>
      <c r="F127" s="332">
        <f>D127-E127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6"/>
      <c r="AF127" s="6"/>
      <c r="AG127" s="6"/>
      <c r="AH127" s="6"/>
      <c r="AI127" s="6"/>
      <c r="AJ127" s="6"/>
      <c r="AK127" s="6"/>
    </row>
    <row r="128" spans="1:16377" s="7" customFormat="1" ht="38.25" customHeight="1" x14ac:dyDescent="0.25">
      <c r="A128" s="102" t="s">
        <v>215</v>
      </c>
      <c r="B128" s="59" t="s">
        <v>87</v>
      </c>
      <c r="C128" s="109" t="s">
        <v>1368</v>
      </c>
      <c r="D128" s="164">
        <f>D129</f>
        <v>801500</v>
      </c>
      <c r="E128" s="164">
        <f>E129</f>
        <v>400750</v>
      </c>
      <c r="F128" s="326">
        <f>D128-E128</f>
        <v>400750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6"/>
      <c r="AF128" s="6"/>
      <c r="AG128" s="6"/>
      <c r="AH128" s="6"/>
      <c r="AI128" s="6"/>
      <c r="AJ128" s="6"/>
      <c r="AK128" s="6"/>
    </row>
    <row r="129" spans="1:37" s="7" customFormat="1" ht="41.25" customHeight="1" x14ac:dyDescent="0.25">
      <c r="A129" s="104" t="s">
        <v>156</v>
      </c>
      <c r="B129" s="59" t="s">
        <v>87</v>
      </c>
      <c r="C129" s="107" t="s">
        <v>1369</v>
      </c>
      <c r="D129" s="171">
        <v>801500</v>
      </c>
      <c r="E129" s="171">
        <v>400750</v>
      </c>
      <c r="F129" s="332">
        <f>D129-E129</f>
        <v>400750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6"/>
      <c r="AF129" s="6"/>
      <c r="AG129" s="6"/>
      <c r="AH129" s="6"/>
      <c r="AI129" s="6"/>
      <c r="AJ129" s="6"/>
      <c r="AK129" s="6"/>
    </row>
    <row r="130" spans="1:37" s="32" customFormat="1" hidden="1" x14ac:dyDescent="0.25">
      <c r="A130" s="44" t="s">
        <v>1086</v>
      </c>
      <c r="B130" s="60"/>
      <c r="C130" s="110" t="s">
        <v>1467</v>
      </c>
      <c r="D130" s="168">
        <f>D131+D134</f>
        <v>0</v>
      </c>
      <c r="E130" s="168">
        <f>E131+E134</f>
        <v>0</v>
      </c>
      <c r="F130" s="68">
        <f t="shared" ref="F130:F138" si="9">D130-E130</f>
        <v>0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1"/>
      <c r="AF130" s="31"/>
      <c r="AG130" s="31"/>
      <c r="AH130" s="31"/>
      <c r="AI130" s="31"/>
      <c r="AJ130" s="31"/>
      <c r="AK130" s="31"/>
    </row>
    <row r="131" spans="1:37" s="85" customFormat="1" ht="45" hidden="1" x14ac:dyDescent="0.25">
      <c r="A131" s="44" t="s">
        <v>1487</v>
      </c>
      <c r="B131" s="58"/>
      <c r="C131" s="110" t="s">
        <v>1485</v>
      </c>
      <c r="D131" s="168">
        <f>D132+D133</f>
        <v>0</v>
      </c>
      <c r="E131" s="168">
        <f>E132+E133</f>
        <v>0</v>
      </c>
      <c r="F131" s="326">
        <f>D131-E131</f>
        <v>0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4"/>
      <c r="AF131" s="84"/>
      <c r="AG131" s="84"/>
      <c r="AH131" s="84"/>
      <c r="AI131" s="84"/>
      <c r="AJ131" s="84"/>
      <c r="AK131" s="84"/>
    </row>
    <row r="132" spans="1:37" s="85" customFormat="1" ht="21.75" hidden="1" customHeight="1" x14ac:dyDescent="0.25">
      <c r="A132" s="43" t="s">
        <v>908</v>
      </c>
      <c r="B132" s="58"/>
      <c r="C132" s="114" t="s">
        <v>1469</v>
      </c>
      <c r="D132" s="172">
        <v>0</v>
      </c>
      <c r="E132" s="173"/>
      <c r="F132" s="334">
        <f>D132-E132</f>
        <v>0</v>
      </c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4"/>
      <c r="AF132" s="84"/>
      <c r="AG132" s="84"/>
      <c r="AH132" s="84"/>
      <c r="AI132" s="84"/>
      <c r="AJ132" s="84"/>
      <c r="AK132" s="84"/>
    </row>
    <row r="133" spans="1:37" s="85" customFormat="1" ht="48.75" hidden="1" customHeight="1" x14ac:dyDescent="0.25">
      <c r="A133" s="43" t="s">
        <v>1486</v>
      </c>
      <c r="B133" s="58"/>
      <c r="C133" s="114" t="s">
        <v>1484</v>
      </c>
      <c r="D133" s="169">
        <v>0</v>
      </c>
      <c r="E133" s="170">
        <v>0</v>
      </c>
      <c r="F133" s="32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4"/>
      <c r="AF133" s="84"/>
      <c r="AG133" s="84"/>
      <c r="AH133" s="84"/>
      <c r="AI133" s="84"/>
      <c r="AJ133" s="84"/>
      <c r="AK133" s="84"/>
    </row>
    <row r="134" spans="1:37" s="85" customFormat="1" hidden="1" x14ac:dyDescent="0.25">
      <c r="A134" s="44" t="s">
        <v>97</v>
      </c>
      <c r="B134" s="58"/>
      <c r="C134" s="110" t="s">
        <v>1464</v>
      </c>
      <c r="D134" s="168">
        <f>D135+D136</f>
        <v>0</v>
      </c>
      <c r="E134" s="168">
        <f>E135+E136</f>
        <v>0</v>
      </c>
      <c r="F134" s="326">
        <f>D134-E134</f>
        <v>0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4"/>
      <c r="AF134" s="84"/>
      <c r="AG134" s="84"/>
      <c r="AH134" s="84"/>
      <c r="AI134" s="84"/>
      <c r="AJ134" s="84"/>
      <c r="AK134" s="84"/>
    </row>
    <row r="135" spans="1:37" s="85" customFormat="1" ht="21.75" hidden="1" customHeight="1" x14ac:dyDescent="0.25">
      <c r="A135" s="43" t="s">
        <v>908</v>
      </c>
      <c r="B135" s="58"/>
      <c r="C135" s="114" t="s">
        <v>1469</v>
      </c>
      <c r="D135" s="172">
        <v>0</v>
      </c>
      <c r="E135" s="173"/>
      <c r="F135" s="334">
        <f>D135-E135</f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4"/>
      <c r="AF135" s="84"/>
      <c r="AG135" s="84"/>
      <c r="AH135" s="84"/>
      <c r="AI135" s="84"/>
      <c r="AJ135" s="84"/>
      <c r="AK135" s="84"/>
    </row>
    <row r="136" spans="1:37" s="85" customFormat="1" ht="14.25" hidden="1" customHeight="1" x14ac:dyDescent="0.25">
      <c r="A136" s="43" t="s">
        <v>160</v>
      </c>
      <c r="B136" s="58"/>
      <c r="C136" s="114" t="s">
        <v>1465</v>
      </c>
      <c r="D136" s="169">
        <v>0</v>
      </c>
      <c r="E136" s="170">
        <v>0</v>
      </c>
      <c r="F136" s="327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4"/>
      <c r="AF136" s="84"/>
      <c r="AG136" s="84"/>
      <c r="AH136" s="84"/>
      <c r="AI136" s="84"/>
      <c r="AJ136" s="84"/>
      <c r="AK136" s="84"/>
    </row>
    <row r="137" spans="1:37" s="365" customFormat="1" ht="90" hidden="1" x14ac:dyDescent="0.25">
      <c r="A137" s="340" t="s">
        <v>1179</v>
      </c>
      <c r="B137" s="362"/>
      <c r="C137" s="342" t="s">
        <v>1117</v>
      </c>
      <c r="D137" s="343">
        <f>D138</f>
        <v>0</v>
      </c>
      <c r="E137" s="343">
        <f>E138</f>
        <v>0</v>
      </c>
      <c r="F137" s="363">
        <f t="shared" si="9"/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64"/>
      <c r="AF137" s="364"/>
      <c r="AG137" s="364"/>
      <c r="AH137" s="364"/>
      <c r="AI137" s="364"/>
      <c r="AJ137" s="364"/>
      <c r="AK137" s="364"/>
    </row>
    <row r="138" spans="1:37" s="35" customFormat="1" ht="100.5" hidden="1" customHeight="1" x14ac:dyDescent="0.25">
      <c r="A138" s="179" t="s">
        <v>1180</v>
      </c>
      <c r="B138" s="180"/>
      <c r="C138" s="344" t="s">
        <v>1118</v>
      </c>
      <c r="D138" s="299">
        <v>0</v>
      </c>
      <c r="E138" s="299">
        <v>0</v>
      </c>
      <c r="F138" s="363">
        <f t="shared" si="9"/>
        <v>0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4"/>
      <c r="AF138" s="34"/>
      <c r="AG138" s="34"/>
      <c r="AH138" s="34"/>
      <c r="AI138" s="34"/>
      <c r="AJ138" s="34"/>
      <c r="AK138" s="34"/>
    </row>
    <row r="139" spans="1:37" s="365" customFormat="1" ht="45" hidden="1" x14ac:dyDescent="0.25">
      <c r="A139" s="340" t="s">
        <v>1299</v>
      </c>
      <c r="B139" s="362"/>
      <c r="C139" s="342" t="s">
        <v>1284</v>
      </c>
      <c r="D139" s="343">
        <f>D140</f>
        <v>0</v>
      </c>
      <c r="E139" s="343">
        <f>E140</f>
        <v>0</v>
      </c>
      <c r="F139" s="363">
        <f t="shared" ref="F139:F140" si="10">D139-E139</f>
        <v>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64"/>
      <c r="AF139" s="364"/>
      <c r="AG139" s="364"/>
      <c r="AH139" s="364"/>
      <c r="AI139" s="364"/>
      <c r="AJ139" s="364"/>
      <c r="AK139" s="364"/>
    </row>
    <row r="140" spans="1:37" s="35" customFormat="1" ht="68.25" hidden="1" customHeight="1" x14ac:dyDescent="0.25">
      <c r="A140" s="303" t="s">
        <v>1300</v>
      </c>
      <c r="B140" s="180"/>
      <c r="C140" s="344" t="s">
        <v>1285</v>
      </c>
      <c r="D140" s="299">
        <v>0</v>
      </c>
      <c r="E140" s="299">
        <v>0</v>
      </c>
      <c r="F140" s="363">
        <f t="shared" si="10"/>
        <v>0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4"/>
      <c r="AF140" s="34"/>
      <c r="AG140" s="34"/>
      <c r="AH140" s="34"/>
      <c r="AI140" s="34"/>
      <c r="AJ140" s="34"/>
      <c r="AK140" s="34"/>
    </row>
    <row r="141" spans="1:37" s="159" customFormat="1" hidden="1" x14ac:dyDescent="0.25">
      <c r="A141" s="340" t="s">
        <v>99</v>
      </c>
      <c r="B141" s="341"/>
      <c r="C141" s="342" t="s">
        <v>1294</v>
      </c>
      <c r="D141" s="343">
        <f>D142</f>
        <v>0</v>
      </c>
      <c r="E141" s="343">
        <f>E142</f>
        <v>0</v>
      </c>
      <c r="F141" s="366">
        <f>F142</f>
        <v>0</v>
      </c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8"/>
      <c r="AF141" s="178"/>
      <c r="AG141" s="178"/>
      <c r="AH141" s="178"/>
      <c r="AI141" s="178"/>
      <c r="AJ141" s="178"/>
      <c r="AK141" s="178"/>
    </row>
    <row r="142" spans="1:37" s="159" customFormat="1" ht="30" hidden="1" customHeight="1" x14ac:dyDescent="0.25">
      <c r="A142" s="303" t="s">
        <v>318</v>
      </c>
      <c r="B142" s="341"/>
      <c r="C142" s="344" t="s">
        <v>317</v>
      </c>
      <c r="D142" s="346">
        <f>D143</f>
        <v>0</v>
      </c>
      <c r="E142" s="346">
        <f>E143</f>
        <v>0</v>
      </c>
      <c r="F142" s="367">
        <f>D142-E142</f>
        <v>0</v>
      </c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8"/>
      <c r="AF142" s="178"/>
      <c r="AG142" s="178"/>
      <c r="AH142" s="178"/>
      <c r="AI142" s="178"/>
      <c r="AJ142" s="178"/>
      <c r="AK142" s="178"/>
    </row>
    <row r="143" spans="1:37" s="159" customFormat="1" ht="28.5" hidden="1" customHeight="1" x14ac:dyDescent="0.25">
      <c r="A143" s="303" t="s">
        <v>318</v>
      </c>
      <c r="B143" s="341"/>
      <c r="C143" s="344" t="s">
        <v>1333</v>
      </c>
      <c r="D143" s="345">
        <v>0</v>
      </c>
      <c r="E143" s="346">
        <v>0</v>
      </c>
      <c r="F143" s="367">
        <f>D143-E143</f>
        <v>0</v>
      </c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8"/>
      <c r="AF143" s="178"/>
      <c r="AG143" s="178"/>
      <c r="AH143" s="178"/>
      <c r="AI143" s="178"/>
      <c r="AJ143" s="178"/>
      <c r="AK143" s="178"/>
    </row>
    <row r="144" spans="1:37" s="32" customFormat="1" ht="70.5" customHeight="1" x14ac:dyDescent="0.25">
      <c r="A144" s="102" t="s">
        <v>1472</v>
      </c>
      <c r="B144" s="46"/>
      <c r="C144" s="106" t="s">
        <v>1145</v>
      </c>
      <c r="D144" s="167">
        <f>D147</f>
        <v>0</v>
      </c>
      <c r="E144" s="167">
        <f>E147</f>
        <v>404677.65</v>
      </c>
      <c r="F144" s="378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1"/>
      <c r="AF144" s="31"/>
      <c r="AG144" s="31"/>
      <c r="AH144" s="31"/>
      <c r="AI144" s="31"/>
      <c r="AJ144" s="31"/>
      <c r="AK144" s="31"/>
    </row>
    <row r="145" spans="1:37" s="32" customFormat="1" ht="84" customHeight="1" x14ac:dyDescent="0.25">
      <c r="A145" s="311" t="s">
        <v>1473</v>
      </c>
      <c r="B145" s="46"/>
      <c r="C145" s="106" t="s">
        <v>1470</v>
      </c>
      <c r="D145" s="167">
        <f>D147</f>
        <v>0</v>
      </c>
      <c r="E145" s="167">
        <f>E147</f>
        <v>404677.65</v>
      </c>
      <c r="F145" s="378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1"/>
      <c r="AF145" s="31"/>
      <c r="AG145" s="31"/>
      <c r="AH145" s="31"/>
      <c r="AI145" s="31"/>
      <c r="AJ145" s="31"/>
      <c r="AK145" s="31"/>
    </row>
    <row r="146" spans="1:37" s="63" customFormat="1" ht="69" customHeight="1" x14ac:dyDescent="0.25">
      <c r="A146" s="104" t="s">
        <v>1475</v>
      </c>
      <c r="B146" s="57"/>
      <c r="C146" s="107" t="s">
        <v>1474</v>
      </c>
      <c r="D146" s="165">
        <v>0</v>
      </c>
      <c r="E146" s="379">
        <f>E147</f>
        <v>404677.65</v>
      </c>
      <c r="F146" s="68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2"/>
      <c r="AF146" s="62"/>
      <c r="AG146" s="62"/>
      <c r="AH146" s="62"/>
      <c r="AI146" s="62"/>
      <c r="AJ146" s="62"/>
      <c r="AK146" s="62"/>
    </row>
    <row r="147" spans="1:37" s="63" customFormat="1" ht="60" customHeight="1" x14ac:dyDescent="0.25">
      <c r="A147" s="104" t="s">
        <v>1148</v>
      </c>
      <c r="B147" s="57"/>
      <c r="C147" s="107" t="s">
        <v>1471</v>
      </c>
      <c r="D147" s="165">
        <v>0</v>
      </c>
      <c r="E147" s="379">
        <v>404677.65</v>
      </c>
      <c r="F147" s="68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2"/>
      <c r="AF147" s="62"/>
      <c r="AG147" s="62"/>
      <c r="AH147" s="62"/>
      <c r="AI147" s="62"/>
      <c r="AJ147" s="62"/>
      <c r="AK147" s="62"/>
    </row>
    <row r="148" spans="1:37" s="365" customFormat="1" ht="54" hidden="1" customHeight="1" x14ac:dyDescent="0.25">
      <c r="A148" s="372" t="s">
        <v>216</v>
      </c>
      <c r="B148" s="373"/>
      <c r="C148" s="374" t="s">
        <v>1146</v>
      </c>
      <c r="D148" s="375">
        <f>D149</f>
        <v>0</v>
      </c>
      <c r="E148" s="375">
        <f>E149</f>
        <v>0</v>
      </c>
      <c r="F148" s="37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64"/>
      <c r="AF148" s="364"/>
      <c r="AG148" s="364"/>
      <c r="AH148" s="364"/>
      <c r="AI148" s="364"/>
      <c r="AJ148" s="364"/>
      <c r="AK148" s="364"/>
    </row>
    <row r="149" spans="1:37" s="371" customFormat="1" ht="60.75" hidden="1" customHeight="1" x14ac:dyDescent="0.25">
      <c r="A149" s="179" t="s">
        <v>217</v>
      </c>
      <c r="B149" s="341"/>
      <c r="C149" s="377" t="s">
        <v>1147</v>
      </c>
      <c r="D149" s="299">
        <v>0</v>
      </c>
      <c r="E149" s="368">
        <v>0</v>
      </c>
      <c r="F149" s="363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70"/>
      <c r="AF149" s="370"/>
      <c r="AG149" s="370"/>
      <c r="AH149" s="370"/>
      <c r="AI149" s="370"/>
      <c r="AJ149" s="370"/>
      <c r="AK149" s="370"/>
    </row>
    <row r="150" spans="1:37" s="62" customFormat="1" ht="60.75" customHeight="1" x14ac:dyDescent="0.25">
      <c r="A150" s="197"/>
      <c r="B150" s="197"/>
      <c r="C150" s="198"/>
      <c r="D150" s="142"/>
      <c r="E150" s="142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</row>
    <row r="151" spans="1:37" ht="39" customHeight="1" x14ac:dyDescent="0.25">
      <c r="A151" s="449" t="s">
        <v>321</v>
      </c>
      <c r="B151" s="449"/>
      <c r="C151" s="449"/>
      <c r="D151" s="449"/>
      <c r="E151" s="461" t="s">
        <v>322</v>
      </c>
      <c r="F151" s="46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21.75" customHeight="1" thickBot="1" x14ac:dyDescent="0.3">
      <c r="A152" s="200"/>
      <c r="B152" s="201"/>
      <c r="C152" s="201"/>
      <c r="D152" s="202"/>
      <c r="E152" s="202"/>
      <c r="F152" s="20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.75" customHeight="1" x14ac:dyDescent="0.25">
      <c r="A153" s="450" t="s">
        <v>74</v>
      </c>
      <c r="B153" s="453" t="s">
        <v>323</v>
      </c>
      <c r="C153" s="456" t="s">
        <v>324</v>
      </c>
      <c r="D153" s="458" t="s">
        <v>325</v>
      </c>
      <c r="E153" s="465" t="s">
        <v>78</v>
      </c>
      <c r="F153" s="442" t="s">
        <v>79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5.45" customHeight="1" x14ac:dyDescent="0.25">
      <c r="A154" s="451"/>
      <c r="B154" s="454"/>
      <c r="C154" s="457"/>
      <c r="D154" s="459"/>
      <c r="E154" s="466"/>
      <c r="F154" s="443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customHeight="1" x14ac:dyDescent="0.25">
      <c r="A155" s="451"/>
      <c r="B155" s="454"/>
      <c r="C155" s="457"/>
      <c r="D155" s="459"/>
      <c r="E155" s="466"/>
      <c r="F155" s="443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3.5" customHeight="1" x14ac:dyDescent="0.25">
      <c r="A156" s="451"/>
      <c r="B156" s="454"/>
      <c r="C156" s="457"/>
      <c r="D156" s="459"/>
      <c r="E156" s="466"/>
      <c r="F156" s="443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6.6" customHeight="1" x14ac:dyDescent="0.25">
      <c r="A157" s="451"/>
      <c r="B157" s="454"/>
      <c r="C157" s="457"/>
      <c r="D157" s="459"/>
      <c r="E157" s="466"/>
      <c r="F157" s="443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7.5" customHeight="1" x14ac:dyDescent="0.25">
      <c r="A158" s="451"/>
      <c r="B158" s="454"/>
      <c r="C158" s="457"/>
      <c r="D158" s="459"/>
      <c r="E158" s="466"/>
      <c r="F158" s="443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4.1500000000000004" hidden="1" customHeight="1" x14ac:dyDescent="0.25">
      <c r="A159" s="451"/>
      <c r="B159" s="454"/>
      <c r="C159" s="203"/>
      <c r="D159" s="459"/>
      <c r="E159" s="204"/>
      <c r="F159" s="205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3.15" hidden="1" customHeight="1" x14ac:dyDescent="0.25">
      <c r="A160" s="452"/>
      <c r="B160" s="455"/>
      <c r="C160" s="206"/>
      <c r="D160" s="460"/>
      <c r="E160" s="207"/>
      <c r="F160" s="20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3.5" customHeight="1" thickBot="1" x14ac:dyDescent="0.3">
      <c r="A161" s="209">
        <v>1</v>
      </c>
      <c r="B161" s="210">
        <v>2</v>
      </c>
      <c r="C161" s="211">
        <v>3</v>
      </c>
      <c r="D161" s="212" t="s">
        <v>83</v>
      </c>
      <c r="E161" s="213" t="s">
        <v>84</v>
      </c>
      <c r="F161" s="214" t="s">
        <v>85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x14ac:dyDescent="0.25">
      <c r="A162" s="215" t="s">
        <v>101</v>
      </c>
      <c r="B162" s="216" t="s">
        <v>102</v>
      </c>
      <c r="C162" s="217" t="s">
        <v>326</v>
      </c>
      <c r="D162" s="218">
        <f>D164+D1081</f>
        <v>214911269.59999999</v>
      </c>
      <c r="E162" s="218">
        <f>E164+E1081</f>
        <v>40656947.849999994</v>
      </c>
      <c r="F162" s="219">
        <f>IF(OR(D162="-",E162=D162),"-",D162-IF(E162="-",0,E162))</f>
        <v>174254321.75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x14ac:dyDescent="0.25">
      <c r="A163" s="220" t="s">
        <v>89</v>
      </c>
      <c r="B163" s="221"/>
      <c r="C163" s="222"/>
      <c r="D163" s="223"/>
      <c r="E163" s="224"/>
      <c r="F163" s="225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s="74" customFormat="1" ht="39" customHeight="1" x14ac:dyDescent="0.25">
      <c r="A164" s="92" t="s">
        <v>327</v>
      </c>
      <c r="B164" s="93" t="s">
        <v>102</v>
      </c>
      <c r="C164" s="115" t="s">
        <v>328</v>
      </c>
      <c r="D164" s="88">
        <f>D165+D312+D328+D393+D488+D815+D845+D916+D989+D1073</f>
        <v>212644069.59999999</v>
      </c>
      <c r="E164" s="88">
        <f>E165+E312+E328+E393+E488+E815+E845+E916+E989+E1073</f>
        <v>39960221.419999994</v>
      </c>
      <c r="F164" s="89">
        <f t="shared" ref="F164:F260" si="11">IF(OR(D164="-",E164=D164),"-",D164-IF(E164="-",0,E164))</f>
        <v>172683848.18000001</v>
      </c>
    </row>
    <row r="165" spans="1:37" s="74" customFormat="1" x14ac:dyDescent="0.25">
      <c r="A165" s="92" t="s">
        <v>329</v>
      </c>
      <c r="B165" s="93" t="s">
        <v>102</v>
      </c>
      <c r="C165" s="115" t="s">
        <v>330</v>
      </c>
      <c r="D165" s="88">
        <f>D166+D213+D233+D240+D226</f>
        <v>39612400</v>
      </c>
      <c r="E165" s="88">
        <f>E166+E213+E233+E240+E226</f>
        <v>9309951.7799999993</v>
      </c>
      <c r="F165" s="89">
        <f t="shared" si="11"/>
        <v>30302448.219999999</v>
      </c>
    </row>
    <row r="166" spans="1:37" s="74" customFormat="1" ht="52.5" customHeight="1" x14ac:dyDescent="0.25">
      <c r="A166" s="92" t="s">
        <v>331</v>
      </c>
      <c r="B166" s="93" t="s">
        <v>102</v>
      </c>
      <c r="C166" s="115" t="s">
        <v>332</v>
      </c>
      <c r="D166" s="88">
        <f>D167</f>
        <v>30102000</v>
      </c>
      <c r="E166" s="88">
        <f>E167</f>
        <v>7305269.3599999994</v>
      </c>
      <c r="F166" s="89">
        <f t="shared" si="11"/>
        <v>22796730.640000001</v>
      </c>
    </row>
    <row r="167" spans="1:37" s="74" customFormat="1" ht="23.25" x14ac:dyDescent="0.25">
      <c r="A167" s="92" t="s">
        <v>333</v>
      </c>
      <c r="B167" s="93" t="s">
        <v>102</v>
      </c>
      <c r="C167" s="115" t="s">
        <v>334</v>
      </c>
      <c r="D167" s="88">
        <f>D168</f>
        <v>30102000</v>
      </c>
      <c r="E167" s="88">
        <f>E168</f>
        <v>7305269.3599999994</v>
      </c>
      <c r="F167" s="89">
        <f t="shared" si="11"/>
        <v>22796730.640000001</v>
      </c>
    </row>
    <row r="168" spans="1:37" s="74" customFormat="1" ht="23.25" x14ac:dyDescent="0.25">
      <c r="A168" s="92" t="s">
        <v>103</v>
      </c>
      <c r="B168" s="93" t="s">
        <v>102</v>
      </c>
      <c r="C168" s="115" t="s">
        <v>335</v>
      </c>
      <c r="D168" s="88">
        <f>D169+D194+D198+D184+D189</f>
        <v>30102000</v>
      </c>
      <c r="E168" s="88">
        <f>E169+E194+E198+E184+E189</f>
        <v>7305269.3599999994</v>
      </c>
      <c r="F168" s="89">
        <f t="shared" si="11"/>
        <v>22796730.640000001</v>
      </c>
    </row>
    <row r="169" spans="1:37" s="74" customFormat="1" ht="45.75" x14ac:dyDescent="0.25">
      <c r="A169" s="92" t="s">
        <v>0</v>
      </c>
      <c r="B169" s="93" t="s">
        <v>102</v>
      </c>
      <c r="C169" s="115" t="s">
        <v>336</v>
      </c>
      <c r="D169" s="88">
        <f>D170+D175</f>
        <v>29759900</v>
      </c>
      <c r="E169" s="88">
        <f>E170+E175</f>
        <v>7303236.3599999994</v>
      </c>
      <c r="F169" s="89">
        <f t="shared" si="11"/>
        <v>22456663.640000001</v>
      </c>
    </row>
    <row r="170" spans="1:37" x14ac:dyDescent="0.25">
      <c r="A170" s="92" t="s">
        <v>108</v>
      </c>
      <c r="B170" s="93" t="s">
        <v>102</v>
      </c>
      <c r="C170" s="115" t="s">
        <v>337</v>
      </c>
      <c r="D170" s="88">
        <f>D171</f>
        <v>2199800</v>
      </c>
      <c r="E170" s="88">
        <f>E171</f>
        <v>672789.64</v>
      </c>
      <c r="F170" s="89">
        <f t="shared" si="11"/>
        <v>1527010.3599999999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60" customHeight="1" x14ac:dyDescent="0.25">
      <c r="A171" s="95" t="s">
        <v>109</v>
      </c>
      <c r="B171" s="96" t="s">
        <v>102</v>
      </c>
      <c r="C171" s="117" t="s">
        <v>338</v>
      </c>
      <c r="D171" s="90">
        <f>D172</f>
        <v>2199800</v>
      </c>
      <c r="E171" s="90">
        <f>E172</f>
        <v>672789.64</v>
      </c>
      <c r="F171" s="91">
        <f t="shared" si="11"/>
        <v>1527010.3599999999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23.25" x14ac:dyDescent="0.25">
      <c r="A172" s="95" t="s">
        <v>110</v>
      </c>
      <c r="B172" s="96" t="s">
        <v>102</v>
      </c>
      <c r="C172" s="117" t="s">
        <v>339</v>
      </c>
      <c r="D172" s="90">
        <f>D173+D174</f>
        <v>2199800</v>
      </c>
      <c r="E172" s="90">
        <f>E173+E174</f>
        <v>672789.64</v>
      </c>
      <c r="F172" s="91">
        <f t="shared" si="11"/>
        <v>1527010.3599999999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23.25" x14ac:dyDescent="0.25">
      <c r="A173" s="95" t="s">
        <v>1173</v>
      </c>
      <c r="B173" s="96" t="s">
        <v>102</v>
      </c>
      <c r="C173" s="117" t="s">
        <v>340</v>
      </c>
      <c r="D173" s="90">
        <v>1689500</v>
      </c>
      <c r="E173" s="97">
        <v>517663.32</v>
      </c>
      <c r="F173" s="91">
        <f t="shared" si="11"/>
        <v>1171836.68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50.25" customHeight="1" x14ac:dyDescent="0.25">
      <c r="A174" s="95" t="s">
        <v>240</v>
      </c>
      <c r="B174" s="96" t="s">
        <v>102</v>
      </c>
      <c r="C174" s="117" t="s">
        <v>341</v>
      </c>
      <c r="D174" s="90">
        <v>510300</v>
      </c>
      <c r="E174" s="97">
        <v>155126.32</v>
      </c>
      <c r="F174" s="91">
        <f t="shared" si="11"/>
        <v>355173.68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s="74" customFormat="1" x14ac:dyDescent="0.25">
      <c r="A175" s="92" t="s">
        <v>111</v>
      </c>
      <c r="B175" s="93" t="s">
        <v>102</v>
      </c>
      <c r="C175" s="115" t="s">
        <v>342</v>
      </c>
      <c r="D175" s="88">
        <f>D176+D181</f>
        <v>27560100</v>
      </c>
      <c r="E175" s="88">
        <f>E176+E181</f>
        <v>6630446.7199999997</v>
      </c>
      <c r="F175" s="89">
        <f t="shared" si="11"/>
        <v>20929653.280000001</v>
      </c>
    </row>
    <row r="176" spans="1:37" ht="57" customHeight="1" x14ac:dyDescent="0.25">
      <c r="A176" s="95" t="s">
        <v>109</v>
      </c>
      <c r="B176" s="96" t="s">
        <v>102</v>
      </c>
      <c r="C176" s="117" t="s">
        <v>343</v>
      </c>
      <c r="D176" s="90">
        <f>D177</f>
        <v>24313800</v>
      </c>
      <c r="E176" s="90">
        <f>E177</f>
        <v>5671948.6299999999</v>
      </c>
      <c r="F176" s="91">
        <f t="shared" si="11"/>
        <v>18641851.370000001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23.25" x14ac:dyDescent="0.25">
      <c r="A177" s="95" t="s">
        <v>110</v>
      </c>
      <c r="B177" s="96" t="s">
        <v>102</v>
      </c>
      <c r="C177" s="117" t="s">
        <v>344</v>
      </c>
      <c r="D177" s="90">
        <f>D178+D179+D180</f>
        <v>24313800</v>
      </c>
      <c r="E177" s="90">
        <f>E178+E179+E180</f>
        <v>5671948.6299999999</v>
      </c>
      <c r="F177" s="91">
        <f t="shared" si="11"/>
        <v>18641851.370000001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23.25" x14ac:dyDescent="0.25">
      <c r="A178" s="95" t="s">
        <v>1174</v>
      </c>
      <c r="B178" s="96" t="s">
        <v>102</v>
      </c>
      <c r="C178" s="117" t="s">
        <v>345</v>
      </c>
      <c r="D178" s="90">
        <f>18609300+15000</f>
        <v>18624300</v>
      </c>
      <c r="E178" s="97">
        <f>4351459.78+6338.52</f>
        <v>4357798.3</v>
      </c>
      <c r="F178" s="91">
        <f t="shared" si="11"/>
        <v>14266501.699999999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34.5" x14ac:dyDescent="0.25">
      <c r="A179" s="95" t="s">
        <v>346</v>
      </c>
      <c r="B179" s="96" t="s">
        <v>102</v>
      </c>
      <c r="C179" s="117" t="s">
        <v>347</v>
      </c>
      <c r="D179" s="90">
        <f>8400+60100+1000</f>
        <v>69500</v>
      </c>
      <c r="E179" s="97">
        <v>200</v>
      </c>
      <c r="F179" s="91">
        <f t="shared" si="11"/>
        <v>69300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36" customHeight="1" x14ac:dyDescent="0.25">
      <c r="A180" s="95" t="s">
        <v>240</v>
      </c>
      <c r="B180" s="96" t="s">
        <v>102</v>
      </c>
      <c r="C180" s="117" t="s">
        <v>348</v>
      </c>
      <c r="D180" s="90">
        <v>5620000</v>
      </c>
      <c r="E180" s="97">
        <v>1313950.33</v>
      </c>
      <c r="F180" s="91">
        <f t="shared" si="11"/>
        <v>4306049.67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s="4" customFormat="1" ht="23.25" x14ac:dyDescent="0.25">
      <c r="A181" s="92" t="s">
        <v>105</v>
      </c>
      <c r="B181" s="93" t="s">
        <v>102</v>
      </c>
      <c r="C181" s="115" t="s">
        <v>349</v>
      </c>
      <c r="D181" s="88">
        <f>D182</f>
        <v>3246300</v>
      </c>
      <c r="E181" s="226">
        <f>E182</f>
        <v>958498.09</v>
      </c>
      <c r="F181" s="89">
        <f t="shared" si="11"/>
        <v>2287801.91</v>
      </c>
    </row>
    <row r="182" spans="1:37" s="4" customFormat="1" ht="34.5" x14ac:dyDescent="0.25">
      <c r="A182" s="92" t="s">
        <v>1156</v>
      </c>
      <c r="B182" s="93" t="s">
        <v>102</v>
      </c>
      <c r="C182" s="115" t="s">
        <v>351</v>
      </c>
      <c r="D182" s="88">
        <f>D183</f>
        <v>3246300</v>
      </c>
      <c r="E182" s="88">
        <f>E183</f>
        <v>958498.09</v>
      </c>
      <c r="F182" s="89">
        <f t="shared" si="11"/>
        <v>2287801.91</v>
      </c>
    </row>
    <row r="183" spans="1:37" x14ac:dyDescent="0.25">
      <c r="A183" s="95" t="s">
        <v>1272</v>
      </c>
      <c r="B183" s="96" t="s">
        <v>102</v>
      </c>
      <c r="C183" s="117" t="s">
        <v>352</v>
      </c>
      <c r="D183" s="90">
        <v>3246300</v>
      </c>
      <c r="E183" s="97">
        <v>958498.09</v>
      </c>
      <c r="F183" s="91">
        <f t="shared" si="11"/>
        <v>2287801.91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s="94" customFormat="1" x14ac:dyDescent="0.25">
      <c r="A184" s="43" t="s">
        <v>104</v>
      </c>
      <c r="B184" s="93" t="s">
        <v>102</v>
      </c>
      <c r="C184" s="115" t="s">
        <v>1184</v>
      </c>
      <c r="D184" s="88">
        <f t="shared" ref="D184:E187" si="12">D185</f>
        <v>180000</v>
      </c>
      <c r="E184" s="88">
        <f t="shared" si="12"/>
        <v>0</v>
      </c>
      <c r="F184" s="89">
        <f t="shared" ref="F184:F193" si="13">IF(OR(D184="-",E184=D184),"-",D184-IF(E184="-",0,E184))</f>
        <v>180000</v>
      </c>
    </row>
    <row r="185" spans="1:37" s="4" customFormat="1" ht="33.75" x14ac:dyDescent="0.25">
      <c r="A185" s="227" t="s">
        <v>1189</v>
      </c>
      <c r="B185" s="93" t="s">
        <v>102</v>
      </c>
      <c r="C185" s="115" t="s">
        <v>1188</v>
      </c>
      <c r="D185" s="88">
        <f t="shared" si="12"/>
        <v>180000</v>
      </c>
      <c r="E185" s="88">
        <f t="shared" si="12"/>
        <v>0</v>
      </c>
      <c r="F185" s="89">
        <f t="shared" si="13"/>
        <v>180000</v>
      </c>
    </row>
    <row r="186" spans="1:37" s="4" customFormat="1" ht="23.25" x14ac:dyDescent="0.25">
      <c r="A186" s="92" t="s">
        <v>105</v>
      </c>
      <c r="B186" s="96" t="s">
        <v>102</v>
      </c>
      <c r="C186" s="117" t="s">
        <v>1187</v>
      </c>
      <c r="D186" s="90">
        <f t="shared" si="12"/>
        <v>180000</v>
      </c>
      <c r="E186" s="90">
        <f t="shared" si="12"/>
        <v>0</v>
      </c>
      <c r="F186" s="91">
        <f t="shared" si="13"/>
        <v>180000</v>
      </c>
    </row>
    <row r="187" spans="1:37" s="4" customFormat="1" ht="34.5" x14ac:dyDescent="0.25">
      <c r="A187" s="92" t="s">
        <v>1156</v>
      </c>
      <c r="B187" s="96" t="s">
        <v>102</v>
      </c>
      <c r="C187" s="117" t="s">
        <v>1186</v>
      </c>
      <c r="D187" s="90">
        <f t="shared" si="12"/>
        <v>180000</v>
      </c>
      <c r="E187" s="90">
        <f t="shared" si="12"/>
        <v>0</v>
      </c>
      <c r="F187" s="91">
        <f t="shared" si="13"/>
        <v>180000</v>
      </c>
    </row>
    <row r="188" spans="1:37" s="4" customFormat="1" x14ac:dyDescent="0.25">
      <c r="A188" s="95" t="s">
        <v>1272</v>
      </c>
      <c r="B188" s="96" t="s">
        <v>102</v>
      </c>
      <c r="C188" s="117" t="s">
        <v>1185</v>
      </c>
      <c r="D188" s="90">
        <v>180000</v>
      </c>
      <c r="E188" s="97">
        <v>0</v>
      </c>
      <c r="F188" s="91">
        <f t="shared" si="13"/>
        <v>180000</v>
      </c>
    </row>
    <row r="189" spans="1:37" s="385" customFormat="1" ht="57" hidden="1" customHeight="1" x14ac:dyDescent="0.25">
      <c r="A189" s="380" t="s">
        <v>310</v>
      </c>
      <c r="B189" s="381" t="s">
        <v>102</v>
      </c>
      <c r="C189" s="382" t="s">
        <v>1490</v>
      </c>
      <c r="D189" s="383">
        <f>D190</f>
        <v>0</v>
      </c>
      <c r="E189" s="383">
        <f>E190</f>
        <v>0</v>
      </c>
      <c r="F189" s="384" t="str">
        <f t="shared" si="13"/>
        <v>-</v>
      </c>
    </row>
    <row r="190" spans="1:37" s="385" customFormat="1" ht="48" hidden="1" customHeight="1" x14ac:dyDescent="0.25">
      <c r="A190" s="386" t="s">
        <v>1489</v>
      </c>
      <c r="B190" s="387"/>
      <c r="C190" s="388" t="s">
        <v>1480</v>
      </c>
      <c r="D190" s="389">
        <f>D191</f>
        <v>0</v>
      </c>
      <c r="E190" s="389">
        <f>E191</f>
        <v>0</v>
      </c>
      <c r="F190" s="390"/>
    </row>
    <row r="191" spans="1:37" s="385" customFormat="1" ht="72" hidden="1" customHeight="1" x14ac:dyDescent="0.25">
      <c r="A191" s="386" t="s">
        <v>109</v>
      </c>
      <c r="B191" s="387" t="s">
        <v>102</v>
      </c>
      <c r="C191" s="388" t="s">
        <v>1481</v>
      </c>
      <c r="D191" s="389">
        <f t="shared" ref="D191:E191" si="14">D192</f>
        <v>0</v>
      </c>
      <c r="E191" s="389">
        <f t="shared" si="14"/>
        <v>0</v>
      </c>
      <c r="F191" s="390" t="str">
        <f t="shared" si="13"/>
        <v>-</v>
      </c>
    </row>
    <row r="192" spans="1:37" s="385" customFormat="1" ht="23.25" hidden="1" x14ac:dyDescent="0.25">
      <c r="A192" s="386" t="s">
        <v>110</v>
      </c>
      <c r="B192" s="387" t="s">
        <v>102</v>
      </c>
      <c r="C192" s="388" t="s">
        <v>1482</v>
      </c>
      <c r="D192" s="389">
        <f>D193</f>
        <v>0</v>
      </c>
      <c r="E192" s="389">
        <f>E193</f>
        <v>0</v>
      </c>
      <c r="F192" s="390" t="str">
        <f t="shared" si="13"/>
        <v>-</v>
      </c>
    </row>
    <row r="193" spans="1:37" s="385" customFormat="1" ht="23.25" hidden="1" x14ac:dyDescent="0.25">
      <c r="A193" s="386" t="s">
        <v>1173</v>
      </c>
      <c r="B193" s="387" t="s">
        <v>102</v>
      </c>
      <c r="C193" s="388" t="s">
        <v>1483</v>
      </c>
      <c r="D193" s="389">
        <v>0</v>
      </c>
      <c r="E193" s="391">
        <v>0</v>
      </c>
      <c r="F193" s="390" t="str">
        <f t="shared" si="13"/>
        <v>-</v>
      </c>
    </row>
    <row r="194" spans="1:37" ht="48.75" customHeight="1" x14ac:dyDescent="0.25">
      <c r="A194" s="92" t="s">
        <v>353</v>
      </c>
      <c r="B194" s="93" t="s">
        <v>102</v>
      </c>
      <c r="C194" s="115" t="s">
        <v>354</v>
      </c>
      <c r="D194" s="88">
        <f t="shared" ref="D194:E196" si="15">D195</f>
        <v>6100</v>
      </c>
      <c r="E194" s="88">
        <f>E195</f>
        <v>2033</v>
      </c>
      <c r="F194" s="89">
        <f t="shared" si="11"/>
        <v>4067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39" customHeight="1" x14ac:dyDescent="0.25">
      <c r="A195" s="95" t="s">
        <v>355</v>
      </c>
      <c r="B195" s="96" t="s">
        <v>102</v>
      </c>
      <c r="C195" s="117" t="s">
        <v>356</v>
      </c>
      <c r="D195" s="90">
        <f t="shared" si="15"/>
        <v>6100</v>
      </c>
      <c r="E195" s="90">
        <f t="shared" si="15"/>
        <v>2033</v>
      </c>
      <c r="F195" s="91">
        <f t="shared" si="11"/>
        <v>4067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5">
      <c r="A196" s="95" t="s">
        <v>114</v>
      </c>
      <c r="B196" s="96" t="s">
        <v>102</v>
      </c>
      <c r="C196" s="117" t="s">
        <v>357</v>
      </c>
      <c r="D196" s="90">
        <f t="shared" si="15"/>
        <v>6100</v>
      </c>
      <c r="E196" s="90">
        <f t="shared" si="15"/>
        <v>2033</v>
      </c>
      <c r="F196" s="91">
        <f t="shared" si="11"/>
        <v>4067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3.5" customHeight="1" x14ac:dyDescent="0.25">
      <c r="A197" s="95" t="s">
        <v>115</v>
      </c>
      <c r="B197" s="96" t="s">
        <v>102</v>
      </c>
      <c r="C197" s="117" t="s">
        <v>358</v>
      </c>
      <c r="D197" s="90">
        <v>6100</v>
      </c>
      <c r="E197" s="97">
        <v>2033</v>
      </c>
      <c r="F197" s="91">
        <f t="shared" si="11"/>
        <v>4067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23.25" x14ac:dyDescent="0.25">
      <c r="A198" s="92" t="s">
        <v>11</v>
      </c>
      <c r="B198" s="93" t="s">
        <v>102</v>
      </c>
      <c r="C198" s="115" t="s">
        <v>359</v>
      </c>
      <c r="D198" s="88">
        <f>D203+D199</f>
        <v>156000</v>
      </c>
      <c r="E198" s="88">
        <f>E203+E199</f>
        <v>0</v>
      </c>
      <c r="F198" s="89">
        <f t="shared" si="11"/>
        <v>156000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s="123" customFormat="1" ht="13.5" customHeight="1" x14ac:dyDescent="0.25">
      <c r="A199" s="412" t="s">
        <v>247</v>
      </c>
      <c r="B199" s="413" t="s">
        <v>102</v>
      </c>
      <c r="C199" s="414" t="s">
        <v>1453</v>
      </c>
      <c r="D199" s="415">
        <f t="shared" ref="D199:E201" si="16">D200</f>
        <v>50000</v>
      </c>
      <c r="E199" s="415">
        <f t="shared" si="16"/>
        <v>0</v>
      </c>
      <c r="F199" s="416">
        <f t="shared" ref="F199:F202" si="17">IF(OR(D199="-",E199=D199),"-",D199-IF(E199="-",0,E199))</f>
        <v>50000</v>
      </c>
    </row>
    <row r="200" spans="1:37" s="422" customFormat="1" ht="13.5" customHeight="1" x14ac:dyDescent="0.25">
      <c r="A200" s="417" t="s">
        <v>112</v>
      </c>
      <c r="B200" s="418" t="s">
        <v>102</v>
      </c>
      <c r="C200" s="419" t="s">
        <v>1454</v>
      </c>
      <c r="D200" s="420">
        <f t="shared" si="16"/>
        <v>50000</v>
      </c>
      <c r="E200" s="420">
        <f t="shared" si="16"/>
        <v>0</v>
      </c>
      <c r="F200" s="421">
        <f t="shared" si="17"/>
        <v>50000</v>
      </c>
    </row>
    <row r="201" spans="1:37" s="422" customFormat="1" ht="12.75" customHeight="1" x14ac:dyDescent="0.25">
      <c r="A201" s="417" t="s">
        <v>248</v>
      </c>
      <c r="B201" s="418" t="s">
        <v>102</v>
      </c>
      <c r="C201" s="419" t="s">
        <v>1456</v>
      </c>
      <c r="D201" s="420">
        <f t="shared" si="16"/>
        <v>50000</v>
      </c>
      <c r="E201" s="420">
        <f t="shared" si="16"/>
        <v>0</v>
      </c>
      <c r="F201" s="421">
        <f t="shared" si="17"/>
        <v>50000</v>
      </c>
    </row>
    <row r="202" spans="1:37" s="422" customFormat="1" ht="12" customHeight="1" x14ac:dyDescent="0.25">
      <c r="A202" s="417" t="s">
        <v>1412</v>
      </c>
      <c r="B202" s="418" t="s">
        <v>102</v>
      </c>
      <c r="C202" s="419" t="s">
        <v>1455</v>
      </c>
      <c r="D202" s="420">
        <v>50000</v>
      </c>
      <c r="E202" s="423">
        <v>0</v>
      </c>
      <c r="F202" s="421">
        <f t="shared" si="17"/>
        <v>50000</v>
      </c>
    </row>
    <row r="203" spans="1:37" s="74" customFormat="1" ht="13.5" customHeight="1" x14ac:dyDescent="0.25">
      <c r="A203" s="44" t="s">
        <v>53</v>
      </c>
      <c r="B203" s="93" t="s">
        <v>102</v>
      </c>
      <c r="C203" s="115" t="s">
        <v>1072</v>
      </c>
      <c r="D203" s="88">
        <f t="shared" ref="D203:E204" si="18">D204</f>
        <v>106000</v>
      </c>
      <c r="E203" s="88">
        <f t="shared" si="18"/>
        <v>0</v>
      </c>
      <c r="F203" s="89">
        <f t="shared" si="11"/>
        <v>106000</v>
      </c>
    </row>
    <row r="204" spans="1:37" ht="13.5" customHeight="1" x14ac:dyDescent="0.25">
      <c r="A204" s="95" t="s">
        <v>112</v>
      </c>
      <c r="B204" s="96" t="s">
        <v>102</v>
      </c>
      <c r="C204" s="117" t="s">
        <v>1073</v>
      </c>
      <c r="D204" s="90">
        <f t="shared" si="18"/>
        <v>106000</v>
      </c>
      <c r="E204" s="90">
        <f t="shared" si="18"/>
        <v>0</v>
      </c>
      <c r="F204" s="91">
        <f t="shared" si="11"/>
        <v>106000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customHeight="1" x14ac:dyDescent="0.25">
      <c r="A205" s="95" t="s">
        <v>113</v>
      </c>
      <c r="B205" s="96" t="s">
        <v>102</v>
      </c>
      <c r="C205" s="117" t="s">
        <v>1074</v>
      </c>
      <c r="D205" s="90">
        <f>D207+D208+D206</f>
        <v>106000</v>
      </c>
      <c r="E205" s="90">
        <f>E207+E208+E206</f>
        <v>0</v>
      </c>
      <c r="F205" s="91">
        <f t="shared" si="11"/>
        <v>106000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27" customHeight="1" x14ac:dyDescent="0.25">
      <c r="A206" s="411" t="s">
        <v>1515</v>
      </c>
      <c r="B206" s="96" t="s">
        <v>102</v>
      </c>
      <c r="C206" s="117" t="s">
        <v>1491</v>
      </c>
      <c r="D206" s="90">
        <v>105000</v>
      </c>
      <c r="E206" s="97">
        <v>0</v>
      </c>
      <c r="F206" s="91">
        <f t="shared" si="11"/>
        <v>105000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s="385" customFormat="1" ht="12" hidden="1" customHeight="1" x14ac:dyDescent="0.25">
      <c r="A207" s="386" t="s">
        <v>1466</v>
      </c>
      <c r="B207" s="387" t="s">
        <v>102</v>
      </c>
      <c r="C207" s="388" t="s">
        <v>1459</v>
      </c>
      <c r="D207" s="389">
        <v>0</v>
      </c>
      <c r="E207" s="391">
        <v>0</v>
      </c>
      <c r="F207" s="390" t="str">
        <f t="shared" ref="F207" si="19">IF(OR(D207="-",E207=D207),"-",D207-IF(E207="-",0,E207))</f>
        <v>-</v>
      </c>
    </row>
    <row r="208" spans="1:37" ht="12" customHeight="1" x14ac:dyDescent="0.25">
      <c r="A208" s="95" t="s">
        <v>150</v>
      </c>
      <c r="B208" s="96" t="s">
        <v>102</v>
      </c>
      <c r="C208" s="117" t="s">
        <v>1190</v>
      </c>
      <c r="D208" s="90">
        <v>1000</v>
      </c>
      <c r="E208" s="97">
        <v>0</v>
      </c>
      <c r="F208" s="91">
        <f t="shared" si="11"/>
        <v>1000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s="86" customFormat="1" ht="12" hidden="1" customHeight="1" x14ac:dyDescent="0.25">
      <c r="A209" s="188" t="s">
        <v>1077</v>
      </c>
      <c r="B209" s="189" t="s">
        <v>102</v>
      </c>
      <c r="C209" s="190" t="s">
        <v>912</v>
      </c>
      <c r="D209" s="191">
        <f t="shared" ref="D209:E211" si="20">D210</f>
        <v>0</v>
      </c>
      <c r="E209" s="191">
        <f t="shared" si="20"/>
        <v>0</v>
      </c>
      <c r="F209" s="195" t="str">
        <f t="shared" si="11"/>
        <v>-</v>
      </c>
    </row>
    <row r="210" spans="1:37" s="87" customFormat="1" ht="12" hidden="1" customHeight="1" x14ac:dyDescent="0.25">
      <c r="A210" s="175" t="s">
        <v>112</v>
      </c>
      <c r="B210" s="176" t="s">
        <v>102</v>
      </c>
      <c r="C210" s="192" t="s">
        <v>911</v>
      </c>
      <c r="D210" s="193">
        <f t="shared" si="20"/>
        <v>0</v>
      </c>
      <c r="E210" s="193">
        <f t="shared" si="20"/>
        <v>0</v>
      </c>
      <c r="F210" s="196" t="str">
        <f t="shared" si="11"/>
        <v>-</v>
      </c>
    </row>
    <row r="211" spans="1:37" s="87" customFormat="1" ht="13.5" hidden="1" customHeight="1" x14ac:dyDescent="0.25">
      <c r="A211" s="175" t="s">
        <v>113</v>
      </c>
      <c r="B211" s="176" t="s">
        <v>102</v>
      </c>
      <c r="C211" s="192" t="s">
        <v>910</v>
      </c>
      <c r="D211" s="193">
        <f t="shared" si="20"/>
        <v>0</v>
      </c>
      <c r="E211" s="193">
        <f t="shared" si="20"/>
        <v>0</v>
      </c>
      <c r="F211" s="196" t="str">
        <f t="shared" si="11"/>
        <v>-</v>
      </c>
    </row>
    <row r="212" spans="1:37" s="87" customFormat="1" ht="12.75" hidden="1" customHeight="1" x14ac:dyDescent="0.25">
      <c r="A212" s="175" t="s">
        <v>150</v>
      </c>
      <c r="B212" s="176" t="s">
        <v>102</v>
      </c>
      <c r="C212" s="192" t="s">
        <v>909</v>
      </c>
      <c r="D212" s="193">
        <v>0</v>
      </c>
      <c r="E212" s="194">
        <v>0</v>
      </c>
      <c r="F212" s="196" t="str">
        <f t="shared" si="11"/>
        <v>-</v>
      </c>
    </row>
    <row r="213" spans="1:37" s="74" customFormat="1" ht="36" customHeight="1" x14ac:dyDescent="0.25">
      <c r="A213" s="92" t="s">
        <v>116</v>
      </c>
      <c r="B213" s="93" t="s">
        <v>102</v>
      </c>
      <c r="C213" s="115" t="s">
        <v>361</v>
      </c>
      <c r="D213" s="88">
        <f t="shared" ref="D213:E215" si="21">D214</f>
        <v>856200</v>
      </c>
      <c r="E213" s="88">
        <f t="shared" si="21"/>
        <v>285401</v>
      </c>
      <c r="F213" s="89">
        <f t="shared" si="11"/>
        <v>570799</v>
      </c>
    </row>
    <row r="214" spans="1:37" s="74" customFormat="1" ht="23.25" x14ac:dyDescent="0.25">
      <c r="A214" s="92" t="s">
        <v>333</v>
      </c>
      <c r="B214" s="93" t="s">
        <v>102</v>
      </c>
      <c r="C214" s="115" t="s">
        <v>362</v>
      </c>
      <c r="D214" s="88">
        <f t="shared" si="21"/>
        <v>856200</v>
      </c>
      <c r="E214" s="88">
        <f t="shared" si="21"/>
        <v>285401</v>
      </c>
      <c r="F214" s="89">
        <f t="shared" si="11"/>
        <v>570799</v>
      </c>
    </row>
    <row r="215" spans="1:37" s="74" customFormat="1" ht="23.25" x14ac:dyDescent="0.25">
      <c r="A215" s="92" t="s">
        <v>103</v>
      </c>
      <c r="B215" s="93" t="s">
        <v>102</v>
      </c>
      <c r="C215" s="115" t="s">
        <v>363</v>
      </c>
      <c r="D215" s="88">
        <f t="shared" si="21"/>
        <v>856200</v>
      </c>
      <c r="E215" s="88">
        <f t="shared" si="21"/>
        <v>285401</v>
      </c>
      <c r="F215" s="89">
        <f t="shared" si="11"/>
        <v>570799</v>
      </c>
    </row>
    <row r="216" spans="1:37" s="74" customFormat="1" ht="47.25" customHeight="1" x14ac:dyDescent="0.25">
      <c r="A216" s="92" t="s">
        <v>353</v>
      </c>
      <c r="B216" s="93" t="s">
        <v>102</v>
      </c>
      <c r="C216" s="115" t="s">
        <v>364</v>
      </c>
      <c r="D216" s="88">
        <f>D217+D220+D223</f>
        <v>856200</v>
      </c>
      <c r="E216" s="88">
        <f>E217+E220+E223</f>
        <v>285401</v>
      </c>
      <c r="F216" s="89">
        <f t="shared" si="11"/>
        <v>570799</v>
      </c>
    </row>
    <row r="217" spans="1:37" ht="38.25" customHeight="1" x14ac:dyDescent="0.25">
      <c r="A217" s="95" t="s">
        <v>365</v>
      </c>
      <c r="B217" s="96" t="s">
        <v>102</v>
      </c>
      <c r="C217" s="117" t="s">
        <v>366</v>
      </c>
      <c r="D217" s="90">
        <f>D218</f>
        <v>685000</v>
      </c>
      <c r="E217" s="90">
        <f>E218</f>
        <v>228334</v>
      </c>
      <c r="F217" s="91">
        <f t="shared" si="11"/>
        <v>456666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5">
      <c r="A218" s="95" t="s">
        <v>114</v>
      </c>
      <c r="B218" s="96" t="s">
        <v>102</v>
      </c>
      <c r="C218" s="117" t="s">
        <v>367</v>
      </c>
      <c r="D218" s="90">
        <f>D219</f>
        <v>685000</v>
      </c>
      <c r="E218" s="90">
        <f>E219</f>
        <v>228334</v>
      </c>
      <c r="F218" s="91">
        <f t="shared" si="11"/>
        <v>456666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x14ac:dyDescent="0.25">
      <c r="A219" s="95" t="s">
        <v>115</v>
      </c>
      <c r="B219" s="96" t="s">
        <v>102</v>
      </c>
      <c r="C219" s="117" t="s">
        <v>368</v>
      </c>
      <c r="D219" s="90">
        <v>685000</v>
      </c>
      <c r="E219" s="97">
        <v>228334</v>
      </c>
      <c r="F219" s="91">
        <f t="shared" si="11"/>
        <v>456666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34.5" x14ac:dyDescent="0.25">
      <c r="A220" s="95" t="s">
        <v>369</v>
      </c>
      <c r="B220" s="96" t="s">
        <v>102</v>
      </c>
      <c r="C220" s="117" t="s">
        <v>370</v>
      </c>
      <c r="D220" s="90">
        <f>D221</f>
        <v>171200</v>
      </c>
      <c r="E220" s="90">
        <f>E221</f>
        <v>57067</v>
      </c>
      <c r="F220" s="91">
        <f t="shared" si="11"/>
        <v>114133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3.5" customHeight="1" x14ac:dyDescent="0.25">
      <c r="A221" s="95" t="s">
        <v>114</v>
      </c>
      <c r="B221" s="96" t="s">
        <v>102</v>
      </c>
      <c r="C221" s="117" t="s">
        <v>371</v>
      </c>
      <c r="D221" s="90">
        <f>D222</f>
        <v>171200</v>
      </c>
      <c r="E221" s="90">
        <f>E222</f>
        <v>57067</v>
      </c>
      <c r="F221" s="91">
        <f t="shared" si="11"/>
        <v>114133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ht="12.75" customHeight="1" x14ac:dyDescent="0.25">
      <c r="A222" s="95" t="s">
        <v>115</v>
      </c>
      <c r="B222" s="96" t="s">
        <v>102</v>
      </c>
      <c r="C222" s="117" t="s">
        <v>372</v>
      </c>
      <c r="D222" s="90">
        <v>171200</v>
      </c>
      <c r="E222" s="97">
        <v>57067</v>
      </c>
      <c r="F222" s="91">
        <f t="shared" si="11"/>
        <v>114133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s="87" customFormat="1" ht="34.5" hidden="1" x14ac:dyDescent="0.25">
      <c r="A223" s="175" t="s">
        <v>897</v>
      </c>
      <c r="B223" s="176" t="s">
        <v>102</v>
      </c>
      <c r="C223" s="192" t="s">
        <v>1382</v>
      </c>
      <c r="D223" s="193">
        <f t="shared" ref="D223:E224" si="22">D224</f>
        <v>0</v>
      </c>
      <c r="E223" s="193">
        <f t="shared" si="22"/>
        <v>0</v>
      </c>
      <c r="F223" s="196" t="str">
        <f t="shared" si="11"/>
        <v>-</v>
      </c>
    </row>
    <row r="224" spans="1:37" s="87" customFormat="1" ht="11.25" hidden="1" customHeight="1" x14ac:dyDescent="0.25">
      <c r="A224" s="175" t="s">
        <v>114</v>
      </c>
      <c r="B224" s="176" t="s">
        <v>102</v>
      </c>
      <c r="C224" s="192" t="s">
        <v>1383</v>
      </c>
      <c r="D224" s="193">
        <f t="shared" si="22"/>
        <v>0</v>
      </c>
      <c r="E224" s="193">
        <f t="shared" si="22"/>
        <v>0</v>
      </c>
      <c r="F224" s="196" t="str">
        <f t="shared" si="11"/>
        <v>-</v>
      </c>
    </row>
    <row r="225" spans="1:6" s="87" customFormat="1" ht="11.25" hidden="1" customHeight="1" x14ac:dyDescent="0.25">
      <c r="A225" s="175" t="s">
        <v>115</v>
      </c>
      <c r="B225" s="176" t="s">
        <v>102</v>
      </c>
      <c r="C225" s="192" t="s">
        <v>1384</v>
      </c>
      <c r="D225" s="193">
        <v>0</v>
      </c>
      <c r="E225" s="194">
        <v>0</v>
      </c>
      <c r="F225" s="196" t="str">
        <f t="shared" si="11"/>
        <v>-</v>
      </c>
    </row>
    <row r="226" spans="1:6" s="149" customFormat="1" ht="17.25" hidden="1" customHeight="1" x14ac:dyDescent="0.25">
      <c r="A226" s="325" t="s">
        <v>1355</v>
      </c>
      <c r="B226" s="313" t="s">
        <v>102</v>
      </c>
      <c r="C226" s="314" t="s">
        <v>1334</v>
      </c>
      <c r="D226" s="318">
        <f t="shared" ref="D226:E227" si="23">D227</f>
        <v>0</v>
      </c>
      <c r="E226" s="318">
        <f t="shared" si="23"/>
        <v>0</v>
      </c>
      <c r="F226" s="319" t="str">
        <f t="shared" ref="F226:F228" si="24">IF(OR(D226="-",E226=D226),"-",D226-IF(E226="-",0,E226))</f>
        <v>-</v>
      </c>
    </row>
    <row r="227" spans="1:6" s="149" customFormat="1" ht="23.25" hidden="1" x14ac:dyDescent="0.25">
      <c r="A227" s="325" t="s">
        <v>333</v>
      </c>
      <c r="B227" s="313" t="s">
        <v>102</v>
      </c>
      <c r="C227" s="314" t="s">
        <v>1336</v>
      </c>
      <c r="D227" s="318">
        <f t="shared" si="23"/>
        <v>0</v>
      </c>
      <c r="E227" s="318">
        <f t="shared" si="23"/>
        <v>0</v>
      </c>
      <c r="F227" s="319" t="str">
        <f t="shared" si="24"/>
        <v>-</v>
      </c>
    </row>
    <row r="228" spans="1:6" s="149" customFormat="1" ht="23.25" hidden="1" x14ac:dyDescent="0.25">
      <c r="A228" s="325" t="s">
        <v>103</v>
      </c>
      <c r="B228" s="313" t="s">
        <v>102</v>
      </c>
      <c r="C228" s="314" t="s">
        <v>1335</v>
      </c>
      <c r="D228" s="318">
        <f>D229</f>
        <v>0</v>
      </c>
      <c r="E228" s="318">
        <f>E229</f>
        <v>0</v>
      </c>
      <c r="F228" s="319" t="str">
        <f t="shared" si="24"/>
        <v>-</v>
      </c>
    </row>
    <row r="229" spans="1:6" s="148" customFormat="1" hidden="1" x14ac:dyDescent="0.25">
      <c r="A229" s="322" t="s">
        <v>104</v>
      </c>
      <c r="B229" s="315" t="s">
        <v>102</v>
      </c>
      <c r="C229" s="316" t="s">
        <v>1452</v>
      </c>
      <c r="D229" s="320">
        <f>D231</f>
        <v>0</v>
      </c>
      <c r="E229" s="320">
        <f>E231</f>
        <v>0</v>
      </c>
      <c r="F229" s="321" t="str">
        <f t="shared" si="11"/>
        <v>-</v>
      </c>
    </row>
    <row r="230" spans="1:6" s="148" customFormat="1" hidden="1" x14ac:dyDescent="0.25">
      <c r="A230" s="322" t="s">
        <v>1458</v>
      </c>
      <c r="B230" s="315" t="s">
        <v>102</v>
      </c>
      <c r="C230" s="316" t="s">
        <v>1457</v>
      </c>
      <c r="D230" s="320">
        <f>D232</f>
        <v>0</v>
      </c>
      <c r="E230" s="320">
        <f>E232</f>
        <v>0</v>
      </c>
      <c r="F230" s="321" t="str">
        <f t="shared" si="11"/>
        <v>-</v>
      </c>
    </row>
    <row r="231" spans="1:6" s="148" customFormat="1" ht="18" hidden="1" customHeight="1" x14ac:dyDescent="0.25">
      <c r="A231" s="322" t="s">
        <v>112</v>
      </c>
      <c r="B231" s="315" t="s">
        <v>102</v>
      </c>
      <c r="C231" s="316" t="s">
        <v>1441</v>
      </c>
      <c r="D231" s="320">
        <f t="shared" ref="D231:E231" si="25">D232</f>
        <v>0</v>
      </c>
      <c r="E231" s="320">
        <f t="shared" si="25"/>
        <v>0</v>
      </c>
      <c r="F231" s="321" t="str">
        <f t="shared" si="11"/>
        <v>-</v>
      </c>
    </row>
    <row r="232" spans="1:6" s="148" customFormat="1" hidden="1" x14ac:dyDescent="0.25">
      <c r="A232" s="322" t="s">
        <v>1443</v>
      </c>
      <c r="B232" s="315" t="s">
        <v>102</v>
      </c>
      <c r="C232" s="316" t="s">
        <v>1442</v>
      </c>
      <c r="D232" s="320">
        <v>0</v>
      </c>
      <c r="E232" s="324">
        <v>0</v>
      </c>
      <c r="F232" s="321" t="str">
        <f t="shared" si="11"/>
        <v>-</v>
      </c>
    </row>
    <row r="233" spans="1:6" s="94" customFormat="1" x14ac:dyDescent="0.25">
      <c r="A233" s="392" t="s">
        <v>1017</v>
      </c>
      <c r="B233" s="93" t="s">
        <v>102</v>
      </c>
      <c r="C233" s="115" t="s">
        <v>913</v>
      </c>
      <c r="D233" s="88">
        <f t="shared" ref="D233:E238" si="26">D234</f>
        <v>2056800</v>
      </c>
      <c r="E233" s="88">
        <f t="shared" si="26"/>
        <v>0</v>
      </c>
      <c r="F233" s="89">
        <f t="shared" ref="F233:F239" si="27">IF(OR(D233="-",E233=D233),"-",D233-IF(E233="-",0,E233))</f>
        <v>2056800</v>
      </c>
    </row>
    <row r="234" spans="1:6" s="94" customFormat="1" ht="23.25" x14ac:dyDescent="0.25">
      <c r="A234" s="92" t="s">
        <v>333</v>
      </c>
      <c r="B234" s="93" t="s">
        <v>102</v>
      </c>
      <c r="C234" s="115" t="s">
        <v>914</v>
      </c>
      <c r="D234" s="88">
        <f t="shared" si="26"/>
        <v>2056800</v>
      </c>
      <c r="E234" s="88">
        <f t="shared" si="26"/>
        <v>0</v>
      </c>
      <c r="F234" s="89">
        <f t="shared" si="27"/>
        <v>2056800</v>
      </c>
    </row>
    <row r="235" spans="1:6" s="94" customFormat="1" ht="23.25" x14ac:dyDescent="0.25">
      <c r="A235" s="92" t="s">
        <v>103</v>
      </c>
      <c r="B235" s="93" t="s">
        <v>102</v>
      </c>
      <c r="C235" s="115" t="s">
        <v>915</v>
      </c>
      <c r="D235" s="88">
        <f t="shared" si="26"/>
        <v>2056800</v>
      </c>
      <c r="E235" s="88">
        <f t="shared" si="26"/>
        <v>0</v>
      </c>
      <c r="F235" s="89">
        <f t="shared" si="27"/>
        <v>2056800</v>
      </c>
    </row>
    <row r="236" spans="1:6" s="4" customFormat="1" ht="23.25" x14ac:dyDescent="0.25">
      <c r="A236" s="95" t="s">
        <v>11</v>
      </c>
      <c r="B236" s="96" t="s">
        <v>102</v>
      </c>
      <c r="C236" s="116" t="s">
        <v>916</v>
      </c>
      <c r="D236" s="90">
        <f t="shared" si="26"/>
        <v>2056800</v>
      </c>
      <c r="E236" s="90">
        <f t="shared" si="26"/>
        <v>0</v>
      </c>
      <c r="F236" s="91">
        <f t="shared" si="27"/>
        <v>2056800</v>
      </c>
    </row>
    <row r="237" spans="1:6" s="4" customFormat="1" x14ac:dyDescent="0.25">
      <c r="A237" s="98" t="s">
        <v>1018</v>
      </c>
      <c r="B237" s="96" t="s">
        <v>102</v>
      </c>
      <c r="C237" s="116" t="s">
        <v>917</v>
      </c>
      <c r="D237" s="90">
        <f t="shared" si="26"/>
        <v>2056800</v>
      </c>
      <c r="E237" s="90">
        <f t="shared" si="26"/>
        <v>0</v>
      </c>
      <c r="F237" s="91">
        <f t="shared" si="27"/>
        <v>2056800</v>
      </c>
    </row>
    <row r="238" spans="1:6" s="4" customFormat="1" x14ac:dyDescent="0.25">
      <c r="A238" s="98" t="s">
        <v>112</v>
      </c>
      <c r="B238" s="96" t="s">
        <v>102</v>
      </c>
      <c r="C238" s="116" t="s">
        <v>918</v>
      </c>
      <c r="D238" s="90">
        <f t="shared" si="26"/>
        <v>2056800</v>
      </c>
      <c r="E238" s="90">
        <f t="shared" si="26"/>
        <v>0</v>
      </c>
      <c r="F238" s="91">
        <f t="shared" si="27"/>
        <v>2056800</v>
      </c>
    </row>
    <row r="239" spans="1:6" s="4" customFormat="1" x14ac:dyDescent="0.25">
      <c r="A239" s="98" t="s">
        <v>1019</v>
      </c>
      <c r="B239" s="96" t="s">
        <v>102</v>
      </c>
      <c r="C239" s="116" t="s">
        <v>919</v>
      </c>
      <c r="D239" s="90">
        <v>2056800</v>
      </c>
      <c r="E239" s="90">
        <v>0</v>
      </c>
      <c r="F239" s="91">
        <f t="shared" si="27"/>
        <v>2056800</v>
      </c>
    </row>
    <row r="240" spans="1:6" s="94" customFormat="1" x14ac:dyDescent="0.25">
      <c r="A240" s="92" t="s">
        <v>117</v>
      </c>
      <c r="B240" s="93" t="s">
        <v>102</v>
      </c>
      <c r="C240" s="115" t="s">
        <v>373</v>
      </c>
      <c r="D240" s="88">
        <f>D241+D262</f>
        <v>6597400</v>
      </c>
      <c r="E240" s="88">
        <f>E241+E262</f>
        <v>1719281.42</v>
      </c>
      <c r="F240" s="89">
        <f t="shared" si="11"/>
        <v>4878118.58</v>
      </c>
    </row>
    <row r="241" spans="1:37" s="74" customFormat="1" ht="48" customHeight="1" x14ac:dyDescent="0.25">
      <c r="A241" s="92" t="s">
        <v>1332</v>
      </c>
      <c r="B241" s="93" t="s">
        <v>102</v>
      </c>
      <c r="C241" s="115" t="s">
        <v>374</v>
      </c>
      <c r="D241" s="88">
        <f>D242+D256</f>
        <v>1734400</v>
      </c>
      <c r="E241" s="88">
        <f>E242+E256</f>
        <v>196102</v>
      </c>
      <c r="F241" s="89">
        <f t="shared" si="11"/>
        <v>1538298</v>
      </c>
    </row>
    <row r="242" spans="1:37" s="74" customFormat="1" ht="23.25" x14ac:dyDescent="0.25">
      <c r="A242" s="92" t="s">
        <v>239</v>
      </c>
      <c r="B242" s="93" t="s">
        <v>102</v>
      </c>
      <c r="C242" s="115" t="s">
        <v>375</v>
      </c>
      <c r="D242" s="88">
        <f>D243</f>
        <v>1684400</v>
      </c>
      <c r="E242" s="88">
        <f>E243</f>
        <v>196102</v>
      </c>
      <c r="F242" s="89">
        <f t="shared" si="11"/>
        <v>1488298</v>
      </c>
    </row>
    <row r="243" spans="1:37" x14ac:dyDescent="0.25">
      <c r="A243" s="95" t="s">
        <v>104</v>
      </c>
      <c r="B243" s="96" t="s">
        <v>102</v>
      </c>
      <c r="C243" s="117" t="s">
        <v>376</v>
      </c>
      <c r="D243" s="90">
        <f>D244+D248+D252</f>
        <v>1684400</v>
      </c>
      <c r="E243" s="90">
        <f>E244+E248+E252</f>
        <v>196102</v>
      </c>
      <c r="F243" s="91">
        <f t="shared" si="11"/>
        <v>1488298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 ht="23.25" x14ac:dyDescent="0.25">
      <c r="A244" s="95" t="s">
        <v>118</v>
      </c>
      <c r="B244" s="96" t="s">
        <v>102</v>
      </c>
      <c r="C244" s="117" t="s">
        <v>377</v>
      </c>
      <c r="D244" s="90">
        <f t="shared" ref="D244:E246" si="28">D245</f>
        <v>1300000</v>
      </c>
      <c r="E244" s="90">
        <f t="shared" si="28"/>
        <v>100000</v>
      </c>
      <c r="F244" s="91">
        <f t="shared" si="11"/>
        <v>1200000</v>
      </c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23.25" x14ac:dyDescent="0.25">
      <c r="A245" s="95" t="s">
        <v>105</v>
      </c>
      <c r="B245" s="96" t="s">
        <v>102</v>
      </c>
      <c r="C245" s="117" t="s">
        <v>378</v>
      </c>
      <c r="D245" s="90">
        <f t="shared" si="28"/>
        <v>1300000</v>
      </c>
      <c r="E245" s="90">
        <f t="shared" si="28"/>
        <v>100000</v>
      </c>
      <c r="F245" s="91">
        <f t="shared" si="11"/>
        <v>1200000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ht="27" customHeight="1" x14ac:dyDescent="0.25">
      <c r="A246" s="95" t="s">
        <v>1156</v>
      </c>
      <c r="B246" s="96" t="s">
        <v>102</v>
      </c>
      <c r="C246" s="117" t="s">
        <v>379</v>
      </c>
      <c r="D246" s="90">
        <f t="shared" si="28"/>
        <v>1300000</v>
      </c>
      <c r="E246" s="90">
        <f t="shared" si="28"/>
        <v>100000</v>
      </c>
      <c r="F246" s="91">
        <f t="shared" si="11"/>
        <v>1200000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 x14ac:dyDescent="0.25">
      <c r="A247" s="95" t="s">
        <v>1272</v>
      </c>
      <c r="B247" s="96" t="s">
        <v>102</v>
      </c>
      <c r="C247" s="117" t="s">
        <v>380</v>
      </c>
      <c r="D247" s="90">
        <v>1300000</v>
      </c>
      <c r="E247" s="97">
        <v>100000</v>
      </c>
      <c r="F247" s="91">
        <f t="shared" si="11"/>
        <v>1200000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23.25" x14ac:dyDescent="0.25">
      <c r="A248" s="95" t="s">
        <v>120</v>
      </c>
      <c r="B248" s="96" t="s">
        <v>102</v>
      </c>
      <c r="C248" s="117" t="s">
        <v>381</v>
      </c>
      <c r="D248" s="90">
        <f t="shared" ref="D248:E250" si="29">D249</f>
        <v>100000</v>
      </c>
      <c r="E248" s="90">
        <f>E249</f>
        <v>24102</v>
      </c>
      <c r="F248" s="91">
        <f t="shared" si="11"/>
        <v>75898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ht="23.25" x14ac:dyDescent="0.25">
      <c r="A249" s="95" t="s">
        <v>105</v>
      </c>
      <c r="B249" s="96" t="s">
        <v>102</v>
      </c>
      <c r="C249" s="117" t="s">
        <v>382</v>
      </c>
      <c r="D249" s="90">
        <f t="shared" si="29"/>
        <v>100000</v>
      </c>
      <c r="E249" s="90">
        <f t="shared" si="29"/>
        <v>24102</v>
      </c>
      <c r="F249" s="91">
        <f t="shared" si="11"/>
        <v>75898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 ht="26.25" customHeight="1" x14ac:dyDescent="0.25">
      <c r="A250" s="95" t="s">
        <v>1156</v>
      </c>
      <c r="B250" s="96" t="s">
        <v>102</v>
      </c>
      <c r="C250" s="117" t="s">
        <v>383</v>
      </c>
      <c r="D250" s="90">
        <f t="shared" si="29"/>
        <v>100000</v>
      </c>
      <c r="E250" s="90">
        <f t="shared" si="29"/>
        <v>24102</v>
      </c>
      <c r="F250" s="91">
        <f t="shared" si="11"/>
        <v>75898</v>
      </c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5">
      <c r="A251" s="95" t="s">
        <v>1272</v>
      </c>
      <c r="B251" s="96" t="s">
        <v>102</v>
      </c>
      <c r="C251" s="117" t="s">
        <v>384</v>
      </c>
      <c r="D251" s="90">
        <v>100000</v>
      </c>
      <c r="E251" s="97">
        <v>24102</v>
      </c>
      <c r="F251" s="91">
        <f t="shared" si="11"/>
        <v>75898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ht="14.25" customHeight="1" x14ac:dyDescent="0.25">
      <c r="A252" s="95" t="s">
        <v>121</v>
      </c>
      <c r="B252" s="96" t="s">
        <v>102</v>
      </c>
      <c r="C252" s="117" t="s">
        <v>385</v>
      </c>
      <c r="D252" s="90">
        <f t="shared" ref="D252:E253" si="30">D253</f>
        <v>284400</v>
      </c>
      <c r="E252" s="90">
        <f t="shared" si="30"/>
        <v>72000</v>
      </c>
      <c r="F252" s="91">
        <f t="shared" si="11"/>
        <v>212400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:37" ht="23.25" x14ac:dyDescent="0.25">
      <c r="A253" s="95" t="s">
        <v>105</v>
      </c>
      <c r="B253" s="96" t="s">
        <v>102</v>
      </c>
      <c r="C253" s="117" t="s">
        <v>386</v>
      </c>
      <c r="D253" s="90">
        <f t="shared" si="30"/>
        <v>284400</v>
      </c>
      <c r="E253" s="90">
        <f t="shared" si="30"/>
        <v>72000</v>
      </c>
      <c r="F253" s="91">
        <f t="shared" si="11"/>
        <v>212400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26.25" customHeight="1" x14ac:dyDescent="0.25">
      <c r="A254" s="95" t="s">
        <v>1156</v>
      </c>
      <c r="B254" s="96" t="s">
        <v>102</v>
      </c>
      <c r="C254" s="117" t="s">
        <v>387</v>
      </c>
      <c r="D254" s="90">
        <f>D255</f>
        <v>284400</v>
      </c>
      <c r="E254" s="90">
        <f>E255</f>
        <v>72000</v>
      </c>
      <c r="F254" s="91">
        <f t="shared" si="11"/>
        <v>212400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 x14ac:dyDescent="0.25">
      <c r="A255" s="95" t="s">
        <v>1272</v>
      </c>
      <c r="B255" s="96" t="s">
        <v>102</v>
      </c>
      <c r="C255" s="117" t="s">
        <v>388</v>
      </c>
      <c r="D255" s="90">
        <v>284400</v>
      </c>
      <c r="E255" s="97">
        <v>72000</v>
      </c>
      <c r="F255" s="91">
        <f t="shared" si="11"/>
        <v>212400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 ht="45.75" x14ac:dyDescent="0.25">
      <c r="A256" s="92" t="s">
        <v>389</v>
      </c>
      <c r="B256" s="93" t="s">
        <v>102</v>
      </c>
      <c r="C256" s="115" t="s">
        <v>390</v>
      </c>
      <c r="D256" s="88">
        <f t="shared" ref="D256:E260" si="31">D257</f>
        <v>50000</v>
      </c>
      <c r="E256" s="88">
        <f t="shared" si="31"/>
        <v>0</v>
      </c>
      <c r="F256" s="89">
        <f t="shared" si="11"/>
        <v>50000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5">
      <c r="A257" s="100" t="s">
        <v>104</v>
      </c>
      <c r="B257" s="96" t="s">
        <v>102</v>
      </c>
      <c r="C257" s="117" t="s">
        <v>391</v>
      </c>
      <c r="D257" s="90">
        <f t="shared" si="31"/>
        <v>50000</v>
      </c>
      <c r="E257" s="90">
        <f t="shared" si="31"/>
        <v>0</v>
      </c>
      <c r="F257" s="91">
        <f t="shared" si="11"/>
        <v>50000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ht="82.5" customHeight="1" x14ac:dyDescent="0.25">
      <c r="A258" s="127" t="s">
        <v>151</v>
      </c>
      <c r="B258" s="96" t="s">
        <v>102</v>
      </c>
      <c r="C258" s="117" t="s">
        <v>392</v>
      </c>
      <c r="D258" s="90">
        <f t="shared" si="31"/>
        <v>50000</v>
      </c>
      <c r="E258" s="90">
        <f t="shared" si="31"/>
        <v>0</v>
      </c>
      <c r="F258" s="91">
        <f t="shared" si="11"/>
        <v>50000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 ht="23.25" x14ac:dyDescent="0.25">
      <c r="A259" s="95" t="s">
        <v>105</v>
      </c>
      <c r="B259" s="96" t="s">
        <v>102</v>
      </c>
      <c r="C259" s="117" t="s">
        <v>393</v>
      </c>
      <c r="D259" s="90">
        <f t="shared" si="31"/>
        <v>50000</v>
      </c>
      <c r="E259" s="90">
        <f t="shared" si="31"/>
        <v>0</v>
      </c>
      <c r="F259" s="91">
        <f t="shared" si="11"/>
        <v>50000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30" customHeight="1" x14ac:dyDescent="0.25">
      <c r="A260" s="95" t="s">
        <v>1156</v>
      </c>
      <c r="B260" s="96" t="s">
        <v>102</v>
      </c>
      <c r="C260" s="117" t="s">
        <v>394</v>
      </c>
      <c r="D260" s="90">
        <f t="shared" si="31"/>
        <v>50000</v>
      </c>
      <c r="E260" s="90">
        <f t="shared" si="31"/>
        <v>0</v>
      </c>
      <c r="F260" s="91">
        <f t="shared" si="11"/>
        <v>50000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x14ac:dyDescent="0.25">
      <c r="A261" s="95" t="s">
        <v>1272</v>
      </c>
      <c r="B261" s="96" t="s">
        <v>102</v>
      </c>
      <c r="C261" s="117" t="s">
        <v>395</v>
      </c>
      <c r="D261" s="90">
        <v>50000</v>
      </c>
      <c r="E261" s="97">
        <v>0</v>
      </c>
      <c r="F261" s="91">
        <f t="shared" ref="F261:F341" si="32">IF(OR(D261="-",E261=D261),"-",D261-IF(E261="-",0,E261))</f>
        <v>50000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 s="74" customFormat="1" ht="29.25" customHeight="1" x14ac:dyDescent="0.25">
      <c r="A262" s="92" t="s">
        <v>333</v>
      </c>
      <c r="B262" s="93" t="s">
        <v>102</v>
      </c>
      <c r="C262" s="115" t="s">
        <v>396</v>
      </c>
      <c r="D262" s="88">
        <f>D263</f>
        <v>4863000</v>
      </c>
      <c r="E262" s="88">
        <f>E263</f>
        <v>1523179.42</v>
      </c>
      <c r="F262" s="89">
        <f t="shared" si="32"/>
        <v>3339820.58</v>
      </c>
    </row>
    <row r="263" spans="1:37" s="74" customFormat="1" ht="23.25" x14ac:dyDescent="0.25">
      <c r="A263" s="92" t="s">
        <v>103</v>
      </c>
      <c r="B263" s="93" t="s">
        <v>102</v>
      </c>
      <c r="C263" s="115" t="s">
        <v>397</v>
      </c>
      <c r="D263" s="88">
        <f>D264+D281+D288+D293</f>
        <v>4863000</v>
      </c>
      <c r="E263" s="88">
        <f>E264+E281+E288+E293</f>
        <v>1523179.42</v>
      </c>
      <c r="F263" s="89">
        <f t="shared" si="32"/>
        <v>3339820.58</v>
      </c>
    </row>
    <row r="264" spans="1:37" s="94" customFormat="1" x14ac:dyDescent="0.25">
      <c r="A264" s="92" t="s">
        <v>104</v>
      </c>
      <c r="B264" s="93" t="s">
        <v>102</v>
      </c>
      <c r="C264" s="115" t="s">
        <v>398</v>
      </c>
      <c r="D264" s="88">
        <f>D265+D269+D273+D277</f>
        <v>330700</v>
      </c>
      <c r="E264" s="88">
        <f>E265+E269+E273+E277</f>
        <v>29079.42</v>
      </c>
      <c r="F264" s="89">
        <f t="shared" si="32"/>
        <v>301620.58</v>
      </c>
    </row>
    <row r="265" spans="1:37" s="4" customFormat="1" hidden="1" x14ac:dyDescent="0.25">
      <c r="A265" s="258" t="s">
        <v>1306</v>
      </c>
      <c r="B265" s="259" t="s">
        <v>102</v>
      </c>
      <c r="C265" s="260" t="s">
        <v>1307</v>
      </c>
      <c r="D265" s="261">
        <f t="shared" ref="D265:E267" si="33">D266</f>
        <v>0</v>
      </c>
      <c r="E265" s="261">
        <f t="shared" si="33"/>
        <v>0</v>
      </c>
      <c r="F265" s="262" t="str">
        <f t="shared" si="32"/>
        <v>-</v>
      </c>
    </row>
    <row r="266" spans="1:37" s="4" customFormat="1" ht="23.25" hidden="1" x14ac:dyDescent="0.25">
      <c r="A266" s="258" t="s">
        <v>105</v>
      </c>
      <c r="B266" s="259" t="s">
        <v>102</v>
      </c>
      <c r="C266" s="260" t="s">
        <v>1308</v>
      </c>
      <c r="D266" s="261">
        <f t="shared" si="33"/>
        <v>0</v>
      </c>
      <c r="E266" s="261">
        <f t="shared" si="33"/>
        <v>0</v>
      </c>
      <c r="F266" s="262" t="str">
        <f t="shared" si="32"/>
        <v>-</v>
      </c>
    </row>
    <row r="267" spans="1:37" s="4" customFormat="1" ht="34.5" hidden="1" x14ac:dyDescent="0.25">
      <c r="A267" s="258" t="s">
        <v>1156</v>
      </c>
      <c r="B267" s="259" t="s">
        <v>102</v>
      </c>
      <c r="C267" s="260" t="s">
        <v>1309</v>
      </c>
      <c r="D267" s="261">
        <f t="shared" si="33"/>
        <v>0</v>
      </c>
      <c r="E267" s="261">
        <f t="shared" si="33"/>
        <v>0</v>
      </c>
      <c r="F267" s="262" t="str">
        <f t="shared" si="32"/>
        <v>-</v>
      </c>
    </row>
    <row r="268" spans="1:37" s="4" customFormat="1" hidden="1" x14ac:dyDescent="0.25">
      <c r="A268" s="258" t="s">
        <v>1272</v>
      </c>
      <c r="B268" s="259" t="s">
        <v>102</v>
      </c>
      <c r="C268" s="260" t="s">
        <v>1310</v>
      </c>
      <c r="D268" s="261">
        <v>0</v>
      </c>
      <c r="E268" s="263">
        <v>0</v>
      </c>
      <c r="F268" s="262" t="str">
        <f t="shared" si="32"/>
        <v>-</v>
      </c>
    </row>
    <row r="269" spans="1:37" s="4" customFormat="1" ht="23.25" hidden="1" x14ac:dyDescent="0.25">
      <c r="A269" s="95" t="s">
        <v>399</v>
      </c>
      <c r="B269" s="96" t="s">
        <v>102</v>
      </c>
      <c r="C269" s="117" t="s">
        <v>400</v>
      </c>
      <c r="D269" s="90">
        <f t="shared" ref="D269:E271" si="34">D270</f>
        <v>0</v>
      </c>
      <c r="E269" s="90">
        <f t="shared" si="34"/>
        <v>0</v>
      </c>
      <c r="F269" s="91" t="str">
        <f t="shared" si="32"/>
        <v>-</v>
      </c>
    </row>
    <row r="270" spans="1:37" s="4" customFormat="1" ht="23.25" hidden="1" x14ac:dyDescent="0.25">
      <c r="A270" s="95" t="s">
        <v>105</v>
      </c>
      <c r="B270" s="96" t="s">
        <v>102</v>
      </c>
      <c r="C270" s="117" t="s">
        <v>401</v>
      </c>
      <c r="D270" s="90">
        <f t="shared" si="34"/>
        <v>0</v>
      </c>
      <c r="E270" s="90">
        <f t="shared" si="34"/>
        <v>0</v>
      </c>
      <c r="F270" s="91" t="str">
        <f t="shared" si="32"/>
        <v>-</v>
      </c>
    </row>
    <row r="271" spans="1:37" s="4" customFormat="1" ht="23.25" hidden="1" x14ac:dyDescent="0.25">
      <c r="A271" s="95" t="s">
        <v>350</v>
      </c>
      <c r="B271" s="96" t="s">
        <v>102</v>
      </c>
      <c r="C271" s="117" t="s">
        <v>402</v>
      </c>
      <c r="D271" s="90">
        <f t="shared" si="34"/>
        <v>0</v>
      </c>
      <c r="E271" s="90">
        <f t="shared" si="34"/>
        <v>0</v>
      </c>
      <c r="F271" s="91" t="str">
        <f t="shared" si="32"/>
        <v>-</v>
      </c>
    </row>
    <row r="272" spans="1:37" s="4" customFormat="1" ht="34.5" hidden="1" x14ac:dyDescent="0.25">
      <c r="A272" s="95" t="s">
        <v>106</v>
      </c>
      <c r="B272" s="96" t="s">
        <v>102</v>
      </c>
      <c r="C272" s="117" t="s">
        <v>403</v>
      </c>
      <c r="D272" s="90"/>
      <c r="E272" s="97"/>
      <c r="F272" s="91" t="str">
        <f t="shared" si="32"/>
        <v>-</v>
      </c>
    </row>
    <row r="273" spans="1:37" s="4" customFormat="1" ht="23.25" x14ac:dyDescent="0.25">
      <c r="A273" s="95" t="s">
        <v>152</v>
      </c>
      <c r="B273" s="96" t="s">
        <v>102</v>
      </c>
      <c r="C273" s="117" t="s">
        <v>920</v>
      </c>
      <c r="D273" s="90">
        <f t="shared" ref="D273:E279" si="35">D274</f>
        <v>330700</v>
      </c>
      <c r="E273" s="90">
        <f t="shared" si="35"/>
        <v>29079.42</v>
      </c>
      <c r="F273" s="91">
        <f t="shared" ref="F273:F278" si="36">IF(OR(D273="-",E273=D273),"-",D273-IF(E273="-",0,E273))</f>
        <v>301620.58</v>
      </c>
    </row>
    <row r="274" spans="1:37" ht="23.25" x14ac:dyDescent="0.25">
      <c r="A274" s="95" t="s">
        <v>105</v>
      </c>
      <c r="B274" s="96" t="s">
        <v>102</v>
      </c>
      <c r="C274" s="117" t="s">
        <v>921</v>
      </c>
      <c r="D274" s="90">
        <f t="shared" si="35"/>
        <v>330700</v>
      </c>
      <c r="E274" s="90">
        <f t="shared" si="35"/>
        <v>29079.42</v>
      </c>
      <c r="F274" s="91">
        <f t="shared" si="36"/>
        <v>301620.58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27" customHeight="1" x14ac:dyDescent="0.25">
      <c r="A275" s="95" t="s">
        <v>1156</v>
      </c>
      <c r="B275" s="96" t="s">
        <v>102</v>
      </c>
      <c r="C275" s="117" t="s">
        <v>922</v>
      </c>
      <c r="D275" s="90">
        <f t="shared" si="35"/>
        <v>330700</v>
      </c>
      <c r="E275" s="90">
        <f t="shared" si="35"/>
        <v>29079.42</v>
      </c>
      <c r="F275" s="91">
        <f t="shared" si="36"/>
        <v>301620.58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x14ac:dyDescent="0.25">
      <c r="A276" s="95" t="s">
        <v>1272</v>
      </c>
      <c r="B276" s="96" t="s">
        <v>102</v>
      </c>
      <c r="C276" s="117" t="s">
        <v>923</v>
      </c>
      <c r="D276" s="90">
        <f>559200+50000-278500</f>
        <v>330700</v>
      </c>
      <c r="E276" s="97">
        <v>29079.42</v>
      </c>
      <c r="F276" s="91">
        <f t="shared" si="36"/>
        <v>301620.58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:37" s="155" customFormat="1" ht="22.5" hidden="1" x14ac:dyDescent="0.2">
      <c r="A277" s="264" t="s">
        <v>1237</v>
      </c>
      <c r="B277" s="265" t="s">
        <v>102</v>
      </c>
      <c r="C277" s="266" t="s">
        <v>1236</v>
      </c>
      <c r="D277" s="267">
        <f t="shared" si="35"/>
        <v>0</v>
      </c>
      <c r="E277" s="268">
        <f t="shared" si="35"/>
        <v>0</v>
      </c>
      <c r="F277" s="269" t="str">
        <f t="shared" ref="F277" si="37">IF(OR(D277="-",E277=D277),"-",D277-IF(E277="-",0,E277))</f>
        <v>-</v>
      </c>
    </row>
    <row r="278" spans="1:37" s="155" customFormat="1" ht="22.5" hidden="1" x14ac:dyDescent="0.2">
      <c r="A278" s="264" t="s">
        <v>1238</v>
      </c>
      <c r="B278" s="265" t="s">
        <v>102</v>
      </c>
      <c r="C278" s="266" t="s">
        <v>1235</v>
      </c>
      <c r="D278" s="267">
        <f t="shared" si="35"/>
        <v>0</v>
      </c>
      <c r="E278" s="268">
        <f t="shared" si="35"/>
        <v>0</v>
      </c>
      <c r="F278" s="269" t="str">
        <f t="shared" si="36"/>
        <v>-</v>
      </c>
    </row>
    <row r="279" spans="1:37" s="155" customFormat="1" ht="33.75" hidden="1" x14ac:dyDescent="0.2">
      <c r="A279" s="258" t="s">
        <v>1156</v>
      </c>
      <c r="B279" s="265" t="s">
        <v>102</v>
      </c>
      <c r="C279" s="266" t="s">
        <v>1234</v>
      </c>
      <c r="D279" s="267">
        <f t="shared" si="35"/>
        <v>0</v>
      </c>
      <c r="E279" s="268">
        <f t="shared" si="35"/>
        <v>0</v>
      </c>
      <c r="F279" s="269" t="str">
        <f t="shared" ref="F279" si="38">IF(OR(D279="-",E279=D279),"-",D279-IF(E279="-",0,E279))</f>
        <v>-</v>
      </c>
    </row>
    <row r="280" spans="1:37" s="158" customFormat="1" hidden="1" x14ac:dyDescent="0.25">
      <c r="A280" s="258" t="s">
        <v>1272</v>
      </c>
      <c r="B280" s="259" t="s">
        <v>102</v>
      </c>
      <c r="C280" s="260" t="s">
        <v>1233</v>
      </c>
      <c r="D280" s="261">
        <v>0</v>
      </c>
      <c r="E280" s="263">
        <v>0</v>
      </c>
      <c r="F280" s="262" t="str">
        <f t="shared" ref="F280" si="39">IF(OR(D280="-",E280=D280),"-",D280-IF(E280="-",0,E280))</f>
        <v>-</v>
      </c>
    </row>
    <row r="281" spans="1:37" s="74" customFormat="1" ht="51" customHeight="1" x14ac:dyDescent="0.25">
      <c r="A281" s="92" t="s">
        <v>353</v>
      </c>
      <c r="B281" s="93" t="s">
        <v>102</v>
      </c>
      <c r="C281" s="115" t="s">
        <v>404</v>
      </c>
      <c r="D281" s="88">
        <f>D282+D285</f>
        <v>4482300</v>
      </c>
      <c r="E281" s="88">
        <f>E282+E285</f>
        <v>1494100</v>
      </c>
      <c r="F281" s="89">
        <f t="shared" si="32"/>
        <v>2988200</v>
      </c>
    </row>
    <row r="282" spans="1:37" ht="50.25" customHeight="1" x14ac:dyDescent="0.25">
      <c r="A282" s="95" t="s">
        <v>1232</v>
      </c>
      <c r="B282" s="96" t="s">
        <v>102</v>
      </c>
      <c r="C282" s="117" t="s">
        <v>405</v>
      </c>
      <c r="D282" s="90">
        <f>D283</f>
        <v>4318300</v>
      </c>
      <c r="E282" s="90">
        <f>E283</f>
        <v>1439433</v>
      </c>
      <c r="F282" s="91">
        <f t="shared" si="32"/>
        <v>2878867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:37" x14ac:dyDescent="0.25">
      <c r="A283" s="95" t="s">
        <v>114</v>
      </c>
      <c r="B283" s="96" t="s">
        <v>102</v>
      </c>
      <c r="C283" s="117" t="s">
        <v>406</v>
      </c>
      <c r="D283" s="90">
        <f>D284</f>
        <v>4318300</v>
      </c>
      <c r="E283" s="90">
        <f>E284</f>
        <v>1439433</v>
      </c>
      <c r="F283" s="91">
        <f t="shared" si="32"/>
        <v>2878867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5">
      <c r="A284" s="95" t="s">
        <v>115</v>
      </c>
      <c r="B284" s="96" t="s">
        <v>102</v>
      </c>
      <c r="C284" s="117" t="s">
        <v>407</v>
      </c>
      <c r="D284" s="90">
        <v>4318300</v>
      </c>
      <c r="E284" s="97">
        <v>1439433</v>
      </c>
      <c r="F284" s="91">
        <f t="shared" si="32"/>
        <v>2878867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:37" ht="45.75" x14ac:dyDescent="0.25">
      <c r="A285" s="95" t="s">
        <v>408</v>
      </c>
      <c r="B285" s="96" t="s">
        <v>102</v>
      </c>
      <c r="C285" s="117" t="s">
        <v>409</v>
      </c>
      <c r="D285" s="90">
        <f>D286</f>
        <v>164000</v>
      </c>
      <c r="E285" s="90">
        <f>E286</f>
        <v>54667</v>
      </c>
      <c r="F285" s="91">
        <f t="shared" si="32"/>
        <v>109333</v>
      </c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1:37" ht="12.75" customHeight="1" x14ac:dyDescent="0.25">
      <c r="A286" s="95" t="s">
        <v>114</v>
      </c>
      <c r="B286" s="96" t="s">
        <v>102</v>
      </c>
      <c r="C286" s="117" t="s">
        <v>410</v>
      </c>
      <c r="D286" s="90">
        <f>D287</f>
        <v>164000</v>
      </c>
      <c r="E286" s="90">
        <f>E287</f>
        <v>54667</v>
      </c>
      <c r="F286" s="91">
        <f t="shared" si="32"/>
        <v>109333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customHeight="1" x14ac:dyDescent="0.25">
      <c r="A287" s="95" t="s">
        <v>115</v>
      </c>
      <c r="B287" s="96" t="s">
        <v>102</v>
      </c>
      <c r="C287" s="117" t="s">
        <v>411</v>
      </c>
      <c r="D287" s="90">
        <v>164000</v>
      </c>
      <c r="E287" s="97">
        <v>54667</v>
      </c>
      <c r="F287" s="91">
        <f t="shared" si="32"/>
        <v>109333</v>
      </c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:37" s="86" customFormat="1" ht="45.75" hidden="1" x14ac:dyDescent="0.25">
      <c r="A288" s="92" t="s">
        <v>161</v>
      </c>
      <c r="B288" s="93" t="s">
        <v>102</v>
      </c>
      <c r="C288" s="115" t="s">
        <v>412</v>
      </c>
      <c r="D288" s="88">
        <f t="shared" ref="D288:E291" si="40">D289</f>
        <v>0</v>
      </c>
      <c r="E288" s="88">
        <f t="shared" si="40"/>
        <v>0</v>
      </c>
      <c r="F288" s="89" t="str">
        <f t="shared" si="32"/>
        <v>-</v>
      </c>
    </row>
    <row r="289" spans="1:6" s="87" customFormat="1" ht="23.25" hidden="1" x14ac:dyDescent="0.25">
      <c r="A289" s="95" t="s">
        <v>107</v>
      </c>
      <c r="B289" s="96" t="s">
        <v>102</v>
      </c>
      <c r="C289" s="117" t="s">
        <v>413</v>
      </c>
      <c r="D289" s="90">
        <f t="shared" si="40"/>
        <v>0</v>
      </c>
      <c r="E289" s="90">
        <f t="shared" si="40"/>
        <v>0</v>
      </c>
      <c r="F289" s="91" t="str">
        <f t="shared" si="32"/>
        <v>-</v>
      </c>
    </row>
    <row r="290" spans="1:6" s="87" customFormat="1" ht="23.25" hidden="1" x14ac:dyDescent="0.25">
      <c r="A290" s="95" t="s">
        <v>105</v>
      </c>
      <c r="B290" s="96" t="s">
        <v>102</v>
      </c>
      <c r="C290" s="117" t="s">
        <v>414</v>
      </c>
      <c r="D290" s="90">
        <f t="shared" si="40"/>
        <v>0</v>
      </c>
      <c r="E290" s="90">
        <f t="shared" si="40"/>
        <v>0</v>
      </c>
      <c r="F290" s="91" t="str">
        <f t="shared" si="32"/>
        <v>-</v>
      </c>
    </row>
    <row r="291" spans="1:6" s="87" customFormat="1" ht="23.25" hidden="1" x14ac:dyDescent="0.25">
      <c r="A291" s="95" t="s">
        <v>350</v>
      </c>
      <c r="B291" s="96" t="s">
        <v>102</v>
      </c>
      <c r="C291" s="117" t="s">
        <v>415</v>
      </c>
      <c r="D291" s="90">
        <f t="shared" si="40"/>
        <v>0</v>
      </c>
      <c r="E291" s="90">
        <f t="shared" si="40"/>
        <v>0</v>
      </c>
      <c r="F291" s="91" t="str">
        <f t="shared" si="32"/>
        <v>-</v>
      </c>
    </row>
    <row r="292" spans="1:6" s="87" customFormat="1" ht="34.5" hidden="1" x14ac:dyDescent="0.25">
      <c r="A292" s="95" t="s">
        <v>106</v>
      </c>
      <c r="B292" s="96" t="s">
        <v>102</v>
      </c>
      <c r="C292" s="117" t="s">
        <v>416</v>
      </c>
      <c r="D292" s="90"/>
      <c r="E292" s="97"/>
      <c r="F292" s="91" t="str">
        <f t="shared" si="32"/>
        <v>-</v>
      </c>
    </row>
    <row r="293" spans="1:6" s="74" customFormat="1" ht="23.25" x14ac:dyDescent="0.25">
      <c r="A293" s="92" t="s">
        <v>11</v>
      </c>
      <c r="B293" s="93" t="s">
        <v>102</v>
      </c>
      <c r="C293" s="115" t="s">
        <v>417</v>
      </c>
      <c r="D293" s="88">
        <f>D294+D307+D298+D301</f>
        <v>50000</v>
      </c>
      <c r="E293" s="88">
        <f>E294+E307+E298+E301</f>
        <v>0</v>
      </c>
      <c r="F293" s="89">
        <f t="shared" si="32"/>
        <v>50000</v>
      </c>
    </row>
    <row r="294" spans="1:6" s="87" customFormat="1" hidden="1" x14ac:dyDescent="0.25">
      <c r="A294" s="258" t="s">
        <v>247</v>
      </c>
      <c r="B294" s="259" t="s">
        <v>102</v>
      </c>
      <c r="C294" s="260" t="s">
        <v>418</v>
      </c>
      <c r="D294" s="261">
        <f t="shared" ref="D294:E296" si="41">D295</f>
        <v>0</v>
      </c>
      <c r="E294" s="261">
        <f t="shared" si="41"/>
        <v>0</v>
      </c>
      <c r="F294" s="262" t="str">
        <f t="shared" si="32"/>
        <v>-</v>
      </c>
    </row>
    <row r="295" spans="1:6" s="87" customFormat="1" hidden="1" x14ac:dyDescent="0.25">
      <c r="A295" s="258" t="s">
        <v>112</v>
      </c>
      <c r="B295" s="259" t="s">
        <v>102</v>
      </c>
      <c r="C295" s="260" t="s">
        <v>419</v>
      </c>
      <c r="D295" s="261">
        <f t="shared" si="41"/>
        <v>0</v>
      </c>
      <c r="E295" s="261">
        <f t="shared" si="41"/>
        <v>0</v>
      </c>
      <c r="F295" s="262" t="str">
        <f t="shared" si="32"/>
        <v>-</v>
      </c>
    </row>
    <row r="296" spans="1:6" s="87" customFormat="1" hidden="1" x14ac:dyDescent="0.25">
      <c r="A296" s="258" t="s">
        <v>248</v>
      </c>
      <c r="B296" s="259" t="s">
        <v>102</v>
      </c>
      <c r="C296" s="260" t="s">
        <v>420</v>
      </c>
      <c r="D296" s="261">
        <f t="shared" si="41"/>
        <v>0</v>
      </c>
      <c r="E296" s="261">
        <f t="shared" si="41"/>
        <v>0</v>
      </c>
      <c r="F296" s="262" t="str">
        <f t="shared" si="32"/>
        <v>-</v>
      </c>
    </row>
    <row r="297" spans="1:6" s="87" customFormat="1" ht="90.75" hidden="1" x14ac:dyDescent="0.25">
      <c r="A297" s="270" t="s">
        <v>360</v>
      </c>
      <c r="B297" s="259" t="s">
        <v>102</v>
      </c>
      <c r="C297" s="260" t="s">
        <v>421</v>
      </c>
      <c r="D297" s="261">
        <v>0</v>
      </c>
      <c r="E297" s="263">
        <v>0</v>
      </c>
      <c r="F297" s="262" t="str">
        <f t="shared" si="32"/>
        <v>-</v>
      </c>
    </row>
    <row r="298" spans="1:6" s="87" customFormat="1" ht="45.75" hidden="1" x14ac:dyDescent="0.25">
      <c r="A298" s="175" t="s">
        <v>124</v>
      </c>
      <c r="B298" s="176" t="s">
        <v>102</v>
      </c>
      <c r="C298" s="192" t="s">
        <v>422</v>
      </c>
      <c r="D298" s="193">
        <f>D299</f>
        <v>0</v>
      </c>
      <c r="E298" s="193">
        <f>E299</f>
        <v>0</v>
      </c>
      <c r="F298" s="196" t="str">
        <f>IF(OR(D298="-",E298=D298),"-",D298-IF(E298="-",0,E298))</f>
        <v>-</v>
      </c>
    </row>
    <row r="299" spans="1:6" s="87" customFormat="1" hidden="1" x14ac:dyDescent="0.25">
      <c r="A299" s="175" t="s">
        <v>122</v>
      </c>
      <c r="B299" s="176" t="s">
        <v>102</v>
      </c>
      <c r="C299" s="192" t="s">
        <v>423</v>
      </c>
      <c r="D299" s="193">
        <f>D300</f>
        <v>0</v>
      </c>
      <c r="E299" s="193">
        <f>E300</f>
        <v>0</v>
      </c>
      <c r="F299" s="196" t="str">
        <f>IF(OR(D299="-",E299=D299),"-",D299-IF(E299="-",0,E299))</f>
        <v>-</v>
      </c>
    </row>
    <row r="300" spans="1:6" s="87" customFormat="1" hidden="1" x14ac:dyDescent="0.25">
      <c r="A300" s="175" t="s">
        <v>123</v>
      </c>
      <c r="B300" s="176" t="s">
        <v>102</v>
      </c>
      <c r="C300" s="192" t="s">
        <v>424</v>
      </c>
      <c r="D300" s="193">
        <v>0</v>
      </c>
      <c r="E300" s="194"/>
      <c r="F300" s="196" t="str">
        <f>IF(OR(D300="-",E300=D300),"-",D300-IF(E300="-",0,E300))</f>
        <v>-</v>
      </c>
    </row>
    <row r="301" spans="1:6" s="87" customFormat="1" ht="12" hidden="1" customHeight="1" x14ac:dyDescent="0.25">
      <c r="A301" s="303" t="s">
        <v>53</v>
      </c>
      <c r="B301" s="176" t="s">
        <v>102</v>
      </c>
      <c r="C301" s="192" t="s">
        <v>1091</v>
      </c>
      <c r="D301" s="193">
        <f t="shared" ref="D301:E301" si="42">D302</f>
        <v>0</v>
      </c>
      <c r="E301" s="193">
        <f t="shared" si="42"/>
        <v>0</v>
      </c>
      <c r="F301" s="196" t="str">
        <f t="shared" ref="F301:F304" si="43">IF(OR(D301="-",E301=D301),"-",D301-IF(E301="-",0,E301))</f>
        <v>-</v>
      </c>
    </row>
    <row r="302" spans="1:6" s="87" customFormat="1" ht="12" hidden="1" customHeight="1" x14ac:dyDescent="0.25">
      <c r="A302" s="175" t="s">
        <v>112</v>
      </c>
      <c r="B302" s="176" t="s">
        <v>102</v>
      </c>
      <c r="C302" s="192" t="s">
        <v>1090</v>
      </c>
      <c r="D302" s="193">
        <f>D303</f>
        <v>0</v>
      </c>
      <c r="E302" s="193">
        <f>E303</f>
        <v>0</v>
      </c>
      <c r="F302" s="196" t="str">
        <f t="shared" si="43"/>
        <v>-</v>
      </c>
    </row>
    <row r="303" spans="1:6" s="87" customFormat="1" ht="12" hidden="1" customHeight="1" x14ac:dyDescent="0.25">
      <c r="A303" s="175" t="s">
        <v>113</v>
      </c>
      <c r="B303" s="176" t="s">
        <v>102</v>
      </c>
      <c r="C303" s="192" t="s">
        <v>1089</v>
      </c>
      <c r="D303" s="193">
        <f>D304+D305</f>
        <v>0</v>
      </c>
      <c r="E303" s="193">
        <f>E304+E305</f>
        <v>0</v>
      </c>
      <c r="F303" s="196" t="str">
        <f t="shared" si="43"/>
        <v>-</v>
      </c>
    </row>
    <row r="304" spans="1:6" s="87" customFormat="1" ht="12" hidden="1" customHeight="1" x14ac:dyDescent="0.25">
      <c r="A304" s="127" t="s">
        <v>1075</v>
      </c>
      <c r="B304" s="96" t="s">
        <v>102</v>
      </c>
      <c r="C304" s="117" t="s">
        <v>1088</v>
      </c>
      <c r="D304" s="90">
        <v>0</v>
      </c>
      <c r="E304" s="97"/>
      <c r="F304" s="91" t="str">
        <f t="shared" si="43"/>
        <v>-</v>
      </c>
    </row>
    <row r="305" spans="1:37" s="87" customFormat="1" ht="12" hidden="1" customHeight="1" x14ac:dyDescent="0.25">
      <c r="A305" s="393" t="s">
        <v>1075</v>
      </c>
      <c r="B305" s="176" t="s">
        <v>102</v>
      </c>
      <c r="C305" s="192" t="s">
        <v>1149</v>
      </c>
      <c r="D305" s="193">
        <v>0</v>
      </c>
      <c r="E305" s="194">
        <v>0</v>
      </c>
      <c r="F305" s="196" t="str">
        <f t="shared" ref="F305" si="44">IF(OR(D305="-",E305=D305),"-",D305-IF(E305="-",0,E305))</f>
        <v>-</v>
      </c>
    </row>
    <row r="306" spans="1:37" ht="16.5" customHeight="1" x14ac:dyDescent="0.25">
      <c r="A306" s="95" t="s">
        <v>1077</v>
      </c>
      <c r="B306" s="96" t="s">
        <v>102</v>
      </c>
      <c r="C306" s="117" t="s">
        <v>1076</v>
      </c>
      <c r="D306" s="90">
        <f t="shared" ref="D306:E310" si="45">D307</f>
        <v>50000</v>
      </c>
      <c r="E306" s="90">
        <f t="shared" si="45"/>
        <v>0</v>
      </c>
      <c r="F306" s="91">
        <f t="shared" si="32"/>
        <v>50000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1:37" x14ac:dyDescent="0.25">
      <c r="A307" s="95" t="s">
        <v>112</v>
      </c>
      <c r="B307" s="96" t="s">
        <v>102</v>
      </c>
      <c r="C307" s="117" t="s">
        <v>1078</v>
      </c>
      <c r="D307" s="90">
        <f>D310+D308</f>
        <v>50000</v>
      </c>
      <c r="E307" s="90">
        <f>E310+E308</f>
        <v>0</v>
      </c>
      <c r="F307" s="91">
        <f t="shared" si="32"/>
        <v>50000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s="87" customFormat="1" ht="13.5" hidden="1" customHeight="1" x14ac:dyDescent="0.25">
      <c r="A308" s="175" t="s">
        <v>248</v>
      </c>
      <c r="B308" s="176" t="s">
        <v>102</v>
      </c>
      <c r="C308" s="192" t="s">
        <v>1419</v>
      </c>
      <c r="D308" s="193">
        <f>D309</f>
        <v>0</v>
      </c>
      <c r="E308" s="193">
        <f>E309</f>
        <v>0</v>
      </c>
      <c r="F308" s="196" t="str">
        <f t="shared" ref="F308" si="46">IF(OR(D308="-",E308=D308),"-",D308-IF(E308="-",0,E308))</f>
        <v>-</v>
      </c>
    </row>
    <row r="309" spans="1:37" s="87" customFormat="1" ht="25.5" hidden="1" customHeight="1" x14ac:dyDescent="0.25">
      <c r="A309" s="175" t="s">
        <v>1412</v>
      </c>
      <c r="B309" s="176" t="s">
        <v>102</v>
      </c>
      <c r="C309" s="192" t="s">
        <v>1418</v>
      </c>
      <c r="D309" s="193">
        <v>0</v>
      </c>
      <c r="E309" s="193">
        <v>0</v>
      </c>
      <c r="F309" s="196" t="str">
        <f t="shared" ref="F309" si="47">IF(OR(D309="-",E309=D309),"-",D309-IF(E309="-",0,E309))</f>
        <v>-</v>
      </c>
    </row>
    <row r="310" spans="1:37" x14ac:dyDescent="0.25">
      <c r="A310" s="95" t="s">
        <v>113</v>
      </c>
      <c r="B310" s="96" t="s">
        <v>102</v>
      </c>
      <c r="C310" s="117" t="s">
        <v>1079</v>
      </c>
      <c r="D310" s="90">
        <f t="shared" si="45"/>
        <v>50000</v>
      </c>
      <c r="E310" s="90">
        <f t="shared" si="45"/>
        <v>0</v>
      </c>
      <c r="F310" s="91">
        <f t="shared" si="32"/>
        <v>50000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5">
      <c r="A311" s="43" t="s">
        <v>150</v>
      </c>
      <c r="B311" s="96" t="s">
        <v>102</v>
      </c>
      <c r="C311" s="117" t="s">
        <v>1080</v>
      </c>
      <c r="D311" s="90">
        <v>50000</v>
      </c>
      <c r="E311" s="97">
        <v>0</v>
      </c>
      <c r="F311" s="91">
        <f t="shared" si="32"/>
        <v>50000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:37" s="74" customFormat="1" x14ac:dyDescent="0.25">
      <c r="A312" s="92" t="s">
        <v>425</v>
      </c>
      <c r="B312" s="93" t="s">
        <v>102</v>
      </c>
      <c r="C312" s="115" t="s">
        <v>426</v>
      </c>
      <c r="D312" s="88">
        <f t="shared" ref="D312:E316" si="48">D313</f>
        <v>801500</v>
      </c>
      <c r="E312" s="88">
        <f t="shared" si="48"/>
        <v>226459.44</v>
      </c>
      <c r="F312" s="89">
        <f t="shared" si="32"/>
        <v>575040.56000000006</v>
      </c>
    </row>
    <row r="313" spans="1:37" s="74" customFormat="1" ht="12.75" customHeight="1" x14ac:dyDescent="0.25">
      <c r="A313" s="92" t="s">
        <v>125</v>
      </c>
      <c r="B313" s="93" t="s">
        <v>102</v>
      </c>
      <c r="C313" s="115" t="s">
        <v>427</v>
      </c>
      <c r="D313" s="88">
        <f t="shared" si="48"/>
        <v>801500</v>
      </c>
      <c r="E313" s="88">
        <f t="shared" si="48"/>
        <v>226459.44</v>
      </c>
      <c r="F313" s="89">
        <f t="shared" si="32"/>
        <v>575040.56000000006</v>
      </c>
    </row>
    <row r="314" spans="1:37" s="74" customFormat="1" ht="23.25" x14ac:dyDescent="0.25">
      <c r="A314" s="92" t="s">
        <v>333</v>
      </c>
      <c r="B314" s="93" t="s">
        <v>102</v>
      </c>
      <c r="C314" s="115" t="s">
        <v>428</v>
      </c>
      <c r="D314" s="88">
        <f t="shared" si="48"/>
        <v>801500</v>
      </c>
      <c r="E314" s="88">
        <f t="shared" si="48"/>
        <v>226459.44</v>
      </c>
      <c r="F314" s="89">
        <f t="shared" si="32"/>
        <v>575040.56000000006</v>
      </c>
    </row>
    <row r="315" spans="1:37" s="74" customFormat="1" ht="23.25" x14ac:dyDescent="0.25">
      <c r="A315" s="92" t="s">
        <v>103</v>
      </c>
      <c r="B315" s="93" t="s">
        <v>102</v>
      </c>
      <c r="C315" s="115" t="s">
        <v>429</v>
      </c>
      <c r="D315" s="88">
        <f t="shared" si="48"/>
        <v>801500</v>
      </c>
      <c r="E315" s="88">
        <f t="shared" si="48"/>
        <v>226459.44</v>
      </c>
      <c r="F315" s="89">
        <f t="shared" si="32"/>
        <v>575040.56000000006</v>
      </c>
    </row>
    <row r="316" spans="1:37" ht="45" customHeight="1" x14ac:dyDescent="0.25">
      <c r="A316" s="95" t="s">
        <v>310</v>
      </c>
      <c r="B316" s="96" t="s">
        <v>102</v>
      </c>
      <c r="C316" s="117" t="s">
        <v>430</v>
      </c>
      <c r="D316" s="90">
        <f t="shared" si="48"/>
        <v>801500</v>
      </c>
      <c r="E316" s="90">
        <f t="shared" si="48"/>
        <v>226459.44</v>
      </c>
      <c r="F316" s="91">
        <f t="shared" si="32"/>
        <v>575040.56000000006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25.5" customHeight="1" x14ac:dyDescent="0.25">
      <c r="A317" s="95" t="s">
        <v>126</v>
      </c>
      <c r="B317" s="96" t="s">
        <v>102</v>
      </c>
      <c r="C317" s="117" t="s">
        <v>431</v>
      </c>
      <c r="D317" s="90">
        <f>D318+D325</f>
        <v>801500</v>
      </c>
      <c r="E317" s="90">
        <f>E318+E325</f>
        <v>226459.44</v>
      </c>
      <c r="F317" s="91">
        <f t="shared" si="32"/>
        <v>575040.56000000006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1:37" ht="64.5" customHeight="1" x14ac:dyDescent="0.25">
      <c r="A318" s="95" t="s">
        <v>109</v>
      </c>
      <c r="B318" s="96" t="s">
        <v>102</v>
      </c>
      <c r="C318" s="117" t="s">
        <v>432</v>
      </c>
      <c r="D318" s="90">
        <f>D321+D319</f>
        <v>801500</v>
      </c>
      <c r="E318" s="90">
        <f>E321+E320</f>
        <v>226459.44</v>
      </c>
      <c r="F318" s="91">
        <f t="shared" si="32"/>
        <v>575040.56000000006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1:37" s="99" customFormat="1" ht="23.25" hidden="1" x14ac:dyDescent="0.25">
      <c r="A319" s="95" t="s">
        <v>1354</v>
      </c>
      <c r="B319" s="96" t="s">
        <v>102</v>
      </c>
      <c r="C319" s="117" t="s">
        <v>1338</v>
      </c>
      <c r="D319" s="181">
        <f>D320</f>
        <v>0</v>
      </c>
      <c r="E319" s="181">
        <f>E320</f>
        <v>0</v>
      </c>
      <c r="F319" s="183" t="str">
        <f t="shared" si="32"/>
        <v>-</v>
      </c>
    </row>
    <row r="320" spans="1:37" s="99" customFormat="1" ht="23.25" hidden="1" x14ac:dyDescent="0.25">
      <c r="A320" s="95" t="s">
        <v>1356</v>
      </c>
      <c r="B320" s="96" t="s">
        <v>102</v>
      </c>
      <c r="C320" s="117" t="s">
        <v>1337</v>
      </c>
      <c r="D320" s="181">
        <v>0</v>
      </c>
      <c r="E320" s="182">
        <v>0</v>
      </c>
      <c r="F320" s="183" t="str">
        <f t="shared" ref="F320" si="49">IF(OR(D320="-",E320=D320),"-",D320-IF(E320="-",0,E320))</f>
        <v>-</v>
      </c>
    </row>
    <row r="321" spans="1:37" ht="23.25" x14ac:dyDescent="0.25">
      <c r="A321" s="95" t="s">
        <v>110</v>
      </c>
      <c r="B321" s="96" t="s">
        <v>102</v>
      </c>
      <c r="C321" s="117" t="s">
        <v>433</v>
      </c>
      <c r="D321" s="90">
        <f>D322+D323+D324</f>
        <v>801500</v>
      </c>
      <c r="E321" s="90">
        <f>E322+E323+E324</f>
        <v>226459.44</v>
      </c>
      <c r="F321" s="91">
        <f t="shared" si="32"/>
        <v>575040.56000000006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1:37" ht="23.25" x14ac:dyDescent="0.25">
      <c r="A322" s="95" t="s">
        <v>1173</v>
      </c>
      <c r="B322" s="96" t="s">
        <v>102</v>
      </c>
      <c r="C322" s="117" t="s">
        <v>434</v>
      </c>
      <c r="D322" s="90">
        <v>607900</v>
      </c>
      <c r="E322" s="97">
        <v>173932</v>
      </c>
      <c r="F322" s="91">
        <f t="shared" si="32"/>
        <v>433968</v>
      </c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s="85" customFormat="1" ht="34.5" x14ac:dyDescent="0.25">
      <c r="A323" s="95" t="s">
        <v>346</v>
      </c>
      <c r="B323" s="96" t="s">
        <v>102</v>
      </c>
      <c r="C323" s="117" t="s">
        <v>435</v>
      </c>
      <c r="D323" s="181">
        <v>10000</v>
      </c>
      <c r="E323" s="182">
        <v>0</v>
      </c>
      <c r="F323" s="183">
        <f t="shared" si="32"/>
        <v>10000</v>
      </c>
    </row>
    <row r="324" spans="1:37" ht="44.25" customHeight="1" x14ac:dyDescent="0.25">
      <c r="A324" s="95" t="s">
        <v>240</v>
      </c>
      <c r="B324" s="96" t="s">
        <v>102</v>
      </c>
      <c r="C324" s="117" t="s">
        <v>436</v>
      </c>
      <c r="D324" s="90">
        <v>183600</v>
      </c>
      <c r="E324" s="97">
        <v>52527.44</v>
      </c>
      <c r="F324" s="91">
        <f t="shared" si="32"/>
        <v>131072.56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1:37" s="87" customFormat="1" ht="23.25" hidden="1" x14ac:dyDescent="0.25">
      <c r="A325" s="175" t="s">
        <v>105</v>
      </c>
      <c r="B325" s="176" t="s">
        <v>102</v>
      </c>
      <c r="C325" s="192" t="s">
        <v>437</v>
      </c>
      <c r="D325" s="193">
        <f>D326</f>
        <v>0</v>
      </c>
      <c r="E325" s="193">
        <f>E326</f>
        <v>0</v>
      </c>
      <c r="F325" s="196" t="str">
        <f t="shared" si="32"/>
        <v>-</v>
      </c>
    </row>
    <row r="326" spans="1:37" s="87" customFormat="1" ht="27" hidden="1" customHeight="1" x14ac:dyDescent="0.25">
      <c r="A326" s="175" t="s">
        <v>1156</v>
      </c>
      <c r="B326" s="176" t="s">
        <v>102</v>
      </c>
      <c r="C326" s="192" t="s">
        <v>438</v>
      </c>
      <c r="D326" s="193">
        <f>D327</f>
        <v>0</v>
      </c>
      <c r="E326" s="193">
        <f>E327</f>
        <v>0</v>
      </c>
      <c r="F326" s="196" t="str">
        <f t="shared" si="32"/>
        <v>-</v>
      </c>
    </row>
    <row r="327" spans="1:37" s="87" customFormat="1" hidden="1" x14ac:dyDescent="0.25">
      <c r="A327" s="175" t="s">
        <v>1272</v>
      </c>
      <c r="B327" s="176" t="s">
        <v>102</v>
      </c>
      <c r="C327" s="192" t="s">
        <v>439</v>
      </c>
      <c r="D327" s="193">
        <v>0</v>
      </c>
      <c r="E327" s="194">
        <v>0</v>
      </c>
      <c r="F327" s="196" t="str">
        <f t="shared" si="32"/>
        <v>-</v>
      </c>
    </row>
    <row r="328" spans="1:37" s="74" customFormat="1" ht="23.25" x14ac:dyDescent="0.25">
      <c r="A328" s="92" t="s">
        <v>440</v>
      </c>
      <c r="B328" s="93" t="s">
        <v>102</v>
      </c>
      <c r="C328" s="115" t="s">
        <v>441</v>
      </c>
      <c r="D328" s="88">
        <f>D329+D348+D367</f>
        <v>5625260</v>
      </c>
      <c r="E328" s="88">
        <f>E329+E348+E367</f>
        <v>265103.66000000003</v>
      </c>
      <c r="F328" s="89">
        <f t="shared" si="32"/>
        <v>5360156.34</v>
      </c>
    </row>
    <row r="329" spans="1:37" s="74" customFormat="1" ht="39.75" customHeight="1" x14ac:dyDescent="0.25">
      <c r="A329" s="92" t="s">
        <v>442</v>
      </c>
      <c r="B329" s="93" t="s">
        <v>102</v>
      </c>
      <c r="C329" s="115" t="s">
        <v>443</v>
      </c>
      <c r="D329" s="88">
        <f>D330+D342</f>
        <v>3299900</v>
      </c>
      <c r="E329" s="88">
        <f>E330+E342</f>
        <v>150187</v>
      </c>
      <c r="F329" s="89">
        <f t="shared" si="32"/>
        <v>3149713</v>
      </c>
    </row>
    <row r="330" spans="1:37" s="74" customFormat="1" ht="45.75" x14ac:dyDescent="0.25">
      <c r="A330" s="92" t="s">
        <v>444</v>
      </c>
      <c r="B330" s="93" t="s">
        <v>102</v>
      </c>
      <c r="C330" s="115" t="s">
        <v>445</v>
      </c>
      <c r="D330" s="88">
        <f t="shared" ref="D330:E332" si="50">D331</f>
        <v>2931900</v>
      </c>
      <c r="E330" s="88">
        <f t="shared" si="50"/>
        <v>27520</v>
      </c>
      <c r="F330" s="89">
        <f t="shared" si="32"/>
        <v>2904380</v>
      </c>
    </row>
    <row r="331" spans="1:37" s="74" customFormat="1" ht="81" customHeight="1" x14ac:dyDescent="0.25">
      <c r="A331" s="128" t="s">
        <v>1020</v>
      </c>
      <c r="B331" s="93" t="s">
        <v>102</v>
      </c>
      <c r="C331" s="115" t="s">
        <v>446</v>
      </c>
      <c r="D331" s="88">
        <f t="shared" si="50"/>
        <v>2931900</v>
      </c>
      <c r="E331" s="88">
        <f t="shared" si="50"/>
        <v>27520</v>
      </c>
      <c r="F331" s="89">
        <f t="shared" si="32"/>
        <v>2904380</v>
      </c>
    </row>
    <row r="332" spans="1:37" ht="57" x14ac:dyDescent="0.25">
      <c r="A332" s="95" t="s">
        <v>222</v>
      </c>
      <c r="B332" s="96" t="s">
        <v>102</v>
      </c>
      <c r="C332" s="117" t="s">
        <v>447</v>
      </c>
      <c r="D332" s="90">
        <f t="shared" si="50"/>
        <v>2931900</v>
      </c>
      <c r="E332" s="90">
        <f t="shared" si="50"/>
        <v>27520</v>
      </c>
      <c r="F332" s="91">
        <f t="shared" si="32"/>
        <v>2904380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1:37" x14ac:dyDescent="0.25">
      <c r="A333" s="95" t="s">
        <v>104</v>
      </c>
      <c r="B333" s="96" t="s">
        <v>102</v>
      </c>
      <c r="C333" s="117" t="s">
        <v>448</v>
      </c>
      <c r="D333" s="90">
        <f>D334+D338</f>
        <v>2931900</v>
      </c>
      <c r="E333" s="90">
        <f>E334+E338</f>
        <v>27520</v>
      </c>
      <c r="F333" s="91">
        <f t="shared" si="32"/>
        <v>2904380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1:37" x14ac:dyDescent="0.25">
      <c r="A334" s="95" t="s">
        <v>127</v>
      </c>
      <c r="B334" s="96" t="s">
        <v>102</v>
      </c>
      <c r="C334" s="117" t="s">
        <v>449</v>
      </c>
      <c r="D334" s="90">
        <f t="shared" ref="D334:E336" si="51">D335</f>
        <v>698000</v>
      </c>
      <c r="E334" s="90">
        <f t="shared" si="51"/>
        <v>0</v>
      </c>
      <c r="F334" s="91">
        <f t="shared" si="32"/>
        <v>698000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23.25" x14ac:dyDescent="0.25">
      <c r="A335" s="95" t="s">
        <v>105</v>
      </c>
      <c r="B335" s="96" t="s">
        <v>102</v>
      </c>
      <c r="C335" s="117" t="s">
        <v>450</v>
      </c>
      <c r="D335" s="90">
        <f t="shared" si="51"/>
        <v>698000</v>
      </c>
      <c r="E335" s="90">
        <f t="shared" si="51"/>
        <v>0</v>
      </c>
      <c r="F335" s="91">
        <f t="shared" si="32"/>
        <v>698000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1:37" ht="29.25" customHeight="1" x14ac:dyDescent="0.25">
      <c r="A336" s="95" t="s">
        <v>1156</v>
      </c>
      <c r="B336" s="96" t="s">
        <v>102</v>
      </c>
      <c r="C336" s="117" t="s">
        <v>451</v>
      </c>
      <c r="D336" s="90">
        <f t="shared" si="51"/>
        <v>698000</v>
      </c>
      <c r="E336" s="90">
        <f t="shared" si="51"/>
        <v>0</v>
      </c>
      <c r="F336" s="91">
        <f t="shared" si="32"/>
        <v>698000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1:37" ht="25.5" customHeight="1" x14ac:dyDescent="0.25">
      <c r="A337" s="95" t="s">
        <v>106</v>
      </c>
      <c r="B337" s="96" t="s">
        <v>102</v>
      </c>
      <c r="C337" s="117" t="s">
        <v>452</v>
      </c>
      <c r="D337" s="90">
        <v>698000</v>
      </c>
      <c r="E337" s="97">
        <v>0</v>
      </c>
      <c r="F337" s="91">
        <f t="shared" si="32"/>
        <v>698000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34.5" x14ac:dyDescent="0.25">
      <c r="A338" s="95" t="s">
        <v>453</v>
      </c>
      <c r="B338" s="96" t="s">
        <v>102</v>
      </c>
      <c r="C338" s="117" t="s">
        <v>454</v>
      </c>
      <c r="D338" s="90">
        <f t="shared" ref="D338:E340" si="52">D339</f>
        <v>2233900</v>
      </c>
      <c r="E338" s="90">
        <f t="shared" si="52"/>
        <v>27520</v>
      </c>
      <c r="F338" s="91">
        <f t="shared" si="32"/>
        <v>2206380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1:37" ht="23.25" x14ac:dyDescent="0.25">
      <c r="A339" s="95" t="s">
        <v>105</v>
      </c>
      <c r="B339" s="96" t="s">
        <v>102</v>
      </c>
      <c r="C339" s="117" t="s">
        <v>455</v>
      </c>
      <c r="D339" s="90">
        <f t="shared" si="52"/>
        <v>2233900</v>
      </c>
      <c r="E339" s="90">
        <f t="shared" si="52"/>
        <v>27520</v>
      </c>
      <c r="F339" s="91">
        <f t="shared" si="32"/>
        <v>2206380</v>
      </c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1:37" ht="23.25" x14ac:dyDescent="0.25">
      <c r="A340" s="95" t="s">
        <v>350</v>
      </c>
      <c r="B340" s="96" t="s">
        <v>102</v>
      </c>
      <c r="C340" s="117" t="s">
        <v>456</v>
      </c>
      <c r="D340" s="90">
        <f t="shared" si="52"/>
        <v>2233900</v>
      </c>
      <c r="E340" s="90">
        <f t="shared" si="52"/>
        <v>27520</v>
      </c>
      <c r="F340" s="91">
        <f t="shared" si="32"/>
        <v>2206380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5">
      <c r="A341" s="95" t="s">
        <v>1272</v>
      </c>
      <c r="B341" s="96" t="s">
        <v>102</v>
      </c>
      <c r="C341" s="117" t="s">
        <v>457</v>
      </c>
      <c r="D341" s="90">
        <v>2233900</v>
      </c>
      <c r="E341" s="97">
        <v>27520</v>
      </c>
      <c r="F341" s="91">
        <f t="shared" si="32"/>
        <v>2206380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1:37" s="74" customFormat="1" ht="23.25" x14ac:dyDescent="0.25">
      <c r="A342" s="92" t="s">
        <v>333</v>
      </c>
      <c r="B342" s="93" t="s">
        <v>102</v>
      </c>
      <c r="C342" s="115" t="s">
        <v>1286</v>
      </c>
      <c r="D342" s="88">
        <f>D343</f>
        <v>368000</v>
      </c>
      <c r="E342" s="88">
        <f>E343</f>
        <v>122667</v>
      </c>
      <c r="F342" s="89">
        <f t="shared" ref="F342" si="53">IF(OR(D342="-",E342=D342),"-",D342-IF(E342="-",0,E342))</f>
        <v>245333</v>
      </c>
    </row>
    <row r="343" spans="1:37" s="74" customFormat="1" ht="23.25" x14ac:dyDescent="0.25">
      <c r="A343" s="92" t="s">
        <v>103</v>
      </c>
      <c r="B343" s="93" t="s">
        <v>102</v>
      </c>
      <c r="C343" s="115" t="s">
        <v>1287</v>
      </c>
      <c r="D343" s="88">
        <f>D344</f>
        <v>368000</v>
      </c>
      <c r="E343" s="88">
        <f>E344</f>
        <v>122667</v>
      </c>
      <c r="F343" s="89">
        <f t="shared" ref="F343" si="54">IF(OR(D343="-",E343=D343),"-",D343-IF(E343="-",0,E343))</f>
        <v>245333</v>
      </c>
    </row>
    <row r="344" spans="1:37" s="74" customFormat="1" ht="46.5" customHeight="1" x14ac:dyDescent="0.25">
      <c r="A344" s="92" t="s">
        <v>353</v>
      </c>
      <c r="B344" s="93" t="s">
        <v>102</v>
      </c>
      <c r="C344" s="115" t="s">
        <v>1191</v>
      </c>
      <c r="D344" s="88">
        <f t="shared" ref="D344:E346" si="55">D345</f>
        <v>368000</v>
      </c>
      <c r="E344" s="88">
        <f t="shared" si="55"/>
        <v>122667</v>
      </c>
      <c r="F344" s="89">
        <f t="shared" ref="F344:F347" si="56">IF(OR(D344="-",E344=D344),"-",D344-IF(E344="-",0,E344))</f>
        <v>245333</v>
      </c>
    </row>
    <row r="345" spans="1:37" ht="36.75" customHeight="1" x14ac:dyDescent="0.25">
      <c r="A345" s="95" t="s">
        <v>1192</v>
      </c>
      <c r="B345" s="96" t="s">
        <v>102</v>
      </c>
      <c r="C345" s="117" t="s">
        <v>1241</v>
      </c>
      <c r="D345" s="90">
        <f t="shared" si="55"/>
        <v>368000</v>
      </c>
      <c r="E345" s="90">
        <f t="shared" si="55"/>
        <v>122667</v>
      </c>
      <c r="F345" s="91">
        <f t="shared" si="56"/>
        <v>245333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1:37" ht="35.25" customHeight="1" x14ac:dyDescent="0.25">
      <c r="A346" s="95" t="s">
        <v>1192</v>
      </c>
      <c r="B346" s="96" t="s">
        <v>102</v>
      </c>
      <c r="C346" s="117" t="s">
        <v>1240</v>
      </c>
      <c r="D346" s="90">
        <f t="shared" si="55"/>
        <v>368000</v>
      </c>
      <c r="E346" s="90">
        <f t="shared" si="55"/>
        <v>122667</v>
      </c>
      <c r="F346" s="91">
        <f t="shared" si="56"/>
        <v>245333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5">
      <c r="A347" s="95" t="s">
        <v>115</v>
      </c>
      <c r="B347" s="96" t="s">
        <v>102</v>
      </c>
      <c r="C347" s="117" t="s">
        <v>1239</v>
      </c>
      <c r="D347" s="90">
        <v>368000</v>
      </c>
      <c r="E347" s="97">
        <v>122667</v>
      </c>
      <c r="F347" s="91">
        <f t="shared" si="56"/>
        <v>245333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1:37" s="74" customFormat="1" x14ac:dyDescent="0.25">
      <c r="A348" s="92" t="s">
        <v>128</v>
      </c>
      <c r="B348" s="93" t="s">
        <v>102</v>
      </c>
      <c r="C348" s="115" t="s">
        <v>458</v>
      </c>
      <c r="D348" s="88">
        <f t="shared" ref="D348:E350" si="57">D349</f>
        <v>1614800</v>
      </c>
      <c r="E348" s="88">
        <f t="shared" si="57"/>
        <v>0</v>
      </c>
      <c r="F348" s="89">
        <f t="shared" ref="F348:F438" si="58">IF(OR(D348="-",E348=D348),"-",D348-IF(E348="-",0,E348))</f>
        <v>1614800</v>
      </c>
    </row>
    <row r="349" spans="1:37" s="74" customFormat="1" ht="45.75" x14ac:dyDescent="0.25">
      <c r="A349" s="92" t="s">
        <v>444</v>
      </c>
      <c r="B349" s="93" t="s">
        <v>102</v>
      </c>
      <c r="C349" s="115" t="s">
        <v>459</v>
      </c>
      <c r="D349" s="88">
        <f t="shared" si="57"/>
        <v>1614800</v>
      </c>
      <c r="E349" s="88">
        <f t="shared" si="57"/>
        <v>0</v>
      </c>
      <c r="F349" s="89">
        <f t="shared" si="58"/>
        <v>1614800</v>
      </c>
    </row>
    <row r="350" spans="1:37" s="74" customFormat="1" ht="84.75" customHeight="1" x14ac:dyDescent="0.25">
      <c r="A350" s="128" t="s">
        <v>1020</v>
      </c>
      <c r="B350" s="93" t="s">
        <v>102</v>
      </c>
      <c r="C350" s="115" t="s">
        <v>460</v>
      </c>
      <c r="D350" s="88">
        <f t="shared" si="57"/>
        <v>1614800</v>
      </c>
      <c r="E350" s="88">
        <f t="shared" si="57"/>
        <v>0</v>
      </c>
      <c r="F350" s="89">
        <f t="shared" si="58"/>
        <v>1614800</v>
      </c>
    </row>
    <row r="351" spans="1:37" ht="46.5" customHeight="1" x14ac:dyDescent="0.25">
      <c r="A351" s="95" t="s">
        <v>222</v>
      </c>
      <c r="B351" s="96" t="s">
        <v>102</v>
      </c>
      <c r="C351" s="117" t="s">
        <v>461</v>
      </c>
      <c r="D351" s="90">
        <f>D352+D357</f>
        <v>1614800</v>
      </c>
      <c r="E351" s="90">
        <f>E352+E357</f>
        <v>0</v>
      </c>
      <c r="F351" s="91">
        <f t="shared" si="58"/>
        <v>1614800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1:37" x14ac:dyDescent="0.25">
      <c r="A352" s="95" t="s">
        <v>104</v>
      </c>
      <c r="B352" s="96" t="s">
        <v>102</v>
      </c>
      <c r="C352" s="117" t="s">
        <v>462</v>
      </c>
      <c r="D352" s="90">
        <f t="shared" ref="D352:E355" si="59">D353</f>
        <v>1614800</v>
      </c>
      <c r="E352" s="90">
        <f t="shared" si="59"/>
        <v>0</v>
      </c>
      <c r="F352" s="91">
        <f t="shared" si="58"/>
        <v>1614800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27" customHeight="1" x14ac:dyDescent="0.25">
      <c r="A353" s="95" t="s">
        <v>129</v>
      </c>
      <c r="B353" s="96" t="s">
        <v>102</v>
      </c>
      <c r="C353" s="117" t="s">
        <v>463</v>
      </c>
      <c r="D353" s="90">
        <f t="shared" si="59"/>
        <v>1614800</v>
      </c>
      <c r="E353" s="90">
        <f t="shared" si="59"/>
        <v>0</v>
      </c>
      <c r="F353" s="91">
        <f t="shared" si="58"/>
        <v>1614800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1:37" ht="23.25" x14ac:dyDescent="0.25">
      <c r="A354" s="95" t="s">
        <v>105</v>
      </c>
      <c r="B354" s="96" t="s">
        <v>102</v>
      </c>
      <c r="C354" s="117" t="s">
        <v>464</v>
      </c>
      <c r="D354" s="90">
        <f t="shared" si="59"/>
        <v>1614800</v>
      </c>
      <c r="E354" s="90">
        <f t="shared" si="59"/>
        <v>0</v>
      </c>
      <c r="F354" s="91">
        <f t="shared" si="58"/>
        <v>1614800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1:37" ht="30" customHeight="1" x14ac:dyDescent="0.25">
      <c r="A355" s="95" t="s">
        <v>1156</v>
      </c>
      <c r="B355" s="96" t="s">
        <v>102</v>
      </c>
      <c r="C355" s="117" t="s">
        <v>465</v>
      </c>
      <c r="D355" s="90">
        <f t="shared" si="59"/>
        <v>1614800</v>
      </c>
      <c r="E355" s="90">
        <f t="shared" si="59"/>
        <v>0</v>
      </c>
      <c r="F355" s="91">
        <f t="shared" si="58"/>
        <v>1614800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5">
      <c r="A356" s="95" t="s">
        <v>1272</v>
      </c>
      <c r="B356" s="96" t="s">
        <v>102</v>
      </c>
      <c r="C356" s="117" t="s">
        <v>466</v>
      </c>
      <c r="D356" s="90">
        <v>1614800</v>
      </c>
      <c r="E356" s="97">
        <v>0</v>
      </c>
      <c r="F356" s="91">
        <f t="shared" si="58"/>
        <v>1614800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1:37" s="87" customFormat="1" ht="34.5" hidden="1" x14ac:dyDescent="0.25">
      <c r="A357" s="95" t="s">
        <v>161</v>
      </c>
      <c r="B357" s="96" t="s">
        <v>102</v>
      </c>
      <c r="C357" s="117" t="s">
        <v>467</v>
      </c>
      <c r="D357" s="90">
        <f t="shared" ref="D357:E360" si="60">D358</f>
        <v>0</v>
      </c>
      <c r="E357" s="90">
        <f t="shared" si="60"/>
        <v>0</v>
      </c>
      <c r="F357" s="91" t="str">
        <f t="shared" si="58"/>
        <v>-</v>
      </c>
    </row>
    <row r="358" spans="1:37" s="87" customFormat="1" ht="57" hidden="1" x14ac:dyDescent="0.25">
      <c r="A358" s="95" t="s">
        <v>468</v>
      </c>
      <c r="B358" s="96" t="s">
        <v>102</v>
      </c>
      <c r="C358" s="117" t="s">
        <v>469</v>
      </c>
      <c r="D358" s="90">
        <f t="shared" si="60"/>
        <v>0</v>
      </c>
      <c r="E358" s="90">
        <f t="shared" si="60"/>
        <v>0</v>
      </c>
      <c r="F358" s="91" t="str">
        <f t="shared" si="58"/>
        <v>-</v>
      </c>
    </row>
    <row r="359" spans="1:37" s="87" customFormat="1" ht="23.25" hidden="1" x14ac:dyDescent="0.25">
      <c r="A359" s="95" t="s">
        <v>105</v>
      </c>
      <c r="B359" s="96" t="s">
        <v>102</v>
      </c>
      <c r="C359" s="117" t="s">
        <v>470</v>
      </c>
      <c r="D359" s="90">
        <f t="shared" si="60"/>
        <v>0</v>
      </c>
      <c r="E359" s="90">
        <f t="shared" si="60"/>
        <v>0</v>
      </c>
      <c r="F359" s="91" t="str">
        <f t="shared" si="58"/>
        <v>-</v>
      </c>
    </row>
    <row r="360" spans="1:37" s="87" customFormat="1" ht="23.25" hidden="1" x14ac:dyDescent="0.25">
      <c r="A360" s="95" t="s">
        <v>350</v>
      </c>
      <c r="B360" s="96" t="s">
        <v>102</v>
      </c>
      <c r="C360" s="117" t="s">
        <v>471</v>
      </c>
      <c r="D360" s="90">
        <f t="shared" si="60"/>
        <v>0</v>
      </c>
      <c r="E360" s="90">
        <f t="shared" si="60"/>
        <v>0</v>
      </c>
      <c r="F360" s="91" t="str">
        <f t="shared" si="58"/>
        <v>-</v>
      </c>
    </row>
    <row r="361" spans="1:37" s="87" customFormat="1" ht="34.5" hidden="1" x14ac:dyDescent="0.25">
      <c r="A361" s="95" t="s">
        <v>106</v>
      </c>
      <c r="B361" s="96" t="s">
        <v>102</v>
      </c>
      <c r="C361" s="117" t="s">
        <v>472</v>
      </c>
      <c r="D361" s="90"/>
      <c r="E361" s="97"/>
      <c r="F361" s="91" t="str">
        <f t="shared" si="58"/>
        <v>-</v>
      </c>
    </row>
    <row r="362" spans="1:37" s="87" customFormat="1" ht="45.75" hidden="1" x14ac:dyDescent="0.25">
      <c r="A362" s="95" t="s">
        <v>246</v>
      </c>
      <c r="B362" s="96" t="s">
        <v>102</v>
      </c>
      <c r="C362" s="117" t="s">
        <v>473</v>
      </c>
      <c r="D362" s="90">
        <f t="shared" ref="D362:E365" si="61">D363</f>
        <v>0</v>
      </c>
      <c r="E362" s="90">
        <f t="shared" si="61"/>
        <v>0</v>
      </c>
      <c r="F362" s="91" t="str">
        <f t="shared" si="58"/>
        <v>-</v>
      </c>
    </row>
    <row r="363" spans="1:37" s="87" customFormat="1" ht="57" hidden="1" x14ac:dyDescent="0.25">
      <c r="A363" s="95" t="s">
        <v>474</v>
      </c>
      <c r="B363" s="96" t="s">
        <v>102</v>
      </c>
      <c r="C363" s="117" t="s">
        <v>475</v>
      </c>
      <c r="D363" s="90">
        <f t="shared" si="61"/>
        <v>0</v>
      </c>
      <c r="E363" s="90">
        <f t="shared" si="61"/>
        <v>0</v>
      </c>
      <c r="F363" s="91" t="str">
        <f t="shared" si="58"/>
        <v>-</v>
      </c>
    </row>
    <row r="364" spans="1:37" s="87" customFormat="1" ht="23.25" hidden="1" x14ac:dyDescent="0.25">
      <c r="A364" s="95" t="s">
        <v>105</v>
      </c>
      <c r="B364" s="96" t="s">
        <v>102</v>
      </c>
      <c r="C364" s="117" t="s">
        <v>476</v>
      </c>
      <c r="D364" s="90">
        <f t="shared" si="61"/>
        <v>0</v>
      </c>
      <c r="E364" s="90">
        <f t="shared" si="61"/>
        <v>0</v>
      </c>
      <c r="F364" s="91" t="str">
        <f t="shared" si="58"/>
        <v>-</v>
      </c>
    </row>
    <row r="365" spans="1:37" s="87" customFormat="1" ht="23.25" hidden="1" x14ac:dyDescent="0.25">
      <c r="A365" s="95" t="s">
        <v>350</v>
      </c>
      <c r="B365" s="96" t="s">
        <v>102</v>
      </c>
      <c r="C365" s="117" t="s">
        <v>477</v>
      </c>
      <c r="D365" s="90">
        <f t="shared" si="61"/>
        <v>0</v>
      </c>
      <c r="E365" s="90">
        <f t="shared" si="61"/>
        <v>0</v>
      </c>
      <c r="F365" s="91" t="str">
        <f t="shared" si="58"/>
        <v>-</v>
      </c>
    </row>
    <row r="366" spans="1:37" s="87" customFormat="1" ht="34.5" hidden="1" x14ac:dyDescent="0.25">
      <c r="A366" s="95" t="s">
        <v>106</v>
      </c>
      <c r="B366" s="96" t="s">
        <v>102</v>
      </c>
      <c r="C366" s="117" t="s">
        <v>478</v>
      </c>
      <c r="D366" s="90"/>
      <c r="E366" s="97"/>
      <c r="F366" s="91" t="str">
        <f t="shared" si="58"/>
        <v>-</v>
      </c>
    </row>
    <row r="367" spans="1:37" s="74" customFormat="1" ht="27" customHeight="1" x14ac:dyDescent="0.25">
      <c r="A367" s="92" t="s">
        <v>130</v>
      </c>
      <c r="B367" s="93" t="s">
        <v>102</v>
      </c>
      <c r="C367" s="115" t="s">
        <v>479</v>
      </c>
      <c r="D367" s="88">
        <f>D368+D386</f>
        <v>710560</v>
      </c>
      <c r="E367" s="88">
        <f>E368+E386</f>
        <v>114916.66</v>
      </c>
      <c r="F367" s="89">
        <f t="shared" si="58"/>
        <v>595643.34</v>
      </c>
    </row>
    <row r="368" spans="1:37" s="74" customFormat="1" ht="45.75" x14ac:dyDescent="0.25">
      <c r="A368" s="92" t="s">
        <v>444</v>
      </c>
      <c r="B368" s="93" t="s">
        <v>102</v>
      </c>
      <c r="C368" s="115" t="s">
        <v>480</v>
      </c>
      <c r="D368" s="88">
        <f>D369</f>
        <v>700000</v>
      </c>
      <c r="E368" s="88">
        <f>E369</f>
        <v>114916.66</v>
      </c>
      <c r="F368" s="89">
        <f t="shared" si="58"/>
        <v>585083.34</v>
      </c>
    </row>
    <row r="369" spans="1:37" s="74" customFormat="1" ht="34.5" x14ac:dyDescent="0.25">
      <c r="A369" s="92" t="s">
        <v>1021</v>
      </c>
      <c r="B369" s="93" t="s">
        <v>102</v>
      </c>
      <c r="C369" s="115" t="s">
        <v>481</v>
      </c>
      <c r="D369" s="88">
        <f>D370</f>
        <v>700000</v>
      </c>
      <c r="E369" s="88">
        <f>E370</f>
        <v>114916.66</v>
      </c>
      <c r="F369" s="89">
        <f t="shared" si="58"/>
        <v>585083.34</v>
      </c>
    </row>
    <row r="370" spans="1:37" s="74" customFormat="1" ht="34.5" x14ac:dyDescent="0.25">
      <c r="A370" s="92" t="s">
        <v>223</v>
      </c>
      <c r="B370" s="93" t="s">
        <v>102</v>
      </c>
      <c r="C370" s="115" t="s">
        <v>482</v>
      </c>
      <c r="D370" s="88">
        <f>D371+D376+D381</f>
        <v>700000</v>
      </c>
      <c r="E370" s="88">
        <f>E371+E376+E381</f>
        <v>114916.66</v>
      </c>
      <c r="F370" s="89">
        <f t="shared" si="58"/>
        <v>585083.34</v>
      </c>
    </row>
    <row r="371" spans="1:37" x14ac:dyDescent="0.25">
      <c r="A371" s="95" t="s">
        <v>104</v>
      </c>
      <c r="B371" s="96" t="s">
        <v>102</v>
      </c>
      <c r="C371" s="117" t="s">
        <v>483</v>
      </c>
      <c r="D371" s="90">
        <f t="shared" ref="D371:E374" si="62">D372</f>
        <v>700000</v>
      </c>
      <c r="E371" s="90">
        <f t="shared" si="62"/>
        <v>114916.66</v>
      </c>
      <c r="F371" s="91">
        <f t="shared" si="58"/>
        <v>585083.34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1:37" ht="30" customHeight="1" x14ac:dyDescent="0.25">
      <c r="A372" s="95" t="s">
        <v>131</v>
      </c>
      <c r="B372" s="96" t="s">
        <v>102</v>
      </c>
      <c r="C372" s="117" t="s">
        <v>484</v>
      </c>
      <c r="D372" s="90">
        <f t="shared" si="62"/>
        <v>700000</v>
      </c>
      <c r="E372" s="90">
        <f t="shared" si="62"/>
        <v>114916.66</v>
      </c>
      <c r="F372" s="91">
        <f t="shared" si="58"/>
        <v>585083.34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1:37" ht="23.25" x14ac:dyDescent="0.25">
      <c r="A373" s="95" t="s">
        <v>105</v>
      </c>
      <c r="B373" s="96" t="s">
        <v>102</v>
      </c>
      <c r="C373" s="117" t="s">
        <v>485</v>
      </c>
      <c r="D373" s="90">
        <f t="shared" si="62"/>
        <v>700000</v>
      </c>
      <c r="E373" s="90">
        <f t="shared" si="62"/>
        <v>114916.66</v>
      </c>
      <c r="F373" s="91">
        <f t="shared" si="58"/>
        <v>585083.34</v>
      </c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28.5" customHeight="1" x14ac:dyDescent="0.25">
      <c r="A374" s="95" t="s">
        <v>1156</v>
      </c>
      <c r="B374" s="96" t="s">
        <v>102</v>
      </c>
      <c r="C374" s="117" t="s">
        <v>486</v>
      </c>
      <c r="D374" s="90">
        <f t="shared" si="62"/>
        <v>700000</v>
      </c>
      <c r="E374" s="90">
        <f t="shared" si="62"/>
        <v>114916.66</v>
      </c>
      <c r="F374" s="91">
        <f t="shared" si="58"/>
        <v>585083.34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1:37" x14ac:dyDescent="0.25">
      <c r="A375" s="95" t="s">
        <v>1272</v>
      </c>
      <c r="B375" s="96" t="s">
        <v>102</v>
      </c>
      <c r="C375" s="117" t="s">
        <v>487</v>
      </c>
      <c r="D375" s="90">
        <v>700000</v>
      </c>
      <c r="E375" s="97">
        <v>114916.66</v>
      </c>
      <c r="F375" s="91">
        <f t="shared" si="58"/>
        <v>585083.34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1:37" s="234" customFormat="1" ht="45.75" hidden="1" x14ac:dyDescent="0.25">
      <c r="A376" s="229" t="s">
        <v>161</v>
      </c>
      <c r="B376" s="230" t="s">
        <v>102</v>
      </c>
      <c r="C376" s="231" t="s">
        <v>927</v>
      </c>
      <c r="D376" s="232">
        <f t="shared" ref="D376:E379" si="63">D377</f>
        <v>0</v>
      </c>
      <c r="E376" s="232">
        <f t="shared" si="63"/>
        <v>0</v>
      </c>
      <c r="F376" s="233" t="str">
        <f t="shared" ref="F376:F380" si="64">IF(OR(D376="-",E376=D376),"-",D376-IF(E376="-",0,E376))</f>
        <v>-</v>
      </c>
    </row>
    <row r="377" spans="1:37" s="234" customFormat="1" ht="57" hidden="1" x14ac:dyDescent="0.25">
      <c r="A377" s="235" t="s">
        <v>1113</v>
      </c>
      <c r="B377" s="236" t="s">
        <v>102</v>
      </c>
      <c r="C377" s="237" t="s">
        <v>928</v>
      </c>
      <c r="D377" s="238">
        <f t="shared" si="63"/>
        <v>0</v>
      </c>
      <c r="E377" s="238">
        <f t="shared" si="63"/>
        <v>0</v>
      </c>
      <c r="F377" s="239" t="str">
        <f t="shared" ref="F377" si="65">IF(OR(D377="-",E377=D377),"-",D377-IF(E377="-",0,E377))</f>
        <v>-</v>
      </c>
    </row>
    <row r="378" spans="1:37" s="234" customFormat="1" ht="23.25" hidden="1" x14ac:dyDescent="0.25">
      <c r="A378" s="235" t="s">
        <v>105</v>
      </c>
      <c r="B378" s="236" t="s">
        <v>102</v>
      </c>
      <c r="C378" s="237" t="s">
        <v>925</v>
      </c>
      <c r="D378" s="238">
        <f t="shared" si="63"/>
        <v>0</v>
      </c>
      <c r="E378" s="238">
        <f t="shared" si="63"/>
        <v>0</v>
      </c>
      <c r="F378" s="239" t="str">
        <f t="shared" si="64"/>
        <v>-</v>
      </c>
    </row>
    <row r="379" spans="1:37" s="234" customFormat="1" ht="34.5" hidden="1" x14ac:dyDescent="0.25">
      <c r="A379" s="235" t="s">
        <v>1156</v>
      </c>
      <c r="B379" s="236" t="s">
        <v>102</v>
      </c>
      <c r="C379" s="237" t="s">
        <v>926</v>
      </c>
      <c r="D379" s="238">
        <f t="shared" si="63"/>
        <v>0</v>
      </c>
      <c r="E379" s="238">
        <f t="shared" si="63"/>
        <v>0</v>
      </c>
      <c r="F379" s="239" t="str">
        <f t="shared" si="64"/>
        <v>-</v>
      </c>
    </row>
    <row r="380" spans="1:37" s="234" customFormat="1" ht="34.5" hidden="1" x14ac:dyDescent="0.25">
      <c r="A380" s="235" t="s">
        <v>106</v>
      </c>
      <c r="B380" s="236" t="s">
        <v>102</v>
      </c>
      <c r="C380" s="237" t="s">
        <v>924</v>
      </c>
      <c r="D380" s="238"/>
      <c r="E380" s="240"/>
      <c r="F380" s="239" t="str">
        <f t="shared" si="64"/>
        <v>-</v>
      </c>
    </row>
    <row r="381" spans="1:37" s="4" customFormat="1" ht="65.25" hidden="1" customHeight="1" x14ac:dyDescent="0.25">
      <c r="A381" s="304" t="s">
        <v>246</v>
      </c>
      <c r="B381" s="272" t="s">
        <v>102</v>
      </c>
      <c r="C381" s="273" t="s">
        <v>929</v>
      </c>
      <c r="D381" s="274">
        <f t="shared" ref="D381:E384" si="66">D382</f>
        <v>0</v>
      </c>
      <c r="E381" s="274">
        <f t="shared" si="66"/>
        <v>0</v>
      </c>
      <c r="F381" s="275" t="str">
        <f t="shared" ref="F381:F392" si="67">IF(OR(D381="-",E381=D381),"-",D381-IF(E381="-",0,E381))</f>
        <v>-</v>
      </c>
    </row>
    <row r="382" spans="1:37" s="4" customFormat="1" ht="56.25" hidden="1" x14ac:dyDescent="0.25">
      <c r="A382" s="276" t="s">
        <v>1022</v>
      </c>
      <c r="B382" s="259" t="s">
        <v>102</v>
      </c>
      <c r="C382" s="260" t="s">
        <v>933</v>
      </c>
      <c r="D382" s="261">
        <f t="shared" si="66"/>
        <v>0</v>
      </c>
      <c r="E382" s="261">
        <f t="shared" si="66"/>
        <v>0</v>
      </c>
      <c r="F382" s="262" t="str">
        <f t="shared" ref="F382" si="68">IF(OR(D382="-",E382=D382),"-",D382-IF(E382="-",0,E382))</f>
        <v>-</v>
      </c>
    </row>
    <row r="383" spans="1:37" s="4" customFormat="1" ht="23.25" hidden="1" x14ac:dyDescent="0.25">
      <c r="A383" s="258" t="s">
        <v>105</v>
      </c>
      <c r="B383" s="259" t="s">
        <v>102</v>
      </c>
      <c r="C383" s="260" t="s">
        <v>932</v>
      </c>
      <c r="D383" s="261">
        <f t="shared" si="66"/>
        <v>0</v>
      </c>
      <c r="E383" s="261">
        <f t="shared" si="66"/>
        <v>0</v>
      </c>
      <c r="F383" s="262" t="str">
        <f t="shared" si="67"/>
        <v>-</v>
      </c>
    </row>
    <row r="384" spans="1:37" s="4" customFormat="1" ht="34.5" hidden="1" x14ac:dyDescent="0.25">
      <c r="A384" s="258" t="s">
        <v>1156</v>
      </c>
      <c r="B384" s="259" t="s">
        <v>102</v>
      </c>
      <c r="C384" s="260" t="s">
        <v>931</v>
      </c>
      <c r="D384" s="261">
        <f t="shared" si="66"/>
        <v>0</v>
      </c>
      <c r="E384" s="261">
        <f t="shared" si="66"/>
        <v>0</v>
      </c>
      <c r="F384" s="262" t="str">
        <f t="shared" si="67"/>
        <v>-</v>
      </c>
    </row>
    <row r="385" spans="1:37" s="4" customFormat="1" ht="34.5" hidden="1" x14ac:dyDescent="0.25">
      <c r="A385" s="258" t="s">
        <v>106</v>
      </c>
      <c r="B385" s="259" t="s">
        <v>102</v>
      </c>
      <c r="C385" s="260" t="s">
        <v>930</v>
      </c>
      <c r="D385" s="261">
        <v>0</v>
      </c>
      <c r="E385" s="263">
        <v>0</v>
      </c>
      <c r="F385" s="262" t="str">
        <f t="shared" si="67"/>
        <v>-</v>
      </c>
    </row>
    <row r="386" spans="1:37" s="94" customFormat="1" ht="23.25" x14ac:dyDescent="0.25">
      <c r="A386" s="92" t="s">
        <v>333</v>
      </c>
      <c r="B386" s="93" t="s">
        <v>102</v>
      </c>
      <c r="C386" s="115" t="s">
        <v>939</v>
      </c>
      <c r="D386" s="88">
        <f t="shared" ref="D386:E391" si="69">D387</f>
        <v>10560</v>
      </c>
      <c r="E386" s="88">
        <f t="shared" si="69"/>
        <v>0</v>
      </c>
      <c r="F386" s="89">
        <f>IF(OR(D386="-",E386=D386),"-",D386-IF(E386="-",0,E386))</f>
        <v>10560</v>
      </c>
    </row>
    <row r="387" spans="1:37" s="94" customFormat="1" ht="23.25" x14ac:dyDescent="0.25">
      <c r="A387" s="92" t="s">
        <v>103</v>
      </c>
      <c r="B387" s="93" t="s">
        <v>102</v>
      </c>
      <c r="C387" s="115" t="s">
        <v>940</v>
      </c>
      <c r="D387" s="88">
        <f t="shared" si="69"/>
        <v>10560</v>
      </c>
      <c r="E387" s="88">
        <f t="shared" si="69"/>
        <v>0</v>
      </c>
      <c r="F387" s="89">
        <f>IF(OR(D387="-",E387=D387),"-",D387-IF(E387="-",0,E387))</f>
        <v>10560</v>
      </c>
    </row>
    <row r="388" spans="1:37" s="94" customFormat="1" ht="36.75" customHeight="1" x14ac:dyDescent="0.25">
      <c r="A388" s="92" t="s">
        <v>1371</v>
      </c>
      <c r="B388" s="93" t="s">
        <v>102</v>
      </c>
      <c r="C388" s="115" t="s">
        <v>938</v>
      </c>
      <c r="D388" s="88">
        <f t="shared" si="69"/>
        <v>10560</v>
      </c>
      <c r="E388" s="88">
        <f t="shared" si="69"/>
        <v>0</v>
      </c>
      <c r="F388" s="89">
        <f t="shared" si="67"/>
        <v>10560</v>
      </c>
    </row>
    <row r="389" spans="1:37" s="4" customFormat="1" ht="12" customHeight="1" x14ac:dyDescent="0.25">
      <c r="A389" s="95" t="s">
        <v>107</v>
      </c>
      <c r="B389" s="96" t="s">
        <v>102</v>
      </c>
      <c r="C389" s="117" t="s">
        <v>937</v>
      </c>
      <c r="D389" s="90">
        <f t="shared" si="69"/>
        <v>10560</v>
      </c>
      <c r="E389" s="90">
        <f t="shared" si="69"/>
        <v>0</v>
      </c>
      <c r="F389" s="91">
        <f t="shared" si="67"/>
        <v>10560</v>
      </c>
    </row>
    <row r="390" spans="1:37" s="4" customFormat="1" ht="23.25" x14ac:dyDescent="0.25">
      <c r="A390" s="95" t="s">
        <v>105</v>
      </c>
      <c r="B390" s="96" t="s">
        <v>102</v>
      </c>
      <c r="C390" s="117" t="s">
        <v>936</v>
      </c>
      <c r="D390" s="90">
        <f t="shared" si="69"/>
        <v>10560</v>
      </c>
      <c r="E390" s="90">
        <f t="shared" si="69"/>
        <v>0</v>
      </c>
      <c r="F390" s="91">
        <f t="shared" si="67"/>
        <v>10560</v>
      </c>
    </row>
    <row r="391" spans="1:37" s="4" customFormat="1" ht="30" customHeight="1" x14ac:dyDescent="0.25">
      <c r="A391" s="95" t="s">
        <v>1156</v>
      </c>
      <c r="B391" s="96" t="s">
        <v>102</v>
      </c>
      <c r="C391" s="117" t="s">
        <v>935</v>
      </c>
      <c r="D391" s="90">
        <f t="shared" si="69"/>
        <v>10560</v>
      </c>
      <c r="E391" s="90">
        <f t="shared" si="69"/>
        <v>0</v>
      </c>
      <c r="F391" s="91">
        <f t="shared" si="67"/>
        <v>10560</v>
      </c>
    </row>
    <row r="392" spans="1:37" s="4" customFormat="1" x14ac:dyDescent="0.25">
      <c r="A392" s="95" t="s">
        <v>1272</v>
      </c>
      <c r="B392" s="96" t="s">
        <v>102</v>
      </c>
      <c r="C392" s="117" t="s">
        <v>934</v>
      </c>
      <c r="D392" s="90">
        <v>10560</v>
      </c>
      <c r="E392" s="97">
        <v>0</v>
      </c>
      <c r="F392" s="91">
        <f t="shared" si="67"/>
        <v>10560</v>
      </c>
    </row>
    <row r="393" spans="1:37" s="74" customFormat="1" x14ac:dyDescent="0.25">
      <c r="A393" s="92" t="s">
        <v>488</v>
      </c>
      <c r="B393" s="93" t="s">
        <v>102</v>
      </c>
      <c r="C393" s="115" t="s">
        <v>489</v>
      </c>
      <c r="D393" s="88">
        <f>D394+D464</f>
        <v>34339930</v>
      </c>
      <c r="E393" s="88">
        <f>E394+E464</f>
        <v>8389640.9399999995</v>
      </c>
      <c r="F393" s="89">
        <f t="shared" si="58"/>
        <v>25950289.060000002</v>
      </c>
    </row>
    <row r="394" spans="1:37" s="74" customFormat="1" x14ac:dyDescent="0.25">
      <c r="A394" s="92" t="s">
        <v>132</v>
      </c>
      <c r="B394" s="93" t="s">
        <v>102</v>
      </c>
      <c r="C394" s="115" t="s">
        <v>490</v>
      </c>
      <c r="D394" s="88">
        <f>D395+D407</f>
        <v>33693430</v>
      </c>
      <c r="E394" s="88">
        <f>E395+E407</f>
        <v>8389640.9399999995</v>
      </c>
      <c r="F394" s="89">
        <f t="shared" si="58"/>
        <v>25303789.060000002</v>
      </c>
    </row>
    <row r="395" spans="1:37" s="74" customFormat="1" ht="45.75" x14ac:dyDescent="0.25">
      <c r="A395" s="92" t="s">
        <v>444</v>
      </c>
      <c r="B395" s="93" t="s">
        <v>102</v>
      </c>
      <c r="C395" s="115" t="s">
        <v>491</v>
      </c>
      <c r="D395" s="88">
        <f>D396</f>
        <v>2345400</v>
      </c>
      <c r="E395" s="88">
        <f>E396</f>
        <v>61865.78</v>
      </c>
      <c r="F395" s="89">
        <f t="shared" si="58"/>
        <v>2283534.2200000002</v>
      </c>
    </row>
    <row r="396" spans="1:37" s="74" customFormat="1" ht="37.5" customHeight="1" x14ac:dyDescent="0.25">
      <c r="A396" s="92" t="s">
        <v>1181</v>
      </c>
      <c r="B396" s="93" t="s">
        <v>102</v>
      </c>
      <c r="C396" s="115" t="s">
        <v>492</v>
      </c>
      <c r="D396" s="88">
        <f t="shared" ref="D396:E401" si="70">D397</f>
        <v>2345400</v>
      </c>
      <c r="E396" s="88">
        <f t="shared" si="70"/>
        <v>61865.78</v>
      </c>
      <c r="F396" s="89">
        <f t="shared" si="58"/>
        <v>2283534.2200000002</v>
      </c>
    </row>
    <row r="397" spans="1:37" ht="23.25" x14ac:dyDescent="0.25">
      <c r="A397" s="95" t="s">
        <v>224</v>
      </c>
      <c r="B397" s="96" t="s">
        <v>102</v>
      </c>
      <c r="C397" s="117" t="s">
        <v>493</v>
      </c>
      <c r="D397" s="90">
        <f t="shared" si="70"/>
        <v>2345400</v>
      </c>
      <c r="E397" s="90">
        <f t="shared" si="70"/>
        <v>61865.78</v>
      </c>
      <c r="F397" s="91">
        <f t="shared" si="58"/>
        <v>2283534.2200000002</v>
      </c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5">
      <c r="A398" s="95" t="s">
        <v>104</v>
      </c>
      <c r="B398" s="96" t="s">
        <v>102</v>
      </c>
      <c r="C398" s="117" t="s">
        <v>494</v>
      </c>
      <c r="D398" s="90">
        <f>D399+D403</f>
        <v>2345400</v>
      </c>
      <c r="E398" s="90">
        <f>E399+E403</f>
        <v>61865.78</v>
      </c>
      <c r="F398" s="91">
        <f t="shared" si="58"/>
        <v>2283534.2200000002</v>
      </c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1:37" s="4" customFormat="1" x14ac:dyDescent="0.25">
      <c r="A399" s="95" t="s">
        <v>1114</v>
      </c>
      <c r="B399" s="96" t="s">
        <v>102</v>
      </c>
      <c r="C399" s="117" t="s">
        <v>495</v>
      </c>
      <c r="D399" s="90">
        <f t="shared" si="70"/>
        <v>95400</v>
      </c>
      <c r="E399" s="90">
        <f t="shared" si="70"/>
        <v>0</v>
      </c>
      <c r="F399" s="91">
        <f t="shared" si="58"/>
        <v>95400</v>
      </c>
    </row>
    <row r="400" spans="1:37" s="4" customFormat="1" ht="23.25" x14ac:dyDescent="0.25">
      <c r="A400" s="95" t="s">
        <v>105</v>
      </c>
      <c r="B400" s="96" t="s">
        <v>102</v>
      </c>
      <c r="C400" s="117" t="s">
        <v>496</v>
      </c>
      <c r="D400" s="90">
        <f t="shared" si="70"/>
        <v>95400</v>
      </c>
      <c r="E400" s="90">
        <f t="shared" si="70"/>
        <v>0</v>
      </c>
      <c r="F400" s="91">
        <f t="shared" si="58"/>
        <v>95400</v>
      </c>
    </row>
    <row r="401" spans="1:37" s="4" customFormat="1" ht="34.5" x14ac:dyDescent="0.25">
      <c r="A401" s="95" t="s">
        <v>1156</v>
      </c>
      <c r="B401" s="96" t="s">
        <v>102</v>
      </c>
      <c r="C401" s="117" t="s">
        <v>497</v>
      </c>
      <c r="D401" s="90">
        <f t="shared" si="70"/>
        <v>95400</v>
      </c>
      <c r="E401" s="90">
        <f t="shared" si="70"/>
        <v>0</v>
      </c>
      <c r="F401" s="91">
        <f t="shared" si="58"/>
        <v>95400</v>
      </c>
    </row>
    <row r="402" spans="1:37" s="4" customFormat="1" x14ac:dyDescent="0.25">
      <c r="A402" s="95" t="s">
        <v>1272</v>
      </c>
      <c r="B402" s="96" t="s">
        <v>102</v>
      </c>
      <c r="C402" s="117" t="s">
        <v>498</v>
      </c>
      <c r="D402" s="90">
        <v>95400</v>
      </c>
      <c r="E402" s="90">
        <v>0</v>
      </c>
      <c r="F402" s="91">
        <f t="shared" si="58"/>
        <v>95400</v>
      </c>
    </row>
    <row r="403" spans="1:37" s="278" customFormat="1" x14ac:dyDescent="0.25">
      <c r="A403" s="100" t="s">
        <v>1024</v>
      </c>
      <c r="B403" s="96" t="s">
        <v>102</v>
      </c>
      <c r="C403" s="117" t="s">
        <v>1342</v>
      </c>
      <c r="D403" s="90">
        <f t="shared" ref="D403:E405" si="71">D404</f>
        <v>2250000</v>
      </c>
      <c r="E403" s="90">
        <f t="shared" si="71"/>
        <v>61865.78</v>
      </c>
      <c r="F403" s="91">
        <f t="shared" si="58"/>
        <v>2188134.2200000002</v>
      </c>
    </row>
    <row r="404" spans="1:37" s="278" customFormat="1" ht="23.25" x14ac:dyDescent="0.25">
      <c r="A404" s="95" t="s">
        <v>105</v>
      </c>
      <c r="B404" s="96" t="s">
        <v>102</v>
      </c>
      <c r="C404" s="117" t="s">
        <v>1341</v>
      </c>
      <c r="D404" s="90">
        <f t="shared" si="71"/>
        <v>2250000</v>
      </c>
      <c r="E404" s="90">
        <f t="shared" si="71"/>
        <v>61865.78</v>
      </c>
      <c r="F404" s="91">
        <f t="shared" si="58"/>
        <v>2188134.2200000002</v>
      </c>
    </row>
    <row r="405" spans="1:37" s="278" customFormat="1" ht="23.25" customHeight="1" x14ac:dyDescent="0.25">
      <c r="A405" s="95" t="s">
        <v>1156</v>
      </c>
      <c r="B405" s="96" t="s">
        <v>102</v>
      </c>
      <c r="C405" s="117" t="s">
        <v>1340</v>
      </c>
      <c r="D405" s="90">
        <f t="shared" si="71"/>
        <v>2250000</v>
      </c>
      <c r="E405" s="90">
        <f t="shared" si="71"/>
        <v>61865.78</v>
      </c>
      <c r="F405" s="91">
        <f t="shared" si="58"/>
        <v>2188134.2200000002</v>
      </c>
    </row>
    <row r="406" spans="1:37" s="278" customFormat="1" x14ac:dyDescent="0.25">
      <c r="A406" s="95" t="s">
        <v>1272</v>
      </c>
      <c r="B406" s="96" t="s">
        <v>102</v>
      </c>
      <c r="C406" s="117" t="s">
        <v>1339</v>
      </c>
      <c r="D406" s="90">
        <v>2250000</v>
      </c>
      <c r="E406" s="97">
        <v>61865.78</v>
      </c>
      <c r="F406" s="91">
        <f t="shared" si="58"/>
        <v>2188134.2200000002</v>
      </c>
    </row>
    <row r="407" spans="1:37" s="74" customFormat="1" ht="57" x14ac:dyDescent="0.25">
      <c r="A407" s="92" t="s">
        <v>1023</v>
      </c>
      <c r="B407" s="93" t="s">
        <v>102</v>
      </c>
      <c r="C407" s="115" t="s">
        <v>499</v>
      </c>
      <c r="D407" s="88">
        <f>D408+D458</f>
        <v>31348030</v>
      </c>
      <c r="E407" s="88">
        <f>E408+E458</f>
        <v>8327775.1600000001</v>
      </c>
      <c r="F407" s="89">
        <f t="shared" si="58"/>
        <v>23020254.84</v>
      </c>
    </row>
    <row r="408" spans="1:37" s="74" customFormat="1" ht="23.25" x14ac:dyDescent="0.25">
      <c r="A408" s="92" t="s">
        <v>225</v>
      </c>
      <c r="B408" s="93" t="s">
        <v>102</v>
      </c>
      <c r="C408" s="115" t="s">
        <v>500</v>
      </c>
      <c r="D408" s="88">
        <f>D409+D437</f>
        <v>31348030</v>
      </c>
      <c r="E408" s="88">
        <f>E409+E437</f>
        <v>8327775.1600000001</v>
      </c>
      <c r="F408" s="89">
        <f t="shared" si="58"/>
        <v>23020254.84</v>
      </c>
    </row>
    <row r="409" spans="1:37" x14ac:dyDescent="0.25">
      <c r="A409" s="95" t="s">
        <v>104</v>
      </c>
      <c r="B409" s="96" t="s">
        <v>102</v>
      </c>
      <c r="C409" s="117" t="s">
        <v>501</v>
      </c>
      <c r="D409" s="90">
        <f>D410+D414+D418</f>
        <v>15711322.939999999</v>
      </c>
      <c r="E409" s="90">
        <f>E410+E414+E418</f>
        <v>8327775.1600000001</v>
      </c>
      <c r="F409" s="91">
        <f t="shared" si="58"/>
        <v>7383547.7799999993</v>
      </c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s="4" customFormat="1" x14ac:dyDescent="0.25">
      <c r="A410" s="95" t="s">
        <v>1370</v>
      </c>
      <c r="B410" s="96" t="s">
        <v>102</v>
      </c>
      <c r="C410" s="117" t="s">
        <v>502</v>
      </c>
      <c r="D410" s="90">
        <f t="shared" ref="D410:E412" si="72">D411</f>
        <v>540000</v>
      </c>
      <c r="E410" s="90">
        <f t="shared" si="72"/>
        <v>0</v>
      </c>
      <c r="F410" s="91">
        <f t="shared" si="58"/>
        <v>540000</v>
      </c>
    </row>
    <row r="411" spans="1:37" s="4" customFormat="1" ht="23.25" x14ac:dyDescent="0.25">
      <c r="A411" s="95" t="s">
        <v>105</v>
      </c>
      <c r="B411" s="96" t="s">
        <v>102</v>
      </c>
      <c r="C411" s="117" t="s">
        <v>503</v>
      </c>
      <c r="D411" s="90">
        <f t="shared" si="72"/>
        <v>540000</v>
      </c>
      <c r="E411" s="90">
        <f t="shared" si="72"/>
        <v>0</v>
      </c>
      <c r="F411" s="91">
        <f t="shared" si="58"/>
        <v>540000</v>
      </c>
    </row>
    <row r="412" spans="1:37" s="4" customFormat="1" ht="34.5" x14ac:dyDescent="0.25">
      <c r="A412" s="95" t="s">
        <v>1156</v>
      </c>
      <c r="B412" s="96" t="s">
        <v>102</v>
      </c>
      <c r="C412" s="117" t="s">
        <v>504</v>
      </c>
      <c r="D412" s="90">
        <f t="shared" si="72"/>
        <v>540000</v>
      </c>
      <c r="E412" s="90">
        <f t="shared" si="72"/>
        <v>0</v>
      </c>
      <c r="F412" s="91">
        <f t="shared" si="58"/>
        <v>540000</v>
      </c>
    </row>
    <row r="413" spans="1:37" s="4" customFormat="1" x14ac:dyDescent="0.25">
      <c r="A413" s="95" t="s">
        <v>1272</v>
      </c>
      <c r="B413" s="96" t="s">
        <v>102</v>
      </c>
      <c r="C413" s="117" t="s">
        <v>505</v>
      </c>
      <c r="D413" s="90">
        <f>454500+85500</f>
        <v>540000</v>
      </c>
      <c r="E413" s="97">
        <v>0</v>
      </c>
      <c r="F413" s="91">
        <f t="shared" si="58"/>
        <v>540000</v>
      </c>
    </row>
    <row r="414" spans="1:37" ht="34.5" x14ac:dyDescent="0.25">
      <c r="A414" s="95" t="s">
        <v>506</v>
      </c>
      <c r="B414" s="96" t="s">
        <v>102</v>
      </c>
      <c r="C414" s="117" t="s">
        <v>507</v>
      </c>
      <c r="D414" s="90">
        <f t="shared" ref="D414:E416" si="73">D415</f>
        <v>282185</v>
      </c>
      <c r="E414" s="90">
        <f t="shared" si="73"/>
        <v>0</v>
      </c>
      <c r="F414" s="91">
        <f t="shared" si="58"/>
        <v>282185</v>
      </c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7" ht="23.25" x14ac:dyDescent="0.25">
      <c r="A415" s="95" t="s">
        <v>105</v>
      </c>
      <c r="B415" s="96" t="s">
        <v>102</v>
      </c>
      <c r="C415" s="117" t="s">
        <v>508</v>
      </c>
      <c r="D415" s="90">
        <f t="shared" si="73"/>
        <v>282185</v>
      </c>
      <c r="E415" s="90">
        <f t="shared" si="73"/>
        <v>0</v>
      </c>
      <c r="F415" s="91">
        <f t="shared" si="58"/>
        <v>282185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25.5" customHeight="1" x14ac:dyDescent="0.25">
      <c r="A416" s="95" t="s">
        <v>1156</v>
      </c>
      <c r="B416" s="96" t="s">
        <v>102</v>
      </c>
      <c r="C416" s="117" t="s">
        <v>509</v>
      </c>
      <c r="D416" s="90">
        <f t="shared" si="73"/>
        <v>282185</v>
      </c>
      <c r="E416" s="90">
        <f t="shared" si="73"/>
        <v>0</v>
      </c>
      <c r="F416" s="91">
        <f t="shared" si="58"/>
        <v>282185</v>
      </c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1:37" x14ac:dyDescent="0.25">
      <c r="A417" s="95" t="s">
        <v>1272</v>
      </c>
      <c r="B417" s="96" t="s">
        <v>102</v>
      </c>
      <c r="C417" s="117" t="s">
        <v>510</v>
      </c>
      <c r="D417" s="90">
        <f>218300+63885</f>
        <v>282185</v>
      </c>
      <c r="E417" s="97">
        <v>0</v>
      </c>
      <c r="F417" s="91">
        <f t="shared" si="58"/>
        <v>282185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1:37" x14ac:dyDescent="0.25">
      <c r="A418" s="100" t="s">
        <v>1024</v>
      </c>
      <c r="B418" s="96" t="s">
        <v>102</v>
      </c>
      <c r="C418" s="117" t="s">
        <v>941</v>
      </c>
      <c r="D418" s="90">
        <f>D419+D422</f>
        <v>14889137.939999999</v>
      </c>
      <c r="E418" s="90">
        <f>E419+E422</f>
        <v>8327775.1600000001</v>
      </c>
      <c r="F418" s="91">
        <f t="shared" ref="F418:F424" si="74">IF(OR(D418="-",E418=D418),"-",D418-IF(E418="-",0,E418))</f>
        <v>6561362.7799999993</v>
      </c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23.25" x14ac:dyDescent="0.25">
      <c r="A419" s="95" t="s">
        <v>105</v>
      </c>
      <c r="B419" s="96" t="s">
        <v>102</v>
      </c>
      <c r="C419" s="117" t="s">
        <v>942</v>
      </c>
      <c r="D419" s="90">
        <f t="shared" ref="D419:E420" si="75">D420</f>
        <v>14789137.939999999</v>
      </c>
      <c r="E419" s="90">
        <f t="shared" si="75"/>
        <v>8327775.1600000001</v>
      </c>
      <c r="F419" s="91">
        <f t="shared" si="74"/>
        <v>6461362.7799999993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:37" ht="34.5" x14ac:dyDescent="0.25">
      <c r="A420" s="95" t="s">
        <v>1156</v>
      </c>
      <c r="B420" s="96" t="s">
        <v>102</v>
      </c>
      <c r="C420" s="117" t="s">
        <v>943</v>
      </c>
      <c r="D420" s="90">
        <f t="shared" si="75"/>
        <v>14789137.939999999</v>
      </c>
      <c r="E420" s="90">
        <f t="shared" si="75"/>
        <v>8327775.1600000001</v>
      </c>
      <c r="F420" s="91">
        <f t="shared" si="74"/>
        <v>6461362.7799999993</v>
      </c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1:37" x14ac:dyDescent="0.25">
      <c r="A421" s="95" t="s">
        <v>1272</v>
      </c>
      <c r="B421" s="96" t="s">
        <v>102</v>
      </c>
      <c r="C421" s="117" t="s">
        <v>944</v>
      </c>
      <c r="D421" s="90">
        <f>14046600+742537.94</f>
        <v>14789137.939999999</v>
      </c>
      <c r="E421" s="97">
        <v>8327775.1600000001</v>
      </c>
      <c r="F421" s="91">
        <f t="shared" si="74"/>
        <v>6461362.7799999993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3.5" customHeight="1" x14ac:dyDescent="0.25">
      <c r="A422" s="95" t="s">
        <v>112</v>
      </c>
      <c r="B422" s="96" t="s">
        <v>102</v>
      </c>
      <c r="C422" s="117" t="s">
        <v>1541</v>
      </c>
      <c r="D422" s="90">
        <f t="shared" ref="D422:E422" si="76">D423</f>
        <v>100000</v>
      </c>
      <c r="E422" s="90">
        <f t="shared" si="76"/>
        <v>0</v>
      </c>
      <c r="F422" s="91">
        <f t="shared" si="74"/>
        <v>100000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1:37" ht="12.75" customHeight="1" x14ac:dyDescent="0.25">
      <c r="A423" s="95" t="s">
        <v>113</v>
      </c>
      <c r="B423" s="96" t="s">
        <v>102</v>
      </c>
      <c r="C423" s="117" t="s">
        <v>1539</v>
      </c>
      <c r="D423" s="90">
        <f>D425+D426+D424</f>
        <v>100000</v>
      </c>
      <c r="E423" s="90">
        <f>E425+E426+E424</f>
        <v>0</v>
      </c>
      <c r="F423" s="91">
        <f t="shared" si="74"/>
        <v>100000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1:37" ht="27" customHeight="1" x14ac:dyDescent="0.25">
      <c r="A424" s="411" t="s">
        <v>1515</v>
      </c>
      <c r="B424" s="96" t="s">
        <v>102</v>
      </c>
      <c r="C424" s="117" t="s">
        <v>1540</v>
      </c>
      <c r="D424" s="90">
        <v>100000</v>
      </c>
      <c r="E424" s="97">
        <v>0</v>
      </c>
      <c r="F424" s="91">
        <f t="shared" si="74"/>
        <v>100000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s="86" customFormat="1" ht="57" hidden="1" x14ac:dyDescent="0.25">
      <c r="A425" s="394" t="s">
        <v>468</v>
      </c>
      <c r="B425" s="395" t="s">
        <v>102</v>
      </c>
      <c r="C425" s="396" t="s">
        <v>948</v>
      </c>
      <c r="D425" s="397">
        <f t="shared" ref="D425:E427" si="77">D426</f>
        <v>0</v>
      </c>
      <c r="E425" s="397">
        <f t="shared" si="77"/>
        <v>0</v>
      </c>
      <c r="F425" s="398" t="str">
        <f t="shared" ref="F425:F428" si="78">IF(OR(D425="-",E425=D425),"-",D425-IF(E425="-",0,E425))</f>
        <v>-</v>
      </c>
    </row>
    <row r="426" spans="1:37" s="87" customFormat="1" ht="23.25" hidden="1" x14ac:dyDescent="0.25">
      <c r="A426" s="399" t="s">
        <v>105</v>
      </c>
      <c r="B426" s="400" t="s">
        <v>102</v>
      </c>
      <c r="C426" s="401" t="s">
        <v>947</v>
      </c>
      <c r="D426" s="402">
        <f t="shared" si="77"/>
        <v>0</v>
      </c>
      <c r="E426" s="402">
        <f t="shared" si="77"/>
        <v>0</v>
      </c>
      <c r="F426" s="403" t="str">
        <f t="shared" si="78"/>
        <v>-</v>
      </c>
    </row>
    <row r="427" spans="1:37" s="87" customFormat="1" ht="23.25" hidden="1" x14ac:dyDescent="0.25">
      <c r="A427" s="399" t="s">
        <v>350</v>
      </c>
      <c r="B427" s="400" t="s">
        <v>102</v>
      </c>
      <c r="C427" s="401" t="s">
        <v>946</v>
      </c>
      <c r="D427" s="402">
        <f t="shared" si="77"/>
        <v>0</v>
      </c>
      <c r="E427" s="402">
        <f t="shared" si="77"/>
        <v>0</v>
      </c>
      <c r="F427" s="403" t="str">
        <f t="shared" si="78"/>
        <v>-</v>
      </c>
    </row>
    <row r="428" spans="1:37" s="87" customFormat="1" ht="34.5" hidden="1" x14ac:dyDescent="0.25">
      <c r="A428" s="399" t="s">
        <v>106</v>
      </c>
      <c r="B428" s="400" t="s">
        <v>102</v>
      </c>
      <c r="C428" s="401" t="s">
        <v>945</v>
      </c>
      <c r="D428" s="402">
        <v>0</v>
      </c>
      <c r="E428" s="404">
        <v>0</v>
      </c>
      <c r="F428" s="403" t="str">
        <f t="shared" si="78"/>
        <v>-</v>
      </c>
    </row>
    <row r="429" spans="1:37" s="86" customFormat="1" ht="45.75" hidden="1" x14ac:dyDescent="0.25">
      <c r="A429" s="188" t="s">
        <v>1115</v>
      </c>
      <c r="B429" s="189" t="s">
        <v>102</v>
      </c>
      <c r="C429" s="190" t="s">
        <v>511</v>
      </c>
      <c r="D429" s="191">
        <f t="shared" ref="D429:E431" si="79">D430</f>
        <v>0</v>
      </c>
      <c r="E429" s="191">
        <f t="shared" si="79"/>
        <v>0</v>
      </c>
      <c r="F429" s="195" t="str">
        <f t="shared" si="58"/>
        <v>-</v>
      </c>
    </row>
    <row r="430" spans="1:37" s="87" customFormat="1" ht="23.25" hidden="1" x14ac:dyDescent="0.25">
      <c r="A430" s="175" t="s">
        <v>105</v>
      </c>
      <c r="B430" s="176" t="s">
        <v>102</v>
      </c>
      <c r="C430" s="192" t="s">
        <v>512</v>
      </c>
      <c r="D430" s="193">
        <f t="shared" si="79"/>
        <v>0</v>
      </c>
      <c r="E430" s="193">
        <f t="shared" si="79"/>
        <v>0</v>
      </c>
      <c r="F430" s="196" t="str">
        <f t="shared" si="58"/>
        <v>-</v>
      </c>
    </row>
    <row r="431" spans="1:37" s="87" customFormat="1" ht="23.25" hidden="1" x14ac:dyDescent="0.25">
      <c r="A431" s="175" t="s">
        <v>350</v>
      </c>
      <c r="B431" s="176" t="s">
        <v>102</v>
      </c>
      <c r="C431" s="192" t="s">
        <v>513</v>
      </c>
      <c r="D431" s="193">
        <f t="shared" si="79"/>
        <v>0</v>
      </c>
      <c r="E431" s="193">
        <f t="shared" si="79"/>
        <v>0</v>
      </c>
      <c r="F431" s="196" t="str">
        <f t="shared" si="58"/>
        <v>-</v>
      </c>
    </row>
    <row r="432" spans="1:37" s="87" customFormat="1" ht="34.5" hidden="1" x14ac:dyDescent="0.25">
      <c r="A432" s="175" t="s">
        <v>106</v>
      </c>
      <c r="B432" s="176" t="s">
        <v>102</v>
      </c>
      <c r="C432" s="192" t="s">
        <v>514</v>
      </c>
      <c r="D432" s="193">
        <v>0</v>
      </c>
      <c r="E432" s="194">
        <v>0</v>
      </c>
      <c r="F432" s="196" t="str">
        <f t="shared" si="58"/>
        <v>-</v>
      </c>
    </row>
    <row r="433" spans="1:6" s="87" customFormat="1" ht="68.25" hidden="1" x14ac:dyDescent="0.25">
      <c r="A433" s="175" t="s">
        <v>1116</v>
      </c>
      <c r="B433" s="176" t="s">
        <v>102</v>
      </c>
      <c r="C433" s="192" t="s">
        <v>515</v>
      </c>
      <c r="D433" s="193">
        <f t="shared" ref="D433:E435" si="80">D434</f>
        <v>0</v>
      </c>
      <c r="E433" s="193">
        <f t="shared" si="80"/>
        <v>0</v>
      </c>
      <c r="F433" s="196" t="str">
        <f t="shared" si="58"/>
        <v>-</v>
      </c>
    </row>
    <row r="434" spans="1:6" s="87" customFormat="1" ht="23.25" hidden="1" x14ac:dyDescent="0.25">
      <c r="A434" s="175" t="s">
        <v>105</v>
      </c>
      <c r="B434" s="176" t="s">
        <v>102</v>
      </c>
      <c r="C434" s="192" t="s">
        <v>516</v>
      </c>
      <c r="D434" s="193">
        <f t="shared" si="80"/>
        <v>0</v>
      </c>
      <c r="E434" s="193">
        <f t="shared" si="80"/>
        <v>0</v>
      </c>
      <c r="F434" s="196" t="str">
        <f t="shared" si="58"/>
        <v>-</v>
      </c>
    </row>
    <row r="435" spans="1:6" s="87" customFormat="1" ht="23.25" hidden="1" x14ac:dyDescent="0.25">
      <c r="A435" s="175" t="s">
        <v>350</v>
      </c>
      <c r="B435" s="176" t="s">
        <v>102</v>
      </c>
      <c r="C435" s="192" t="s">
        <v>517</v>
      </c>
      <c r="D435" s="193">
        <f t="shared" si="80"/>
        <v>0</v>
      </c>
      <c r="E435" s="193">
        <f t="shared" si="80"/>
        <v>0</v>
      </c>
      <c r="F435" s="196" t="str">
        <f t="shared" si="58"/>
        <v>-</v>
      </c>
    </row>
    <row r="436" spans="1:6" s="87" customFormat="1" ht="34.5" hidden="1" x14ac:dyDescent="0.25">
      <c r="A436" s="175" t="s">
        <v>106</v>
      </c>
      <c r="B436" s="176" t="s">
        <v>102</v>
      </c>
      <c r="C436" s="192" t="s">
        <v>518</v>
      </c>
      <c r="D436" s="193">
        <v>0</v>
      </c>
      <c r="E436" s="194">
        <v>0</v>
      </c>
      <c r="F436" s="196" t="str">
        <f t="shared" si="58"/>
        <v>-</v>
      </c>
    </row>
    <row r="437" spans="1:6" s="94" customFormat="1" ht="45.75" x14ac:dyDescent="0.25">
      <c r="A437" s="92" t="s">
        <v>1372</v>
      </c>
      <c r="B437" s="93" t="s">
        <v>102</v>
      </c>
      <c r="C437" s="115" t="s">
        <v>519</v>
      </c>
      <c r="D437" s="88">
        <f>D438+D446+D450+D442+D454</f>
        <v>15636707.060000001</v>
      </c>
      <c r="E437" s="88">
        <f>E438+E446+E450+E442+E454</f>
        <v>0</v>
      </c>
      <c r="F437" s="89">
        <f t="shared" si="58"/>
        <v>15636707.060000001</v>
      </c>
    </row>
    <row r="438" spans="1:6" s="4" customFormat="1" ht="34.5" x14ac:dyDescent="0.25">
      <c r="A438" s="95" t="s">
        <v>173</v>
      </c>
      <c r="B438" s="96" t="s">
        <v>102</v>
      </c>
      <c r="C438" s="117" t="s">
        <v>520</v>
      </c>
      <c r="D438" s="90">
        <f t="shared" ref="D438:E444" si="81">D439</f>
        <v>13262562.060000001</v>
      </c>
      <c r="E438" s="90">
        <f t="shared" si="81"/>
        <v>0</v>
      </c>
      <c r="F438" s="91">
        <f t="shared" si="58"/>
        <v>13262562.060000001</v>
      </c>
    </row>
    <row r="439" spans="1:6" s="4" customFormat="1" ht="23.25" x14ac:dyDescent="0.25">
      <c r="A439" s="95" t="s">
        <v>105</v>
      </c>
      <c r="B439" s="96" t="s">
        <v>102</v>
      </c>
      <c r="C439" s="117" t="s">
        <v>521</v>
      </c>
      <c r="D439" s="90">
        <f t="shared" si="81"/>
        <v>13262562.060000001</v>
      </c>
      <c r="E439" s="90">
        <f t="shared" si="81"/>
        <v>0</v>
      </c>
      <c r="F439" s="91">
        <f t="shared" ref="F439:F535" si="82">IF(OR(D439="-",E439=D439),"-",D439-IF(E439="-",0,E439))</f>
        <v>13262562.060000001</v>
      </c>
    </row>
    <row r="440" spans="1:6" s="4" customFormat="1" ht="34.5" x14ac:dyDescent="0.25">
      <c r="A440" s="95" t="s">
        <v>1156</v>
      </c>
      <c r="B440" s="96" t="s">
        <v>102</v>
      </c>
      <c r="C440" s="117" t="s">
        <v>522</v>
      </c>
      <c r="D440" s="90">
        <f t="shared" si="81"/>
        <v>13262562.060000001</v>
      </c>
      <c r="E440" s="90">
        <f t="shared" si="81"/>
        <v>0</v>
      </c>
      <c r="F440" s="91">
        <f t="shared" si="82"/>
        <v>13262562.060000001</v>
      </c>
    </row>
    <row r="441" spans="1:6" s="4" customFormat="1" x14ac:dyDescent="0.25">
      <c r="A441" s="95" t="s">
        <v>1272</v>
      </c>
      <c r="B441" s="96" t="s">
        <v>102</v>
      </c>
      <c r="C441" s="117" t="s">
        <v>523</v>
      </c>
      <c r="D441" s="90">
        <v>13262562.060000001</v>
      </c>
      <c r="E441" s="97">
        <v>0</v>
      </c>
      <c r="F441" s="91">
        <f t="shared" si="82"/>
        <v>13262562.060000001</v>
      </c>
    </row>
    <row r="442" spans="1:6" s="151" customFormat="1" ht="63.75" hidden="1" customHeight="1" x14ac:dyDescent="0.25">
      <c r="A442" s="154" t="s">
        <v>1034</v>
      </c>
      <c r="B442" s="163" t="s">
        <v>102</v>
      </c>
      <c r="C442" s="184" t="s">
        <v>1057</v>
      </c>
      <c r="D442" s="185">
        <f t="shared" si="81"/>
        <v>0</v>
      </c>
      <c r="E442" s="185">
        <f t="shared" si="81"/>
        <v>0</v>
      </c>
      <c r="F442" s="186" t="str">
        <f t="shared" si="82"/>
        <v>-</v>
      </c>
    </row>
    <row r="443" spans="1:6" s="151" customFormat="1" ht="23.25" hidden="1" x14ac:dyDescent="0.25">
      <c r="A443" s="154" t="s">
        <v>105</v>
      </c>
      <c r="B443" s="163" t="s">
        <v>102</v>
      </c>
      <c r="C443" s="184" t="s">
        <v>1056</v>
      </c>
      <c r="D443" s="185">
        <f t="shared" si="81"/>
        <v>0</v>
      </c>
      <c r="E443" s="185">
        <f t="shared" si="81"/>
        <v>0</v>
      </c>
      <c r="F443" s="186" t="str">
        <f t="shared" ref="F443:F445" si="83">IF(OR(D443="-",E443=D443),"-",D443-IF(E443="-",0,E443))</f>
        <v>-</v>
      </c>
    </row>
    <row r="444" spans="1:6" s="151" customFormat="1" ht="23.25" hidden="1" x14ac:dyDescent="0.25">
      <c r="A444" s="154" t="s">
        <v>350</v>
      </c>
      <c r="B444" s="163" t="s">
        <v>102</v>
      </c>
      <c r="C444" s="184" t="s">
        <v>1055</v>
      </c>
      <c r="D444" s="185">
        <f t="shared" si="81"/>
        <v>0</v>
      </c>
      <c r="E444" s="185">
        <f t="shared" si="81"/>
        <v>0</v>
      </c>
      <c r="F444" s="186" t="str">
        <f t="shared" si="83"/>
        <v>-</v>
      </c>
    </row>
    <row r="445" spans="1:6" s="151" customFormat="1" ht="34.5" hidden="1" x14ac:dyDescent="0.25">
      <c r="A445" s="154" t="s">
        <v>106</v>
      </c>
      <c r="B445" s="163" t="s">
        <v>102</v>
      </c>
      <c r="C445" s="184" t="s">
        <v>1054</v>
      </c>
      <c r="D445" s="185">
        <v>0</v>
      </c>
      <c r="E445" s="187">
        <v>0</v>
      </c>
      <c r="F445" s="186" t="str">
        <f t="shared" si="83"/>
        <v>-</v>
      </c>
    </row>
    <row r="446" spans="1:6" s="87" customFormat="1" ht="45.75" hidden="1" x14ac:dyDescent="0.25">
      <c r="A446" s="175" t="s">
        <v>1380</v>
      </c>
      <c r="B446" s="176" t="s">
        <v>102</v>
      </c>
      <c r="C446" s="192" t="s">
        <v>524</v>
      </c>
      <c r="D446" s="193">
        <f t="shared" ref="D446:E448" si="84">D447</f>
        <v>0</v>
      </c>
      <c r="E446" s="193">
        <f t="shared" si="84"/>
        <v>0</v>
      </c>
      <c r="F446" s="196" t="str">
        <f t="shared" si="82"/>
        <v>-</v>
      </c>
    </row>
    <row r="447" spans="1:6" s="87" customFormat="1" ht="23.25" hidden="1" x14ac:dyDescent="0.25">
      <c r="A447" s="175" t="s">
        <v>105</v>
      </c>
      <c r="B447" s="176" t="s">
        <v>102</v>
      </c>
      <c r="C447" s="192" t="s">
        <v>525</v>
      </c>
      <c r="D447" s="193">
        <f t="shared" si="84"/>
        <v>0</v>
      </c>
      <c r="E447" s="193">
        <f t="shared" si="84"/>
        <v>0</v>
      </c>
      <c r="F447" s="196" t="str">
        <f t="shared" si="82"/>
        <v>-</v>
      </c>
    </row>
    <row r="448" spans="1:6" s="87" customFormat="1" ht="23.25" hidden="1" x14ac:dyDescent="0.25">
      <c r="A448" s="175" t="s">
        <v>350</v>
      </c>
      <c r="B448" s="176" t="s">
        <v>102</v>
      </c>
      <c r="C448" s="192" t="s">
        <v>526</v>
      </c>
      <c r="D448" s="193">
        <f t="shared" si="84"/>
        <v>0</v>
      </c>
      <c r="E448" s="193">
        <f t="shared" si="84"/>
        <v>0</v>
      </c>
      <c r="F448" s="196" t="str">
        <f t="shared" si="82"/>
        <v>-</v>
      </c>
    </row>
    <row r="449" spans="1:6" s="87" customFormat="1" ht="19.5" hidden="1" customHeight="1" x14ac:dyDescent="0.25">
      <c r="A449" s="175" t="s">
        <v>106</v>
      </c>
      <c r="B449" s="176" t="s">
        <v>102</v>
      </c>
      <c r="C449" s="192" t="s">
        <v>527</v>
      </c>
      <c r="D449" s="193">
        <v>0</v>
      </c>
      <c r="E449" s="194">
        <v>0</v>
      </c>
      <c r="F449" s="196" t="str">
        <f t="shared" si="82"/>
        <v>-</v>
      </c>
    </row>
    <row r="450" spans="1:6" s="151" customFormat="1" ht="68.25" hidden="1" x14ac:dyDescent="0.25">
      <c r="A450" s="270" t="s">
        <v>528</v>
      </c>
      <c r="B450" s="259" t="s">
        <v>102</v>
      </c>
      <c r="C450" s="260" t="s">
        <v>529</v>
      </c>
      <c r="D450" s="261">
        <f t="shared" ref="D450:E452" si="85">D451</f>
        <v>0</v>
      </c>
      <c r="E450" s="261">
        <f t="shared" si="85"/>
        <v>0</v>
      </c>
      <c r="F450" s="262" t="str">
        <f t="shared" si="82"/>
        <v>-</v>
      </c>
    </row>
    <row r="451" spans="1:6" s="151" customFormat="1" ht="23.25" hidden="1" x14ac:dyDescent="0.25">
      <c r="A451" s="258" t="s">
        <v>105</v>
      </c>
      <c r="B451" s="259" t="s">
        <v>102</v>
      </c>
      <c r="C451" s="260" t="s">
        <v>530</v>
      </c>
      <c r="D451" s="261">
        <f t="shared" si="85"/>
        <v>0</v>
      </c>
      <c r="E451" s="261">
        <f t="shared" si="85"/>
        <v>0</v>
      </c>
      <c r="F451" s="262" t="str">
        <f t="shared" si="82"/>
        <v>-</v>
      </c>
    </row>
    <row r="452" spans="1:6" s="151" customFormat="1" ht="23.25" hidden="1" x14ac:dyDescent="0.25">
      <c r="A452" s="258" t="s">
        <v>350</v>
      </c>
      <c r="B452" s="259" t="s">
        <v>102</v>
      </c>
      <c r="C452" s="260" t="s">
        <v>531</v>
      </c>
      <c r="D452" s="261">
        <f t="shared" si="85"/>
        <v>0</v>
      </c>
      <c r="E452" s="261">
        <f t="shared" si="85"/>
        <v>0</v>
      </c>
      <c r="F452" s="262" t="str">
        <f t="shared" si="82"/>
        <v>-</v>
      </c>
    </row>
    <row r="453" spans="1:6" s="151" customFormat="1" ht="34.5" hidden="1" x14ac:dyDescent="0.25">
      <c r="A453" s="258" t="s">
        <v>106</v>
      </c>
      <c r="B453" s="259" t="s">
        <v>102</v>
      </c>
      <c r="C453" s="260" t="s">
        <v>532</v>
      </c>
      <c r="D453" s="261">
        <v>0</v>
      </c>
      <c r="E453" s="263">
        <v>0</v>
      </c>
      <c r="F453" s="262" t="str">
        <f t="shared" si="82"/>
        <v>-</v>
      </c>
    </row>
    <row r="454" spans="1:6" s="4" customFormat="1" ht="34.5" x14ac:dyDescent="0.25">
      <c r="A454" s="95" t="s">
        <v>173</v>
      </c>
      <c r="B454" s="96" t="s">
        <v>102</v>
      </c>
      <c r="C454" s="117" t="s">
        <v>1493</v>
      </c>
      <c r="D454" s="90">
        <f t="shared" ref="D454:E456" si="86">D455</f>
        <v>2374145</v>
      </c>
      <c r="E454" s="90">
        <f t="shared" si="86"/>
        <v>0</v>
      </c>
      <c r="F454" s="91">
        <f t="shared" si="82"/>
        <v>2374145</v>
      </c>
    </row>
    <row r="455" spans="1:6" s="4" customFormat="1" ht="23.25" x14ac:dyDescent="0.25">
      <c r="A455" s="95" t="s">
        <v>105</v>
      </c>
      <c r="B455" s="96" t="s">
        <v>102</v>
      </c>
      <c r="C455" s="117" t="s">
        <v>1492</v>
      </c>
      <c r="D455" s="90">
        <f t="shared" si="86"/>
        <v>2374145</v>
      </c>
      <c r="E455" s="90">
        <f t="shared" si="86"/>
        <v>0</v>
      </c>
      <c r="F455" s="91">
        <f t="shared" ref="F455:F457" si="87">IF(OR(D455="-",E455=D455),"-",D455-IF(E455="-",0,E455))</f>
        <v>2374145</v>
      </c>
    </row>
    <row r="456" spans="1:6" s="4" customFormat="1" ht="34.5" x14ac:dyDescent="0.25">
      <c r="A456" s="95" t="s">
        <v>1156</v>
      </c>
      <c r="B456" s="96" t="s">
        <v>102</v>
      </c>
      <c r="C456" s="117" t="s">
        <v>1494</v>
      </c>
      <c r="D456" s="90">
        <f t="shared" si="86"/>
        <v>2374145</v>
      </c>
      <c r="E456" s="90">
        <f t="shared" si="86"/>
        <v>0</v>
      </c>
      <c r="F456" s="91">
        <f t="shared" si="87"/>
        <v>2374145</v>
      </c>
    </row>
    <row r="457" spans="1:6" s="4" customFormat="1" x14ac:dyDescent="0.25">
      <c r="A457" s="95" t="s">
        <v>1272</v>
      </c>
      <c r="B457" s="96" t="s">
        <v>102</v>
      </c>
      <c r="C457" s="117" t="s">
        <v>1495</v>
      </c>
      <c r="D457" s="90">
        <v>2374145</v>
      </c>
      <c r="E457" s="97">
        <v>0</v>
      </c>
      <c r="F457" s="91">
        <f t="shared" si="87"/>
        <v>2374145</v>
      </c>
    </row>
    <row r="458" spans="1:6" s="152" customFormat="1" ht="22.5" hidden="1" x14ac:dyDescent="0.25">
      <c r="A458" s="277" t="s">
        <v>1064</v>
      </c>
      <c r="B458" s="272" t="s">
        <v>102</v>
      </c>
      <c r="C458" s="273" t="s">
        <v>1058</v>
      </c>
      <c r="D458" s="274">
        <f t="shared" ref="D458:E461" si="88">D459</f>
        <v>0</v>
      </c>
      <c r="E458" s="274">
        <f t="shared" si="88"/>
        <v>0</v>
      </c>
      <c r="F458" s="275" t="str">
        <f t="shared" si="82"/>
        <v>-</v>
      </c>
    </row>
    <row r="459" spans="1:6" s="151" customFormat="1" ht="33.75" hidden="1" x14ac:dyDescent="0.25">
      <c r="A459" s="279" t="s">
        <v>133</v>
      </c>
      <c r="B459" s="259" t="s">
        <v>102</v>
      </c>
      <c r="C459" s="260" t="s">
        <v>1059</v>
      </c>
      <c r="D459" s="261">
        <f t="shared" si="88"/>
        <v>0</v>
      </c>
      <c r="E459" s="261">
        <f t="shared" si="88"/>
        <v>0</v>
      </c>
      <c r="F459" s="262" t="str">
        <f t="shared" si="82"/>
        <v>-</v>
      </c>
    </row>
    <row r="460" spans="1:6" s="151" customFormat="1" ht="22.5" hidden="1" x14ac:dyDescent="0.25">
      <c r="A460" s="279" t="s">
        <v>1065</v>
      </c>
      <c r="B460" s="259" t="s">
        <v>102</v>
      </c>
      <c r="C460" s="260" t="s">
        <v>1060</v>
      </c>
      <c r="D460" s="261">
        <f t="shared" si="88"/>
        <v>0</v>
      </c>
      <c r="E460" s="261">
        <f t="shared" si="88"/>
        <v>0</v>
      </c>
      <c r="F460" s="262" t="str">
        <f t="shared" si="82"/>
        <v>-</v>
      </c>
    </row>
    <row r="461" spans="1:6" s="151" customFormat="1" ht="34.5" hidden="1" x14ac:dyDescent="0.25">
      <c r="A461" s="258" t="s">
        <v>134</v>
      </c>
      <c r="B461" s="259" t="s">
        <v>102</v>
      </c>
      <c r="C461" s="260" t="s">
        <v>1061</v>
      </c>
      <c r="D461" s="261">
        <f t="shared" si="88"/>
        <v>0</v>
      </c>
      <c r="E461" s="261">
        <f t="shared" si="88"/>
        <v>0</v>
      </c>
      <c r="F461" s="262" t="str">
        <f t="shared" si="82"/>
        <v>-</v>
      </c>
    </row>
    <row r="462" spans="1:6" s="151" customFormat="1" hidden="1" x14ac:dyDescent="0.25">
      <c r="A462" s="258" t="s">
        <v>135</v>
      </c>
      <c r="B462" s="259" t="s">
        <v>102</v>
      </c>
      <c r="C462" s="260" t="s">
        <v>1062</v>
      </c>
      <c r="D462" s="261">
        <f t="shared" ref="D462:E462" si="89">D463</f>
        <v>0</v>
      </c>
      <c r="E462" s="261">
        <f t="shared" si="89"/>
        <v>0</v>
      </c>
      <c r="F462" s="262" t="str">
        <f t="shared" si="82"/>
        <v>-</v>
      </c>
    </row>
    <row r="463" spans="1:6" s="151" customFormat="1" ht="34.5" hidden="1" x14ac:dyDescent="0.25">
      <c r="A463" s="258" t="s">
        <v>136</v>
      </c>
      <c r="B463" s="259" t="s">
        <v>102</v>
      </c>
      <c r="C463" s="260" t="s">
        <v>1063</v>
      </c>
      <c r="D463" s="261">
        <v>0</v>
      </c>
      <c r="E463" s="263">
        <v>0</v>
      </c>
      <c r="F463" s="262" t="str">
        <f t="shared" si="82"/>
        <v>-</v>
      </c>
    </row>
    <row r="464" spans="1:6" s="74" customFormat="1" ht="15.75" customHeight="1" x14ac:dyDescent="0.25">
      <c r="A464" s="92" t="s">
        <v>137</v>
      </c>
      <c r="B464" s="93" t="s">
        <v>102</v>
      </c>
      <c r="C464" s="115" t="s">
        <v>533</v>
      </c>
      <c r="D464" s="88">
        <f>D465+D480</f>
        <v>646500</v>
      </c>
      <c r="E464" s="88">
        <f>E465+E480</f>
        <v>0</v>
      </c>
      <c r="F464" s="89">
        <f t="shared" si="82"/>
        <v>646500</v>
      </c>
    </row>
    <row r="465" spans="1:37" s="74" customFormat="1" ht="47.25" customHeight="1" x14ac:dyDescent="0.25">
      <c r="A465" s="92" t="s">
        <v>534</v>
      </c>
      <c r="B465" s="93" t="s">
        <v>102</v>
      </c>
      <c r="C465" s="115" t="s">
        <v>535</v>
      </c>
      <c r="D465" s="88">
        <f>D466+D473</f>
        <v>446500</v>
      </c>
      <c r="E465" s="88">
        <f>E466+E473</f>
        <v>0</v>
      </c>
      <c r="F465" s="89">
        <f t="shared" si="82"/>
        <v>446500</v>
      </c>
    </row>
    <row r="466" spans="1:37" s="74" customFormat="1" ht="39.75" customHeight="1" x14ac:dyDescent="0.25">
      <c r="A466" s="92" t="s">
        <v>1182</v>
      </c>
      <c r="B466" s="93" t="s">
        <v>102</v>
      </c>
      <c r="C466" s="115" t="s">
        <v>536</v>
      </c>
      <c r="D466" s="88">
        <f>D467</f>
        <v>0</v>
      </c>
      <c r="E466" s="88">
        <f>E467</f>
        <v>0</v>
      </c>
      <c r="F466" s="89" t="str">
        <f t="shared" si="82"/>
        <v>-</v>
      </c>
    </row>
    <row r="467" spans="1:37" s="74" customFormat="1" ht="36.75" customHeight="1" x14ac:dyDescent="0.25">
      <c r="A467" s="92" t="s">
        <v>226</v>
      </c>
      <c r="B467" s="93" t="s">
        <v>102</v>
      </c>
      <c r="C467" s="115" t="s">
        <v>537</v>
      </c>
      <c r="D467" s="88">
        <f t="shared" ref="D467:E471" si="90">D468</f>
        <v>0</v>
      </c>
      <c r="E467" s="88">
        <f t="shared" si="90"/>
        <v>0</v>
      </c>
      <c r="F467" s="89" t="str">
        <f t="shared" si="82"/>
        <v>-</v>
      </c>
    </row>
    <row r="468" spans="1:37" x14ac:dyDescent="0.25">
      <c r="A468" s="95" t="s">
        <v>104</v>
      </c>
      <c r="B468" s="96" t="s">
        <v>102</v>
      </c>
      <c r="C468" s="117" t="s">
        <v>538</v>
      </c>
      <c r="D468" s="90">
        <f t="shared" si="90"/>
        <v>0</v>
      </c>
      <c r="E468" s="90">
        <f t="shared" si="90"/>
        <v>0</v>
      </c>
      <c r="F468" s="91" t="str">
        <f t="shared" si="82"/>
        <v>-</v>
      </c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1:37" ht="23.25" x14ac:dyDescent="0.25">
      <c r="A469" s="95" t="s">
        <v>138</v>
      </c>
      <c r="B469" s="96" t="s">
        <v>102</v>
      </c>
      <c r="C469" s="117" t="s">
        <v>539</v>
      </c>
      <c r="D469" s="90">
        <f t="shared" si="90"/>
        <v>0</v>
      </c>
      <c r="E469" s="90">
        <f t="shared" si="90"/>
        <v>0</v>
      </c>
      <c r="F469" s="91" t="str">
        <f t="shared" si="82"/>
        <v>-</v>
      </c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23.25" x14ac:dyDescent="0.25">
      <c r="A470" s="95" t="s">
        <v>105</v>
      </c>
      <c r="B470" s="96" t="s">
        <v>102</v>
      </c>
      <c r="C470" s="117" t="s">
        <v>540</v>
      </c>
      <c r="D470" s="90">
        <f t="shared" si="90"/>
        <v>0</v>
      </c>
      <c r="E470" s="90">
        <f t="shared" si="90"/>
        <v>0</v>
      </c>
      <c r="F470" s="91" t="str">
        <f t="shared" si="82"/>
        <v>-</v>
      </c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1:37" ht="29.25" customHeight="1" x14ac:dyDescent="0.25">
      <c r="A471" s="95" t="s">
        <v>1156</v>
      </c>
      <c r="B471" s="96" t="s">
        <v>102</v>
      </c>
      <c r="C471" s="117" t="s">
        <v>541</v>
      </c>
      <c r="D471" s="90">
        <f t="shared" si="90"/>
        <v>0</v>
      </c>
      <c r="E471" s="90">
        <f t="shared" si="90"/>
        <v>0</v>
      </c>
      <c r="F471" s="91" t="str">
        <f t="shared" si="82"/>
        <v>-</v>
      </c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1:37" x14ac:dyDescent="0.25">
      <c r="A472" s="95" t="s">
        <v>1272</v>
      </c>
      <c r="B472" s="96" t="s">
        <v>102</v>
      </c>
      <c r="C472" s="117" t="s">
        <v>542</v>
      </c>
      <c r="D472" s="90">
        <v>0</v>
      </c>
      <c r="E472" s="97">
        <v>0</v>
      </c>
      <c r="F472" s="91" t="str">
        <f t="shared" si="82"/>
        <v>-</v>
      </c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s="74" customFormat="1" ht="29.25" customHeight="1" x14ac:dyDescent="0.25">
      <c r="A473" s="92" t="s">
        <v>1373</v>
      </c>
      <c r="B473" s="93" t="s">
        <v>102</v>
      </c>
      <c r="C473" s="115" t="s">
        <v>543</v>
      </c>
      <c r="D473" s="88">
        <f t="shared" ref="D473:E478" si="91">D474</f>
        <v>446500</v>
      </c>
      <c r="E473" s="88">
        <f t="shared" si="91"/>
        <v>0</v>
      </c>
      <c r="F473" s="89">
        <f t="shared" si="82"/>
        <v>446500</v>
      </c>
    </row>
    <row r="474" spans="1:37" ht="23.25" x14ac:dyDescent="0.25">
      <c r="A474" s="95" t="s">
        <v>227</v>
      </c>
      <c r="B474" s="96" t="s">
        <v>102</v>
      </c>
      <c r="C474" s="117" t="s">
        <v>544</v>
      </c>
      <c r="D474" s="90">
        <f t="shared" si="91"/>
        <v>446500</v>
      </c>
      <c r="E474" s="90">
        <f t="shared" si="91"/>
        <v>0</v>
      </c>
      <c r="F474" s="91">
        <f t="shared" si="82"/>
        <v>446500</v>
      </c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1:37" x14ac:dyDescent="0.25">
      <c r="A475" s="95" t="s">
        <v>104</v>
      </c>
      <c r="B475" s="96" t="s">
        <v>102</v>
      </c>
      <c r="C475" s="117" t="s">
        <v>545</v>
      </c>
      <c r="D475" s="90">
        <f t="shared" si="91"/>
        <v>446500</v>
      </c>
      <c r="E475" s="90">
        <f t="shared" si="91"/>
        <v>0</v>
      </c>
      <c r="F475" s="91">
        <f t="shared" si="82"/>
        <v>446500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5">
      <c r="A476" s="95" t="s">
        <v>162</v>
      </c>
      <c r="B476" s="96" t="s">
        <v>102</v>
      </c>
      <c r="C476" s="117" t="s">
        <v>546</v>
      </c>
      <c r="D476" s="90">
        <f t="shared" si="91"/>
        <v>446500</v>
      </c>
      <c r="E476" s="90">
        <f t="shared" si="91"/>
        <v>0</v>
      </c>
      <c r="F476" s="91">
        <f t="shared" si="82"/>
        <v>446500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1:37" ht="23.25" x14ac:dyDescent="0.25">
      <c r="A477" s="95" t="s">
        <v>105</v>
      </c>
      <c r="B477" s="96" t="s">
        <v>102</v>
      </c>
      <c r="C477" s="117" t="s">
        <v>547</v>
      </c>
      <c r="D477" s="90">
        <f t="shared" si="91"/>
        <v>446500</v>
      </c>
      <c r="E477" s="90">
        <f t="shared" si="91"/>
        <v>0</v>
      </c>
      <c r="F477" s="91">
        <f t="shared" si="82"/>
        <v>446500</v>
      </c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1:37" ht="29.25" customHeight="1" x14ac:dyDescent="0.25">
      <c r="A478" s="95" t="s">
        <v>1156</v>
      </c>
      <c r="B478" s="96" t="s">
        <v>102</v>
      </c>
      <c r="C478" s="117" t="s">
        <v>548</v>
      </c>
      <c r="D478" s="90">
        <f t="shared" si="91"/>
        <v>446500</v>
      </c>
      <c r="E478" s="90">
        <f t="shared" si="91"/>
        <v>0</v>
      </c>
      <c r="F478" s="91">
        <f t="shared" si="82"/>
        <v>446500</v>
      </c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5">
      <c r="A479" s="95" t="s">
        <v>1272</v>
      </c>
      <c r="B479" s="96" t="s">
        <v>102</v>
      </c>
      <c r="C479" s="117" t="s">
        <v>549</v>
      </c>
      <c r="D479" s="90">
        <f>250000+196500</f>
        <v>446500</v>
      </c>
      <c r="E479" s="97">
        <v>0</v>
      </c>
      <c r="F479" s="91">
        <f t="shared" si="82"/>
        <v>446500</v>
      </c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1:37" s="4" customFormat="1" ht="56.25" x14ac:dyDescent="0.25">
      <c r="A480" s="100" t="s">
        <v>228</v>
      </c>
      <c r="B480" s="93" t="s">
        <v>102</v>
      </c>
      <c r="C480" s="115" t="s">
        <v>955</v>
      </c>
      <c r="D480" s="88">
        <f t="shared" ref="D480:E486" si="92">D481</f>
        <v>200000</v>
      </c>
      <c r="E480" s="88">
        <f t="shared" si="92"/>
        <v>0</v>
      </c>
      <c r="F480" s="89">
        <f t="shared" ref="F480:F487" si="93">IF(OR(D480="-",E480=D480),"-",D480-IF(E480="-",0,E480))</f>
        <v>200000</v>
      </c>
    </row>
    <row r="481" spans="1:37" s="94" customFormat="1" ht="43.5" customHeight="1" x14ac:dyDescent="0.25">
      <c r="A481" s="405" t="s">
        <v>1026</v>
      </c>
      <c r="B481" s="93" t="s">
        <v>102</v>
      </c>
      <c r="C481" s="115" t="s">
        <v>954</v>
      </c>
      <c r="D481" s="88">
        <f t="shared" si="92"/>
        <v>200000</v>
      </c>
      <c r="E481" s="88">
        <f t="shared" si="92"/>
        <v>0</v>
      </c>
      <c r="F481" s="89">
        <f t="shared" si="93"/>
        <v>200000</v>
      </c>
    </row>
    <row r="482" spans="1:37" s="4" customFormat="1" ht="49.5" customHeight="1" x14ac:dyDescent="0.25">
      <c r="A482" s="406" t="s">
        <v>1047</v>
      </c>
      <c r="B482" s="96" t="s">
        <v>102</v>
      </c>
      <c r="C482" s="117" t="s">
        <v>953</v>
      </c>
      <c r="D482" s="90">
        <f>D483</f>
        <v>200000</v>
      </c>
      <c r="E482" s="90">
        <f>E484</f>
        <v>0</v>
      </c>
      <c r="F482" s="91">
        <f t="shared" si="93"/>
        <v>200000</v>
      </c>
    </row>
    <row r="483" spans="1:37" s="4" customFormat="1" ht="33.75" x14ac:dyDescent="0.25">
      <c r="A483" s="43" t="s">
        <v>133</v>
      </c>
      <c r="B483" s="96" t="s">
        <v>102</v>
      </c>
      <c r="C483" s="117" t="s">
        <v>1025</v>
      </c>
      <c r="D483" s="90">
        <f>D484</f>
        <v>200000</v>
      </c>
      <c r="E483" s="90">
        <f t="shared" si="92"/>
        <v>0</v>
      </c>
      <c r="F483" s="91">
        <f t="shared" ref="F483" si="94">IF(OR(D483="-",E483=D483),"-",D483-IF(E483="-",0,E483))</f>
        <v>200000</v>
      </c>
    </row>
    <row r="484" spans="1:37" s="4" customFormat="1" ht="56.25" x14ac:dyDescent="0.25">
      <c r="A484" s="98" t="s">
        <v>1301</v>
      </c>
      <c r="B484" s="96" t="s">
        <v>102</v>
      </c>
      <c r="C484" s="117" t="s">
        <v>952</v>
      </c>
      <c r="D484" s="90">
        <f t="shared" si="92"/>
        <v>200000</v>
      </c>
      <c r="E484" s="90">
        <f t="shared" si="92"/>
        <v>0</v>
      </c>
      <c r="F484" s="91">
        <f t="shared" si="93"/>
        <v>200000</v>
      </c>
    </row>
    <row r="485" spans="1:37" s="4" customFormat="1" ht="33.75" x14ac:dyDescent="0.25">
      <c r="A485" s="43" t="s">
        <v>134</v>
      </c>
      <c r="B485" s="96" t="s">
        <v>102</v>
      </c>
      <c r="C485" s="117" t="s">
        <v>951</v>
      </c>
      <c r="D485" s="90">
        <f t="shared" si="92"/>
        <v>200000</v>
      </c>
      <c r="E485" s="90">
        <f t="shared" si="92"/>
        <v>0</v>
      </c>
      <c r="F485" s="91">
        <f t="shared" si="93"/>
        <v>200000</v>
      </c>
    </row>
    <row r="486" spans="1:37" s="4" customFormat="1" x14ac:dyDescent="0.25">
      <c r="A486" s="43" t="s">
        <v>135</v>
      </c>
      <c r="B486" s="96" t="s">
        <v>102</v>
      </c>
      <c r="C486" s="117" t="s">
        <v>950</v>
      </c>
      <c r="D486" s="90">
        <f t="shared" si="92"/>
        <v>200000</v>
      </c>
      <c r="E486" s="90">
        <f t="shared" si="92"/>
        <v>0</v>
      </c>
      <c r="F486" s="91">
        <f t="shared" si="93"/>
        <v>200000</v>
      </c>
    </row>
    <row r="487" spans="1:37" s="4" customFormat="1" ht="41.25" customHeight="1" x14ac:dyDescent="0.25">
      <c r="A487" s="95" t="s">
        <v>136</v>
      </c>
      <c r="B487" s="96" t="s">
        <v>102</v>
      </c>
      <c r="C487" s="117" t="s">
        <v>949</v>
      </c>
      <c r="D487" s="90">
        <v>200000</v>
      </c>
      <c r="E487" s="97">
        <v>0</v>
      </c>
      <c r="F487" s="91">
        <f t="shared" si="93"/>
        <v>200000</v>
      </c>
    </row>
    <row r="488" spans="1:37" s="74" customFormat="1" x14ac:dyDescent="0.25">
      <c r="A488" s="92" t="s">
        <v>550</v>
      </c>
      <c r="B488" s="93" t="s">
        <v>102</v>
      </c>
      <c r="C488" s="115" t="s">
        <v>551</v>
      </c>
      <c r="D488" s="88">
        <f>D489+D579+D720</f>
        <v>48495279.600000001</v>
      </c>
      <c r="E488" s="88">
        <f>E489+E579+E720</f>
        <v>5809829.0499999998</v>
      </c>
      <c r="F488" s="89">
        <f t="shared" si="82"/>
        <v>42685450.550000004</v>
      </c>
    </row>
    <row r="489" spans="1:37" s="74" customFormat="1" x14ac:dyDescent="0.25">
      <c r="A489" s="92" t="s">
        <v>139</v>
      </c>
      <c r="B489" s="93" t="s">
        <v>102</v>
      </c>
      <c r="C489" s="115" t="s">
        <v>552</v>
      </c>
      <c r="D489" s="88">
        <f>D490+D566</f>
        <v>5440200</v>
      </c>
      <c r="E489" s="88">
        <f>E490+E566</f>
        <v>658692.92000000004</v>
      </c>
      <c r="F489" s="89">
        <f t="shared" si="82"/>
        <v>4781507.08</v>
      </c>
    </row>
    <row r="490" spans="1:37" s="74" customFormat="1" ht="57" x14ac:dyDescent="0.25">
      <c r="A490" s="92" t="s">
        <v>228</v>
      </c>
      <c r="B490" s="93" t="s">
        <v>102</v>
      </c>
      <c r="C490" s="115" t="s">
        <v>553</v>
      </c>
      <c r="D490" s="88">
        <f>D491+D524+D531+D543+D558</f>
        <v>5440200</v>
      </c>
      <c r="E490" s="88">
        <f>E491+E524+E531+E543+E558</f>
        <v>658692.92000000004</v>
      </c>
      <c r="F490" s="89">
        <f t="shared" si="82"/>
        <v>4781507.08</v>
      </c>
    </row>
    <row r="491" spans="1:37" s="74" customFormat="1" ht="34.5" x14ac:dyDescent="0.25">
      <c r="A491" s="92" t="s">
        <v>1183</v>
      </c>
      <c r="B491" s="93" t="s">
        <v>102</v>
      </c>
      <c r="C491" s="115" t="s">
        <v>554</v>
      </c>
      <c r="D491" s="88">
        <f>D492</f>
        <v>3100000</v>
      </c>
      <c r="E491" s="88">
        <f>E492</f>
        <v>0</v>
      </c>
      <c r="F491" s="89">
        <f t="shared" si="82"/>
        <v>3100000</v>
      </c>
    </row>
    <row r="492" spans="1:37" s="74" customFormat="1" ht="37.5" customHeight="1" x14ac:dyDescent="0.25">
      <c r="A492" s="92" t="s">
        <v>229</v>
      </c>
      <c r="B492" s="93" t="s">
        <v>102</v>
      </c>
      <c r="C492" s="115" t="s">
        <v>555</v>
      </c>
      <c r="D492" s="88">
        <f>D493+D508+D513+D519</f>
        <v>3100000</v>
      </c>
      <c r="E492" s="88">
        <f>E493+E508+E513+E519</f>
        <v>0</v>
      </c>
      <c r="F492" s="89">
        <f t="shared" si="82"/>
        <v>3100000</v>
      </c>
    </row>
    <row r="493" spans="1:37" x14ac:dyDescent="0.25">
      <c r="A493" s="95" t="s">
        <v>104</v>
      </c>
      <c r="B493" s="96" t="s">
        <v>102</v>
      </c>
      <c r="C493" s="117" t="s">
        <v>556</v>
      </c>
      <c r="D493" s="90">
        <f>D494+D498</f>
        <v>100000</v>
      </c>
      <c r="E493" s="90">
        <f>E494+E498</f>
        <v>0</v>
      </c>
      <c r="F493" s="91">
        <f t="shared" si="82"/>
        <v>100000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s="87" customFormat="1" ht="23.25" hidden="1" x14ac:dyDescent="0.25">
      <c r="A494" s="175" t="s">
        <v>152</v>
      </c>
      <c r="B494" s="176" t="s">
        <v>102</v>
      </c>
      <c r="C494" s="117" t="s">
        <v>557</v>
      </c>
      <c r="D494" s="90">
        <f t="shared" ref="D494:E500" si="95">D495</f>
        <v>0</v>
      </c>
      <c r="E494" s="90">
        <f t="shared" si="95"/>
        <v>0</v>
      </c>
      <c r="F494" s="91" t="str">
        <f t="shared" si="82"/>
        <v>-</v>
      </c>
    </row>
    <row r="495" spans="1:37" s="87" customFormat="1" ht="23.25" hidden="1" x14ac:dyDescent="0.25">
      <c r="A495" s="175" t="s">
        <v>105</v>
      </c>
      <c r="B495" s="176" t="s">
        <v>102</v>
      </c>
      <c r="C495" s="117" t="s">
        <v>558</v>
      </c>
      <c r="D495" s="90">
        <f t="shared" si="95"/>
        <v>0</v>
      </c>
      <c r="E495" s="90">
        <f t="shared" si="95"/>
        <v>0</v>
      </c>
      <c r="F495" s="91" t="str">
        <f t="shared" si="82"/>
        <v>-</v>
      </c>
    </row>
    <row r="496" spans="1:37" s="87" customFormat="1" ht="34.5" hidden="1" x14ac:dyDescent="0.25">
      <c r="A496" s="175" t="s">
        <v>1156</v>
      </c>
      <c r="B496" s="176" t="s">
        <v>102</v>
      </c>
      <c r="C496" s="117" t="s">
        <v>559</v>
      </c>
      <c r="D496" s="90">
        <f t="shared" si="95"/>
        <v>0</v>
      </c>
      <c r="E496" s="90">
        <f t="shared" si="95"/>
        <v>0</v>
      </c>
      <c r="F496" s="91" t="str">
        <f t="shared" si="82"/>
        <v>-</v>
      </c>
    </row>
    <row r="497" spans="1:37" s="87" customFormat="1" ht="34.5" hidden="1" x14ac:dyDescent="0.25">
      <c r="A497" s="175" t="s">
        <v>106</v>
      </c>
      <c r="B497" s="176" t="s">
        <v>102</v>
      </c>
      <c r="C497" s="117" t="s">
        <v>560</v>
      </c>
      <c r="D497" s="90">
        <v>0</v>
      </c>
      <c r="E497" s="97">
        <v>0</v>
      </c>
      <c r="F497" s="91" t="str">
        <f t="shared" si="82"/>
        <v>-</v>
      </c>
    </row>
    <row r="498" spans="1:37" ht="15" customHeight="1" x14ac:dyDescent="0.25">
      <c r="A498" s="95" t="s">
        <v>1029</v>
      </c>
      <c r="B498" s="96" t="s">
        <v>102</v>
      </c>
      <c r="C498" s="117" t="s">
        <v>1245</v>
      </c>
      <c r="D498" s="90">
        <f>D499+D502</f>
        <v>100000</v>
      </c>
      <c r="E498" s="90">
        <f>E499+E502</f>
        <v>0</v>
      </c>
      <c r="F498" s="91">
        <f t="shared" ref="F498:F507" si="96">IF(OR(D498="-",E498=D498),"-",D498-IF(E498="-",0,E498))</f>
        <v>100000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1:37" ht="23.25" x14ac:dyDescent="0.25">
      <c r="A499" s="95" t="s">
        <v>105</v>
      </c>
      <c r="B499" s="96" t="s">
        <v>102</v>
      </c>
      <c r="C499" s="117" t="s">
        <v>1244</v>
      </c>
      <c r="D499" s="90">
        <f t="shared" si="95"/>
        <v>97000</v>
      </c>
      <c r="E499" s="90">
        <f t="shared" si="95"/>
        <v>0</v>
      </c>
      <c r="F499" s="91">
        <f t="shared" si="96"/>
        <v>97000</v>
      </c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25.5" customHeight="1" x14ac:dyDescent="0.25">
      <c r="A500" s="95" t="s">
        <v>1156</v>
      </c>
      <c r="B500" s="96" t="s">
        <v>102</v>
      </c>
      <c r="C500" s="117" t="s">
        <v>1243</v>
      </c>
      <c r="D500" s="90">
        <f t="shared" si="95"/>
        <v>97000</v>
      </c>
      <c r="E500" s="90">
        <f t="shared" si="95"/>
        <v>0</v>
      </c>
      <c r="F500" s="91">
        <f t="shared" si="96"/>
        <v>97000</v>
      </c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1:37" x14ac:dyDescent="0.25">
      <c r="A501" s="95" t="s">
        <v>1272</v>
      </c>
      <c r="B501" s="96" t="s">
        <v>102</v>
      </c>
      <c r="C501" s="117" t="s">
        <v>1242</v>
      </c>
      <c r="D501" s="90">
        <v>97000</v>
      </c>
      <c r="E501" s="97">
        <v>0</v>
      </c>
      <c r="F501" s="91">
        <f t="shared" si="96"/>
        <v>97000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1:37" x14ac:dyDescent="0.25">
      <c r="A502" s="95" t="s">
        <v>112</v>
      </c>
      <c r="B502" s="96" t="s">
        <v>102</v>
      </c>
      <c r="C502" s="117" t="s">
        <v>1496</v>
      </c>
      <c r="D502" s="90">
        <f>D503+D505</f>
        <v>3000</v>
      </c>
      <c r="E502" s="90">
        <f>E503+E505</f>
        <v>0</v>
      </c>
      <c r="F502" s="91">
        <f t="shared" si="96"/>
        <v>3000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s="87" customFormat="1" ht="13.5" hidden="1" customHeight="1" x14ac:dyDescent="0.25">
      <c r="A503" s="175" t="s">
        <v>248</v>
      </c>
      <c r="B503" s="176" t="s">
        <v>102</v>
      </c>
      <c r="C503" s="117" t="s">
        <v>1497</v>
      </c>
      <c r="D503" s="193">
        <f>D504</f>
        <v>0</v>
      </c>
      <c r="E503" s="193">
        <f>E504</f>
        <v>0</v>
      </c>
      <c r="F503" s="196" t="str">
        <f t="shared" si="96"/>
        <v>-</v>
      </c>
    </row>
    <row r="504" spans="1:37" s="87" customFormat="1" ht="25.5" hidden="1" customHeight="1" x14ac:dyDescent="0.25">
      <c r="A504" s="175" t="s">
        <v>1412</v>
      </c>
      <c r="B504" s="176" t="s">
        <v>102</v>
      </c>
      <c r="C504" s="117" t="s">
        <v>1498</v>
      </c>
      <c r="D504" s="193">
        <v>0</v>
      </c>
      <c r="E504" s="193">
        <v>0</v>
      </c>
      <c r="F504" s="196" t="str">
        <f t="shared" si="96"/>
        <v>-</v>
      </c>
    </row>
    <row r="505" spans="1:37" x14ac:dyDescent="0.25">
      <c r="A505" s="95" t="s">
        <v>113</v>
      </c>
      <c r="B505" s="96" t="s">
        <v>102</v>
      </c>
      <c r="C505" s="117" t="s">
        <v>1499</v>
      </c>
      <c r="D505" s="90">
        <f>D507+D506</f>
        <v>3000</v>
      </c>
      <c r="E505" s="90">
        <f>E507+E506</f>
        <v>0</v>
      </c>
      <c r="F505" s="91">
        <f t="shared" si="96"/>
        <v>3000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22.5" x14ac:dyDescent="0.25">
      <c r="A506" s="43" t="s">
        <v>1515</v>
      </c>
      <c r="B506" s="96" t="s">
        <v>102</v>
      </c>
      <c r="C506" s="117" t="s">
        <v>1500</v>
      </c>
      <c r="D506" s="90">
        <v>3000</v>
      </c>
      <c r="E506" s="97">
        <v>0</v>
      </c>
      <c r="F506" s="91">
        <f t="shared" ref="F506" si="97">IF(OR(D506="-",E506=D506),"-",D506-IF(E506="-",0,E506))</f>
        <v>3000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1:37" hidden="1" x14ac:dyDescent="0.25">
      <c r="A507" s="43" t="s">
        <v>150</v>
      </c>
      <c r="B507" s="96" t="s">
        <v>102</v>
      </c>
      <c r="C507" s="117" t="s">
        <v>1501</v>
      </c>
      <c r="D507" s="90">
        <v>0</v>
      </c>
      <c r="E507" s="97">
        <v>0</v>
      </c>
      <c r="F507" s="91" t="str">
        <f t="shared" si="96"/>
        <v>-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1:37" ht="34.5" hidden="1" x14ac:dyDescent="0.25">
      <c r="A508" s="258" t="s">
        <v>161</v>
      </c>
      <c r="B508" s="259" t="s">
        <v>102</v>
      </c>
      <c r="C508" s="260" t="s">
        <v>561</v>
      </c>
      <c r="D508" s="261">
        <f t="shared" ref="D508:E511" si="98">D509</f>
        <v>0</v>
      </c>
      <c r="E508" s="261">
        <f t="shared" si="98"/>
        <v>0</v>
      </c>
      <c r="F508" s="262" t="str">
        <f t="shared" si="82"/>
        <v>-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23.25" hidden="1" x14ac:dyDescent="0.25">
      <c r="A509" s="258" t="s">
        <v>230</v>
      </c>
      <c r="B509" s="259" t="s">
        <v>102</v>
      </c>
      <c r="C509" s="260" t="s">
        <v>562</v>
      </c>
      <c r="D509" s="261">
        <f t="shared" si="98"/>
        <v>0</v>
      </c>
      <c r="E509" s="261">
        <f t="shared" si="98"/>
        <v>0</v>
      </c>
      <c r="F509" s="262" t="str">
        <f t="shared" si="82"/>
        <v>-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1:37" ht="34.5" hidden="1" x14ac:dyDescent="0.25">
      <c r="A510" s="258" t="s">
        <v>134</v>
      </c>
      <c r="B510" s="259" t="s">
        <v>102</v>
      </c>
      <c r="C510" s="260" t="s">
        <v>563</v>
      </c>
      <c r="D510" s="261">
        <f t="shared" si="98"/>
        <v>0</v>
      </c>
      <c r="E510" s="261">
        <f t="shared" si="98"/>
        <v>0</v>
      </c>
      <c r="F510" s="262" t="str">
        <f t="shared" si="82"/>
        <v>-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1:37" hidden="1" x14ac:dyDescent="0.25">
      <c r="A511" s="258" t="s">
        <v>135</v>
      </c>
      <c r="B511" s="259" t="s">
        <v>102</v>
      </c>
      <c r="C511" s="260" t="s">
        <v>564</v>
      </c>
      <c r="D511" s="261">
        <f t="shared" si="98"/>
        <v>0</v>
      </c>
      <c r="E511" s="261">
        <f t="shared" si="98"/>
        <v>0</v>
      </c>
      <c r="F511" s="262" t="str">
        <f t="shared" si="82"/>
        <v>-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34.5" hidden="1" x14ac:dyDescent="0.25">
      <c r="A512" s="258" t="s">
        <v>48</v>
      </c>
      <c r="B512" s="259" t="s">
        <v>102</v>
      </c>
      <c r="C512" s="260" t="s">
        <v>565</v>
      </c>
      <c r="D512" s="261"/>
      <c r="E512" s="263"/>
      <c r="F512" s="262" t="str">
        <f t="shared" si="82"/>
        <v>-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1:37" s="4" customFormat="1" ht="34.5" x14ac:dyDescent="0.25">
      <c r="A513" s="95" t="s">
        <v>133</v>
      </c>
      <c r="B513" s="96" t="s">
        <v>102</v>
      </c>
      <c r="C513" s="117" t="s">
        <v>566</v>
      </c>
      <c r="D513" s="90">
        <f t="shared" ref="D513:E515" si="99">D514</f>
        <v>3000000</v>
      </c>
      <c r="E513" s="90">
        <f t="shared" si="99"/>
        <v>0</v>
      </c>
      <c r="F513" s="91">
        <f t="shared" si="82"/>
        <v>3000000</v>
      </c>
    </row>
    <row r="514" spans="1:37" s="4" customFormat="1" ht="24.75" customHeight="1" x14ac:dyDescent="0.25">
      <c r="A514" s="95" t="s">
        <v>140</v>
      </c>
      <c r="B514" s="96" t="s">
        <v>102</v>
      </c>
      <c r="C514" s="117" t="s">
        <v>567</v>
      </c>
      <c r="D514" s="90">
        <f t="shared" si="99"/>
        <v>3000000</v>
      </c>
      <c r="E514" s="90">
        <f t="shared" si="99"/>
        <v>0</v>
      </c>
      <c r="F514" s="91">
        <f t="shared" si="82"/>
        <v>3000000</v>
      </c>
    </row>
    <row r="515" spans="1:37" s="4" customFormat="1" ht="34.5" x14ac:dyDescent="0.25">
      <c r="A515" s="95" t="s">
        <v>134</v>
      </c>
      <c r="B515" s="96" t="s">
        <v>102</v>
      </c>
      <c r="C515" s="117" t="s">
        <v>568</v>
      </c>
      <c r="D515" s="90">
        <f t="shared" si="99"/>
        <v>3000000</v>
      </c>
      <c r="E515" s="90">
        <f t="shared" si="99"/>
        <v>0</v>
      </c>
      <c r="F515" s="91">
        <f t="shared" si="82"/>
        <v>3000000</v>
      </c>
    </row>
    <row r="516" spans="1:37" s="4" customFormat="1" x14ac:dyDescent="0.25">
      <c r="A516" s="95" t="s">
        <v>135</v>
      </c>
      <c r="B516" s="96" t="s">
        <v>102</v>
      </c>
      <c r="C516" s="117" t="s">
        <v>569</v>
      </c>
      <c r="D516" s="90">
        <f>D517+D518</f>
        <v>3000000</v>
      </c>
      <c r="E516" s="90">
        <f>E517+E518</f>
        <v>0</v>
      </c>
      <c r="F516" s="91">
        <f t="shared" si="82"/>
        <v>3000000</v>
      </c>
    </row>
    <row r="517" spans="1:37" s="4" customFormat="1" ht="34.5" x14ac:dyDescent="0.25">
      <c r="A517" s="95" t="s">
        <v>48</v>
      </c>
      <c r="B517" s="96" t="s">
        <v>102</v>
      </c>
      <c r="C517" s="117" t="s">
        <v>570</v>
      </c>
      <c r="D517" s="90">
        <v>3000000</v>
      </c>
      <c r="E517" s="97"/>
      <c r="F517" s="91">
        <f t="shared" si="82"/>
        <v>3000000</v>
      </c>
    </row>
    <row r="518" spans="1:37" ht="34.5" hidden="1" x14ac:dyDescent="0.25">
      <c r="A518" s="280" t="s">
        <v>136</v>
      </c>
      <c r="B518" s="259" t="s">
        <v>102</v>
      </c>
      <c r="C518" s="260" t="s">
        <v>1193</v>
      </c>
      <c r="D518" s="261">
        <v>0</v>
      </c>
      <c r="E518" s="263"/>
      <c r="F518" s="262" t="str">
        <f t="shared" ref="F518" si="100">IF(OR(D518="-",E518=D518),"-",D518-IF(E518="-",0,E518))</f>
        <v>-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1:37" s="151" customFormat="1" ht="45.75" hidden="1" x14ac:dyDescent="0.25">
      <c r="A519" s="258" t="s">
        <v>246</v>
      </c>
      <c r="B519" s="259" t="s">
        <v>102</v>
      </c>
      <c r="C519" s="260" t="s">
        <v>571</v>
      </c>
      <c r="D519" s="261">
        <f t="shared" ref="D519:E522" si="101">D520</f>
        <v>0</v>
      </c>
      <c r="E519" s="261">
        <f t="shared" si="101"/>
        <v>0</v>
      </c>
      <c r="F519" s="262" t="str">
        <f t="shared" si="82"/>
        <v>-</v>
      </c>
    </row>
    <row r="520" spans="1:37" s="151" customFormat="1" ht="23.25" hidden="1" x14ac:dyDescent="0.25">
      <c r="A520" s="258" t="s">
        <v>312</v>
      </c>
      <c r="B520" s="259" t="s">
        <v>102</v>
      </c>
      <c r="C520" s="260" t="s">
        <v>572</v>
      </c>
      <c r="D520" s="261">
        <f t="shared" si="101"/>
        <v>0</v>
      </c>
      <c r="E520" s="261">
        <f t="shared" si="101"/>
        <v>0</v>
      </c>
      <c r="F520" s="262" t="str">
        <f t="shared" si="82"/>
        <v>-</v>
      </c>
    </row>
    <row r="521" spans="1:37" s="151" customFormat="1" ht="34.5" hidden="1" x14ac:dyDescent="0.25">
      <c r="A521" s="258" t="s">
        <v>134</v>
      </c>
      <c r="B521" s="259" t="s">
        <v>102</v>
      </c>
      <c r="C521" s="260" t="s">
        <v>573</v>
      </c>
      <c r="D521" s="261">
        <f t="shared" si="101"/>
        <v>0</v>
      </c>
      <c r="E521" s="261">
        <f t="shared" si="101"/>
        <v>0</v>
      </c>
      <c r="F521" s="262" t="str">
        <f t="shared" si="82"/>
        <v>-</v>
      </c>
    </row>
    <row r="522" spans="1:37" s="151" customFormat="1" hidden="1" x14ac:dyDescent="0.25">
      <c r="A522" s="258" t="s">
        <v>135</v>
      </c>
      <c r="B522" s="259" t="s">
        <v>102</v>
      </c>
      <c r="C522" s="260" t="s">
        <v>574</v>
      </c>
      <c r="D522" s="261">
        <f t="shared" si="101"/>
        <v>0</v>
      </c>
      <c r="E522" s="261">
        <f t="shared" si="101"/>
        <v>0</v>
      </c>
      <c r="F522" s="262" t="str">
        <f t="shared" si="82"/>
        <v>-</v>
      </c>
    </row>
    <row r="523" spans="1:37" s="151" customFormat="1" ht="34.5" hidden="1" x14ac:dyDescent="0.25">
      <c r="A523" s="258" t="s">
        <v>48</v>
      </c>
      <c r="B523" s="259" t="s">
        <v>102</v>
      </c>
      <c r="C523" s="260" t="s">
        <v>575</v>
      </c>
      <c r="D523" s="261"/>
      <c r="E523" s="263"/>
      <c r="F523" s="262" t="str">
        <f t="shared" si="82"/>
        <v>-</v>
      </c>
    </row>
    <row r="524" spans="1:37" s="152" customFormat="1" ht="34.5" hidden="1" x14ac:dyDescent="0.25">
      <c r="A524" s="271" t="s">
        <v>576</v>
      </c>
      <c r="B524" s="272" t="s">
        <v>102</v>
      </c>
      <c r="C524" s="273" t="s">
        <v>577</v>
      </c>
      <c r="D524" s="274">
        <f t="shared" ref="D524:E529" si="102">D525</f>
        <v>0</v>
      </c>
      <c r="E524" s="274">
        <f t="shared" si="102"/>
        <v>0</v>
      </c>
      <c r="F524" s="275" t="str">
        <f t="shared" si="82"/>
        <v>-</v>
      </c>
    </row>
    <row r="525" spans="1:37" s="151" customFormat="1" ht="34.5" hidden="1" x14ac:dyDescent="0.25">
      <c r="A525" s="258" t="s">
        <v>231</v>
      </c>
      <c r="B525" s="259" t="s">
        <v>102</v>
      </c>
      <c r="C525" s="260" t="s">
        <v>578</v>
      </c>
      <c r="D525" s="261">
        <f t="shared" si="102"/>
        <v>0</v>
      </c>
      <c r="E525" s="261">
        <f t="shared" si="102"/>
        <v>0</v>
      </c>
      <c r="F525" s="262" t="str">
        <f t="shared" si="82"/>
        <v>-</v>
      </c>
    </row>
    <row r="526" spans="1:37" s="151" customFormat="1" hidden="1" x14ac:dyDescent="0.25">
      <c r="A526" s="258" t="s">
        <v>104</v>
      </c>
      <c r="B526" s="259" t="s">
        <v>102</v>
      </c>
      <c r="C526" s="260" t="s">
        <v>579</v>
      </c>
      <c r="D526" s="261">
        <f t="shared" si="102"/>
        <v>0</v>
      </c>
      <c r="E526" s="261">
        <f t="shared" si="102"/>
        <v>0</v>
      </c>
      <c r="F526" s="262" t="str">
        <f t="shared" si="82"/>
        <v>-</v>
      </c>
    </row>
    <row r="527" spans="1:37" s="151" customFormat="1" ht="45.75" hidden="1" x14ac:dyDescent="0.25">
      <c r="A527" s="258" t="s">
        <v>119</v>
      </c>
      <c r="B527" s="259" t="s">
        <v>102</v>
      </c>
      <c r="C527" s="260" t="s">
        <v>580</v>
      </c>
      <c r="D527" s="261">
        <f t="shared" si="102"/>
        <v>0</v>
      </c>
      <c r="E527" s="261">
        <f t="shared" si="102"/>
        <v>0</v>
      </c>
      <c r="F527" s="262" t="str">
        <f t="shared" si="82"/>
        <v>-</v>
      </c>
    </row>
    <row r="528" spans="1:37" s="151" customFormat="1" ht="23.25" hidden="1" x14ac:dyDescent="0.25">
      <c r="A528" s="258" t="s">
        <v>105</v>
      </c>
      <c r="B528" s="259" t="s">
        <v>102</v>
      </c>
      <c r="C528" s="260" t="s">
        <v>581</v>
      </c>
      <c r="D528" s="261">
        <f t="shared" si="102"/>
        <v>0</v>
      </c>
      <c r="E528" s="261">
        <f t="shared" si="102"/>
        <v>0</v>
      </c>
      <c r="F528" s="262" t="str">
        <f t="shared" si="82"/>
        <v>-</v>
      </c>
    </row>
    <row r="529" spans="1:6" s="151" customFormat="1" ht="23.25" hidden="1" x14ac:dyDescent="0.25">
      <c r="A529" s="258" t="s">
        <v>350</v>
      </c>
      <c r="B529" s="259" t="s">
        <v>102</v>
      </c>
      <c r="C529" s="260" t="s">
        <v>582</v>
      </c>
      <c r="D529" s="261">
        <f t="shared" si="102"/>
        <v>0</v>
      </c>
      <c r="E529" s="261">
        <f t="shared" si="102"/>
        <v>0</v>
      </c>
      <c r="F529" s="262" t="str">
        <f t="shared" si="82"/>
        <v>-</v>
      </c>
    </row>
    <row r="530" spans="1:6" s="151" customFormat="1" ht="34.5" hidden="1" x14ac:dyDescent="0.25">
      <c r="A530" s="258" t="s">
        <v>106</v>
      </c>
      <c r="B530" s="259" t="s">
        <v>102</v>
      </c>
      <c r="C530" s="260" t="s">
        <v>583</v>
      </c>
      <c r="D530" s="261"/>
      <c r="E530" s="263"/>
      <c r="F530" s="262" t="str">
        <f t="shared" si="82"/>
        <v>-</v>
      </c>
    </row>
    <row r="531" spans="1:6" s="94" customFormat="1" ht="45.75" x14ac:dyDescent="0.25">
      <c r="A531" s="92" t="s">
        <v>1027</v>
      </c>
      <c r="B531" s="93" t="s">
        <v>102</v>
      </c>
      <c r="C531" s="115" t="s">
        <v>584</v>
      </c>
      <c r="D531" s="88">
        <f t="shared" ref="D531:E536" si="103">D532</f>
        <v>63500</v>
      </c>
      <c r="E531" s="88">
        <f t="shared" si="103"/>
        <v>0</v>
      </c>
      <c r="F531" s="89">
        <f t="shared" si="82"/>
        <v>63500</v>
      </c>
    </row>
    <row r="532" spans="1:6" s="4" customFormat="1" ht="23.25" x14ac:dyDescent="0.25">
      <c r="A532" s="92" t="s">
        <v>313</v>
      </c>
      <c r="B532" s="93" t="s">
        <v>102</v>
      </c>
      <c r="C532" s="115" t="s">
        <v>585</v>
      </c>
      <c r="D532" s="88">
        <f>D533+D538</f>
        <v>63500</v>
      </c>
      <c r="E532" s="88">
        <f>E533+E538</f>
        <v>0</v>
      </c>
      <c r="F532" s="89">
        <f t="shared" si="82"/>
        <v>63500</v>
      </c>
    </row>
    <row r="533" spans="1:6" s="354" customFormat="1" ht="45.75" hidden="1" x14ac:dyDescent="0.25">
      <c r="A533" s="361" t="s">
        <v>161</v>
      </c>
      <c r="B533" s="350" t="s">
        <v>102</v>
      </c>
      <c r="C533" s="351" t="s">
        <v>586</v>
      </c>
      <c r="D533" s="352">
        <f t="shared" si="103"/>
        <v>0</v>
      </c>
      <c r="E533" s="352">
        <f t="shared" si="103"/>
        <v>0</v>
      </c>
      <c r="F533" s="353" t="str">
        <f t="shared" si="82"/>
        <v>-</v>
      </c>
    </row>
    <row r="534" spans="1:6" s="354" customFormat="1" ht="34.5" hidden="1" x14ac:dyDescent="0.25">
      <c r="A534" s="359" t="s">
        <v>587</v>
      </c>
      <c r="B534" s="355" t="s">
        <v>102</v>
      </c>
      <c r="C534" s="356" t="s">
        <v>588</v>
      </c>
      <c r="D534" s="357">
        <f t="shared" si="103"/>
        <v>0</v>
      </c>
      <c r="E534" s="357">
        <f t="shared" si="103"/>
        <v>0</v>
      </c>
      <c r="F534" s="358" t="str">
        <f t="shared" si="82"/>
        <v>-</v>
      </c>
    </row>
    <row r="535" spans="1:6" s="354" customFormat="1" ht="34.5" hidden="1" x14ac:dyDescent="0.25">
      <c r="A535" s="359" t="s">
        <v>134</v>
      </c>
      <c r="B535" s="355" t="s">
        <v>102</v>
      </c>
      <c r="C535" s="356" t="s">
        <v>589</v>
      </c>
      <c r="D535" s="357">
        <f t="shared" si="103"/>
        <v>0</v>
      </c>
      <c r="E535" s="357">
        <f t="shared" si="103"/>
        <v>0</v>
      </c>
      <c r="F535" s="358" t="str">
        <f t="shared" si="82"/>
        <v>-</v>
      </c>
    </row>
    <row r="536" spans="1:6" s="354" customFormat="1" hidden="1" x14ac:dyDescent="0.25">
      <c r="A536" s="359" t="s">
        <v>135</v>
      </c>
      <c r="B536" s="355" t="s">
        <v>102</v>
      </c>
      <c r="C536" s="356" t="s">
        <v>590</v>
      </c>
      <c r="D536" s="357">
        <f t="shared" si="103"/>
        <v>0</v>
      </c>
      <c r="E536" s="357">
        <f t="shared" si="103"/>
        <v>0</v>
      </c>
      <c r="F536" s="358" t="str">
        <f t="shared" ref="F536:F633" si="104">IF(OR(D536="-",E536=D536),"-",D536-IF(E536="-",0,E536))</f>
        <v>-</v>
      </c>
    </row>
    <row r="537" spans="1:6" s="354" customFormat="1" ht="34.5" hidden="1" x14ac:dyDescent="0.25">
      <c r="A537" s="359" t="s">
        <v>48</v>
      </c>
      <c r="B537" s="355" t="s">
        <v>102</v>
      </c>
      <c r="C537" s="356" t="s">
        <v>591</v>
      </c>
      <c r="D537" s="357">
        <v>0</v>
      </c>
      <c r="E537" s="360">
        <v>0</v>
      </c>
      <c r="F537" s="358" t="str">
        <f t="shared" si="104"/>
        <v>-</v>
      </c>
    </row>
    <row r="538" spans="1:6" s="4" customFormat="1" ht="45.75" x14ac:dyDescent="0.25">
      <c r="A538" s="92" t="s">
        <v>1372</v>
      </c>
      <c r="B538" s="93" t="s">
        <v>102</v>
      </c>
      <c r="C538" s="115" t="s">
        <v>592</v>
      </c>
      <c r="D538" s="88">
        <f t="shared" ref="D538:E540" si="105">D539</f>
        <v>63500</v>
      </c>
      <c r="E538" s="88">
        <f t="shared" si="105"/>
        <v>0</v>
      </c>
      <c r="F538" s="89">
        <f t="shared" si="104"/>
        <v>63500</v>
      </c>
    </row>
    <row r="539" spans="1:6" s="4" customFormat="1" ht="33.75" customHeight="1" x14ac:dyDescent="0.25">
      <c r="A539" s="95" t="s">
        <v>587</v>
      </c>
      <c r="B539" s="96" t="s">
        <v>102</v>
      </c>
      <c r="C539" s="117" t="s">
        <v>593</v>
      </c>
      <c r="D539" s="90">
        <f t="shared" si="105"/>
        <v>63500</v>
      </c>
      <c r="E539" s="90">
        <f t="shared" si="105"/>
        <v>0</v>
      </c>
      <c r="F539" s="91">
        <f t="shared" si="104"/>
        <v>63500</v>
      </c>
    </row>
    <row r="540" spans="1:6" s="4" customFormat="1" ht="36.75" customHeight="1" x14ac:dyDescent="0.25">
      <c r="A540" s="95" t="s">
        <v>134</v>
      </c>
      <c r="B540" s="96" t="s">
        <v>102</v>
      </c>
      <c r="C540" s="117" t="s">
        <v>594</v>
      </c>
      <c r="D540" s="90">
        <f t="shared" si="105"/>
        <v>63500</v>
      </c>
      <c r="E540" s="90">
        <f t="shared" si="105"/>
        <v>0</v>
      </c>
      <c r="F540" s="91">
        <f t="shared" si="104"/>
        <v>63500</v>
      </c>
    </row>
    <row r="541" spans="1:6" s="4" customFormat="1" ht="28.5" customHeight="1" x14ac:dyDescent="0.25">
      <c r="A541" s="95" t="s">
        <v>135</v>
      </c>
      <c r="B541" s="96" t="s">
        <v>102</v>
      </c>
      <c r="C541" s="117" t="s">
        <v>595</v>
      </c>
      <c r="D541" s="90">
        <f>D542</f>
        <v>63500</v>
      </c>
      <c r="E541" s="90">
        <f>E542</f>
        <v>0</v>
      </c>
      <c r="F541" s="91">
        <f t="shared" si="104"/>
        <v>63500</v>
      </c>
    </row>
    <row r="542" spans="1:6" s="4" customFormat="1" ht="28.5" customHeight="1" x14ac:dyDescent="0.25">
      <c r="A542" s="95" t="s">
        <v>136</v>
      </c>
      <c r="B542" s="96" t="s">
        <v>102</v>
      </c>
      <c r="C542" s="117" t="s">
        <v>1246</v>
      </c>
      <c r="D542" s="90">
        <v>63500</v>
      </c>
      <c r="E542" s="97">
        <v>0</v>
      </c>
      <c r="F542" s="91">
        <f t="shared" ref="F542" si="106">IF(OR(D542="-",E542=D542),"-",D542-IF(E542="-",0,E542))</f>
        <v>63500</v>
      </c>
    </row>
    <row r="543" spans="1:6" s="94" customFormat="1" ht="28.5" customHeight="1" x14ac:dyDescent="0.25">
      <c r="A543" s="92" t="s">
        <v>1028</v>
      </c>
      <c r="B543" s="93" t="s">
        <v>102</v>
      </c>
      <c r="C543" s="115" t="s">
        <v>596</v>
      </c>
      <c r="D543" s="88">
        <f>D544</f>
        <v>2276700</v>
      </c>
      <c r="E543" s="88">
        <f>E544</f>
        <v>658692.92000000004</v>
      </c>
      <c r="F543" s="89">
        <f t="shared" si="104"/>
        <v>1618007.08</v>
      </c>
    </row>
    <row r="544" spans="1:6" s="74" customFormat="1" ht="23.25" x14ac:dyDescent="0.25">
      <c r="A544" s="92" t="s">
        <v>232</v>
      </c>
      <c r="B544" s="93" t="s">
        <v>102</v>
      </c>
      <c r="C544" s="115" t="s">
        <v>597</v>
      </c>
      <c r="D544" s="88">
        <f>D545</f>
        <v>2276700</v>
      </c>
      <c r="E544" s="88">
        <f>E545</f>
        <v>658692.92000000004</v>
      </c>
      <c r="F544" s="89">
        <f t="shared" si="104"/>
        <v>1618007.08</v>
      </c>
    </row>
    <row r="545" spans="1:37" s="74" customFormat="1" x14ac:dyDescent="0.25">
      <c r="A545" s="92" t="s">
        <v>104</v>
      </c>
      <c r="B545" s="93" t="s">
        <v>102</v>
      </c>
      <c r="C545" s="115" t="s">
        <v>598</v>
      </c>
      <c r="D545" s="88">
        <f>D546+D550+D554</f>
        <v>2276700</v>
      </c>
      <c r="E545" s="88">
        <f>E546+E550+E554</f>
        <v>658692.92000000004</v>
      </c>
      <c r="F545" s="89">
        <f t="shared" si="104"/>
        <v>1618007.08</v>
      </c>
    </row>
    <row r="546" spans="1:37" ht="23.25" hidden="1" x14ac:dyDescent="0.25">
      <c r="A546" s="286" t="s">
        <v>152</v>
      </c>
      <c r="B546" s="287" t="s">
        <v>102</v>
      </c>
      <c r="C546" s="288" t="s">
        <v>599</v>
      </c>
      <c r="D546" s="289">
        <f t="shared" ref="D546:E548" si="107">D547</f>
        <v>0</v>
      </c>
      <c r="E546" s="289">
        <f t="shared" si="107"/>
        <v>0</v>
      </c>
      <c r="F546" s="290" t="str">
        <f t="shared" si="104"/>
        <v>-</v>
      </c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37" ht="23.25" hidden="1" x14ac:dyDescent="0.25">
      <c r="A547" s="286" t="s">
        <v>105</v>
      </c>
      <c r="B547" s="287" t="s">
        <v>102</v>
      </c>
      <c r="C547" s="288" t="s">
        <v>600</v>
      </c>
      <c r="D547" s="289">
        <f t="shared" si="107"/>
        <v>0</v>
      </c>
      <c r="E547" s="289">
        <f t="shared" si="107"/>
        <v>0</v>
      </c>
      <c r="F547" s="290" t="str">
        <f t="shared" si="104"/>
        <v>-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34.5" hidden="1" x14ac:dyDescent="0.25">
      <c r="A548" s="286" t="s">
        <v>1156</v>
      </c>
      <c r="B548" s="287" t="s">
        <v>102</v>
      </c>
      <c r="C548" s="288" t="s">
        <v>601</v>
      </c>
      <c r="D548" s="289">
        <f t="shared" si="107"/>
        <v>0</v>
      </c>
      <c r="E548" s="289">
        <f t="shared" si="107"/>
        <v>0</v>
      </c>
      <c r="F548" s="290" t="str">
        <f t="shared" si="104"/>
        <v>-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1:37" ht="34.5" hidden="1" x14ac:dyDescent="0.25">
      <c r="A549" s="286" t="s">
        <v>106</v>
      </c>
      <c r="B549" s="287" t="s">
        <v>102</v>
      </c>
      <c r="C549" s="288" t="s">
        <v>602</v>
      </c>
      <c r="D549" s="289">
        <v>0</v>
      </c>
      <c r="E549" s="291">
        <v>0</v>
      </c>
      <c r="F549" s="290" t="str">
        <f t="shared" si="104"/>
        <v>-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</row>
    <row r="550" spans="1:37" x14ac:dyDescent="0.25">
      <c r="A550" s="95" t="s">
        <v>1374</v>
      </c>
      <c r="B550" s="96" t="s">
        <v>102</v>
      </c>
      <c r="C550" s="117" t="s">
        <v>603</v>
      </c>
      <c r="D550" s="90">
        <f t="shared" ref="D550:E552" si="108">D551</f>
        <v>2000000</v>
      </c>
      <c r="E550" s="90">
        <f t="shared" si="108"/>
        <v>658692.92000000004</v>
      </c>
      <c r="F550" s="91">
        <f t="shared" si="104"/>
        <v>1341307.08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23.25" x14ac:dyDescent="0.25">
      <c r="A551" s="95" t="s">
        <v>105</v>
      </c>
      <c r="B551" s="96" t="s">
        <v>102</v>
      </c>
      <c r="C551" s="117" t="s">
        <v>604</v>
      </c>
      <c r="D551" s="90">
        <f t="shared" si="108"/>
        <v>2000000</v>
      </c>
      <c r="E551" s="90">
        <f t="shared" si="108"/>
        <v>658692.92000000004</v>
      </c>
      <c r="F551" s="91">
        <f t="shared" si="104"/>
        <v>1341307.08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1:37" ht="27.75" customHeight="1" x14ac:dyDescent="0.25">
      <c r="A552" s="95" t="s">
        <v>1156</v>
      </c>
      <c r="B552" s="96" t="s">
        <v>102</v>
      </c>
      <c r="C552" s="117" t="s">
        <v>605</v>
      </c>
      <c r="D552" s="90">
        <f t="shared" si="108"/>
        <v>2000000</v>
      </c>
      <c r="E552" s="90">
        <f t="shared" si="108"/>
        <v>658692.92000000004</v>
      </c>
      <c r="F552" s="91">
        <f t="shared" si="104"/>
        <v>1341307.08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</row>
    <row r="553" spans="1:37" ht="27.75" customHeight="1" x14ac:dyDescent="0.25">
      <c r="A553" s="95" t="s">
        <v>106</v>
      </c>
      <c r="B553" s="96" t="s">
        <v>102</v>
      </c>
      <c r="C553" s="117" t="s">
        <v>606</v>
      </c>
      <c r="D553" s="90">
        <v>2000000</v>
      </c>
      <c r="E553" s="97">
        <v>658692.92000000004</v>
      </c>
      <c r="F553" s="91">
        <f t="shared" si="104"/>
        <v>1341307.08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5">
      <c r="A554" s="98" t="s">
        <v>1029</v>
      </c>
      <c r="B554" s="96" t="s">
        <v>102</v>
      </c>
      <c r="C554" s="117" t="s">
        <v>959</v>
      </c>
      <c r="D554" s="90">
        <f t="shared" ref="D554:E556" si="109">D555</f>
        <v>276700</v>
      </c>
      <c r="E554" s="90">
        <f t="shared" si="109"/>
        <v>0</v>
      </c>
      <c r="F554" s="91">
        <f t="shared" ref="F554:F565" si="110">IF(OR(D554="-",E554=D554),"-",D554-IF(E554="-",0,E554))</f>
        <v>276700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1:37" ht="23.25" x14ac:dyDescent="0.25">
      <c r="A555" s="95" t="s">
        <v>105</v>
      </c>
      <c r="B555" s="96" t="s">
        <v>102</v>
      </c>
      <c r="C555" s="117" t="s">
        <v>960</v>
      </c>
      <c r="D555" s="90">
        <f t="shared" si="109"/>
        <v>276700</v>
      </c>
      <c r="E555" s="90">
        <f t="shared" si="109"/>
        <v>0</v>
      </c>
      <c r="F555" s="91">
        <f t="shared" si="110"/>
        <v>276700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</row>
    <row r="556" spans="1:37" ht="27" customHeight="1" x14ac:dyDescent="0.25">
      <c r="A556" s="95" t="s">
        <v>1156</v>
      </c>
      <c r="B556" s="96" t="s">
        <v>102</v>
      </c>
      <c r="C556" s="117" t="s">
        <v>961</v>
      </c>
      <c r="D556" s="90">
        <f t="shared" si="109"/>
        <v>276700</v>
      </c>
      <c r="E556" s="90">
        <f t="shared" si="109"/>
        <v>0</v>
      </c>
      <c r="F556" s="91">
        <f t="shared" si="110"/>
        <v>276700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5">
      <c r="A557" s="95" t="s">
        <v>1272</v>
      </c>
      <c r="B557" s="96" t="s">
        <v>102</v>
      </c>
      <c r="C557" s="117" t="s">
        <v>962</v>
      </c>
      <c r="D557" s="90">
        <f>76700+200000</f>
        <v>276700</v>
      </c>
      <c r="E557" s="97">
        <v>0</v>
      </c>
      <c r="F557" s="91">
        <f t="shared" si="110"/>
        <v>276700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1:37" s="149" customFormat="1" ht="45.75" hidden="1" customHeight="1" x14ac:dyDescent="0.25">
      <c r="A558" s="188" t="s">
        <v>1194</v>
      </c>
      <c r="B558" s="189" t="s">
        <v>102</v>
      </c>
      <c r="C558" s="190" t="s">
        <v>1195</v>
      </c>
      <c r="D558" s="191">
        <f t="shared" ref="D558:E560" si="111">D559</f>
        <v>0</v>
      </c>
      <c r="E558" s="191">
        <f t="shared" si="111"/>
        <v>0</v>
      </c>
      <c r="F558" s="195" t="str">
        <f t="shared" si="110"/>
        <v>-</v>
      </c>
    </row>
    <row r="559" spans="1:37" s="149" customFormat="1" ht="26.25" hidden="1" customHeight="1" x14ac:dyDescent="0.25">
      <c r="A559" s="335" t="s">
        <v>1197</v>
      </c>
      <c r="B559" s="189" t="s">
        <v>102</v>
      </c>
      <c r="C559" s="190" t="s">
        <v>1196</v>
      </c>
      <c r="D559" s="191">
        <f t="shared" si="111"/>
        <v>0</v>
      </c>
      <c r="E559" s="191">
        <f t="shared" si="111"/>
        <v>0</v>
      </c>
      <c r="F559" s="195" t="str">
        <f t="shared" si="110"/>
        <v>-</v>
      </c>
    </row>
    <row r="560" spans="1:37" s="149" customFormat="1" hidden="1" x14ac:dyDescent="0.25">
      <c r="A560" s="336" t="s">
        <v>104</v>
      </c>
      <c r="B560" s="189" t="s">
        <v>102</v>
      </c>
      <c r="C560" s="190" t="s">
        <v>1198</v>
      </c>
      <c r="D560" s="191">
        <f t="shared" si="111"/>
        <v>0</v>
      </c>
      <c r="E560" s="191">
        <f t="shared" si="111"/>
        <v>0</v>
      </c>
      <c r="F560" s="195" t="str">
        <f t="shared" si="110"/>
        <v>-</v>
      </c>
    </row>
    <row r="561" spans="1:37" s="148" customFormat="1" ht="22.5" hidden="1" x14ac:dyDescent="0.25">
      <c r="A561" s="337" t="s">
        <v>1200</v>
      </c>
      <c r="B561" s="176" t="s">
        <v>102</v>
      </c>
      <c r="C561" s="190" t="s">
        <v>1199</v>
      </c>
      <c r="D561" s="193">
        <f t="shared" ref="D561:E563" si="112">D562</f>
        <v>0</v>
      </c>
      <c r="E561" s="193">
        <f t="shared" si="112"/>
        <v>0</v>
      </c>
      <c r="F561" s="196" t="str">
        <f t="shared" si="110"/>
        <v>-</v>
      </c>
    </row>
    <row r="562" spans="1:37" s="148" customFormat="1" ht="16.5" hidden="1" customHeight="1" x14ac:dyDescent="0.25">
      <c r="A562" s="175" t="s">
        <v>122</v>
      </c>
      <c r="B562" s="176" t="s">
        <v>102</v>
      </c>
      <c r="C562" s="338" t="s">
        <v>1201</v>
      </c>
      <c r="D562" s="193">
        <f t="shared" si="112"/>
        <v>0</v>
      </c>
      <c r="E562" s="193">
        <f t="shared" si="112"/>
        <v>0</v>
      </c>
      <c r="F562" s="196" t="str">
        <f t="shared" si="110"/>
        <v>-</v>
      </c>
    </row>
    <row r="563" spans="1:37" s="148" customFormat="1" ht="23.25" hidden="1" x14ac:dyDescent="0.25">
      <c r="A563" s="175" t="s">
        <v>7</v>
      </c>
      <c r="B563" s="176" t="s">
        <v>102</v>
      </c>
      <c r="C563" s="338" t="s">
        <v>1202</v>
      </c>
      <c r="D563" s="193">
        <f>D564+D565</f>
        <v>0</v>
      </c>
      <c r="E563" s="193">
        <f t="shared" si="112"/>
        <v>0</v>
      </c>
      <c r="F563" s="196" t="str">
        <f t="shared" si="110"/>
        <v>-</v>
      </c>
    </row>
    <row r="564" spans="1:37" s="148" customFormat="1" ht="26.25" hidden="1" customHeight="1" x14ac:dyDescent="0.25">
      <c r="A564" s="175" t="s">
        <v>106</v>
      </c>
      <c r="B564" s="176" t="s">
        <v>102</v>
      </c>
      <c r="C564" s="338" t="s">
        <v>1385</v>
      </c>
      <c r="D564" s="193">
        <v>0</v>
      </c>
      <c r="E564" s="194">
        <v>0</v>
      </c>
      <c r="F564" s="196" t="str">
        <f t="shared" si="110"/>
        <v>-</v>
      </c>
    </row>
    <row r="565" spans="1:37" s="87" customFormat="1" hidden="1" x14ac:dyDescent="0.25">
      <c r="A565" s="286" t="s">
        <v>1204</v>
      </c>
      <c r="B565" s="287" t="s">
        <v>102</v>
      </c>
      <c r="C565" s="292" t="s">
        <v>1203</v>
      </c>
      <c r="D565" s="289">
        <v>0</v>
      </c>
      <c r="E565" s="289">
        <v>0</v>
      </c>
      <c r="F565" s="290" t="str">
        <f t="shared" si="110"/>
        <v>-</v>
      </c>
    </row>
    <row r="566" spans="1:37" s="148" customFormat="1" ht="84.75" hidden="1" customHeight="1" x14ac:dyDescent="0.25">
      <c r="A566" s="293" t="s">
        <v>1157</v>
      </c>
      <c r="B566" s="282" t="s">
        <v>102</v>
      </c>
      <c r="C566" s="283" t="s">
        <v>607</v>
      </c>
      <c r="D566" s="284">
        <f t="shared" ref="D566:E577" si="113">D567</f>
        <v>0</v>
      </c>
      <c r="E566" s="284">
        <f t="shared" si="113"/>
        <v>0</v>
      </c>
      <c r="F566" s="285" t="str">
        <f t="shared" si="104"/>
        <v>-</v>
      </c>
    </row>
    <row r="567" spans="1:37" s="148" customFormat="1" ht="22.5" hidden="1" x14ac:dyDescent="0.25">
      <c r="A567" s="293" t="s">
        <v>1155</v>
      </c>
      <c r="B567" s="282" t="s">
        <v>102</v>
      </c>
      <c r="C567" s="283" t="s">
        <v>608</v>
      </c>
      <c r="D567" s="284">
        <f t="shared" si="113"/>
        <v>0</v>
      </c>
      <c r="E567" s="284">
        <f t="shared" si="113"/>
        <v>0</v>
      </c>
      <c r="F567" s="285" t="str">
        <f t="shared" si="104"/>
        <v>-</v>
      </c>
    </row>
    <row r="568" spans="1:37" s="148" customFormat="1" ht="22.5" hidden="1" x14ac:dyDescent="0.25">
      <c r="A568" s="293" t="s">
        <v>234</v>
      </c>
      <c r="B568" s="282" t="s">
        <v>102</v>
      </c>
      <c r="C568" s="283" t="s">
        <v>609</v>
      </c>
      <c r="D568" s="284">
        <f>D574+D569</f>
        <v>0</v>
      </c>
      <c r="E568" s="284">
        <f>E574+E569</f>
        <v>0</v>
      </c>
      <c r="F568" s="285" t="str">
        <f t="shared" si="104"/>
        <v>-</v>
      </c>
    </row>
    <row r="569" spans="1:37" s="149" customFormat="1" hidden="1" x14ac:dyDescent="0.25">
      <c r="A569" s="294" t="s">
        <v>104</v>
      </c>
      <c r="B569" s="282" t="s">
        <v>102</v>
      </c>
      <c r="C569" s="283" t="s">
        <v>1150</v>
      </c>
      <c r="D569" s="284">
        <f>D570</f>
        <v>0</v>
      </c>
      <c r="E569" s="284">
        <f>E570</f>
        <v>0</v>
      </c>
      <c r="F569" s="285" t="str">
        <f t="shared" ref="F569:F573" si="114">IF(OR(D569="-",E569=D569),"-",D569-IF(E569="-",0,E569))</f>
        <v>-</v>
      </c>
    </row>
    <row r="570" spans="1:37" s="148" customFormat="1" hidden="1" x14ac:dyDescent="0.25">
      <c r="A570" s="295" t="s">
        <v>1029</v>
      </c>
      <c r="B570" s="287" t="s">
        <v>102</v>
      </c>
      <c r="C570" s="292" t="s">
        <v>1151</v>
      </c>
      <c r="D570" s="289">
        <f t="shared" ref="D570:E572" si="115">D571</f>
        <v>0</v>
      </c>
      <c r="E570" s="289">
        <f t="shared" si="115"/>
        <v>0</v>
      </c>
      <c r="F570" s="290" t="str">
        <f t="shared" si="114"/>
        <v>-</v>
      </c>
    </row>
    <row r="571" spans="1:37" s="148" customFormat="1" ht="22.5" hidden="1" x14ac:dyDescent="0.25">
      <c r="A571" s="295" t="s">
        <v>105</v>
      </c>
      <c r="B571" s="287" t="s">
        <v>102</v>
      </c>
      <c r="C571" s="292" t="s">
        <v>1152</v>
      </c>
      <c r="D571" s="289">
        <f t="shared" si="115"/>
        <v>0</v>
      </c>
      <c r="E571" s="289">
        <f t="shared" si="115"/>
        <v>0</v>
      </c>
      <c r="F571" s="290" t="str">
        <f t="shared" si="114"/>
        <v>-</v>
      </c>
    </row>
    <row r="572" spans="1:37" s="148" customFormat="1" ht="33.75" hidden="1" x14ac:dyDescent="0.25">
      <c r="A572" s="295" t="s">
        <v>1156</v>
      </c>
      <c r="B572" s="287" t="s">
        <v>102</v>
      </c>
      <c r="C572" s="292" t="s">
        <v>1153</v>
      </c>
      <c r="D572" s="289">
        <f t="shared" si="115"/>
        <v>0</v>
      </c>
      <c r="E572" s="289">
        <f t="shared" si="115"/>
        <v>0</v>
      </c>
      <c r="F572" s="290" t="str">
        <f t="shared" si="114"/>
        <v>-</v>
      </c>
    </row>
    <row r="573" spans="1:37" s="148" customFormat="1" ht="34.5" hidden="1" x14ac:dyDescent="0.25">
      <c r="A573" s="286" t="s">
        <v>106</v>
      </c>
      <c r="B573" s="287" t="s">
        <v>102</v>
      </c>
      <c r="C573" s="292" t="s">
        <v>1154</v>
      </c>
      <c r="D573" s="289">
        <v>0</v>
      </c>
      <c r="E573" s="291">
        <v>0</v>
      </c>
      <c r="F573" s="290" t="str">
        <f t="shared" si="114"/>
        <v>-</v>
      </c>
    </row>
    <row r="574" spans="1:37" ht="23.25" hidden="1" x14ac:dyDescent="0.25">
      <c r="A574" s="286" t="s">
        <v>610</v>
      </c>
      <c r="B574" s="287" t="s">
        <v>102</v>
      </c>
      <c r="C574" s="288" t="s">
        <v>611</v>
      </c>
      <c r="D574" s="289">
        <f t="shared" si="113"/>
        <v>0</v>
      </c>
      <c r="E574" s="289">
        <f t="shared" si="113"/>
        <v>0</v>
      </c>
      <c r="F574" s="290" t="str">
        <f t="shared" si="104"/>
        <v>-</v>
      </c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idden="1" x14ac:dyDescent="0.25">
      <c r="A575" s="286" t="s">
        <v>319</v>
      </c>
      <c r="B575" s="287" t="s">
        <v>102</v>
      </c>
      <c r="C575" s="288" t="s">
        <v>612</v>
      </c>
      <c r="D575" s="289">
        <f t="shared" si="113"/>
        <v>0</v>
      </c>
      <c r="E575" s="289">
        <f t="shared" si="113"/>
        <v>0</v>
      </c>
      <c r="F575" s="290" t="str">
        <f t="shared" si="104"/>
        <v>-</v>
      </c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1:37" ht="34.5" hidden="1" x14ac:dyDescent="0.25">
      <c r="A576" s="286" t="s">
        <v>134</v>
      </c>
      <c r="B576" s="287" t="s">
        <v>102</v>
      </c>
      <c r="C576" s="288" t="s">
        <v>613</v>
      </c>
      <c r="D576" s="289">
        <f t="shared" si="113"/>
        <v>0</v>
      </c>
      <c r="E576" s="289">
        <f t="shared" si="113"/>
        <v>0</v>
      </c>
      <c r="F576" s="290" t="str">
        <f t="shared" si="104"/>
        <v>-</v>
      </c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</row>
    <row r="577" spans="1:37" hidden="1" x14ac:dyDescent="0.25">
      <c r="A577" s="286" t="s">
        <v>135</v>
      </c>
      <c r="B577" s="287" t="s">
        <v>102</v>
      </c>
      <c r="C577" s="288" t="s">
        <v>614</v>
      </c>
      <c r="D577" s="289">
        <f t="shared" si="113"/>
        <v>0</v>
      </c>
      <c r="E577" s="289">
        <f t="shared" si="113"/>
        <v>0</v>
      </c>
      <c r="F577" s="290" t="str">
        <f t="shared" si="104"/>
        <v>-</v>
      </c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34.5" hidden="1" x14ac:dyDescent="0.25">
      <c r="A578" s="286" t="s">
        <v>136</v>
      </c>
      <c r="B578" s="287" t="s">
        <v>102</v>
      </c>
      <c r="C578" s="288" t="s">
        <v>615</v>
      </c>
      <c r="D578" s="289"/>
      <c r="E578" s="291"/>
      <c r="F578" s="290" t="str">
        <f t="shared" si="104"/>
        <v>-</v>
      </c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1:37" s="94" customFormat="1" x14ac:dyDescent="0.25">
      <c r="A579" s="92" t="s">
        <v>141</v>
      </c>
      <c r="B579" s="93" t="s">
        <v>102</v>
      </c>
      <c r="C579" s="115" t="s">
        <v>616</v>
      </c>
      <c r="D579" s="88">
        <f>D580+D709</f>
        <v>6209100</v>
      </c>
      <c r="E579" s="88">
        <f>E580+E709</f>
        <v>877161.7</v>
      </c>
      <c r="F579" s="89">
        <f t="shared" si="104"/>
        <v>5331938.3</v>
      </c>
    </row>
    <row r="580" spans="1:37" s="74" customFormat="1" ht="72.75" customHeight="1" x14ac:dyDescent="0.25">
      <c r="A580" s="129" t="s">
        <v>956</v>
      </c>
      <c r="B580" s="93" t="s">
        <v>102</v>
      </c>
      <c r="C580" s="115" t="s">
        <v>617</v>
      </c>
      <c r="D580" s="88">
        <f>D581+D619+D678</f>
        <v>5389200</v>
      </c>
      <c r="E580" s="88">
        <f>E581+E619+E678</f>
        <v>603836.69999999995</v>
      </c>
      <c r="F580" s="89">
        <f t="shared" si="104"/>
        <v>4785363.3</v>
      </c>
    </row>
    <row r="581" spans="1:37" s="74" customFormat="1" ht="23.25" x14ac:dyDescent="0.25">
      <c r="A581" s="92" t="s">
        <v>958</v>
      </c>
      <c r="B581" s="93" t="s">
        <v>102</v>
      </c>
      <c r="C581" s="115" t="s">
        <v>618</v>
      </c>
      <c r="D581" s="88">
        <f>D582</f>
        <v>4407300</v>
      </c>
      <c r="E581" s="88">
        <f>E582</f>
        <v>0</v>
      </c>
      <c r="F581" s="89">
        <f t="shared" si="104"/>
        <v>4407300</v>
      </c>
    </row>
    <row r="582" spans="1:37" ht="34.5" x14ac:dyDescent="0.25">
      <c r="A582" s="95" t="s">
        <v>289</v>
      </c>
      <c r="B582" s="96" t="s">
        <v>102</v>
      </c>
      <c r="C582" s="117" t="s">
        <v>619</v>
      </c>
      <c r="D582" s="90">
        <f>D583+D596+D605+D610</f>
        <v>4407300</v>
      </c>
      <c r="E582" s="90">
        <f>E583+E596+E605+E610</f>
        <v>0</v>
      </c>
      <c r="F582" s="91">
        <f t="shared" si="104"/>
        <v>4407300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</row>
    <row r="583" spans="1:37" x14ac:dyDescent="0.25">
      <c r="A583" s="95" t="s">
        <v>104</v>
      </c>
      <c r="B583" s="96" t="s">
        <v>102</v>
      </c>
      <c r="C583" s="117" t="s">
        <v>620</v>
      </c>
      <c r="D583" s="90">
        <f>D584+D592+D588</f>
        <v>4407300</v>
      </c>
      <c r="E583" s="90">
        <f>E584+E592+E588</f>
        <v>0</v>
      </c>
      <c r="F583" s="91">
        <f t="shared" si="104"/>
        <v>4407300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s="87" customFormat="1" ht="23.25" hidden="1" x14ac:dyDescent="0.25">
      <c r="A584" s="175" t="s">
        <v>152</v>
      </c>
      <c r="B584" s="176" t="s">
        <v>102</v>
      </c>
      <c r="C584" s="192" t="s">
        <v>621</v>
      </c>
      <c r="D584" s="193">
        <f t="shared" ref="D584:E586" si="116">D585</f>
        <v>0</v>
      </c>
      <c r="E584" s="193">
        <f t="shared" si="116"/>
        <v>0</v>
      </c>
      <c r="F584" s="196" t="str">
        <f t="shared" si="104"/>
        <v>-</v>
      </c>
    </row>
    <row r="585" spans="1:37" s="87" customFormat="1" ht="23.25" hidden="1" x14ac:dyDescent="0.25">
      <c r="A585" s="175" t="s">
        <v>105</v>
      </c>
      <c r="B585" s="176" t="s">
        <v>102</v>
      </c>
      <c r="C585" s="192" t="s">
        <v>622</v>
      </c>
      <c r="D585" s="193">
        <f t="shared" si="116"/>
        <v>0</v>
      </c>
      <c r="E585" s="193">
        <f t="shared" si="116"/>
        <v>0</v>
      </c>
      <c r="F585" s="196" t="str">
        <f t="shared" si="104"/>
        <v>-</v>
      </c>
    </row>
    <row r="586" spans="1:37" s="87" customFormat="1" ht="34.5" hidden="1" x14ac:dyDescent="0.25">
      <c r="A586" s="175" t="s">
        <v>1156</v>
      </c>
      <c r="B586" s="176" t="s">
        <v>102</v>
      </c>
      <c r="C586" s="192" t="s">
        <v>623</v>
      </c>
      <c r="D586" s="193">
        <f t="shared" si="116"/>
        <v>0</v>
      </c>
      <c r="E586" s="193">
        <f t="shared" si="116"/>
        <v>0</v>
      </c>
      <c r="F586" s="196" t="str">
        <f t="shared" si="104"/>
        <v>-</v>
      </c>
    </row>
    <row r="587" spans="1:37" s="87" customFormat="1" hidden="1" x14ac:dyDescent="0.25">
      <c r="A587" s="175" t="s">
        <v>1272</v>
      </c>
      <c r="B587" s="176" t="s">
        <v>102</v>
      </c>
      <c r="C587" s="192" t="s">
        <v>624</v>
      </c>
      <c r="D587" s="193">
        <v>0</v>
      </c>
      <c r="E587" s="194">
        <v>0</v>
      </c>
      <c r="F587" s="196" t="str">
        <f t="shared" si="104"/>
        <v>-</v>
      </c>
    </row>
    <row r="588" spans="1:37" s="4" customFormat="1" ht="17.25" customHeight="1" x14ac:dyDescent="0.25">
      <c r="A588" s="100" t="s">
        <v>1030</v>
      </c>
      <c r="B588" s="96" t="s">
        <v>102</v>
      </c>
      <c r="C588" s="117" t="s">
        <v>963</v>
      </c>
      <c r="D588" s="90">
        <f t="shared" ref="D588:E590" si="117">D589</f>
        <v>4107500</v>
      </c>
      <c r="E588" s="90">
        <f t="shared" si="117"/>
        <v>0</v>
      </c>
      <c r="F588" s="91">
        <f t="shared" ref="F588:F591" si="118">IF(OR(D588="-",E588=D588),"-",D588-IF(E588="-",0,E588))</f>
        <v>4107500</v>
      </c>
    </row>
    <row r="589" spans="1:37" s="4" customFormat="1" ht="23.25" x14ac:dyDescent="0.25">
      <c r="A589" s="95" t="s">
        <v>105</v>
      </c>
      <c r="B589" s="96" t="s">
        <v>102</v>
      </c>
      <c r="C589" s="117" t="s">
        <v>964</v>
      </c>
      <c r="D589" s="90">
        <f t="shared" si="117"/>
        <v>4107500</v>
      </c>
      <c r="E589" s="90">
        <f t="shared" si="117"/>
        <v>0</v>
      </c>
      <c r="F589" s="91">
        <f t="shared" si="118"/>
        <v>4107500</v>
      </c>
    </row>
    <row r="590" spans="1:37" s="4" customFormat="1" ht="34.5" x14ac:dyDescent="0.25">
      <c r="A590" s="95" t="s">
        <v>1156</v>
      </c>
      <c r="B590" s="96" t="s">
        <v>102</v>
      </c>
      <c r="C590" s="117" t="s">
        <v>965</v>
      </c>
      <c r="D590" s="90">
        <f t="shared" si="117"/>
        <v>4107500</v>
      </c>
      <c r="E590" s="90">
        <f t="shared" si="117"/>
        <v>0</v>
      </c>
      <c r="F590" s="91">
        <f t="shared" si="118"/>
        <v>4107500</v>
      </c>
    </row>
    <row r="591" spans="1:37" s="4" customFormat="1" ht="34.5" x14ac:dyDescent="0.25">
      <c r="A591" s="95" t="s">
        <v>106</v>
      </c>
      <c r="B591" s="96" t="s">
        <v>102</v>
      </c>
      <c r="C591" s="117" t="s">
        <v>966</v>
      </c>
      <c r="D591" s="90">
        <f>4007300+100200</f>
        <v>4107500</v>
      </c>
      <c r="E591" s="97">
        <v>0</v>
      </c>
      <c r="F591" s="91">
        <f t="shared" si="118"/>
        <v>4107500</v>
      </c>
    </row>
    <row r="592" spans="1:37" s="4" customFormat="1" ht="20.25" customHeight="1" x14ac:dyDescent="0.25">
      <c r="A592" s="95" t="s">
        <v>163</v>
      </c>
      <c r="B592" s="96" t="s">
        <v>102</v>
      </c>
      <c r="C592" s="117" t="s">
        <v>625</v>
      </c>
      <c r="D592" s="90">
        <f t="shared" ref="D592:E594" si="119">D593</f>
        <v>299800</v>
      </c>
      <c r="E592" s="90">
        <f t="shared" si="119"/>
        <v>0</v>
      </c>
      <c r="F592" s="91">
        <f t="shared" si="104"/>
        <v>299800</v>
      </c>
    </row>
    <row r="593" spans="1:6" s="4" customFormat="1" ht="23.25" x14ac:dyDescent="0.25">
      <c r="A593" s="95" t="s">
        <v>105</v>
      </c>
      <c r="B593" s="96" t="s">
        <v>102</v>
      </c>
      <c r="C593" s="117" t="s">
        <v>626</v>
      </c>
      <c r="D593" s="90">
        <f t="shared" si="119"/>
        <v>299800</v>
      </c>
      <c r="E593" s="90">
        <f t="shared" si="119"/>
        <v>0</v>
      </c>
      <c r="F593" s="91">
        <f t="shared" si="104"/>
        <v>299800</v>
      </c>
    </row>
    <row r="594" spans="1:6" s="4" customFormat="1" ht="34.5" x14ac:dyDescent="0.25">
      <c r="A594" s="95" t="s">
        <v>1156</v>
      </c>
      <c r="B594" s="96" t="s">
        <v>102</v>
      </c>
      <c r="C594" s="117" t="s">
        <v>627</v>
      </c>
      <c r="D594" s="90">
        <f t="shared" si="119"/>
        <v>299800</v>
      </c>
      <c r="E594" s="90">
        <f t="shared" si="119"/>
        <v>0</v>
      </c>
      <c r="F594" s="91">
        <f t="shared" si="104"/>
        <v>299800</v>
      </c>
    </row>
    <row r="595" spans="1:6" s="4" customFormat="1" x14ac:dyDescent="0.25">
      <c r="A595" s="95" t="s">
        <v>1272</v>
      </c>
      <c r="B595" s="96" t="s">
        <v>102</v>
      </c>
      <c r="C595" s="117" t="s">
        <v>628</v>
      </c>
      <c r="D595" s="90">
        <v>299800</v>
      </c>
      <c r="E595" s="97">
        <v>0</v>
      </c>
      <c r="F595" s="91">
        <f t="shared" si="104"/>
        <v>299800</v>
      </c>
    </row>
    <row r="596" spans="1:6" s="234" customFormat="1" ht="34.5" hidden="1" x14ac:dyDescent="0.25">
      <c r="A596" s="235" t="s">
        <v>161</v>
      </c>
      <c r="B596" s="236" t="s">
        <v>102</v>
      </c>
      <c r="C596" s="237" t="s">
        <v>629</v>
      </c>
      <c r="D596" s="238">
        <f>D601+D597</f>
        <v>0</v>
      </c>
      <c r="E596" s="238">
        <f>E601+E597</f>
        <v>0</v>
      </c>
      <c r="F596" s="239" t="str">
        <f t="shared" si="104"/>
        <v>-</v>
      </c>
    </row>
    <row r="597" spans="1:6" s="234" customFormat="1" ht="34.5" hidden="1" x14ac:dyDescent="0.25">
      <c r="A597" s="235" t="s">
        <v>1092</v>
      </c>
      <c r="B597" s="236" t="s">
        <v>102</v>
      </c>
      <c r="C597" s="237" t="s">
        <v>1093</v>
      </c>
      <c r="D597" s="238">
        <f t="shared" ref="D597:E599" si="120">D598</f>
        <v>0</v>
      </c>
      <c r="E597" s="238">
        <f t="shared" si="120"/>
        <v>0</v>
      </c>
      <c r="F597" s="239" t="str">
        <f t="shared" ref="F597:F600" si="121">IF(OR(D597="-",E597=D597),"-",D597-IF(E597="-",0,E597))</f>
        <v>-</v>
      </c>
    </row>
    <row r="598" spans="1:6" s="234" customFormat="1" ht="23.25" hidden="1" x14ac:dyDescent="0.25">
      <c r="A598" s="235" t="s">
        <v>105</v>
      </c>
      <c r="B598" s="236" t="s">
        <v>102</v>
      </c>
      <c r="C598" s="237" t="s">
        <v>1094</v>
      </c>
      <c r="D598" s="238">
        <f t="shared" si="120"/>
        <v>0</v>
      </c>
      <c r="E598" s="238">
        <f t="shared" si="120"/>
        <v>0</v>
      </c>
      <c r="F598" s="239" t="str">
        <f t="shared" si="121"/>
        <v>-</v>
      </c>
    </row>
    <row r="599" spans="1:6" s="234" customFormat="1" ht="34.5" hidden="1" x14ac:dyDescent="0.25">
      <c r="A599" s="235" t="s">
        <v>1156</v>
      </c>
      <c r="B599" s="236" t="s">
        <v>102</v>
      </c>
      <c r="C599" s="237" t="s">
        <v>1095</v>
      </c>
      <c r="D599" s="238">
        <f t="shared" si="120"/>
        <v>0</v>
      </c>
      <c r="E599" s="238">
        <f t="shared" si="120"/>
        <v>0</v>
      </c>
      <c r="F599" s="239" t="str">
        <f t="shared" si="121"/>
        <v>-</v>
      </c>
    </row>
    <row r="600" spans="1:6" s="234" customFormat="1" ht="34.5" hidden="1" x14ac:dyDescent="0.25">
      <c r="A600" s="235" t="s">
        <v>662</v>
      </c>
      <c r="B600" s="236" t="s">
        <v>102</v>
      </c>
      <c r="C600" s="237" t="s">
        <v>1096</v>
      </c>
      <c r="D600" s="238">
        <v>0</v>
      </c>
      <c r="E600" s="238">
        <v>0</v>
      </c>
      <c r="F600" s="239" t="str">
        <f t="shared" si="121"/>
        <v>-</v>
      </c>
    </row>
    <row r="601" spans="1:6" s="148" customFormat="1" ht="34.5" hidden="1" x14ac:dyDescent="0.25">
      <c r="A601" s="322" t="s">
        <v>630</v>
      </c>
      <c r="B601" s="315" t="s">
        <v>102</v>
      </c>
      <c r="C601" s="316" t="s">
        <v>631</v>
      </c>
      <c r="D601" s="320">
        <f t="shared" ref="D601:E603" si="122">D602</f>
        <v>0</v>
      </c>
      <c r="E601" s="320">
        <f t="shared" si="122"/>
        <v>0</v>
      </c>
      <c r="F601" s="321" t="str">
        <f t="shared" si="104"/>
        <v>-</v>
      </c>
    </row>
    <row r="602" spans="1:6" s="148" customFormat="1" ht="23.25" hidden="1" x14ac:dyDescent="0.25">
      <c r="A602" s="322" t="s">
        <v>105</v>
      </c>
      <c r="B602" s="315" t="s">
        <v>102</v>
      </c>
      <c r="C602" s="316" t="s">
        <v>632</v>
      </c>
      <c r="D602" s="320">
        <f t="shared" si="122"/>
        <v>0</v>
      </c>
      <c r="E602" s="320">
        <f t="shared" si="122"/>
        <v>0</v>
      </c>
      <c r="F602" s="321" t="str">
        <f t="shared" si="104"/>
        <v>-</v>
      </c>
    </row>
    <row r="603" spans="1:6" s="148" customFormat="1" ht="23.25" hidden="1" x14ac:dyDescent="0.25">
      <c r="A603" s="322" t="s">
        <v>350</v>
      </c>
      <c r="B603" s="315" t="s">
        <v>102</v>
      </c>
      <c r="C603" s="316" t="s">
        <v>633</v>
      </c>
      <c r="D603" s="320">
        <f t="shared" si="122"/>
        <v>0</v>
      </c>
      <c r="E603" s="320">
        <f t="shared" si="122"/>
        <v>0</v>
      </c>
      <c r="F603" s="321" t="str">
        <f t="shared" si="104"/>
        <v>-</v>
      </c>
    </row>
    <row r="604" spans="1:6" s="148" customFormat="1" ht="34.5" hidden="1" x14ac:dyDescent="0.25">
      <c r="A604" s="322" t="s">
        <v>106</v>
      </c>
      <c r="B604" s="315" t="s">
        <v>102</v>
      </c>
      <c r="C604" s="316" t="s">
        <v>634</v>
      </c>
      <c r="D604" s="320"/>
      <c r="E604" s="320"/>
      <c r="F604" s="321" t="str">
        <f t="shared" si="104"/>
        <v>-</v>
      </c>
    </row>
    <row r="605" spans="1:6" s="148" customFormat="1" ht="23.25" hidden="1" x14ac:dyDescent="0.25">
      <c r="A605" s="322" t="s">
        <v>610</v>
      </c>
      <c r="B605" s="315" t="s">
        <v>102</v>
      </c>
      <c r="C605" s="316" t="s">
        <v>635</v>
      </c>
      <c r="D605" s="320">
        <f t="shared" ref="D605:E608" si="123">D606</f>
        <v>0</v>
      </c>
      <c r="E605" s="320">
        <f t="shared" si="123"/>
        <v>0</v>
      </c>
      <c r="F605" s="321" t="str">
        <f t="shared" si="104"/>
        <v>-</v>
      </c>
    </row>
    <row r="606" spans="1:6" s="148" customFormat="1" hidden="1" x14ac:dyDescent="0.25">
      <c r="A606" s="322" t="s">
        <v>314</v>
      </c>
      <c r="B606" s="315" t="s">
        <v>102</v>
      </c>
      <c r="C606" s="316" t="s">
        <v>636</v>
      </c>
      <c r="D606" s="320">
        <f t="shared" si="123"/>
        <v>0</v>
      </c>
      <c r="E606" s="320">
        <f t="shared" si="123"/>
        <v>0</v>
      </c>
      <c r="F606" s="321" t="str">
        <f t="shared" si="104"/>
        <v>-</v>
      </c>
    </row>
    <row r="607" spans="1:6" s="148" customFormat="1" ht="34.5" hidden="1" x14ac:dyDescent="0.25">
      <c r="A607" s="322" t="s">
        <v>134</v>
      </c>
      <c r="B607" s="315" t="s">
        <v>102</v>
      </c>
      <c r="C607" s="316" t="s">
        <v>637</v>
      </c>
      <c r="D607" s="320">
        <f t="shared" si="123"/>
        <v>0</v>
      </c>
      <c r="E607" s="320">
        <f t="shared" si="123"/>
        <v>0</v>
      </c>
      <c r="F607" s="321" t="str">
        <f t="shared" si="104"/>
        <v>-</v>
      </c>
    </row>
    <row r="608" spans="1:6" s="148" customFormat="1" hidden="1" x14ac:dyDescent="0.25">
      <c r="A608" s="322" t="s">
        <v>135</v>
      </c>
      <c r="B608" s="315" t="s">
        <v>102</v>
      </c>
      <c r="C608" s="316" t="s">
        <v>638</v>
      </c>
      <c r="D608" s="320">
        <f t="shared" si="123"/>
        <v>0</v>
      </c>
      <c r="E608" s="320">
        <f t="shared" si="123"/>
        <v>0</v>
      </c>
      <c r="F608" s="321" t="str">
        <f t="shared" si="104"/>
        <v>-</v>
      </c>
    </row>
    <row r="609" spans="1:6" s="148" customFormat="1" ht="34.5" hidden="1" x14ac:dyDescent="0.25">
      <c r="A609" s="322" t="s">
        <v>136</v>
      </c>
      <c r="B609" s="315" t="s">
        <v>102</v>
      </c>
      <c r="C609" s="316" t="s">
        <v>639</v>
      </c>
      <c r="D609" s="320"/>
      <c r="E609" s="324"/>
      <c r="F609" s="321" t="str">
        <f t="shared" si="104"/>
        <v>-</v>
      </c>
    </row>
    <row r="610" spans="1:6" s="87" customFormat="1" ht="45.75" hidden="1" x14ac:dyDescent="0.25">
      <c r="A610" s="175" t="s">
        <v>1372</v>
      </c>
      <c r="B610" s="176" t="s">
        <v>102</v>
      </c>
      <c r="C610" s="192" t="s">
        <v>640</v>
      </c>
      <c r="D610" s="193">
        <f>D615+D611</f>
        <v>0</v>
      </c>
      <c r="E610" s="193">
        <f>E615+E611</f>
        <v>0</v>
      </c>
      <c r="F610" s="196" t="str">
        <f t="shared" si="104"/>
        <v>-</v>
      </c>
    </row>
    <row r="611" spans="1:6" s="87" customFormat="1" ht="34.5" hidden="1" x14ac:dyDescent="0.25">
      <c r="A611" s="175" t="s">
        <v>641</v>
      </c>
      <c r="B611" s="176" t="s">
        <v>102</v>
      </c>
      <c r="C611" s="192" t="s">
        <v>1100</v>
      </c>
      <c r="D611" s="193">
        <f t="shared" ref="D611:E613" si="124">D612</f>
        <v>0</v>
      </c>
      <c r="E611" s="193">
        <f t="shared" si="124"/>
        <v>0</v>
      </c>
      <c r="F611" s="196" t="str">
        <f t="shared" ref="F611:F614" si="125">IF(OR(D611="-",E611=D611),"-",D611-IF(E611="-",0,E611))</f>
        <v>-</v>
      </c>
    </row>
    <row r="612" spans="1:6" s="87" customFormat="1" ht="23.25" hidden="1" x14ac:dyDescent="0.25">
      <c r="A612" s="175" t="s">
        <v>105</v>
      </c>
      <c r="B612" s="176" t="s">
        <v>102</v>
      </c>
      <c r="C612" s="192" t="s">
        <v>1099</v>
      </c>
      <c r="D612" s="193">
        <f t="shared" si="124"/>
        <v>0</v>
      </c>
      <c r="E612" s="193">
        <f t="shared" si="124"/>
        <v>0</v>
      </c>
      <c r="F612" s="196" t="str">
        <f t="shared" si="125"/>
        <v>-</v>
      </c>
    </row>
    <row r="613" spans="1:6" s="87" customFormat="1" ht="34.5" hidden="1" x14ac:dyDescent="0.25">
      <c r="A613" s="175" t="s">
        <v>1156</v>
      </c>
      <c r="B613" s="176" t="s">
        <v>102</v>
      </c>
      <c r="C613" s="192" t="s">
        <v>1098</v>
      </c>
      <c r="D613" s="193">
        <f t="shared" si="124"/>
        <v>0</v>
      </c>
      <c r="E613" s="193">
        <f t="shared" si="124"/>
        <v>0</v>
      </c>
      <c r="F613" s="196" t="str">
        <f t="shared" si="125"/>
        <v>-</v>
      </c>
    </row>
    <row r="614" spans="1:6" s="87" customFormat="1" ht="34.5" hidden="1" x14ac:dyDescent="0.25">
      <c r="A614" s="175" t="s">
        <v>662</v>
      </c>
      <c r="B614" s="176" t="s">
        <v>102</v>
      </c>
      <c r="C614" s="192" t="s">
        <v>1097</v>
      </c>
      <c r="D614" s="193">
        <v>0</v>
      </c>
      <c r="E614" s="194">
        <v>0</v>
      </c>
      <c r="F614" s="196" t="str">
        <f t="shared" si="125"/>
        <v>-</v>
      </c>
    </row>
    <row r="615" spans="1:6" s="148" customFormat="1" ht="34.5" hidden="1" x14ac:dyDescent="0.25">
      <c r="A615" s="322" t="s">
        <v>641</v>
      </c>
      <c r="B615" s="315" t="s">
        <v>102</v>
      </c>
      <c r="C615" s="316" t="s">
        <v>642</v>
      </c>
      <c r="D615" s="320">
        <f t="shared" ref="D615:E617" si="126">D616</f>
        <v>0</v>
      </c>
      <c r="E615" s="320">
        <f t="shared" si="126"/>
        <v>0</v>
      </c>
      <c r="F615" s="321" t="str">
        <f t="shared" si="104"/>
        <v>-</v>
      </c>
    </row>
    <row r="616" spans="1:6" s="148" customFormat="1" ht="23.25" hidden="1" x14ac:dyDescent="0.25">
      <c r="A616" s="322" t="s">
        <v>105</v>
      </c>
      <c r="B616" s="315" t="s">
        <v>102</v>
      </c>
      <c r="C616" s="316" t="s">
        <v>643</v>
      </c>
      <c r="D616" s="320">
        <f t="shared" si="126"/>
        <v>0</v>
      </c>
      <c r="E616" s="320">
        <f t="shared" si="126"/>
        <v>0</v>
      </c>
      <c r="F616" s="321" t="str">
        <f t="shared" si="104"/>
        <v>-</v>
      </c>
    </row>
    <row r="617" spans="1:6" s="148" customFormat="1" ht="23.25" hidden="1" x14ac:dyDescent="0.25">
      <c r="A617" s="322" t="s">
        <v>350</v>
      </c>
      <c r="B617" s="315" t="s">
        <v>102</v>
      </c>
      <c r="C617" s="316" t="s">
        <v>644</v>
      </c>
      <c r="D617" s="320">
        <f t="shared" si="126"/>
        <v>0</v>
      </c>
      <c r="E617" s="320">
        <f t="shared" si="126"/>
        <v>0</v>
      </c>
      <c r="F617" s="321" t="str">
        <f t="shared" si="104"/>
        <v>-</v>
      </c>
    </row>
    <row r="618" spans="1:6" s="148" customFormat="1" ht="34.5" hidden="1" x14ac:dyDescent="0.25">
      <c r="A618" s="322" t="s">
        <v>106</v>
      </c>
      <c r="B618" s="315" t="s">
        <v>102</v>
      </c>
      <c r="C618" s="316" t="s">
        <v>645</v>
      </c>
      <c r="D618" s="320"/>
      <c r="E618" s="324"/>
      <c r="F618" s="321" t="str">
        <f t="shared" si="104"/>
        <v>-</v>
      </c>
    </row>
    <row r="619" spans="1:6" s="94" customFormat="1" ht="34.5" x14ac:dyDescent="0.25">
      <c r="A619" s="92" t="s">
        <v>1031</v>
      </c>
      <c r="B619" s="93" t="s">
        <v>102</v>
      </c>
      <c r="C619" s="115" t="s">
        <v>646</v>
      </c>
      <c r="D619" s="88">
        <f>D620</f>
        <v>100000</v>
      </c>
      <c r="E619" s="88">
        <f>E620</f>
        <v>0</v>
      </c>
      <c r="F619" s="89">
        <f t="shared" si="104"/>
        <v>100000</v>
      </c>
    </row>
    <row r="620" spans="1:6" s="94" customFormat="1" ht="45.75" x14ac:dyDescent="0.25">
      <c r="A620" s="92" t="s">
        <v>233</v>
      </c>
      <c r="B620" s="93" t="s">
        <v>102</v>
      </c>
      <c r="C620" s="115" t="s">
        <v>647</v>
      </c>
      <c r="D620" s="88">
        <f>D621+D635+D649+D666</f>
        <v>100000</v>
      </c>
      <c r="E620" s="88">
        <f>E621+E635+E649+E666</f>
        <v>0</v>
      </c>
      <c r="F620" s="89">
        <f t="shared" si="104"/>
        <v>100000</v>
      </c>
    </row>
    <row r="621" spans="1:6" s="94" customFormat="1" x14ac:dyDescent="0.25">
      <c r="A621" s="92" t="s">
        <v>104</v>
      </c>
      <c r="B621" s="93" t="s">
        <v>102</v>
      </c>
      <c r="C621" s="115" t="s">
        <v>648</v>
      </c>
      <c r="D621" s="88">
        <f>D622+D631+D626</f>
        <v>100000</v>
      </c>
      <c r="E621" s="88">
        <f>E622+E631+E626</f>
        <v>0</v>
      </c>
      <c r="F621" s="89">
        <f t="shared" si="104"/>
        <v>100000</v>
      </c>
    </row>
    <row r="622" spans="1:6" s="4" customFormat="1" ht="23.25" hidden="1" x14ac:dyDescent="0.25">
      <c r="A622" s="95" t="s">
        <v>152</v>
      </c>
      <c r="B622" s="96" t="s">
        <v>102</v>
      </c>
      <c r="C622" s="117" t="s">
        <v>649</v>
      </c>
      <c r="D622" s="90">
        <f t="shared" ref="D622:E624" si="127">D623</f>
        <v>0</v>
      </c>
      <c r="E622" s="90">
        <f t="shared" si="127"/>
        <v>0</v>
      </c>
      <c r="F622" s="91" t="str">
        <f t="shared" si="104"/>
        <v>-</v>
      </c>
    </row>
    <row r="623" spans="1:6" s="4" customFormat="1" ht="23.25" hidden="1" x14ac:dyDescent="0.25">
      <c r="A623" s="95" t="s">
        <v>105</v>
      </c>
      <c r="B623" s="96" t="s">
        <v>102</v>
      </c>
      <c r="C623" s="117" t="s">
        <v>650</v>
      </c>
      <c r="D623" s="90">
        <f t="shared" si="127"/>
        <v>0</v>
      </c>
      <c r="E623" s="90">
        <f t="shared" si="127"/>
        <v>0</v>
      </c>
      <c r="F623" s="91" t="str">
        <f t="shared" si="104"/>
        <v>-</v>
      </c>
    </row>
    <row r="624" spans="1:6" s="4" customFormat="1" ht="34.5" hidden="1" x14ac:dyDescent="0.25">
      <c r="A624" s="95" t="s">
        <v>1156</v>
      </c>
      <c r="B624" s="96" t="s">
        <v>102</v>
      </c>
      <c r="C624" s="117" t="s">
        <v>651</v>
      </c>
      <c r="D624" s="90">
        <f t="shared" si="127"/>
        <v>0</v>
      </c>
      <c r="E624" s="90">
        <f t="shared" si="127"/>
        <v>0</v>
      </c>
      <c r="F624" s="91" t="str">
        <f t="shared" si="104"/>
        <v>-</v>
      </c>
    </row>
    <row r="625" spans="1:6" s="4" customFormat="1" hidden="1" x14ac:dyDescent="0.25">
      <c r="A625" s="95" t="s">
        <v>1272</v>
      </c>
      <c r="B625" s="96" t="s">
        <v>102</v>
      </c>
      <c r="C625" s="117" t="s">
        <v>652</v>
      </c>
      <c r="D625" s="90">
        <v>0</v>
      </c>
      <c r="E625" s="97">
        <v>0</v>
      </c>
      <c r="F625" s="91" t="str">
        <f t="shared" si="104"/>
        <v>-</v>
      </c>
    </row>
    <row r="626" spans="1:6" s="4" customFormat="1" hidden="1" x14ac:dyDescent="0.25">
      <c r="A626" s="100" t="s">
        <v>1030</v>
      </c>
      <c r="B626" s="96" t="s">
        <v>102</v>
      </c>
      <c r="C626" s="117" t="s">
        <v>967</v>
      </c>
      <c r="D626" s="90">
        <f t="shared" ref="D626:E627" si="128">D627</f>
        <v>0</v>
      </c>
      <c r="E626" s="90">
        <f t="shared" si="128"/>
        <v>0</v>
      </c>
      <c r="F626" s="91" t="str">
        <f t="shared" ref="F626:F630" si="129">IF(OR(D626="-",E626=D626),"-",D626-IF(E626="-",0,E626))</f>
        <v>-</v>
      </c>
    </row>
    <row r="627" spans="1:6" s="4" customFormat="1" ht="23.25" hidden="1" x14ac:dyDescent="0.25">
      <c r="A627" s="95" t="s">
        <v>105</v>
      </c>
      <c r="B627" s="96" t="s">
        <v>102</v>
      </c>
      <c r="C627" s="117" t="s">
        <v>968</v>
      </c>
      <c r="D627" s="90">
        <f t="shared" si="128"/>
        <v>0</v>
      </c>
      <c r="E627" s="90">
        <f t="shared" si="128"/>
        <v>0</v>
      </c>
      <c r="F627" s="91" t="str">
        <f t="shared" si="129"/>
        <v>-</v>
      </c>
    </row>
    <row r="628" spans="1:6" s="4" customFormat="1" ht="34.5" hidden="1" x14ac:dyDescent="0.25">
      <c r="A628" s="95" t="s">
        <v>1156</v>
      </c>
      <c r="B628" s="96" t="s">
        <v>102</v>
      </c>
      <c r="C628" s="117" t="s">
        <v>969</v>
      </c>
      <c r="D628" s="90">
        <f>D629+D630</f>
        <v>0</v>
      </c>
      <c r="E628" s="90">
        <f>E629+E630</f>
        <v>0</v>
      </c>
      <c r="F628" s="91" t="str">
        <f t="shared" si="129"/>
        <v>-</v>
      </c>
    </row>
    <row r="629" spans="1:6" s="4" customFormat="1" ht="34.5" hidden="1" x14ac:dyDescent="0.25">
      <c r="A629" s="95" t="s">
        <v>662</v>
      </c>
      <c r="B629" s="96" t="s">
        <v>102</v>
      </c>
      <c r="C629" s="117" t="s">
        <v>1048</v>
      </c>
      <c r="D629" s="90">
        <v>0</v>
      </c>
      <c r="E629" s="97"/>
      <c r="F629" s="91" t="str">
        <f t="shared" ref="F629" si="130">IF(OR(D629="-",E629=D629),"-",D629-IF(E629="-",0,E629))</f>
        <v>-</v>
      </c>
    </row>
    <row r="630" spans="1:6" s="4" customFormat="1" ht="34.5" hidden="1" x14ac:dyDescent="0.25">
      <c r="A630" s="95" t="s">
        <v>106</v>
      </c>
      <c r="B630" s="96" t="s">
        <v>102</v>
      </c>
      <c r="C630" s="117" t="s">
        <v>970</v>
      </c>
      <c r="D630" s="90">
        <v>0</v>
      </c>
      <c r="E630" s="97">
        <v>0</v>
      </c>
      <c r="F630" s="91" t="str">
        <f t="shared" si="129"/>
        <v>-</v>
      </c>
    </row>
    <row r="631" spans="1:6" s="4" customFormat="1" ht="20.25" customHeight="1" x14ac:dyDescent="0.25">
      <c r="A631" s="95" t="s">
        <v>163</v>
      </c>
      <c r="B631" s="96" t="s">
        <v>102</v>
      </c>
      <c r="C631" s="117" t="s">
        <v>653</v>
      </c>
      <c r="D631" s="90">
        <f t="shared" ref="D631:E633" si="131">D632</f>
        <v>100000</v>
      </c>
      <c r="E631" s="90">
        <f t="shared" si="131"/>
        <v>0</v>
      </c>
      <c r="F631" s="91">
        <f t="shared" si="104"/>
        <v>100000</v>
      </c>
    </row>
    <row r="632" spans="1:6" s="4" customFormat="1" ht="23.25" x14ac:dyDescent="0.25">
      <c r="A632" s="95" t="s">
        <v>105</v>
      </c>
      <c r="B632" s="96" t="s">
        <v>102</v>
      </c>
      <c r="C632" s="117" t="s">
        <v>654</v>
      </c>
      <c r="D632" s="90">
        <f t="shared" si="131"/>
        <v>100000</v>
      </c>
      <c r="E632" s="90">
        <f t="shared" si="131"/>
        <v>0</v>
      </c>
      <c r="F632" s="91">
        <f t="shared" si="104"/>
        <v>100000</v>
      </c>
    </row>
    <row r="633" spans="1:6" s="4" customFormat="1" ht="34.5" x14ac:dyDescent="0.25">
      <c r="A633" s="95" t="s">
        <v>1156</v>
      </c>
      <c r="B633" s="96" t="s">
        <v>102</v>
      </c>
      <c r="C633" s="117" t="s">
        <v>655</v>
      </c>
      <c r="D633" s="90">
        <f t="shared" si="131"/>
        <v>100000</v>
      </c>
      <c r="E633" s="90">
        <f t="shared" si="131"/>
        <v>0</v>
      </c>
      <c r="F633" s="91">
        <f t="shared" si="104"/>
        <v>100000</v>
      </c>
    </row>
    <row r="634" spans="1:6" s="4" customFormat="1" x14ac:dyDescent="0.25">
      <c r="A634" s="95" t="s">
        <v>1272</v>
      </c>
      <c r="B634" s="96" t="s">
        <v>102</v>
      </c>
      <c r="C634" s="117" t="s">
        <v>656</v>
      </c>
      <c r="D634" s="90">
        <v>100000</v>
      </c>
      <c r="E634" s="97">
        <v>0</v>
      </c>
      <c r="F634" s="91">
        <f t="shared" ref="F634:F748" si="132">IF(OR(D634="-",E634=D634),"-",D634-IF(E634="-",0,E634))</f>
        <v>100000</v>
      </c>
    </row>
    <row r="635" spans="1:6" s="94" customFormat="1" ht="45.75" hidden="1" x14ac:dyDescent="0.25">
      <c r="A635" s="281" t="s">
        <v>161</v>
      </c>
      <c r="B635" s="282" t="s">
        <v>102</v>
      </c>
      <c r="C635" s="283" t="s">
        <v>657</v>
      </c>
      <c r="D635" s="284">
        <f>D640+D636+D645</f>
        <v>0</v>
      </c>
      <c r="E635" s="284">
        <f>E640+E636+E645</f>
        <v>0</v>
      </c>
      <c r="F635" s="285" t="str">
        <f t="shared" si="132"/>
        <v>-</v>
      </c>
    </row>
    <row r="636" spans="1:6" s="241" customFormat="1" ht="45" hidden="1" x14ac:dyDescent="0.25">
      <c r="A636" s="296" t="s">
        <v>1142</v>
      </c>
      <c r="B636" s="282" t="s">
        <v>102</v>
      </c>
      <c r="C636" s="283" t="s">
        <v>1140</v>
      </c>
      <c r="D636" s="284">
        <f t="shared" ref="D636:E637" si="133">D637</f>
        <v>0</v>
      </c>
      <c r="E636" s="284">
        <f t="shared" si="133"/>
        <v>0</v>
      </c>
      <c r="F636" s="285" t="str">
        <f>IF(OR(D636="-",E636=D636),"-",D636-IF(E636="-",0,E636))</f>
        <v>-</v>
      </c>
    </row>
    <row r="637" spans="1:6" s="243" customFormat="1" ht="34.5" hidden="1" x14ac:dyDescent="0.25">
      <c r="A637" s="286" t="s">
        <v>134</v>
      </c>
      <c r="B637" s="287" t="s">
        <v>102</v>
      </c>
      <c r="C637" s="288" t="s">
        <v>1141</v>
      </c>
      <c r="D637" s="289">
        <f t="shared" si="133"/>
        <v>0</v>
      </c>
      <c r="E637" s="289">
        <f t="shared" si="133"/>
        <v>0</v>
      </c>
      <c r="F637" s="290" t="str">
        <f>IF(OR(D637="-",E637=D637),"-",D637-IF(E637="-",0,E637))</f>
        <v>-</v>
      </c>
    </row>
    <row r="638" spans="1:6" s="234" customFormat="1" hidden="1" x14ac:dyDescent="0.25">
      <c r="A638" s="286" t="s">
        <v>135</v>
      </c>
      <c r="B638" s="287" t="s">
        <v>102</v>
      </c>
      <c r="C638" s="292" t="s">
        <v>1143</v>
      </c>
      <c r="D638" s="289">
        <f>D639</f>
        <v>0</v>
      </c>
      <c r="E638" s="289">
        <f>E639</f>
        <v>0</v>
      </c>
      <c r="F638" s="290" t="str">
        <f>IF(OR(D638="-",E638=D638),"-",D638-IF(E638="-",0,E638))</f>
        <v>-</v>
      </c>
    </row>
    <row r="639" spans="1:6" s="234" customFormat="1" ht="34.5" hidden="1" x14ac:dyDescent="0.25">
      <c r="A639" s="286" t="s">
        <v>136</v>
      </c>
      <c r="B639" s="287" t="s">
        <v>102</v>
      </c>
      <c r="C639" s="292" t="s">
        <v>1144</v>
      </c>
      <c r="D639" s="289">
        <v>0</v>
      </c>
      <c r="E639" s="289">
        <v>0</v>
      </c>
      <c r="F639" s="290" t="str">
        <f>IF(OR(D639="-",E639=D639),"-",D639-IF(E639="-",0,E639))</f>
        <v>-</v>
      </c>
    </row>
    <row r="640" spans="1:6" s="234" customFormat="1" ht="23.25" hidden="1" x14ac:dyDescent="0.25">
      <c r="A640" s="286" t="s">
        <v>658</v>
      </c>
      <c r="B640" s="287" t="s">
        <v>102</v>
      </c>
      <c r="C640" s="288" t="s">
        <v>659</v>
      </c>
      <c r="D640" s="289">
        <f t="shared" ref="D640:E642" si="134">D641</f>
        <v>0</v>
      </c>
      <c r="E640" s="289">
        <f t="shared" si="134"/>
        <v>0</v>
      </c>
      <c r="F640" s="290" t="str">
        <f t="shared" si="132"/>
        <v>-</v>
      </c>
    </row>
    <row r="641" spans="1:6" s="234" customFormat="1" ht="23.25" hidden="1" x14ac:dyDescent="0.25">
      <c r="A641" s="286" t="s">
        <v>105</v>
      </c>
      <c r="B641" s="287" t="s">
        <v>102</v>
      </c>
      <c r="C641" s="288" t="s">
        <v>660</v>
      </c>
      <c r="D641" s="289">
        <f t="shared" si="134"/>
        <v>0</v>
      </c>
      <c r="E641" s="289">
        <f t="shared" si="134"/>
        <v>0</v>
      </c>
      <c r="F641" s="290" t="str">
        <f t="shared" si="132"/>
        <v>-</v>
      </c>
    </row>
    <row r="642" spans="1:6" s="234" customFormat="1" ht="34.5" hidden="1" x14ac:dyDescent="0.25">
      <c r="A642" s="286" t="s">
        <v>1156</v>
      </c>
      <c r="B642" s="287" t="s">
        <v>102</v>
      </c>
      <c r="C642" s="288" t="s">
        <v>661</v>
      </c>
      <c r="D642" s="289">
        <f t="shared" si="134"/>
        <v>0</v>
      </c>
      <c r="E642" s="289">
        <f t="shared" si="134"/>
        <v>0</v>
      </c>
      <c r="F642" s="290" t="str">
        <f t="shared" si="132"/>
        <v>-</v>
      </c>
    </row>
    <row r="643" spans="1:6" s="234" customFormat="1" ht="34.5" hidden="1" x14ac:dyDescent="0.25">
      <c r="A643" s="286" t="s">
        <v>662</v>
      </c>
      <c r="B643" s="287" t="s">
        <v>102</v>
      </c>
      <c r="C643" s="288" t="s">
        <v>663</v>
      </c>
      <c r="D643" s="289">
        <v>0</v>
      </c>
      <c r="E643" s="291">
        <v>0</v>
      </c>
      <c r="F643" s="290" t="str">
        <f t="shared" si="132"/>
        <v>-</v>
      </c>
    </row>
    <row r="644" spans="1:6" s="160" customFormat="1" hidden="1" x14ac:dyDescent="0.25">
      <c r="A644" s="296"/>
      <c r="B644" s="282" t="s">
        <v>102</v>
      </c>
      <c r="C644" s="283" t="s">
        <v>1277</v>
      </c>
      <c r="D644" s="284">
        <v>0</v>
      </c>
      <c r="E644" s="284">
        <f>E645</f>
        <v>0</v>
      </c>
      <c r="F644" s="285" t="str">
        <f>IF(OR(D644="-",E644=D644),"-",D644-IF(E644="-",0,E644))</f>
        <v>-</v>
      </c>
    </row>
    <row r="645" spans="1:6" s="4" customFormat="1" ht="34.5" hidden="1" x14ac:dyDescent="0.25">
      <c r="A645" s="281" t="s">
        <v>1293</v>
      </c>
      <c r="B645" s="282" t="s">
        <v>102</v>
      </c>
      <c r="C645" s="283" t="s">
        <v>1278</v>
      </c>
      <c r="D645" s="284">
        <f t="shared" ref="D645:E647" si="135">D646</f>
        <v>0</v>
      </c>
      <c r="E645" s="284">
        <f t="shared" si="135"/>
        <v>0</v>
      </c>
      <c r="F645" s="285" t="str">
        <f t="shared" ref="F645:F648" si="136">IF(OR(D645="-",E645=D645),"-",D645-IF(E645="-",0,E645))</f>
        <v>-</v>
      </c>
    </row>
    <row r="646" spans="1:6" s="4" customFormat="1" ht="23.25" hidden="1" x14ac:dyDescent="0.25">
      <c r="A646" s="286" t="s">
        <v>105</v>
      </c>
      <c r="B646" s="287" t="s">
        <v>102</v>
      </c>
      <c r="C646" s="288" t="s">
        <v>1279</v>
      </c>
      <c r="D646" s="289">
        <f t="shared" si="135"/>
        <v>0</v>
      </c>
      <c r="E646" s="289">
        <f t="shared" si="135"/>
        <v>0</v>
      </c>
      <c r="F646" s="290" t="str">
        <f t="shared" si="136"/>
        <v>-</v>
      </c>
    </row>
    <row r="647" spans="1:6" s="4" customFormat="1" ht="34.5" hidden="1" x14ac:dyDescent="0.25">
      <c r="A647" s="286" t="s">
        <v>1156</v>
      </c>
      <c r="B647" s="287" t="s">
        <v>102</v>
      </c>
      <c r="C647" s="288" t="s">
        <v>1280</v>
      </c>
      <c r="D647" s="289">
        <f t="shared" si="135"/>
        <v>0</v>
      </c>
      <c r="E647" s="289">
        <f t="shared" si="135"/>
        <v>0</v>
      </c>
      <c r="F647" s="290" t="str">
        <f t="shared" si="136"/>
        <v>-</v>
      </c>
    </row>
    <row r="648" spans="1:6" s="4" customFormat="1" ht="34.5" hidden="1" x14ac:dyDescent="0.25">
      <c r="A648" s="286" t="s">
        <v>662</v>
      </c>
      <c r="B648" s="287" t="s">
        <v>102</v>
      </c>
      <c r="C648" s="288" t="s">
        <v>1281</v>
      </c>
      <c r="D648" s="289">
        <v>0</v>
      </c>
      <c r="E648" s="291">
        <v>0</v>
      </c>
      <c r="F648" s="290" t="str">
        <f t="shared" si="136"/>
        <v>-</v>
      </c>
    </row>
    <row r="649" spans="1:6" s="4" customFormat="1" ht="34.5" hidden="1" x14ac:dyDescent="0.25">
      <c r="A649" s="281" t="s">
        <v>610</v>
      </c>
      <c r="B649" s="282" t="s">
        <v>102</v>
      </c>
      <c r="C649" s="283" t="s">
        <v>664</v>
      </c>
      <c r="D649" s="284">
        <f>D658+D650+D662+D654</f>
        <v>0</v>
      </c>
      <c r="E649" s="284">
        <f>E658+E650+E662+E654</f>
        <v>0</v>
      </c>
      <c r="F649" s="285" t="str">
        <f t="shared" si="132"/>
        <v>-</v>
      </c>
    </row>
    <row r="650" spans="1:6" s="153" customFormat="1" hidden="1" x14ac:dyDescent="0.25">
      <c r="A650" s="297" t="s">
        <v>1032</v>
      </c>
      <c r="B650" s="287" t="s">
        <v>102</v>
      </c>
      <c r="C650" s="288" t="s">
        <v>971</v>
      </c>
      <c r="D650" s="289">
        <f t="shared" ref="D650:E652" si="137">D651</f>
        <v>0</v>
      </c>
      <c r="E650" s="289">
        <f t="shared" si="137"/>
        <v>0</v>
      </c>
      <c r="F650" s="290" t="str">
        <f t="shared" ref="F650:F657" si="138">IF(OR(D650="-",E650=D650),"-",D650-IF(E650="-",0,E650))</f>
        <v>-</v>
      </c>
    </row>
    <row r="651" spans="1:6" s="153" customFormat="1" ht="37.5" hidden="1" customHeight="1" x14ac:dyDescent="0.25">
      <c r="A651" s="286" t="s">
        <v>134</v>
      </c>
      <c r="B651" s="287" t="s">
        <v>102</v>
      </c>
      <c r="C651" s="288" t="s">
        <v>972</v>
      </c>
      <c r="D651" s="289">
        <f t="shared" si="137"/>
        <v>0</v>
      </c>
      <c r="E651" s="289">
        <f t="shared" si="137"/>
        <v>0</v>
      </c>
      <c r="F651" s="290" t="str">
        <f t="shared" si="138"/>
        <v>-</v>
      </c>
    </row>
    <row r="652" spans="1:6" s="153" customFormat="1" hidden="1" x14ac:dyDescent="0.25">
      <c r="A652" s="286" t="s">
        <v>135</v>
      </c>
      <c r="B652" s="287" t="s">
        <v>102</v>
      </c>
      <c r="C652" s="288" t="s">
        <v>973</v>
      </c>
      <c r="D652" s="289">
        <f t="shared" si="137"/>
        <v>0</v>
      </c>
      <c r="E652" s="289">
        <f t="shared" si="137"/>
        <v>0</v>
      </c>
      <c r="F652" s="290" t="str">
        <f t="shared" si="138"/>
        <v>-</v>
      </c>
    </row>
    <row r="653" spans="1:6" s="153" customFormat="1" ht="38.25" hidden="1" customHeight="1" x14ac:dyDescent="0.25">
      <c r="A653" s="286" t="s">
        <v>136</v>
      </c>
      <c r="B653" s="287" t="s">
        <v>102</v>
      </c>
      <c r="C653" s="288" t="s">
        <v>974</v>
      </c>
      <c r="D653" s="289">
        <v>0</v>
      </c>
      <c r="E653" s="291"/>
      <c r="F653" s="290" t="str">
        <f t="shared" si="138"/>
        <v>-</v>
      </c>
    </row>
    <row r="654" spans="1:6" s="4" customFormat="1" ht="23.25" hidden="1" x14ac:dyDescent="0.25">
      <c r="A654" s="286" t="s">
        <v>1105</v>
      </c>
      <c r="B654" s="287" t="s">
        <v>102</v>
      </c>
      <c r="C654" s="288" t="s">
        <v>1104</v>
      </c>
      <c r="D654" s="289">
        <f t="shared" ref="D654:E655" si="139">D655</f>
        <v>0</v>
      </c>
      <c r="E654" s="289">
        <f t="shared" si="139"/>
        <v>0</v>
      </c>
      <c r="F654" s="290" t="str">
        <f t="shared" si="138"/>
        <v>-</v>
      </c>
    </row>
    <row r="655" spans="1:6" s="4" customFormat="1" ht="34.5" hidden="1" x14ac:dyDescent="0.25">
      <c r="A655" s="286" t="s">
        <v>134</v>
      </c>
      <c r="B655" s="287" t="s">
        <v>102</v>
      </c>
      <c r="C655" s="288" t="s">
        <v>1103</v>
      </c>
      <c r="D655" s="289">
        <f t="shared" si="139"/>
        <v>0</v>
      </c>
      <c r="E655" s="289">
        <f t="shared" si="139"/>
        <v>0</v>
      </c>
      <c r="F655" s="290" t="str">
        <f t="shared" si="138"/>
        <v>-</v>
      </c>
    </row>
    <row r="656" spans="1:6" s="4" customFormat="1" hidden="1" x14ac:dyDescent="0.25">
      <c r="A656" s="286" t="s">
        <v>135</v>
      </c>
      <c r="B656" s="287" t="s">
        <v>102</v>
      </c>
      <c r="C656" s="288" t="s">
        <v>1102</v>
      </c>
      <c r="D656" s="289">
        <f>D657</f>
        <v>0</v>
      </c>
      <c r="E656" s="289">
        <f>E657</f>
        <v>0</v>
      </c>
      <c r="F656" s="290" t="str">
        <f t="shared" si="138"/>
        <v>-</v>
      </c>
    </row>
    <row r="657" spans="1:6" s="4" customFormat="1" ht="34.5" hidden="1" x14ac:dyDescent="0.25">
      <c r="A657" s="286" t="s">
        <v>136</v>
      </c>
      <c r="B657" s="287" t="s">
        <v>102</v>
      </c>
      <c r="C657" s="288" t="s">
        <v>1101</v>
      </c>
      <c r="D657" s="289">
        <v>0</v>
      </c>
      <c r="E657" s="291">
        <v>0</v>
      </c>
      <c r="F657" s="290" t="str">
        <f t="shared" si="138"/>
        <v>-</v>
      </c>
    </row>
    <row r="658" spans="1:6" s="87" customFormat="1" hidden="1" x14ac:dyDescent="0.25">
      <c r="A658" s="286" t="s">
        <v>49</v>
      </c>
      <c r="B658" s="287" t="s">
        <v>102</v>
      </c>
      <c r="C658" s="288" t="s">
        <v>975</v>
      </c>
      <c r="D658" s="289">
        <f t="shared" ref="D658:E660" si="140">D659</f>
        <v>0</v>
      </c>
      <c r="E658" s="289">
        <f t="shared" si="140"/>
        <v>0</v>
      </c>
      <c r="F658" s="290" t="str">
        <f t="shared" si="132"/>
        <v>-</v>
      </c>
    </row>
    <row r="659" spans="1:6" s="87" customFormat="1" ht="39.75" hidden="1" customHeight="1" x14ac:dyDescent="0.25">
      <c r="A659" s="286" t="s">
        <v>134</v>
      </c>
      <c r="B659" s="287" t="s">
        <v>102</v>
      </c>
      <c r="C659" s="288" t="s">
        <v>665</v>
      </c>
      <c r="D659" s="289">
        <f t="shared" si="140"/>
        <v>0</v>
      </c>
      <c r="E659" s="289">
        <f t="shared" si="140"/>
        <v>0</v>
      </c>
      <c r="F659" s="290" t="str">
        <f t="shared" si="132"/>
        <v>-</v>
      </c>
    </row>
    <row r="660" spans="1:6" s="87" customFormat="1" hidden="1" x14ac:dyDescent="0.25">
      <c r="A660" s="286" t="s">
        <v>135</v>
      </c>
      <c r="B660" s="287" t="s">
        <v>102</v>
      </c>
      <c r="C660" s="288" t="s">
        <v>666</v>
      </c>
      <c r="D660" s="289">
        <f t="shared" si="140"/>
        <v>0</v>
      </c>
      <c r="E660" s="289">
        <f t="shared" si="140"/>
        <v>0</v>
      </c>
      <c r="F660" s="290" t="str">
        <f t="shared" si="132"/>
        <v>-</v>
      </c>
    </row>
    <row r="661" spans="1:6" s="87" customFormat="1" ht="38.25" hidden="1" customHeight="1" x14ac:dyDescent="0.25">
      <c r="A661" s="286" t="s">
        <v>136</v>
      </c>
      <c r="B661" s="287" t="s">
        <v>102</v>
      </c>
      <c r="C661" s="288" t="s">
        <v>667</v>
      </c>
      <c r="D661" s="289"/>
      <c r="E661" s="291"/>
      <c r="F661" s="290" t="str">
        <f t="shared" si="132"/>
        <v>-</v>
      </c>
    </row>
    <row r="662" spans="1:6" s="87" customFormat="1" hidden="1" x14ac:dyDescent="0.25">
      <c r="A662" s="286" t="s">
        <v>50</v>
      </c>
      <c r="B662" s="287" t="s">
        <v>102</v>
      </c>
      <c r="C662" s="288" t="s">
        <v>668</v>
      </c>
      <c r="D662" s="289">
        <f t="shared" ref="D662:E664" si="141">D663</f>
        <v>0</v>
      </c>
      <c r="E662" s="289">
        <f t="shared" si="141"/>
        <v>0</v>
      </c>
      <c r="F662" s="290" t="str">
        <f t="shared" si="132"/>
        <v>-</v>
      </c>
    </row>
    <row r="663" spans="1:6" s="87" customFormat="1" ht="34.5" hidden="1" x14ac:dyDescent="0.25">
      <c r="A663" s="286" t="s">
        <v>134</v>
      </c>
      <c r="B663" s="287" t="s">
        <v>102</v>
      </c>
      <c r="C663" s="288" t="s">
        <v>669</v>
      </c>
      <c r="D663" s="289">
        <f t="shared" si="141"/>
        <v>0</v>
      </c>
      <c r="E663" s="289">
        <f t="shared" si="141"/>
        <v>0</v>
      </c>
      <c r="F663" s="290" t="str">
        <f t="shared" si="132"/>
        <v>-</v>
      </c>
    </row>
    <row r="664" spans="1:6" s="87" customFormat="1" hidden="1" x14ac:dyDescent="0.25">
      <c r="A664" s="286" t="s">
        <v>135</v>
      </c>
      <c r="B664" s="287" t="s">
        <v>102</v>
      </c>
      <c r="C664" s="288" t="s">
        <v>670</v>
      </c>
      <c r="D664" s="289">
        <f t="shared" si="141"/>
        <v>0</v>
      </c>
      <c r="E664" s="289">
        <f t="shared" si="141"/>
        <v>0</v>
      </c>
      <c r="F664" s="290" t="str">
        <f t="shared" si="132"/>
        <v>-</v>
      </c>
    </row>
    <row r="665" spans="1:6" s="87" customFormat="1" ht="34.5" hidden="1" x14ac:dyDescent="0.25">
      <c r="A665" s="286" t="s">
        <v>136</v>
      </c>
      <c r="B665" s="287" t="s">
        <v>102</v>
      </c>
      <c r="C665" s="288" t="s">
        <v>671</v>
      </c>
      <c r="D665" s="289"/>
      <c r="E665" s="291"/>
      <c r="F665" s="290" t="str">
        <f t="shared" si="132"/>
        <v>-</v>
      </c>
    </row>
    <row r="666" spans="1:6" s="4" customFormat="1" ht="45.75" hidden="1" x14ac:dyDescent="0.25">
      <c r="A666" s="281" t="s">
        <v>246</v>
      </c>
      <c r="B666" s="282" t="s">
        <v>102</v>
      </c>
      <c r="C666" s="283" t="s">
        <v>672</v>
      </c>
      <c r="D666" s="284">
        <f>D671+D667</f>
        <v>0</v>
      </c>
      <c r="E666" s="284">
        <f>E671+E667</f>
        <v>0</v>
      </c>
      <c r="F666" s="285" t="str">
        <f t="shared" si="132"/>
        <v>-</v>
      </c>
    </row>
    <row r="667" spans="1:6" s="4" customFormat="1" ht="33.75" hidden="1" x14ac:dyDescent="0.25">
      <c r="A667" s="295" t="s">
        <v>1162</v>
      </c>
      <c r="B667" s="287" t="s">
        <v>102</v>
      </c>
      <c r="C667" s="288" t="s">
        <v>1158</v>
      </c>
      <c r="D667" s="289">
        <f t="shared" ref="D667:E669" si="142">D668</f>
        <v>0</v>
      </c>
      <c r="E667" s="289">
        <f t="shared" si="142"/>
        <v>0</v>
      </c>
      <c r="F667" s="290" t="str">
        <f t="shared" ref="F667:F670" si="143">IF(OR(D667="-",E667=D667),"-",D667-IF(E667="-",0,E667))</f>
        <v>-</v>
      </c>
    </row>
    <row r="668" spans="1:6" s="4" customFormat="1" ht="33.75" hidden="1" x14ac:dyDescent="0.25">
      <c r="A668" s="297" t="s">
        <v>134</v>
      </c>
      <c r="B668" s="287" t="s">
        <v>102</v>
      </c>
      <c r="C668" s="288" t="s">
        <v>1159</v>
      </c>
      <c r="D668" s="289">
        <f t="shared" si="142"/>
        <v>0</v>
      </c>
      <c r="E668" s="289">
        <f t="shared" si="142"/>
        <v>0</v>
      </c>
      <c r="F668" s="290" t="str">
        <f t="shared" si="143"/>
        <v>-</v>
      </c>
    </row>
    <row r="669" spans="1:6" s="4" customFormat="1" hidden="1" x14ac:dyDescent="0.25">
      <c r="A669" s="297" t="s">
        <v>135</v>
      </c>
      <c r="B669" s="287" t="s">
        <v>102</v>
      </c>
      <c r="C669" s="288" t="s">
        <v>1160</v>
      </c>
      <c r="D669" s="289">
        <f>D670</f>
        <v>0</v>
      </c>
      <c r="E669" s="289">
        <f t="shared" si="142"/>
        <v>0</v>
      </c>
      <c r="F669" s="290" t="str">
        <f t="shared" si="143"/>
        <v>-</v>
      </c>
    </row>
    <row r="670" spans="1:6" s="4" customFormat="1" ht="34.5" hidden="1" x14ac:dyDescent="0.25">
      <c r="A670" s="286" t="s">
        <v>136</v>
      </c>
      <c r="B670" s="287" t="s">
        <v>102</v>
      </c>
      <c r="C670" s="288" t="s">
        <v>1161</v>
      </c>
      <c r="D670" s="289">
        <v>0</v>
      </c>
      <c r="E670" s="291">
        <v>0</v>
      </c>
      <c r="F670" s="290" t="str">
        <f t="shared" si="143"/>
        <v>-</v>
      </c>
    </row>
    <row r="671" spans="1:6" s="4" customFormat="1" ht="34.5" hidden="1" x14ac:dyDescent="0.25">
      <c r="A671" s="286" t="s">
        <v>673</v>
      </c>
      <c r="B671" s="287" t="s">
        <v>102</v>
      </c>
      <c r="C671" s="288" t="s">
        <v>674</v>
      </c>
      <c r="D671" s="289">
        <f>D672+D675</f>
        <v>0</v>
      </c>
      <c r="E671" s="289">
        <f>E675</f>
        <v>0</v>
      </c>
      <c r="F671" s="290" t="str">
        <f t="shared" si="132"/>
        <v>-</v>
      </c>
    </row>
    <row r="672" spans="1:6" s="148" customFormat="1" ht="33.75" hidden="1" x14ac:dyDescent="0.25">
      <c r="A672" s="297" t="s">
        <v>134</v>
      </c>
      <c r="B672" s="287" t="s">
        <v>102</v>
      </c>
      <c r="C672" s="288" t="s">
        <v>1224</v>
      </c>
      <c r="D672" s="289">
        <f t="shared" ref="D672:E673" si="144">D673</f>
        <v>0</v>
      </c>
      <c r="E672" s="289">
        <f t="shared" si="144"/>
        <v>0</v>
      </c>
      <c r="F672" s="290" t="str">
        <f t="shared" si="132"/>
        <v>-</v>
      </c>
    </row>
    <row r="673" spans="1:6" s="148" customFormat="1" hidden="1" x14ac:dyDescent="0.25">
      <c r="A673" s="297" t="s">
        <v>135</v>
      </c>
      <c r="B673" s="287" t="s">
        <v>102</v>
      </c>
      <c r="C673" s="288" t="s">
        <v>1225</v>
      </c>
      <c r="D673" s="289">
        <f t="shared" si="144"/>
        <v>0</v>
      </c>
      <c r="E673" s="289">
        <f t="shared" si="144"/>
        <v>0</v>
      </c>
      <c r="F673" s="290" t="str">
        <f t="shared" si="132"/>
        <v>-</v>
      </c>
    </row>
    <row r="674" spans="1:6" s="148" customFormat="1" ht="34.5" hidden="1" x14ac:dyDescent="0.25">
      <c r="A674" s="286" t="s">
        <v>136</v>
      </c>
      <c r="B674" s="287" t="s">
        <v>102</v>
      </c>
      <c r="C674" s="288" t="s">
        <v>1247</v>
      </c>
      <c r="D674" s="289">
        <v>0</v>
      </c>
      <c r="E674" s="291"/>
      <c r="F674" s="290" t="str">
        <f t="shared" si="132"/>
        <v>-</v>
      </c>
    </row>
    <row r="675" spans="1:6" s="4" customFormat="1" ht="23.25" hidden="1" x14ac:dyDescent="0.25">
      <c r="A675" s="286" t="s">
        <v>105</v>
      </c>
      <c r="B675" s="287" t="s">
        <v>102</v>
      </c>
      <c r="C675" s="288" t="s">
        <v>675</v>
      </c>
      <c r="D675" s="289">
        <f t="shared" ref="D675:E676" si="145">D676</f>
        <v>0</v>
      </c>
      <c r="E675" s="289">
        <f t="shared" si="145"/>
        <v>0</v>
      </c>
      <c r="F675" s="290" t="str">
        <f t="shared" si="132"/>
        <v>-</v>
      </c>
    </row>
    <row r="676" spans="1:6" s="4" customFormat="1" ht="34.5" hidden="1" x14ac:dyDescent="0.25">
      <c r="A676" s="286" t="s">
        <v>1156</v>
      </c>
      <c r="B676" s="287" t="s">
        <v>102</v>
      </c>
      <c r="C676" s="288" t="s">
        <v>676</v>
      </c>
      <c r="D676" s="289">
        <f t="shared" si="145"/>
        <v>0</v>
      </c>
      <c r="E676" s="289">
        <f t="shared" si="145"/>
        <v>0</v>
      </c>
      <c r="F676" s="290" t="str">
        <f t="shared" si="132"/>
        <v>-</v>
      </c>
    </row>
    <row r="677" spans="1:6" s="4" customFormat="1" ht="34.5" hidden="1" x14ac:dyDescent="0.25">
      <c r="A677" s="286" t="s">
        <v>662</v>
      </c>
      <c r="B677" s="287" t="s">
        <v>102</v>
      </c>
      <c r="C677" s="288" t="s">
        <v>677</v>
      </c>
      <c r="D677" s="289">
        <v>0</v>
      </c>
      <c r="E677" s="291">
        <v>0</v>
      </c>
      <c r="F677" s="290" t="str">
        <f t="shared" si="132"/>
        <v>-</v>
      </c>
    </row>
    <row r="678" spans="1:6" s="94" customFormat="1" ht="23.25" x14ac:dyDescent="0.25">
      <c r="A678" s="92" t="s">
        <v>957</v>
      </c>
      <c r="B678" s="93" t="s">
        <v>102</v>
      </c>
      <c r="C678" s="115" t="s">
        <v>678</v>
      </c>
      <c r="D678" s="88">
        <f>D679</f>
        <v>881900</v>
      </c>
      <c r="E678" s="88">
        <f>E679</f>
        <v>603836.69999999995</v>
      </c>
      <c r="F678" s="89">
        <f t="shared" si="132"/>
        <v>278063.30000000005</v>
      </c>
    </row>
    <row r="679" spans="1:6" s="94" customFormat="1" ht="23.25" x14ac:dyDescent="0.25">
      <c r="A679" s="92" t="s">
        <v>234</v>
      </c>
      <c r="B679" s="93" t="s">
        <v>102</v>
      </c>
      <c r="C679" s="115" t="s">
        <v>679</v>
      </c>
      <c r="D679" s="88">
        <f>D680+D699+D694+D704</f>
        <v>881900</v>
      </c>
      <c r="E679" s="88">
        <f>E680+E699+E694+E704</f>
        <v>603836.69999999995</v>
      </c>
      <c r="F679" s="89">
        <f t="shared" si="132"/>
        <v>278063.30000000005</v>
      </c>
    </row>
    <row r="680" spans="1:6" s="94" customFormat="1" x14ac:dyDescent="0.25">
      <c r="A680" s="92" t="s">
        <v>104</v>
      </c>
      <c r="B680" s="93" t="s">
        <v>102</v>
      </c>
      <c r="C680" s="115" t="s">
        <v>680</v>
      </c>
      <c r="D680" s="88">
        <f>D685+D681</f>
        <v>253000</v>
      </c>
      <c r="E680" s="88">
        <f>E685+E681</f>
        <v>0</v>
      </c>
      <c r="F680" s="89">
        <f>IF(OR(D680="-",E680=D680),"-",D680-IF(E680="-",0,E680))</f>
        <v>253000</v>
      </c>
    </row>
    <row r="681" spans="1:6" s="87" customFormat="1" ht="16.5" hidden="1" customHeight="1" x14ac:dyDescent="0.25">
      <c r="A681" s="175" t="s">
        <v>681</v>
      </c>
      <c r="B681" s="176" t="s">
        <v>102</v>
      </c>
      <c r="C681" s="192" t="s">
        <v>1460</v>
      </c>
      <c r="D681" s="193">
        <f t="shared" ref="D681:E683" si="146">D682</f>
        <v>0</v>
      </c>
      <c r="E681" s="193">
        <f t="shared" si="146"/>
        <v>0</v>
      </c>
      <c r="F681" s="196" t="str">
        <f t="shared" ref="F681:F684" si="147">IF(OR(D681="-",E681=D681),"-",D681-IF(E681="-",0,E681))</f>
        <v>-</v>
      </c>
    </row>
    <row r="682" spans="1:6" s="87" customFormat="1" ht="23.25" hidden="1" x14ac:dyDescent="0.25">
      <c r="A682" s="175" t="s">
        <v>105</v>
      </c>
      <c r="B682" s="176" t="s">
        <v>102</v>
      </c>
      <c r="C682" s="192" t="s">
        <v>1461</v>
      </c>
      <c r="D682" s="193">
        <f t="shared" si="146"/>
        <v>0</v>
      </c>
      <c r="E682" s="193">
        <f t="shared" si="146"/>
        <v>0</v>
      </c>
      <c r="F682" s="196" t="str">
        <f t="shared" si="147"/>
        <v>-</v>
      </c>
    </row>
    <row r="683" spans="1:6" s="87" customFormat="1" ht="27.75" hidden="1" customHeight="1" x14ac:dyDescent="0.25">
      <c r="A683" s="175" t="s">
        <v>1156</v>
      </c>
      <c r="B683" s="176" t="s">
        <v>102</v>
      </c>
      <c r="C683" s="192" t="s">
        <v>1462</v>
      </c>
      <c r="D683" s="193">
        <f t="shared" si="146"/>
        <v>0</v>
      </c>
      <c r="E683" s="193">
        <f t="shared" si="146"/>
        <v>0</v>
      </c>
      <c r="F683" s="196" t="str">
        <f t="shared" si="147"/>
        <v>-</v>
      </c>
    </row>
    <row r="684" spans="1:6" s="87" customFormat="1" hidden="1" x14ac:dyDescent="0.25">
      <c r="A684" s="175" t="s">
        <v>1272</v>
      </c>
      <c r="B684" s="176" t="s">
        <v>102</v>
      </c>
      <c r="C684" s="192" t="s">
        <v>1463</v>
      </c>
      <c r="D684" s="193">
        <v>0</v>
      </c>
      <c r="E684" s="194">
        <v>0</v>
      </c>
      <c r="F684" s="196" t="str">
        <f t="shared" si="147"/>
        <v>-</v>
      </c>
    </row>
    <row r="685" spans="1:6" s="4" customFormat="1" ht="16.5" customHeight="1" x14ac:dyDescent="0.25">
      <c r="A685" s="95" t="s">
        <v>681</v>
      </c>
      <c r="B685" s="96" t="s">
        <v>102</v>
      </c>
      <c r="C685" s="117" t="s">
        <v>682</v>
      </c>
      <c r="D685" s="90">
        <f>D686+D689</f>
        <v>253000</v>
      </c>
      <c r="E685" s="90">
        <f>E686+E689</f>
        <v>0</v>
      </c>
      <c r="F685" s="91">
        <f t="shared" si="132"/>
        <v>253000</v>
      </c>
    </row>
    <row r="686" spans="1:6" s="4" customFormat="1" ht="23.25" x14ac:dyDescent="0.25">
      <c r="A686" s="95" t="s">
        <v>105</v>
      </c>
      <c r="B686" s="96" t="s">
        <v>102</v>
      </c>
      <c r="C686" s="117" t="s">
        <v>683</v>
      </c>
      <c r="D686" s="90">
        <f t="shared" ref="D686:E687" si="148">D687</f>
        <v>223000</v>
      </c>
      <c r="E686" s="90">
        <f t="shared" si="148"/>
        <v>0</v>
      </c>
      <c r="F686" s="91">
        <f t="shared" si="132"/>
        <v>223000</v>
      </c>
    </row>
    <row r="687" spans="1:6" s="4" customFormat="1" ht="27.75" customHeight="1" x14ac:dyDescent="0.25">
      <c r="A687" s="95" t="s">
        <v>1156</v>
      </c>
      <c r="B687" s="96" t="s">
        <v>102</v>
      </c>
      <c r="C687" s="117" t="s">
        <v>684</v>
      </c>
      <c r="D687" s="90">
        <f t="shared" si="148"/>
        <v>223000</v>
      </c>
      <c r="E687" s="90">
        <f t="shared" si="148"/>
        <v>0</v>
      </c>
      <c r="F687" s="91">
        <f t="shared" si="132"/>
        <v>223000</v>
      </c>
    </row>
    <row r="688" spans="1:6" s="4" customFormat="1" x14ac:dyDescent="0.25">
      <c r="A688" s="95" t="s">
        <v>1272</v>
      </c>
      <c r="B688" s="96" t="s">
        <v>102</v>
      </c>
      <c r="C688" s="117" t="s">
        <v>685</v>
      </c>
      <c r="D688" s="90">
        <v>223000</v>
      </c>
      <c r="E688" s="97">
        <v>0</v>
      </c>
      <c r="F688" s="91">
        <f t="shared" si="132"/>
        <v>223000</v>
      </c>
    </row>
    <row r="689" spans="1:37" x14ac:dyDescent="0.25">
      <c r="A689" s="95" t="s">
        <v>112</v>
      </c>
      <c r="B689" s="96" t="s">
        <v>102</v>
      </c>
      <c r="C689" s="117" t="s">
        <v>1502</v>
      </c>
      <c r="D689" s="90">
        <f>D690+D692</f>
        <v>30000</v>
      </c>
      <c r="E689" s="90">
        <f>E690+E692</f>
        <v>0</v>
      </c>
      <c r="F689" s="91">
        <f t="shared" si="132"/>
        <v>30000</v>
      </c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</row>
    <row r="690" spans="1:37" s="87" customFormat="1" ht="13.5" hidden="1" customHeight="1" x14ac:dyDescent="0.25">
      <c r="A690" s="175" t="s">
        <v>248</v>
      </c>
      <c r="B690" s="176" t="s">
        <v>102</v>
      </c>
      <c r="C690" s="117" t="s">
        <v>1497</v>
      </c>
      <c r="D690" s="193">
        <f>D691</f>
        <v>0</v>
      </c>
      <c r="E690" s="193">
        <f>E691</f>
        <v>0</v>
      </c>
      <c r="F690" s="196" t="str">
        <f t="shared" si="132"/>
        <v>-</v>
      </c>
    </row>
    <row r="691" spans="1:37" s="87" customFormat="1" ht="25.5" hidden="1" customHeight="1" x14ac:dyDescent="0.25">
      <c r="A691" s="175" t="s">
        <v>1412</v>
      </c>
      <c r="B691" s="176" t="s">
        <v>102</v>
      </c>
      <c r="C691" s="117" t="s">
        <v>1498</v>
      </c>
      <c r="D691" s="193">
        <v>0</v>
      </c>
      <c r="E691" s="193">
        <v>0</v>
      </c>
      <c r="F691" s="196" t="str">
        <f t="shared" si="132"/>
        <v>-</v>
      </c>
    </row>
    <row r="692" spans="1:37" x14ac:dyDescent="0.25">
      <c r="A692" s="95" t="s">
        <v>113</v>
      </c>
      <c r="B692" s="96" t="s">
        <v>102</v>
      </c>
      <c r="C692" s="117" t="s">
        <v>1503</v>
      </c>
      <c r="D692" s="90">
        <f>D694+D693</f>
        <v>30000</v>
      </c>
      <c r="E692" s="90">
        <f>E694+E693</f>
        <v>0</v>
      </c>
      <c r="F692" s="91">
        <f t="shared" si="132"/>
        <v>30000</v>
      </c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</row>
    <row r="693" spans="1:37" ht="22.5" x14ac:dyDescent="0.25">
      <c r="A693" s="43" t="s">
        <v>1515</v>
      </c>
      <c r="B693" s="96" t="s">
        <v>102</v>
      </c>
      <c r="C693" s="117" t="s">
        <v>1504</v>
      </c>
      <c r="D693" s="90">
        <v>30000</v>
      </c>
      <c r="E693" s="97">
        <v>0</v>
      </c>
      <c r="F693" s="91">
        <f t="shared" si="132"/>
        <v>30000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</row>
    <row r="694" spans="1:37" s="241" customFormat="1" ht="45.75" hidden="1" x14ac:dyDescent="0.25">
      <c r="A694" s="229" t="s">
        <v>161</v>
      </c>
      <c r="B694" s="230" t="s">
        <v>102</v>
      </c>
      <c r="C694" s="231" t="s">
        <v>1318</v>
      </c>
      <c r="D694" s="232">
        <f>D695</f>
        <v>0</v>
      </c>
      <c r="E694" s="232">
        <f>E695</f>
        <v>0</v>
      </c>
      <c r="F694" s="233" t="str">
        <f t="shared" ref="F694" si="149">IF(OR(D694="-",E694=D694),"-",D694-IF(E694="-",0,E694))</f>
        <v>-</v>
      </c>
    </row>
    <row r="695" spans="1:37" s="241" customFormat="1" ht="54.75" hidden="1" customHeight="1" x14ac:dyDescent="0.25">
      <c r="A695" s="242" t="s">
        <v>1313</v>
      </c>
      <c r="B695" s="230" t="s">
        <v>102</v>
      </c>
      <c r="C695" s="231" t="s">
        <v>1319</v>
      </c>
      <c r="D695" s="232">
        <f t="shared" ref="D695:E696" si="150">D696</f>
        <v>0</v>
      </c>
      <c r="E695" s="232">
        <f t="shared" si="150"/>
        <v>0</v>
      </c>
      <c r="F695" s="233" t="str">
        <f>IF(OR(D695="-",E695=D695),"-",D695-IF(E695="-",0,E695))</f>
        <v>-</v>
      </c>
    </row>
    <row r="696" spans="1:37" s="243" customFormat="1" ht="34.5" hidden="1" x14ac:dyDescent="0.25">
      <c r="A696" s="235" t="s">
        <v>134</v>
      </c>
      <c r="B696" s="236" t="s">
        <v>102</v>
      </c>
      <c r="C696" s="237" t="s">
        <v>1320</v>
      </c>
      <c r="D696" s="238">
        <f t="shared" si="150"/>
        <v>0</v>
      </c>
      <c r="E696" s="238">
        <f t="shared" si="150"/>
        <v>0</v>
      </c>
      <c r="F696" s="239" t="str">
        <f>IF(OR(D696="-",E696=D696),"-",D696-IF(E696="-",0,E696))</f>
        <v>-</v>
      </c>
    </row>
    <row r="697" spans="1:37" s="234" customFormat="1" hidden="1" x14ac:dyDescent="0.25">
      <c r="A697" s="235" t="s">
        <v>135</v>
      </c>
      <c r="B697" s="236" t="s">
        <v>102</v>
      </c>
      <c r="C697" s="244" t="s">
        <v>1312</v>
      </c>
      <c r="D697" s="238">
        <f>D698</f>
        <v>0</v>
      </c>
      <c r="E697" s="238">
        <f>E698</f>
        <v>0</v>
      </c>
      <c r="F697" s="239" t="str">
        <f>IF(OR(D697="-",E697=D697),"-",D697-IF(E697="-",0,E697))</f>
        <v>-</v>
      </c>
    </row>
    <row r="698" spans="1:37" s="234" customFormat="1" ht="34.5" hidden="1" x14ac:dyDescent="0.25">
      <c r="A698" s="235" t="s">
        <v>136</v>
      </c>
      <c r="B698" s="236" t="s">
        <v>102</v>
      </c>
      <c r="C698" s="244" t="s">
        <v>1311</v>
      </c>
      <c r="D698" s="238">
        <v>0</v>
      </c>
      <c r="E698" s="238">
        <v>0</v>
      </c>
      <c r="F698" s="239" t="str">
        <f>IF(OR(D698="-",E698=D698),"-",D698-IF(E698="-",0,E698))</f>
        <v>-</v>
      </c>
    </row>
    <row r="699" spans="1:37" s="74" customFormat="1" ht="28.5" customHeight="1" x14ac:dyDescent="0.25">
      <c r="A699" s="92" t="s">
        <v>610</v>
      </c>
      <c r="B699" s="93" t="s">
        <v>102</v>
      </c>
      <c r="C699" s="115" t="s">
        <v>686</v>
      </c>
      <c r="D699" s="88">
        <f t="shared" ref="D699:E702" si="151">D700</f>
        <v>628900</v>
      </c>
      <c r="E699" s="88">
        <f t="shared" si="151"/>
        <v>603836.69999999995</v>
      </c>
      <c r="F699" s="89">
        <f t="shared" si="132"/>
        <v>25063.300000000047</v>
      </c>
    </row>
    <row r="700" spans="1:37" x14ac:dyDescent="0.25">
      <c r="A700" s="95" t="s">
        <v>142</v>
      </c>
      <c r="B700" s="96" t="s">
        <v>102</v>
      </c>
      <c r="C700" s="117" t="s">
        <v>687</v>
      </c>
      <c r="D700" s="90">
        <f t="shared" si="151"/>
        <v>628900</v>
      </c>
      <c r="E700" s="90">
        <f t="shared" si="151"/>
        <v>603836.69999999995</v>
      </c>
      <c r="F700" s="91">
        <f t="shared" si="132"/>
        <v>25063.300000000047</v>
      </c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38.25" customHeight="1" x14ac:dyDescent="0.25">
      <c r="A701" s="95" t="s">
        <v>134</v>
      </c>
      <c r="B701" s="96" t="s">
        <v>102</v>
      </c>
      <c r="C701" s="117" t="s">
        <v>688</v>
      </c>
      <c r="D701" s="90">
        <f t="shared" si="151"/>
        <v>628900</v>
      </c>
      <c r="E701" s="90">
        <f t="shared" si="151"/>
        <v>603836.69999999995</v>
      </c>
      <c r="F701" s="91">
        <f t="shared" si="132"/>
        <v>25063.300000000047</v>
      </c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</row>
    <row r="702" spans="1:37" x14ac:dyDescent="0.25">
      <c r="A702" s="95" t="s">
        <v>135</v>
      </c>
      <c r="B702" s="96" t="s">
        <v>102</v>
      </c>
      <c r="C702" s="117" t="s">
        <v>689</v>
      </c>
      <c r="D702" s="90">
        <f t="shared" si="151"/>
        <v>628900</v>
      </c>
      <c r="E702" s="90">
        <f t="shared" si="151"/>
        <v>603836.69999999995</v>
      </c>
      <c r="F702" s="91">
        <f t="shared" si="132"/>
        <v>25063.300000000047</v>
      </c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37" ht="38.25" customHeight="1" x14ac:dyDescent="0.25">
      <c r="A703" s="95" t="s">
        <v>136</v>
      </c>
      <c r="B703" s="96" t="s">
        <v>102</v>
      </c>
      <c r="C703" s="117" t="s">
        <v>690</v>
      </c>
      <c r="D703" s="90">
        <v>628900</v>
      </c>
      <c r="E703" s="97">
        <v>603836.69999999995</v>
      </c>
      <c r="F703" s="91">
        <f t="shared" si="132"/>
        <v>25063.300000000047</v>
      </c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s="86" customFormat="1" ht="45.75" hidden="1" x14ac:dyDescent="0.25">
      <c r="A704" s="188" t="s">
        <v>1372</v>
      </c>
      <c r="B704" s="189" t="s">
        <v>102</v>
      </c>
      <c r="C704" s="190" t="s">
        <v>1317</v>
      </c>
      <c r="D704" s="191">
        <f>D705</f>
        <v>0</v>
      </c>
      <c r="E704" s="191">
        <f>E705</f>
        <v>0</v>
      </c>
      <c r="F704" s="195" t="str">
        <f t="shared" si="132"/>
        <v>-</v>
      </c>
    </row>
    <row r="705" spans="1:37" s="86" customFormat="1" ht="54.75" hidden="1" customHeight="1" x14ac:dyDescent="0.25">
      <c r="A705" s="407" t="s">
        <v>1313</v>
      </c>
      <c r="B705" s="189" t="s">
        <v>102</v>
      </c>
      <c r="C705" s="190" t="s">
        <v>1316</v>
      </c>
      <c r="D705" s="191">
        <f t="shared" ref="D705:E706" si="152">D706</f>
        <v>0</v>
      </c>
      <c r="E705" s="191">
        <f t="shared" si="152"/>
        <v>0</v>
      </c>
      <c r="F705" s="195" t="str">
        <f>IF(OR(D705="-",E705=D705),"-",D705-IF(E705="-",0,E705))</f>
        <v>-</v>
      </c>
    </row>
    <row r="706" spans="1:37" s="408" customFormat="1" ht="34.5" hidden="1" x14ac:dyDescent="0.25">
      <c r="A706" s="175" t="s">
        <v>134</v>
      </c>
      <c r="B706" s="176" t="s">
        <v>102</v>
      </c>
      <c r="C706" s="192" t="s">
        <v>1315</v>
      </c>
      <c r="D706" s="193">
        <f t="shared" si="152"/>
        <v>0</v>
      </c>
      <c r="E706" s="193">
        <f t="shared" si="152"/>
        <v>0</v>
      </c>
      <c r="F706" s="196" t="str">
        <f>IF(OR(D706="-",E706=D706),"-",D706-IF(E706="-",0,E706))</f>
        <v>-</v>
      </c>
    </row>
    <row r="707" spans="1:37" s="87" customFormat="1" hidden="1" x14ac:dyDescent="0.25">
      <c r="A707" s="175" t="s">
        <v>135</v>
      </c>
      <c r="B707" s="176" t="s">
        <v>102</v>
      </c>
      <c r="C707" s="338" t="s">
        <v>1314</v>
      </c>
      <c r="D707" s="193">
        <f>D708</f>
        <v>0</v>
      </c>
      <c r="E707" s="193">
        <f>E708</f>
        <v>0</v>
      </c>
      <c r="F707" s="196" t="str">
        <f>IF(OR(D707="-",E707=D707),"-",D707-IF(E707="-",0,E707))</f>
        <v>-</v>
      </c>
    </row>
    <row r="708" spans="1:37" s="87" customFormat="1" ht="34.5" hidden="1" x14ac:dyDescent="0.25">
      <c r="A708" s="175" t="s">
        <v>136</v>
      </c>
      <c r="B708" s="176" t="s">
        <v>102</v>
      </c>
      <c r="C708" s="338" t="s">
        <v>1343</v>
      </c>
      <c r="D708" s="193">
        <v>0</v>
      </c>
      <c r="E708" s="193">
        <v>0</v>
      </c>
      <c r="F708" s="196" t="str">
        <f>IF(OR(D708="-",E708=D708),"-",D708-IF(E708="-",0,E708))</f>
        <v>-</v>
      </c>
    </row>
    <row r="709" spans="1:37" s="74" customFormat="1" ht="29.25" customHeight="1" x14ac:dyDescent="0.25">
      <c r="A709" s="92" t="s">
        <v>333</v>
      </c>
      <c r="B709" s="93" t="s">
        <v>102</v>
      </c>
      <c r="C709" s="115" t="s">
        <v>691</v>
      </c>
      <c r="D709" s="88">
        <f t="shared" ref="D709:E717" si="153">D710</f>
        <v>819900</v>
      </c>
      <c r="E709" s="88">
        <f t="shared" si="153"/>
        <v>273325</v>
      </c>
      <c r="F709" s="89">
        <f t="shared" si="132"/>
        <v>546575</v>
      </c>
    </row>
    <row r="710" spans="1:37" s="74" customFormat="1" ht="23.25" x14ac:dyDescent="0.25">
      <c r="A710" s="92" t="s">
        <v>103</v>
      </c>
      <c r="B710" s="93" t="s">
        <v>102</v>
      </c>
      <c r="C710" s="115" t="s">
        <v>692</v>
      </c>
      <c r="D710" s="88">
        <f>D711+D715</f>
        <v>819900</v>
      </c>
      <c r="E710" s="88">
        <f>E711+E715</f>
        <v>273325</v>
      </c>
      <c r="F710" s="89">
        <f t="shared" si="132"/>
        <v>546575</v>
      </c>
    </row>
    <row r="711" spans="1:37" s="75" customFormat="1" ht="51.75" customHeight="1" x14ac:dyDescent="0.25">
      <c r="A711" s="95" t="s">
        <v>353</v>
      </c>
      <c r="B711" s="96" t="s">
        <v>102</v>
      </c>
      <c r="C711" s="117" t="s">
        <v>693</v>
      </c>
      <c r="D711" s="90">
        <f t="shared" si="153"/>
        <v>819900</v>
      </c>
      <c r="E711" s="90">
        <f t="shared" si="153"/>
        <v>273325</v>
      </c>
      <c r="F711" s="91">
        <f t="shared" si="132"/>
        <v>546575</v>
      </c>
    </row>
    <row r="712" spans="1:37" ht="24.75" customHeight="1" x14ac:dyDescent="0.25">
      <c r="A712" s="95" t="s">
        <v>694</v>
      </c>
      <c r="B712" s="96" t="s">
        <v>102</v>
      </c>
      <c r="C712" s="117" t="s">
        <v>695</v>
      </c>
      <c r="D712" s="90">
        <f t="shared" si="153"/>
        <v>819900</v>
      </c>
      <c r="E712" s="90">
        <f t="shared" si="153"/>
        <v>273325</v>
      </c>
      <c r="F712" s="91">
        <f t="shared" si="132"/>
        <v>546575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x14ac:dyDescent="0.25">
      <c r="A713" s="95" t="s">
        <v>114</v>
      </c>
      <c r="B713" s="96" t="s">
        <v>102</v>
      </c>
      <c r="C713" s="117" t="s">
        <v>696</v>
      </c>
      <c r="D713" s="90">
        <f t="shared" si="153"/>
        <v>819900</v>
      </c>
      <c r="E713" s="90">
        <f t="shared" si="153"/>
        <v>273325</v>
      </c>
      <c r="F713" s="91">
        <f t="shared" si="132"/>
        <v>546575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37" x14ac:dyDescent="0.25">
      <c r="A714" s="95" t="s">
        <v>115</v>
      </c>
      <c r="B714" s="96" t="s">
        <v>102</v>
      </c>
      <c r="C714" s="117" t="s">
        <v>697</v>
      </c>
      <c r="D714" s="90">
        <v>819900</v>
      </c>
      <c r="E714" s="97">
        <v>273325</v>
      </c>
      <c r="F714" s="91">
        <f t="shared" si="132"/>
        <v>546575</v>
      </c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s="140" customFormat="1" ht="29.25" hidden="1" customHeight="1" x14ac:dyDescent="0.25">
      <c r="A715" s="188" t="s">
        <v>11</v>
      </c>
      <c r="B715" s="176" t="s">
        <v>102</v>
      </c>
      <c r="C715" s="192" t="s">
        <v>1324</v>
      </c>
      <c r="D715" s="193">
        <f t="shared" si="153"/>
        <v>0</v>
      </c>
      <c r="E715" s="193">
        <f t="shared" si="153"/>
        <v>0</v>
      </c>
      <c r="F715" s="196" t="str">
        <f t="shared" ref="F715:F718" si="154">IF(OR(D715="-",E715=D715),"-",D715-IF(E715="-",0,E715))</f>
        <v>-</v>
      </c>
    </row>
    <row r="716" spans="1:37" s="4" customFormat="1" ht="20.25" hidden="1" customHeight="1" x14ac:dyDescent="0.25">
      <c r="A716" s="303" t="s">
        <v>53</v>
      </c>
      <c r="B716" s="176" t="s">
        <v>102</v>
      </c>
      <c r="C716" s="192" t="s">
        <v>1325</v>
      </c>
      <c r="D716" s="193">
        <f t="shared" si="153"/>
        <v>0</v>
      </c>
      <c r="E716" s="193">
        <f t="shared" si="153"/>
        <v>0</v>
      </c>
      <c r="F716" s="196" t="str">
        <f t="shared" si="154"/>
        <v>-</v>
      </c>
    </row>
    <row r="717" spans="1:37" s="4" customFormat="1" hidden="1" x14ac:dyDescent="0.25">
      <c r="A717" s="175" t="s">
        <v>112</v>
      </c>
      <c r="B717" s="176" t="s">
        <v>102</v>
      </c>
      <c r="C717" s="192" t="s">
        <v>1323</v>
      </c>
      <c r="D717" s="193">
        <f t="shared" si="153"/>
        <v>0</v>
      </c>
      <c r="E717" s="193">
        <f t="shared" si="153"/>
        <v>0</v>
      </c>
      <c r="F717" s="196" t="str">
        <f t="shared" si="154"/>
        <v>-</v>
      </c>
    </row>
    <row r="718" spans="1:37" s="4" customFormat="1" hidden="1" x14ac:dyDescent="0.25">
      <c r="A718" s="175" t="s">
        <v>113</v>
      </c>
      <c r="B718" s="176" t="s">
        <v>102</v>
      </c>
      <c r="C718" s="192" t="s">
        <v>1322</v>
      </c>
      <c r="D718" s="193">
        <f>D719</f>
        <v>0</v>
      </c>
      <c r="E718" s="193">
        <f>E719</f>
        <v>0</v>
      </c>
      <c r="F718" s="196" t="str">
        <f t="shared" si="154"/>
        <v>-</v>
      </c>
    </row>
    <row r="719" spans="1:37" s="4" customFormat="1" hidden="1" x14ac:dyDescent="0.25">
      <c r="A719" s="175" t="s">
        <v>150</v>
      </c>
      <c r="B719" s="176" t="s">
        <v>102</v>
      </c>
      <c r="C719" s="192" t="s">
        <v>1321</v>
      </c>
      <c r="D719" s="193">
        <v>0</v>
      </c>
      <c r="E719" s="194">
        <v>0</v>
      </c>
      <c r="F719" s="196" t="str">
        <f t="shared" ref="F719" si="155">IF(OR(D719="-",E719=D719),"-",D719-IF(E719="-",0,E719))</f>
        <v>-</v>
      </c>
    </row>
    <row r="720" spans="1:37" s="94" customFormat="1" x14ac:dyDescent="0.25">
      <c r="A720" s="92" t="s">
        <v>143</v>
      </c>
      <c r="B720" s="93" t="s">
        <v>102</v>
      </c>
      <c r="C720" s="115" t="s">
        <v>698</v>
      </c>
      <c r="D720" s="88">
        <f>D721</f>
        <v>36845979.600000001</v>
      </c>
      <c r="E720" s="88">
        <f>E721</f>
        <v>4273974.43</v>
      </c>
      <c r="F720" s="89">
        <f t="shared" si="132"/>
        <v>32572005.170000002</v>
      </c>
    </row>
    <row r="721" spans="1:37" s="74" customFormat="1" ht="45.75" x14ac:dyDescent="0.25">
      <c r="A721" s="92" t="s">
        <v>1033</v>
      </c>
      <c r="B721" s="93" t="s">
        <v>102</v>
      </c>
      <c r="C721" s="115" t="s">
        <v>699</v>
      </c>
      <c r="D721" s="88">
        <f>D722+D783+D799+D794</f>
        <v>36845979.600000001</v>
      </c>
      <c r="E721" s="88">
        <f>E722+E783+E799+E794</f>
        <v>4273974.43</v>
      </c>
      <c r="F721" s="89">
        <f t="shared" si="132"/>
        <v>32572005.170000002</v>
      </c>
    </row>
    <row r="722" spans="1:37" s="74" customFormat="1" ht="19.5" customHeight="1" x14ac:dyDescent="0.25">
      <c r="A722" s="92" t="s">
        <v>235</v>
      </c>
      <c r="B722" s="93" t="s">
        <v>102</v>
      </c>
      <c r="C722" s="115" t="s">
        <v>700</v>
      </c>
      <c r="D722" s="88">
        <f>D723+D762+D754</f>
        <v>25602279.600000001</v>
      </c>
      <c r="E722" s="88">
        <f>E723+E762+E754</f>
        <v>4273974.43</v>
      </c>
      <c r="F722" s="89">
        <f t="shared" si="132"/>
        <v>21328305.170000002</v>
      </c>
    </row>
    <row r="723" spans="1:37" s="74" customFormat="1" x14ac:dyDescent="0.25">
      <c r="A723" s="92" t="s">
        <v>104</v>
      </c>
      <c r="B723" s="93" t="s">
        <v>102</v>
      </c>
      <c r="C723" s="115" t="s">
        <v>701</v>
      </c>
      <c r="D723" s="88">
        <f>D724+D728+D735+D739+D743+D747</f>
        <v>23208198.100000001</v>
      </c>
      <c r="E723" s="88">
        <f>E724+E728+E735+E739+E743+E747</f>
        <v>4273974.43</v>
      </c>
      <c r="F723" s="89">
        <f t="shared" si="132"/>
        <v>18934223.670000002</v>
      </c>
    </row>
    <row r="724" spans="1:37" s="87" customFormat="1" ht="29.25" hidden="1" customHeight="1" x14ac:dyDescent="0.25">
      <c r="A724" s="175" t="s">
        <v>152</v>
      </c>
      <c r="B724" s="176" t="s">
        <v>102</v>
      </c>
      <c r="C724" s="192" t="s">
        <v>702</v>
      </c>
      <c r="D724" s="193">
        <f t="shared" ref="D724:E726" si="156">D725</f>
        <v>0</v>
      </c>
      <c r="E724" s="193">
        <f t="shared" si="156"/>
        <v>0</v>
      </c>
      <c r="F724" s="196" t="str">
        <f t="shared" si="132"/>
        <v>-</v>
      </c>
    </row>
    <row r="725" spans="1:37" s="87" customFormat="1" ht="23.25" hidden="1" x14ac:dyDescent="0.25">
      <c r="A725" s="175" t="s">
        <v>105</v>
      </c>
      <c r="B725" s="176" t="s">
        <v>102</v>
      </c>
      <c r="C725" s="192" t="s">
        <v>703</v>
      </c>
      <c r="D725" s="193">
        <f t="shared" si="156"/>
        <v>0</v>
      </c>
      <c r="E725" s="193">
        <f t="shared" si="156"/>
        <v>0</v>
      </c>
      <c r="F725" s="196" t="str">
        <f t="shared" si="132"/>
        <v>-</v>
      </c>
    </row>
    <row r="726" spans="1:37" s="87" customFormat="1" ht="23.25" hidden="1" x14ac:dyDescent="0.25">
      <c r="A726" s="175" t="s">
        <v>350</v>
      </c>
      <c r="B726" s="176" t="s">
        <v>102</v>
      </c>
      <c r="C726" s="192" t="s">
        <v>704</v>
      </c>
      <c r="D726" s="193">
        <f t="shared" si="156"/>
        <v>0</v>
      </c>
      <c r="E726" s="193">
        <f t="shared" si="156"/>
        <v>0</v>
      </c>
      <c r="F726" s="196" t="str">
        <f t="shared" si="132"/>
        <v>-</v>
      </c>
    </row>
    <row r="727" spans="1:37" s="87" customFormat="1" ht="34.5" hidden="1" x14ac:dyDescent="0.25">
      <c r="A727" s="175" t="s">
        <v>106</v>
      </c>
      <c r="B727" s="176" t="s">
        <v>102</v>
      </c>
      <c r="C727" s="192" t="s">
        <v>705</v>
      </c>
      <c r="D727" s="193">
        <v>0</v>
      </c>
      <c r="E727" s="194">
        <v>0</v>
      </c>
      <c r="F727" s="196" t="str">
        <f t="shared" si="132"/>
        <v>-</v>
      </c>
    </row>
    <row r="728" spans="1:37" x14ac:dyDescent="0.25">
      <c r="A728" s="95" t="s">
        <v>144</v>
      </c>
      <c r="B728" s="96" t="s">
        <v>102</v>
      </c>
      <c r="C728" s="117" t="s">
        <v>706</v>
      </c>
      <c r="D728" s="90">
        <f>D729+D732</f>
        <v>12235000</v>
      </c>
      <c r="E728" s="90">
        <f>E729+E732</f>
        <v>1886282.79</v>
      </c>
      <c r="F728" s="91">
        <f t="shared" si="132"/>
        <v>10348717.210000001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23.25" x14ac:dyDescent="0.25">
      <c r="A729" s="95" t="s">
        <v>105</v>
      </c>
      <c r="B729" s="96" t="s">
        <v>102</v>
      </c>
      <c r="C729" s="117" t="s">
        <v>707</v>
      </c>
      <c r="D729" s="90">
        <f t="shared" ref="D729:E730" si="157">D730</f>
        <v>12205000</v>
      </c>
      <c r="E729" s="90">
        <f t="shared" si="157"/>
        <v>1886282.79</v>
      </c>
      <c r="F729" s="91">
        <f t="shared" si="132"/>
        <v>10318717.210000001</v>
      </c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23.25" x14ac:dyDescent="0.25">
      <c r="A730" s="95" t="s">
        <v>350</v>
      </c>
      <c r="B730" s="96" t="s">
        <v>102</v>
      </c>
      <c r="C730" s="117" t="s">
        <v>708</v>
      </c>
      <c r="D730" s="90">
        <f t="shared" si="157"/>
        <v>12205000</v>
      </c>
      <c r="E730" s="90">
        <f t="shared" si="157"/>
        <v>1886282.79</v>
      </c>
      <c r="F730" s="91">
        <f t="shared" si="132"/>
        <v>10318717.210000001</v>
      </c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x14ac:dyDescent="0.25">
      <c r="A731" s="95" t="s">
        <v>1272</v>
      </c>
      <c r="B731" s="96" t="s">
        <v>102</v>
      </c>
      <c r="C731" s="117" t="s">
        <v>709</v>
      </c>
      <c r="D731" s="90">
        <f>9207292.02+2997707.98</f>
        <v>12205000</v>
      </c>
      <c r="E731" s="97">
        <f>1375452.39+510830.4</f>
        <v>1886282.79</v>
      </c>
      <c r="F731" s="91">
        <f t="shared" si="132"/>
        <v>10318717.210000001</v>
      </c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x14ac:dyDescent="0.25">
      <c r="A732" s="95" t="s">
        <v>112</v>
      </c>
      <c r="B732" s="96" t="s">
        <v>102</v>
      </c>
      <c r="C732" s="117" t="s">
        <v>1505</v>
      </c>
      <c r="D732" s="90">
        <f>D733</f>
        <v>30000</v>
      </c>
      <c r="E732" s="90">
        <f>E733</f>
        <v>0</v>
      </c>
      <c r="F732" s="91">
        <f t="shared" ref="F732:F734" si="158">IF(OR(D732="-",E732=D732),"-",D732-IF(E732="-",0,E732))</f>
        <v>30000</v>
      </c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x14ac:dyDescent="0.25">
      <c r="A733" s="95" t="s">
        <v>113</v>
      </c>
      <c r="B733" s="96" t="s">
        <v>102</v>
      </c>
      <c r="C733" s="117" t="s">
        <v>1506</v>
      </c>
      <c r="D733" s="90">
        <f>D734</f>
        <v>30000</v>
      </c>
      <c r="E733" s="90">
        <f>E734</f>
        <v>0</v>
      </c>
      <c r="F733" s="91">
        <f t="shared" si="158"/>
        <v>30000</v>
      </c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22.5" x14ac:dyDescent="0.25">
      <c r="A734" s="43" t="s">
        <v>1515</v>
      </c>
      <c r="B734" s="96" t="s">
        <v>102</v>
      </c>
      <c r="C734" s="117" t="s">
        <v>1507</v>
      </c>
      <c r="D734" s="90">
        <v>30000</v>
      </c>
      <c r="E734" s="97">
        <v>0</v>
      </c>
      <c r="F734" s="91">
        <f t="shared" si="158"/>
        <v>30000</v>
      </c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28.5" customHeight="1" x14ac:dyDescent="0.25">
      <c r="A735" s="95" t="s">
        <v>145</v>
      </c>
      <c r="B735" s="96" t="s">
        <v>102</v>
      </c>
      <c r="C735" s="117" t="s">
        <v>710</v>
      </c>
      <c r="D735" s="90">
        <f t="shared" ref="D735:E737" si="159">D736</f>
        <v>1187400</v>
      </c>
      <c r="E735" s="90">
        <f t="shared" si="159"/>
        <v>722164.35</v>
      </c>
      <c r="F735" s="91">
        <f t="shared" si="132"/>
        <v>465235.65</v>
      </c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23.25" x14ac:dyDescent="0.25">
      <c r="A736" s="95" t="s">
        <v>105</v>
      </c>
      <c r="B736" s="96" t="s">
        <v>102</v>
      </c>
      <c r="C736" s="117" t="s">
        <v>711</v>
      </c>
      <c r="D736" s="90">
        <f t="shared" si="159"/>
        <v>1187400</v>
      </c>
      <c r="E736" s="90">
        <f t="shared" si="159"/>
        <v>722164.35</v>
      </c>
      <c r="F736" s="91">
        <f t="shared" si="132"/>
        <v>465235.65</v>
      </c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22.5" customHeight="1" x14ac:dyDescent="0.25">
      <c r="A737" s="95" t="s">
        <v>1156</v>
      </c>
      <c r="B737" s="96" t="s">
        <v>102</v>
      </c>
      <c r="C737" s="117" t="s">
        <v>712</v>
      </c>
      <c r="D737" s="90">
        <f t="shared" si="159"/>
        <v>1187400</v>
      </c>
      <c r="E737" s="90">
        <f t="shared" si="159"/>
        <v>722164.35</v>
      </c>
      <c r="F737" s="91">
        <f t="shared" si="132"/>
        <v>465235.65</v>
      </c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x14ac:dyDescent="0.25">
      <c r="A738" s="95" t="s">
        <v>1272</v>
      </c>
      <c r="B738" s="96" t="s">
        <v>102</v>
      </c>
      <c r="C738" s="117" t="s">
        <v>713</v>
      </c>
      <c r="D738" s="90">
        <f>157500+1029900</f>
        <v>1187400</v>
      </c>
      <c r="E738" s="97">
        <v>722164.35</v>
      </c>
      <c r="F738" s="91">
        <f t="shared" si="132"/>
        <v>465235.65</v>
      </c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x14ac:dyDescent="0.25">
      <c r="A739" s="95" t="s">
        <v>146</v>
      </c>
      <c r="B739" s="96" t="s">
        <v>102</v>
      </c>
      <c r="C739" s="117" t="s">
        <v>714</v>
      </c>
      <c r="D739" s="90">
        <f>D740</f>
        <v>1437400</v>
      </c>
      <c r="E739" s="90">
        <f t="shared" ref="D739:E741" si="160">E740</f>
        <v>500000</v>
      </c>
      <c r="F739" s="91">
        <f t="shared" si="132"/>
        <v>937400</v>
      </c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23.25" x14ac:dyDescent="0.25">
      <c r="A740" s="95" t="s">
        <v>105</v>
      </c>
      <c r="B740" s="96" t="s">
        <v>102</v>
      </c>
      <c r="C740" s="117" t="s">
        <v>715</v>
      </c>
      <c r="D740" s="90">
        <f t="shared" si="160"/>
        <v>1437400</v>
      </c>
      <c r="E740" s="90">
        <f t="shared" si="160"/>
        <v>500000</v>
      </c>
      <c r="F740" s="91">
        <f t="shared" si="132"/>
        <v>937400</v>
      </c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34.5" x14ac:dyDescent="0.25">
      <c r="A741" s="95" t="s">
        <v>1156</v>
      </c>
      <c r="B741" s="96" t="s">
        <v>102</v>
      </c>
      <c r="C741" s="117" t="s">
        <v>716</v>
      </c>
      <c r="D741" s="90">
        <f t="shared" si="160"/>
        <v>1437400</v>
      </c>
      <c r="E741" s="90">
        <f t="shared" si="160"/>
        <v>500000</v>
      </c>
      <c r="F741" s="91">
        <f t="shared" si="132"/>
        <v>937400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34.5" x14ac:dyDescent="0.25">
      <c r="A742" s="95" t="s">
        <v>106</v>
      </c>
      <c r="B742" s="96" t="s">
        <v>102</v>
      </c>
      <c r="C742" s="117" t="s">
        <v>717</v>
      </c>
      <c r="D742" s="90">
        <v>1437400</v>
      </c>
      <c r="E742" s="97">
        <v>500000</v>
      </c>
      <c r="F742" s="91">
        <f t="shared" si="132"/>
        <v>937400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x14ac:dyDescent="0.25">
      <c r="A743" s="95" t="s">
        <v>147</v>
      </c>
      <c r="B743" s="96" t="s">
        <v>102</v>
      </c>
      <c r="C743" s="117" t="s">
        <v>718</v>
      </c>
      <c r="D743" s="90">
        <f t="shared" ref="D743:E745" si="161">D744</f>
        <v>1471200</v>
      </c>
      <c r="E743" s="90">
        <f t="shared" si="161"/>
        <v>43182</v>
      </c>
      <c r="F743" s="91">
        <f t="shared" si="132"/>
        <v>1428018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23.25" x14ac:dyDescent="0.25">
      <c r="A744" s="95" t="s">
        <v>105</v>
      </c>
      <c r="B744" s="96" t="s">
        <v>102</v>
      </c>
      <c r="C744" s="117" t="s">
        <v>719</v>
      </c>
      <c r="D744" s="90">
        <f t="shared" si="161"/>
        <v>1471200</v>
      </c>
      <c r="E744" s="90">
        <f t="shared" si="161"/>
        <v>43182</v>
      </c>
      <c r="F744" s="91">
        <f t="shared" si="132"/>
        <v>1428018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27" customHeight="1" x14ac:dyDescent="0.25">
      <c r="A745" s="95" t="s">
        <v>1156</v>
      </c>
      <c r="B745" s="96" t="s">
        <v>102</v>
      </c>
      <c r="C745" s="117" t="s">
        <v>720</v>
      </c>
      <c r="D745" s="90">
        <f t="shared" si="161"/>
        <v>1471200</v>
      </c>
      <c r="E745" s="90">
        <f t="shared" si="161"/>
        <v>43182</v>
      </c>
      <c r="F745" s="91">
        <f t="shared" si="132"/>
        <v>1428018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x14ac:dyDescent="0.25">
      <c r="A746" s="95" t="s">
        <v>1272</v>
      </c>
      <c r="B746" s="96" t="s">
        <v>102</v>
      </c>
      <c r="C746" s="117" t="s">
        <v>721</v>
      </c>
      <c r="D746" s="90">
        <f>292500+1078700+100000</f>
        <v>1471200</v>
      </c>
      <c r="E746" s="97">
        <v>43182</v>
      </c>
      <c r="F746" s="91">
        <f t="shared" si="132"/>
        <v>1428018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x14ac:dyDescent="0.25">
      <c r="A747" s="95" t="s">
        <v>148</v>
      </c>
      <c r="B747" s="96" t="s">
        <v>102</v>
      </c>
      <c r="C747" s="117" t="s">
        <v>722</v>
      </c>
      <c r="D747" s="90">
        <f>D748+D751</f>
        <v>6877198.0999999996</v>
      </c>
      <c r="E747" s="90">
        <f>E748+E751</f>
        <v>1122345.29</v>
      </c>
      <c r="F747" s="91">
        <f t="shared" si="132"/>
        <v>5754852.8099999996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26.25" customHeight="1" x14ac:dyDescent="0.25">
      <c r="A748" s="95" t="s">
        <v>105</v>
      </c>
      <c r="B748" s="96" t="s">
        <v>102</v>
      </c>
      <c r="C748" s="117" t="s">
        <v>723</v>
      </c>
      <c r="D748" s="90">
        <f t="shared" ref="D748:E749" si="162">D749</f>
        <v>6807198.0999999996</v>
      </c>
      <c r="E748" s="90">
        <f t="shared" si="162"/>
        <v>1122345.29</v>
      </c>
      <c r="F748" s="91">
        <f t="shared" si="132"/>
        <v>5684852.8099999996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27.75" customHeight="1" x14ac:dyDescent="0.25">
      <c r="A749" s="95" t="s">
        <v>1156</v>
      </c>
      <c r="B749" s="96" t="s">
        <v>102</v>
      </c>
      <c r="C749" s="117" t="s">
        <v>724</v>
      </c>
      <c r="D749" s="90">
        <f t="shared" si="162"/>
        <v>6807198.0999999996</v>
      </c>
      <c r="E749" s="90">
        <f t="shared" si="162"/>
        <v>1122345.29</v>
      </c>
      <c r="F749" s="91">
        <f t="shared" ref="F749:F907" si="163">IF(OR(D749="-",E749=D749),"-",D749-IF(E749="-",0,E749))</f>
        <v>5684852.8099999996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7.25" customHeight="1" x14ac:dyDescent="0.25">
      <c r="A750" s="95" t="s">
        <v>1272</v>
      </c>
      <c r="B750" s="96" t="s">
        <v>102</v>
      </c>
      <c r="C750" s="117" t="s">
        <v>725</v>
      </c>
      <c r="D750" s="90">
        <v>6807198.0999999996</v>
      </c>
      <c r="E750" s="97">
        <v>1122345.29</v>
      </c>
      <c r="F750" s="91">
        <f t="shared" si="163"/>
        <v>5684852.8099999996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x14ac:dyDescent="0.25">
      <c r="A751" s="95" t="s">
        <v>112</v>
      </c>
      <c r="B751" s="96" t="s">
        <v>102</v>
      </c>
      <c r="C751" s="117" t="s">
        <v>1508</v>
      </c>
      <c r="D751" s="90">
        <f>D752</f>
        <v>70000</v>
      </c>
      <c r="E751" s="90">
        <f>E752</f>
        <v>0</v>
      </c>
      <c r="F751" s="91">
        <f t="shared" si="163"/>
        <v>70000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x14ac:dyDescent="0.25">
      <c r="A752" s="95" t="s">
        <v>113</v>
      </c>
      <c r="B752" s="96" t="s">
        <v>102</v>
      </c>
      <c r="C752" s="117" t="s">
        <v>1509</v>
      </c>
      <c r="D752" s="90">
        <f>D753</f>
        <v>70000</v>
      </c>
      <c r="E752" s="90">
        <f>E753</f>
        <v>0</v>
      </c>
      <c r="F752" s="91">
        <f t="shared" si="163"/>
        <v>70000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22.5" x14ac:dyDescent="0.25">
      <c r="A753" s="43" t="s">
        <v>1515</v>
      </c>
      <c r="B753" s="96" t="s">
        <v>102</v>
      </c>
      <c r="C753" s="117" t="s">
        <v>1510</v>
      </c>
      <c r="D753" s="90">
        <v>70000</v>
      </c>
      <c r="E753" s="97">
        <v>0</v>
      </c>
      <c r="F753" s="91">
        <f t="shared" si="163"/>
        <v>70000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s="4" customFormat="1" ht="24.75" customHeight="1" x14ac:dyDescent="0.25">
      <c r="A754" s="95" t="s">
        <v>610</v>
      </c>
      <c r="B754" s="96" t="s">
        <v>102</v>
      </c>
      <c r="C754" s="117" t="s">
        <v>726</v>
      </c>
      <c r="D754" s="90">
        <f t="shared" ref="D754:E760" si="164">D755</f>
        <v>1100000</v>
      </c>
      <c r="E754" s="90">
        <f t="shared" si="164"/>
        <v>0</v>
      </c>
      <c r="F754" s="91">
        <f t="shared" si="163"/>
        <v>1100000</v>
      </c>
    </row>
    <row r="755" spans="1:37" s="4" customFormat="1" x14ac:dyDescent="0.25">
      <c r="A755" s="95" t="s">
        <v>149</v>
      </c>
      <c r="B755" s="96" t="s">
        <v>102</v>
      </c>
      <c r="C755" s="117" t="s">
        <v>727</v>
      </c>
      <c r="D755" s="90">
        <f>D759+D756</f>
        <v>1100000</v>
      </c>
      <c r="E755" s="90">
        <f>E759</f>
        <v>0</v>
      </c>
      <c r="F755" s="91">
        <f t="shared" si="163"/>
        <v>1100000</v>
      </c>
    </row>
    <row r="756" spans="1:37" s="87" customFormat="1" ht="23.25" hidden="1" x14ac:dyDescent="0.25">
      <c r="A756" s="175" t="s">
        <v>105</v>
      </c>
      <c r="B756" s="176" t="s">
        <v>102</v>
      </c>
      <c r="C756" s="192" t="s">
        <v>1205</v>
      </c>
      <c r="D756" s="193">
        <f t="shared" ref="D756:E757" si="165">D757</f>
        <v>0</v>
      </c>
      <c r="E756" s="193">
        <f t="shared" si="165"/>
        <v>0</v>
      </c>
      <c r="F756" s="196" t="str">
        <f t="shared" ref="F756:F758" si="166">IF(OR(D756="-",E756=D756),"-",D756-IF(E756="-",0,E756))</f>
        <v>-</v>
      </c>
    </row>
    <row r="757" spans="1:37" s="87" customFormat="1" ht="23.25" hidden="1" x14ac:dyDescent="0.25">
      <c r="A757" s="175" t="s">
        <v>350</v>
      </c>
      <c r="B757" s="176" t="s">
        <v>102</v>
      </c>
      <c r="C757" s="192" t="s">
        <v>1205</v>
      </c>
      <c r="D757" s="193">
        <f t="shared" si="165"/>
        <v>0</v>
      </c>
      <c r="E757" s="193">
        <f t="shared" si="165"/>
        <v>0</v>
      </c>
      <c r="F757" s="196" t="str">
        <f t="shared" si="166"/>
        <v>-</v>
      </c>
    </row>
    <row r="758" spans="1:37" s="87" customFormat="1" ht="34.5" hidden="1" x14ac:dyDescent="0.25">
      <c r="A758" s="175" t="s">
        <v>106</v>
      </c>
      <c r="B758" s="176" t="s">
        <v>102</v>
      </c>
      <c r="C758" s="192" t="s">
        <v>1206</v>
      </c>
      <c r="D758" s="193">
        <v>0</v>
      </c>
      <c r="E758" s="194">
        <v>0</v>
      </c>
      <c r="F758" s="196" t="str">
        <f t="shared" si="166"/>
        <v>-</v>
      </c>
    </row>
    <row r="759" spans="1:37" s="4" customFormat="1" ht="34.5" x14ac:dyDescent="0.25">
      <c r="A759" s="95" t="s">
        <v>134</v>
      </c>
      <c r="B759" s="96" t="s">
        <v>102</v>
      </c>
      <c r="C759" s="117" t="s">
        <v>728</v>
      </c>
      <c r="D759" s="90">
        <f t="shared" si="164"/>
        <v>1100000</v>
      </c>
      <c r="E759" s="90">
        <f t="shared" si="164"/>
        <v>0</v>
      </c>
      <c r="F759" s="91">
        <f t="shared" si="163"/>
        <v>1100000</v>
      </c>
    </row>
    <row r="760" spans="1:37" s="4" customFormat="1" x14ac:dyDescent="0.25">
      <c r="A760" s="95" t="s">
        <v>135</v>
      </c>
      <c r="B760" s="96" t="s">
        <v>102</v>
      </c>
      <c r="C760" s="117" t="s">
        <v>729</v>
      </c>
      <c r="D760" s="90">
        <f t="shared" si="164"/>
        <v>1100000</v>
      </c>
      <c r="E760" s="90">
        <f t="shared" si="164"/>
        <v>0</v>
      </c>
      <c r="F760" s="91">
        <f t="shared" si="163"/>
        <v>1100000</v>
      </c>
    </row>
    <row r="761" spans="1:37" s="4" customFormat="1" ht="34.5" x14ac:dyDescent="0.25">
      <c r="A761" s="95" t="s">
        <v>136</v>
      </c>
      <c r="B761" s="96" t="s">
        <v>102</v>
      </c>
      <c r="C761" s="117" t="s">
        <v>730</v>
      </c>
      <c r="D761" s="90">
        <v>1100000</v>
      </c>
      <c r="E761" s="97">
        <v>0</v>
      </c>
      <c r="F761" s="91">
        <f t="shared" si="163"/>
        <v>1100000</v>
      </c>
    </row>
    <row r="762" spans="1:37" s="94" customFormat="1" ht="45.75" x14ac:dyDescent="0.25">
      <c r="A762" s="92" t="s">
        <v>1372</v>
      </c>
      <c r="B762" s="93" t="s">
        <v>102</v>
      </c>
      <c r="C762" s="115" t="s">
        <v>976</v>
      </c>
      <c r="D762" s="88">
        <f>D767+D763+D771+D775+D779</f>
        <v>1294081.5</v>
      </c>
      <c r="E762" s="88">
        <f>E767+E763+E771+E775+E779</f>
        <v>0</v>
      </c>
      <c r="F762" s="89">
        <f t="shared" si="163"/>
        <v>1294081.5</v>
      </c>
    </row>
    <row r="763" spans="1:37" ht="73.5" hidden="1" customHeight="1" x14ac:dyDescent="0.25">
      <c r="A763" s="294" t="s">
        <v>1034</v>
      </c>
      <c r="B763" s="287" t="s">
        <v>102</v>
      </c>
      <c r="C763" s="288" t="s">
        <v>1049</v>
      </c>
      <c r="D763" s="289">
        <f t="shared" ref="D763:E765" si="167">D764</f>
        <v>0</v>
      </c>
      <c r="E763" s="289">
        <f t="shared" si="167"/>
        <v>0</v>
      </c>
      <c r="F763" s="290" t="str">
        <f t="shared" ref="F763:F766" si="168">IF(OR(D763="-",E763=D763),"-",D763-IF(E763="-",0,E763))</f>
        <v>-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23.25" hidden="1" x14ac:dyDescent="0.25">
      <c r="A764" s="286" t="s">
        <v>105</v>
      </c>
      <c r="B764" s="287" t="s">
        <v>102</v>
      </c>
      <c r="C764" s="288" t="s">
        <v>1250</v>
      </c>
      <c r="D764" s="289">
        <f t="shared" si="167"/>
        <v>0</v>
      </c>
      <c r="E764" s="289">
        <f t="shared" si="167"/>
        <v>0</v>
      </c>
      <c r="F764" s="290" t="str">
        <f t="shared" si="168"/>
        <v>-</v>
      </c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34.5" hidden="1" x14ac:dyDescent="0.25">
      <c r="A765" s="286" t="s">
        <v>1156</v>
      </c>
      <c r="B765" s="287" t="s">
        <v>102</v>
      </c>
      <c r="C765" s="288" t="s">
        <v>1249</v>
      </c>
      <c r="D765" s="289">
        <f t="shared" si="167"/>
        <v>0</v>
      </c>
      <c r="E765" s="289">
        <f t="shared" si="167"/>
        <v>0</v>
      </c>
      <c r="F765" s="290" t="str">
        <f t="shared" si="168"/>
        <v>-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idden="1" x14ac:dyDescent="0.25">
      <c r="A766" s="286" t="s">
        <v>1272</v>
      </c>
      <c r="B766" s="287" t="s">
        <v>102</v>
      </c>
      <c r="C766" s="288" t="s">
        <v>1248</v>
      </c>
      <c r="D766" s="289">
        <v>0</v>
      </c>
      <c r="E766" s="291">
        <v>0</v>
      </c>
      <c r="F766" s="290" t="str">
        <f t="shared" si="168"/>
        <v>-</v>
      </c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7.25" customHeight="1" x14ac:dyDescent="0.25">
      <c r="A767" s="98" t="s">
        <v>1375</v>
      </c>
      <c r="B767" s="96" t="s">
        <v>102</v>
      </c>
      <c r="C767" s="117" t="s">
        <v>1050</v>
      </c>
      <c r="D767" s="90">
        <f t="shared" ref="D767:E769" si="169">D768</f>
        <v>121479.6</v>
      </c>
      <c r="E767" s="90">
        <f t="shared" si="169"/>
        <v>0</v>
      </c>
      <c r="F767" s="91">
        <f t="shared" si="163"/>
        <v>121479.6</v>
      </c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23.25" x14ac:dyDescent="0.25">
      <c r="A768" s="95" t="s">
        <v>105</v>
      </c>
      <c r="B768" s="96" t="s">
        <v>102</v>
      </c>
      <c r="C768" s="117" t="s">
        <v>1051</v>
      </c>
      <c r="D768" s="90">
        <f t="shared" si="169"/>
        <v>121479.6</v>
      </c>
      <c r="E768" s="90">
        <f t="shared" si="169"/>
        <v>0</v>
      </c>
      <c r="F768" s="91">
        <f t="shared" si="163"/>
        <v>121479.6</v>
      </c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22.5" customHeight="1" x14ac:dyDescent="0.25">
      <c r="A769" s="95" t="s">
        <v>350</v>
      </c>
      <c r="B769" s="96" t="s">
        <v>102</v>
      </c>
      <c r="C769" s="117" t="s">
        <v>1052</v>
      </c>
      <c r="D769" s="90">
        <f t="shared" si="169"/>
        <v>121479.6</v>
      </c>
      <c r="E769" s="90">
        <f t="shared" si="169"/>
        <v>0</v>
      </c>
      <c r="F769" s="91">
        <f t="shared" si="163"/>
        <v>121479.6</v>
      </c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x14ac:dyDescent="0.25">
      <c r="A770" s="95" t="s">
        <v>1272</v>
      </c>
      <c r="B770" s="96" t="s">
        <v>102</v>
      </c>
      <c r="C770" s="117" t="s">
        <v>977</v>
      </c>
      <c r="D770" s="90">
        <f>101493.45+19986.15</f>
        <v>121479.6</v>
      </c>
      <c r="E770" s="97">
        <v>0</v>
      </c>
      <c r="F770" s="91">
        <f t="shared" si="163"/>
        <v>121479.6</v>
      </c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s="87" customFormat="1" ht="61.5" hidden="1" customHeight="1" x14ac:dyDescent="0.25">
      <c r="A771" s="410" t="s">
        <v>1381</v>
      </c>
      <c r="B771" s="176" t="s">
        <v>102</v>
      </c>
      <c r="C771" s="192" t="s">
        <v>1298</v>
      </c>
      <c r="D771" s="193">
        <f t="shared" ref="D771:E781" si="170">D772</f>
        <v>0</v>
      </c>
      <c r="E771" s="193">
        <f t="shared" si="170"/>
        <v>0</v>
      </c>
      <c r="F771" s="196" t="str">
        <f t="shared" si="163"/>
        <v>-</v>
      </c>
    </row>
    <row r="772" spans="1:37" s="87" customFormat="1" ht="23.25" hidden="1" x14ac:dyDescent="0.25">
      <c r="A772" s="175" t="s">
        <v>105</v>
      </c>
      <c r="B772" s="176" t="s">
        <v>102</v>
      </c>
      <c r="C772" s="192" t="s">
        <v>1297</v>
      </c>
      <c r="D772" s="193">
        <f t="shared" si="170"/>
        <v>0</v>
      </c>
      <c r="E772" s="193">
        <f t="shared" si="170"/>
        <v>0</v>
      </c>
      <c r="F772" s="196" t="str">
        <f t="shared" si="163"/>
        <v>-</v>
      </c>
    </row>
    <row r="773" spans="1:37" s="87" customFormat="1" ht="25.5" hidden="1" customHeight="1" x14ac:dyDescent="0.25">
      <c r="A773" s="175" t="s">
        <v>1156</v>
      </c>
      <c r="B773" s="176" t="s">
        <v>102</v>
      </c>
      <c r="C773" s="192" t="s">
        <v>1296</v>
      </c>
      <c r="D773" s="193">
        <f t="shared" si="170"/>
        <v>0</v>
      </c>
      <c r="E773" s="193">
        <f t="shared" si="170"/>
        <v>0</v>
      </c>
      <c r="F773" s="196" t="str">
        <f t="shared" si="163"/>
        <v>-</v>
      </c>
    </row>
    <row r="774" spans="1:37" s="87" customFormat="1" hidden="1" x14ac:dyDescent="0.25">
      <c r="A774" s="175" t="s">
        <v>1272</v>
      </c>
      <c r="B774" s="176" t="s">
        <v>102</v>
      </c>
      <c r="C774" s="192" t="s">
        <v>1295</v>
      </c>
      <c r="D774" s="193">
        <v>0</v>
      </c>
      <c r="E774" s="194">
        <v>0</v>
      </c>
      <c r="F774" s="196" t="str">
        <f t="shared" si="163"/>
        <v>-</v>
      </c>
    </row>
    <row r="775" spans="1:37" s="4" customFormat="1" ht="76.5" customHeight="1" x14ac:dyDescent="0.25">
      <c r="A775" s="130" t="s">
        <v>1448</v>
      </c>
      <c r="B775" s="96" t="s">
        <v>102</v>
      </c>
      <c r="C775" s="117" t="s">
        <v>1444</v>
      </c>
      <c r="D775" s="90">
        <f t="shared" si="170"/>
        <v>909444</v>
      </c>
      <c r="E775" s="90">
        <f t="shared" si="170"/>
        <v>0</v>
      </c>
      <c r="F775" s="91">
        <f t="shared" ref="F775:F778" si="171">IF(OR(D775="-",E775=D775),"-",D775-IF(E775="-",0,E775))</f>
        <v>909444</v>
      </c>
    </row>
    <row r="776" spans="1:37" s="4" customFormat="1" ht="23.25" x14ac:dyDescent="0.25">
      <c r="A776" s="95" t="s">
        <v>105</v>
      </c>
      <c r="B776" s="96" t="s">
        <v>102</v>
      </c>
      <c r="C776" s="117" t="s">
        <v>1445</v>
      </c>
      <c r="D776" s="90">
        <f t="shared" si="170"/>
        <v>909444</v>
      </c>
      <c r="E776" s="90">
        <f t="shared" si="170"/>
        <v>0</v>
      </c>
      <c r="F776" s="91">
        <f t="shared" si="171"/>
        <v>909444</v>
      </c>
    </row>
    <row r="777" spans="1:37" s="4" customFormat="1" ht="25.5" customHeight="1" x14ac:dyDescent="0.25">
      <c r="A777" s="95" t="s">
        <v>1156</v>
      </c>
      <c r="B777" s="96" t="s">
        <v>102</v>
      </c>
      <c r="C777" s="117" t="s">
        <v>1446</v>
      </c>
      <c r="D777" s="90">
        <f t="shared" si="170"/>
        <v>909444</v>
      </c>
      <c r="E777" s="90">
        <f t="shared" si="170"/>
        <v>0</v>
      </c>
      <c r="F777" s="91">
        <f t="shared" si="171"/>
        <v>909444</v>
      </c>
    </row>
    <row r="778" spans="1:37" s="4" customFormat="1" x14ac:dyDescent="0.25">
      <c r="A778" s="95" t="s">
        <v>1272</v>
      </c>
      <c r="B778" s="96" t="s">
        <v>102</v>
      </c>
      <c r="C778" s="117" t="s">
        <v>1447</v>
      </c>
      <c r="D778" s="90">
        <v>909444</v>
      </c>
      <c r="E778" s="97">
        <v>0</v>
      </c>
      <c r="F778" s="91">
        <f t="shared" si="171"/>
        <v>909444</v>
      </c>
    </row>
    <row r="779" spans="1:37" s="4" customFormat="1" ht="76.5" customHeight="1" x14ac:dyDescent="0.25">
      <c r="A779" s="130" t="s">
        <v>1448</v>
      </c>
      <c r="B779" s="96" t="s">
        <v>102</v>
      </c>
      <c r="C779" s="117" t="s">
        <v>1514</v>
      </c>
      <c r="D779" s="90">
        <f t="shared" si="170"/>
        <v>263157.90000000002</v>
      </c>
      <c r="E779" s="90">
        <f t="shared" si="170"/>
        <v>0</v>
      </c>
      <c r="F779" s="91">
        <f t="shared" ref="F779:F782" si="172">IF(OR(D779="-",E779=D779),"-",D779-IF(E779="-",0,E779))</f>
        <v>263157.90000000002</v>
      </c>
    </row>
    <row r="780" spans="1:37" s="4" customFormat="1" ht="23.25" x14ac:dyDescent="0.25">
      <c r="A780" s="95" t="s">
        <v>105</v>
      </c>
      <c r="B780" s="96" t="s">
        <v>102</v>
      </c>
      <c r="C780" s="117" t="s">
        <v>1513</v>
      </c>
      <c r="D780" s="90">
        <f t="shared" si="170"/>
        <v>263157.90000000002</v>
      </c>
      <c r="E780" s="90">
        <f t="shared" si="170"/>
        <v>0</v>
      </c>
      <c r="F780" s="91">
        <f t="shared" si="172"/>
        <v>263157.90000000002</v>
      </c>
    </row>
    <row r="781" spans="1:37" s="4" customFormat="1" ht="25.5" customHeight="1" x14ac:dyDescent="0.25">
      <c r="A781" s="95" t="s">
        <v>1156</v>
      </c>
      <c r="B781" s="96" t="s">
        <v>102</v>
      </c>
      <c r="C781" s="117" t="s">
        <v>1512</v>
      </c>
      <c r="D781" s="90">
        <f t="shared" si="170"/>
        <v>263157.90000000002</v>
      </c>
      <c r="E781" s="90">
        <f t="shared" si="170"/>
        <v>0</v>
      </c>
      <c r="F781" s="91">
        <f t="shared" si="172"/>
        <v>263157.90000000002</v>
      </c>
    </row>
    <row r="782" spans="1:37" s="4" customFormat="1" x14ac:dyDescent="0.25">
      <c r="A782" s="95" t="s">
        <v>1272</v>
      </c>
      <c r="B782" s="96" t="s">
        <v>102</v>
      </c>
      <c r="C782" s="117" t="s">
        <v>1511</v>
      </c>
      <c r="D782" s="90">
        <v>263157.90000000002</v>
      </c>
      <c r="E782" s="97">
        <v>0</v>
      </c>
      <c r="F782" s="91">
        <f t="shared" si="172"/>
        <v>263157.90000000002</v>
      </c>
    </row>
    <row r="783" spans="1:37" s="94" customFormat="1" ht="26.25" customHeight="1" x14ac:dyDescent="0.25">
      <c r="A783" s="92" t="s">
        <v>1276</v>
      </c>
      <c r="B783" s="93" t="s">
        <v>102</v>
      </c>
      <c r="C783" s="115" t="s">
        <v>1106</v>
      </c>
      <c r="D783" s="88">
        <f>D784+D789</f>
        <v>11243700</v>
      </c>
      <c r="E783" s="88">
        <f>E784+E789</f>
        <v>0</v>
      </c>
      <c r="F783" s="89">
        <f t="shared" si="163"/>
        <v>11243700</v>
      </c>
    </row>
    <row r="784" spans="1:37" s="160" customFormat="1" x14ac:dyDescent="0.25">
      <c r="A784" s="92" t="s">
        <v>104</v>
      </c>
      <c r="B784" s="93" t="s">
        <v>102</v>
      </c>
      <c r="C784" s="115" t="s">
        <v>1163</v>
      </c>
      <c r="D784" s="88">
        <f>D785</f>
        <v>220519</v>
      </c>
      <c r="E784" s="88">
        <f>E785</f>
        <v>0</v>
      </c>
      <c r="F784" s="89">
        <f t="shared" si="163"/>
        <v>220519</v>
      </c>
    </row>
    <row r="785" spans="1:6" s="161" customFormat="1" x14ac:dyDescent="0.25">
      <c r="A785" s="95" t="s">
        <v>148</v>
      </c>
      <c r="B785" s="96" t="s">
        <v>102</v>
      </c>
      <c r="C785" s="117" t="s">
        <v>1164</v>
      </c>
      <c r="D785" s="90">
        <f t="shared" ref="D785:E787" si="173">D786</f>
        <v>220519</v>
      </c>
      <c r="E785" s="90">
        <f t="shared" si="173"/>
        <v>0</v>
      </c>
      <c r="F785" s="91">
        <f t="shared" si="163"/>
        <v>220519</v>
      </c>
    </row>
    <row r="786" spans="1:6" s="161" customFormat="1" ht="26.25" customHeight="1" x14ac:dyDescent="0.25">
      <c r="A786" s="95" t="s">
        <v>105</v>
      </c>
      <c r="B786" s="96" t="s">
        <v>102</v>
      </c>
      <c r="C786" s="117" t="s">
        <v>1165</v>
      </c>
      <c r="D786" s="90">
        <f t="shared" si="173"/>
        <v>220519</v>
      </c>
      <c r="E786" s="90">
        <f t="shared" si="173"/>
        <v>0</v>
      </c>
      <c r="F786" s="91">
        <f t="shared" si="163"/>
        <v>220519</v>
      </c>
    </row>
    <row r="787" spans="1:6" s="161" customFormat="1" ht="39.75" customHeight="1" x14ac:dyDescent="0.25">
      <c r="A787" s="95" t="s">
        <v>1156</v>
      </c>
      <c r="B787" s="96" t="s">
        <v>102</v>
      </c>
      <c r="C787" s="117" t="s">
        <v>1166</v>
      </c>
      <c r="D787" s="90">
        <f t="shared" si="173"/>
        <v>220519</v>
      </c>
      <c r="E787" s="90">
        <f t="shared" si="173"/>
        <v>0</v>
      </c>
      <c r="F787" s="91">
        <f t="shared" ref="F787:F788" si="174">IF(OR(D787="-",E787=D787),"-",D787-IF(E787="-",0,E787))</f>
        <v>220519</v>
      </c>
    </row>
    <row r="788" spans="1:6" s="161" customFormat="1" ht="15" customHeight="1" x14ac:dyDescent="0.25">
      <c r="A788" s="95" t="s">
        <v>1272</v>
      </c>
      <c r="B788" s="96" t="s">
        <v>102</v>
      </c>
      <c r="C788" s="117" t="s">
        <v>1167</v>
      </c>
      <c r="D788" s="90">
        <v>220519</v>
      </c>
      <c r="E788" s="97">
        <v>0</v>
      </c>
      <c r="F788" s="91">
        <f t="shared" si="174"/>
        <v>220519</v>
      </c>
    </row>
    <row r="789" spans="1:6" s="94" customFormat="1" ht="45.75" x14ac:dyDescent="0.25">
      <c r="A789" s="92" t="s">
        <v>1372</v>
      </c>
      <c r="B789" s="93" t="s">
        <v>102</v>
      </c>
      <c r="C789" s="115" t="s">
        <v>1542</v>
      </c>
      <c r="D789" s="88">
        <f>D790</f>
        <v>11023181</v>
      </c>
      <c r="E789" s="88">
        <f>E790</f>
        <v>0</v>
      </c>
      <c r="F789" s="89">
        <f t="shared" si="163"/>
        <v>11023181</v>
      </c>
    </row>
    <row r="790" spans="1:6" s="4" customFormat="1" ht="33" customHeight="1" x14ac:dyDescent="0.25">
      <c r="A790" s="98" t="s">
        <v>1547</v>
      </c>
      <c r="B790" s="96" t="s">
        <v>102</v>
      </c>
      <c r="C790" s="117" t="s">
        <v>1543</v>
      </c>
      <c r="D790" s="90">
        <f t="shared" ref="D790:E792" si="175">D791</f>
        <v>11023181</v>
      </c>
      <c r="E790" s="90">
        <f t="shared" si="175"/>
        <v>0</v>
      </c>
      <c r="F790" s="91">
        <f t="shared" si="163"/>
        <v>11023181</v>
      </c>
    </row>
    <row r="791" spans="1:6" s="4" customFormat="1" ht="23.25" x14ac:dyDescent="0.25">
      <c r="A791" s="95" t="s">
        <v>105</v>
      </c>
      <c r="B791" s="96" t="s">
        <v>102</v>
      </c>
      <c r="C791" s="117" t="s">
        <v>1544</v>
      </c>
      <c r="D791" s="90">
        <f t="shared" si="175"/>
        <v>11023181</v>
      </c>
      <c r="E791" s="90">
        <f t="shared" si="175"/>
        <v>0</v>
      </c>
      <c r="F791" s="91">
        <f t="shared" si="163"/>
        <v>11023181</v>
      </c>
    </row>
    <row r="792" spans="1:6" s="4" customFormat="1" ht="28.5" customHeight="1" x14ac:dyDescent="0.25">
      <c r="A792" s="95" t="s">
        <v>1156</v>
      </c>
      <c r="B792" s="96" t="s">
        <v>102</v>
      </c>
      <c r="C792" s="117" t="s">
        <v>1545</v>
      </c>
      <c r="D792" s="90">
        <f t="shared" si="175"/>
        <v>11023181</v>
      </c>
      <c r="E792" s="90">
        <f t="shared" si="175"/>
        <v>0</v>
      </c>
      <c r="F792" s="91">
        <f t="shared" si="163"/>
        <v>11023181</v>
      </c>
    </row>
    <row r="793" spans="1:6" s="4" customFormat="1" ht="28.5" customHeight="1" x14ac:dyDescent="0.25">
      <c r="A793" s="95" t="s">
        <v>106</v>
      </c>
      <c r="B793" s="96" t="s">
        <v>102</v>
      </c>
      <c r="C793" s="117" t="s">
        <v>1546</v>
      </c>
      <c r="D793" s="90">
        <v>11023181</v>
      </c>
      <c r="E793" s="97">
        <v>0</v>
      </c>
      <c r="F793" s="91">
        <f t="shared" si="163"/>
        <v>11023181</v>
      </c>
    </row>
    <row r="794" spans="1:6" s="94" customFormat="1" ht="22.5" x14ac:dyDescent="0.25">
      <c r="A794" s="98" t="s">
        <v>1416</v>
      </c>
      <c r="B794" s="93" t="s">
        <v>102</v>
      </c>
      <c r="C794" s="115" t="s">
        <v>1415</v>
      </c>
      <c r="D794" s="88">
        <f>D795</f>
        <v>0</v>
      </c>
      <c r="E794" s="88">
        <f>E795</f>
        <v>0</v>
      </c>
      <c r="F794" s="89" t="str">
        <f t="shared" ref="F794:F798" si="176">IF(OR(D794="-",E794=D794),"-",D794-IF(E794="-",0,E794))</f>
        <v>-</v>
      </c>
    </row>
    <row r="795" spans="1:6" s="153" customFormat="1" ht="33" customHeight="1" x14ac:dyDescent="0.25">
      <c r="A795" s="98" t="s">
        <v>1417</v>
      </c>
      <c r="B795" s="96" t="s">
        <v>102</v>
      </c>
      <c r="C795" s="117" t="s">
        <v>1389</v>
      </c>
      <c r="D795" s="90">
        <f t="shared" ref="D795:E797" si="177">D796</f>
        <v>0</v>
      </c>
      <c r="E795" s="90">
        <f t="shared" si="177"/>
        <v>0</v>
      </c>
      <c r="F795" s="91" t="str">
        <f t="shared" si="176"/>
        <v>-</v>
      </c>
    </row>
    <row r="796" spans="1:6" s="153" customFormat="1" ht="23.25" x14ac:dyDescent="0.25">
      <c r="A796" s="95" t="s">
        <v>105</v>
      </c>
      <c r="B796" s="96" t="s">
        <v>102</v>
      </c>
      <c r="C796" s="117" t="s">
        <v>1388</v>
      </c>
      <c r="D796" s="90">
        <f t="shared" si="177"/>
        <v>0</v>
      </c>
      <c r="E796" s="90">
        <f t="shared" si="177"/>
        <v>0</v>
      </c>
      <c r="F796" s="91" t="str">
        <f t="shared" si="176"/>
        <v>-</v>
      </c>
    </row>
    <row r="797" spans="1:6" s="153" customFormat="1" ht="23.25" x14ac:dyDescent="0.25">
      <c r="A797" s="95" t="s">
        <v>350</v>
      </c>
      <c r="B797" s="96" t="s">
        <v>102</v>
      </c>
      <c r="C797" s="117" t="s">
        <v>1387</v>
      </c>
      <c r="D797" s="90">
        <f t="shared" si="177"/>
        <v>0</v>
      </c>
      <c r="E797" s="90">
        <f t="shared" si="177"/>
        <v>0</v>
      </c>
      <c r="F797" s="91" t="str">
        <f t="shared" si="176"/>
        <v>-</v>
      </c>
    </row>
    <row r="798" spans="1:6" s="153" customFormat="1" ht="26.25" customHeight="1" x14ac:dyDescent="0.25">
      <c r="A798" s="95" t="s">
        <v>106</v>
      </c>
      <c r="B798" s="96" t="s">
        <v>102</v>
      </c>
      <c r="C798" s="117" t="s">
        <v>1386</v>
      </c>
      <c r="D798" s="90">
        <v>0</v>
      </c>
      <c r="E798" s="97">
        <v>0</v>
      </c>
      <c r="F798" s="91" t="str">
        <f t="shared" si="176"/>
        <v>-</v>
      </c>
    </row>
    <row r="799" spans="1:6" s="160" customFormat="1" ht="31.5" hidden="1" customHeight="1" x14ac:dyDescent="0.25">
      <c r="A799" s="281" t="s">
        <v>1108</v>
      </c>
      <c r="B799" s="282" t="s">
        <v>102</v>
      </c>
      <c r="C799" s="283" t="s">
        <v>1107</v>
      </c>
      <c r="D799" s="284">
        <f>D805+D810+D800</f>
        <v>0</v>
      </c>
      <c r="E799" s="284">
        <f>E805+E810+E800</f>
        <v>0</v>
      </c>
      <c r="F799" s="285" t="str">
        <f t="shared" ref="F799:F809" si="178">IF(OR(D799="-",E799=D799),"-",D799-IF(E799="-",0,E799))</f>
        <v>-</v>
      </c>
    </row>
    <row r="800" spans="1:6" s="160" customFormat="1" hidden="1" x14ac:dyDescent="0.25">
      <c r="A800" s="281" t="s">
        <v>104</v>
      </c>
      <c r="B800" s="282" t="s">
        <v>102</v>
      </c>
      <c r="C800" s="283" t="s">
        <v>1168</v>
      </c>
      <c r="D800" s="284">
        <f>D801</f>
        <v>0</v>
      </c>
      <c r="E800" s="284">
        <f>E801</f>
        <v>0</v>
      </c>
      <c r="F800" s="285" t="str">
        <f t="shared" si="178"/>
        <v>-</v>
      </c>
    </row>
    <row r="801" spans="1:6" s="161" customFormat="1" ht="33.75" hidden="1" customHeight="1" x14ac:dyDescent="0.25">
      <c r="A801" s="286" t="s">
        <v>148</v>
      </c>
      <c r="B801" s="287" t="s">
        <v>102</v>
      </c>
      <c r="C801" s="288" t="s">
        <v>1169</v>
      </c>
      <c r="D801" s="289">
        <f t="shared" ref="D801:E803" si="179">D802</f>
        <v>0</v>
      </c>
      <c r="E801" s="289">
        <f t="shared" si="179"/>
        <v>0</v>
      </c>
      <c r="F801" s="290" t="str">
        <f t="shared" si="178"/>
        <v>-</v>
      </c>
    </row>
    <row r="802" spans="1:6" s="161" customFormat="1" ht="26.25" hidden="1" customHeight="1" x14ac:dyDescent="0.25">
      <c r="A802" s="286" t="s">
        <v>105</v>
      </c>
      <c r="B802" s="287" t="s">
        <v>102</v>
      </c>
      <c r="C802" s="288" t="s">
        <v>1170</v>
      </c>
      <c r="D802" s="289">
        <f t="shared" si="179"/>
        <v>0</v>
      </c>
      <c r="E802" s="289">
        <f t="shared" si="179"/>
        <v>0</v>
      </c>
      <c r="F802" s="290" t="str">
        <f t="shared" si="178"/>
        <v>-</v>
      </c>
    </row>
    <row r="803" spans="1:6" s="161" customFormat="1" ht="41.25" hidden="1" customHeight="1" x14ac:dyDescent="0.25">
      <c r="A803" s="286" t="s">
        <v>1156</v>
      </c>
      <c r="B803" s="287" t="s">
        <v>102</v>
      </c>
      <c r="C803" s="288" t="s">
        <v>1171</v>
      </c>
      <c r="D803" s="289">
        <f t="shared" si="179"/>
        <v>0</v>
      </c>
      <c r="E803" s="289">
        <f t="shared" si="179"/>
        <v>0</v>
      </c>
      <c r="F803" s="290" t="str">
        <f t="shared" si="178"/>
        <v>-</v>
      </c>
    </row>
    <row r="804" spans="1:6" s="161" customFormat="1" ht="18" hidden="1" customHeight="1" x14ac:dyDescent="0.25">
      <c r="A804" s="286" t="s">
        <v>1272</v>
      </c>
      <c r="B804" s="287" t="s">
        <v>102</v>
      </c>
      <c r="C804" s="288" t="s">
        <v>1172</v>
      </c>
      <c r="D804" s="289">
        <v>0</v>
      </c>
      <c r="E804" s="291">
        <v>0</v>
      </c>
      <c r="F804" s="290" t="str">
        <f t="shared" si="178"/>
        <v>-</v>
      </c>
    </row>
    <row r="805" spans="1:6" s="86" customFormat="1" ht="45.75" hidden="1" x14ac:dyDescent="0.25">
      <c r="A805" s="188" t="s">
        <v>308</v>
      </c>
      <c r="B805" s="189" t="s">
        <v>102</v>
      </c>
      <c r="C805" s="190" t="s">
        <v>1119</v>
      </c>
      <c r="D805" s="191">
        <f>D806</f>
        <v>0</v>
      </c>
      <c r="E805" s="191">
        <f>E806</f>
        <v>0</v>
      </c>
      <c r="F805" s="195" t="str">
        <f t="shared" si="178"/>
        <v>-</v>
      </c>
    </row>
    <row r="806" spans="1:6" s="87" customFormat="1" ht="78" hidden="1" customHeight="1" x14ac:dyDescent="0.25">
      <c r="A806" s="175" t="s">
        <v>1136</v>
      </c>
      <c r="B806" s="176" t="s">
        <v>102</v>
      </c>
      <c r="C806" s="192" t="s">
        <v>1120</v>
      </c>
      <c r="D806" s="193">
        <f t="shared" ref="D806:E808" si="180">D807</f>
        <v>0</v>
      </c>
      <c r="E806" s="193">
        <f t="shared" si="180"/>
        <v>0</v>
      </c>
      <c r="F806" s="196" t="str">
        <f t="shared" si="178"/>
        <v>-</v>
      </c>
    </row>
    <row r="807" spans="1:6" s="87" customFormat="1" ht="31.5" hidden="1" customHeight="1" x14ac:dyDescent="0.25">
      <c r="A807" s="175" t="s">
        <v>105</v>
      </c>
      <c r="B807" s="176" t="s">
        <v>102</v>
      </c>
      <c r="C807" s="192" t="s">
        <v>1121</v>
      </c>
      <c r="D807" s="193">
        <f t="shared" si="180"/>
        <v>0</v>
      </c>
      <c r="E807" s="193">
        <f t="shared" si="180"/>
        <v>0</v>
      </c>
      <c r="F807" s="196" t="str">
        <f t="shared" si="178"/>
        <v>-</v>
      </c>
    </row>
    <row r="808" spans="1:6" s="87" customFormat="1" ht="23.25" hidden="1" x14ac:dyDescent="0.25">
      <c r="A808" s="175" t="s">
        <v>350</v>
      </c>
      <c r="B808" s="176" t="s">
        <v>102</v>
      </c>
      <c r="C808" s="192" t="s">
        <v>1122</v>
      </c>
      <c r="D808" s="193">
        <f t="shared" si="180"/>
        <v>0</v>
      </c>
      <c r="E808" s="193">
        <f t="shared" si="180"/>
        <v>0</v>
      </c>
      <c r="F808" s="196" t="str">
        <f t="shared" si="178"/>
        <v>-</v>
      </c>
    </row>
    <row r="809" spans="1:6" s="87" customFormat="1" hidden="1" x14ac:dyDescent="0.25">
      <c r="A809" s="175" t="s">
        <v>1272</v>
      </c>
      <c r="B809" s="176" t="s">
        <v>102</v>
      </c>
      <c r="C809" s="192" t="s">
        <v>1123</v>
      </c>
      <c r="D809" s="193">
        <v>0</v>
      </c>
      <c r="E809" s="194">
        <v>0</v>
      </c>
      <c r="F809" s="196" t="str">
        <f t="shared" si="178"/>
        <v>-</v>
      </c>
    </row>
    <row r="810" spans="1:6" s="86" customFormat="1" ht="45" hidden="1" x14ac:dyDescent="0.25">
      <c r="A810" s="339" t="s">
        <v>1134</v>
      </c>
      <c r="B810" s="189" t="s">
        <v>102</v>
      </c>
      <c r="C810" s="190" t="s">
        <v>1124</v>
      </c>
      <c r="D810" s="191">
        <f>D811</f>
        <v>0</v>
      </c>
      <c r="E810" s="191">
        <f>E811</f>
        <v>0</v>
      </c>
      <c r="F810" s="195" t="str">
        <f t="shared" ref="F810:F814" si="181">IF(OR(D810="-",E810=D810),"-",D810-IF(E810="-",0,E810))</f>
        <v>-</v>
      </c>
    </row>
    <row r="811" spans="1:6" s="87" customFormat="1" ht="66" hidden="1" customHeight="1" x14ac:dyDescent="0.25">
      <c r="A811" s="339" t="s">
        <v>1135</v>
      </c>
      <c r="B811" s="176" t="s">
        <v>102</v>
      </c>
      <c r="C811" s="192" t="s">
        <v>1125</v>
      </c>
      <c r="D811" s="193">
        <f t="shared" ref="D811:E813" si="182">D812</f>
        <v>0</v>
      </c>
      <c r="E811" s="193">
        <f t="shared" si="182"/>
        <v>0</v>
      </c>
      <c r="F811" s="196" t="str">
        <f t="shared" si="181"/>
        <v>-</v>
      </c>
    </row>
    <row r="812" spans="1:6" s="87" customFormat="1" ht="23.25" hidden="1" x14ac:dyDescent="0.25">
      <c r="A812" s="175" t="s">
        <v>105</v>
      </c>
      <c r="B812" s="176" t="s">
        <v>102</v>
      </c>
      <c r="C812" s="192" t="s">
        <v>1126</v>
      </c>
      <c r="D812" s="193">
        <f t="shared" si="182"/>
        <v>0</v>
      </c>
      <c r="E812" s="193">
        <f t="shared" si="182"/>
        <v>0</v>
      </c>
      <c r="F812" s="196" t="str">
        <f t="shared" si="181"/>
        <v>-</v>
      </c>
    </row>
    <row r="813" spans="1:6" s="87" customFormat="1" ht="23.25" hidden="1" x14ac:dyDescent="0.25">
      <c r="A813" s="175" t="s">
        <v>350</v>
      </c>
      <c r="B813" s="176" t="s">
        <v>102</v>
      </c>
      <c r="C813" s="192" t="s">
        <v>1127</v>
      </c>
      <c r="D813" s="193">
        <f t="shared" si="182"/>
        <v>0</v>
      </c>
      <c r="E813" s="193">
        <f t="shared" si="182"/>
        <v>0</v>
      </c>
      <c r="F813" s="196" t="str">
        <f t="shared" si="181"/>
        <v>-</v>
      </c>
    </row>
    <row r="814" spans="1:6" s="87" customFormat="1" ht="34.5" hidden="1" x14ac:dyDescent="0.25">
      <c r="A814" s="175" t="s">
        <v>106</v>
      </c>
      <c r="B814" s="176" t="s">
        <v>102</v>
      </c>
      <c r="C814" s="192" t="s">
        <v>1128</v>
      </c>
      <c r="D814" s="193">
        <v>0</v>
      </c>
      <c r="E814" s="194">
        <v>0</v>
      </c>
      <c r="F814" s="196" t="str">
        <f t="shared" si="181"/>
        <v>-</v>
      </c>
    </row>
    <row r="815" spans="1:6" s="123" customFormat="1" x14ac:dyDescent="0.25">
      <c r="A815" s="92" t="s">
        <v>731</v>
      </c>
      <c r="B815" s="93" t="s">
        <v>102</v>
      </c>
      <c r="C815" s="115" t="s">
        <v>732</v>
      </c>
      <c r="D815" s="88">
        <f t="shared" ref="D815:E841" si="183">D816</f>
        <v>2205900</v>
      </c>
      <c r="E815" s="88">
        <f t="shared" si="183"/>
        <v>177965</v>
      </c>
      <c r="F815" s="89">
        <f t="shared" si="163"/>
        <v>2027935</v>
      </c>
    </row>
    <row r="816" spans="1:6" s="123" customFormat="1" ht="15" customHeight="1" x14ac:dyDescent="0.25">
      <c r="A816" s="92" t="s">
        <v>1376</v>
      </c>
      <c r="B816" s="93" t="s">
        <v>102</v>
      </c>
      <c r="C816" s="115" t="s">
        <v>733</v>
      </c>
      <c r="D816" s="88">
        <f>D817+D837</f>
        <v>2205900</v>
      </c>
      <c r="E816" s="88">
        <f>E817+E837</f>
        <v>177965</v>
      </c>
      <c r="F816" s="89">
        <f t="shared" si="163"/>
        <v>2027935</v>
      </c>
    </row>
    <row r="817" spans="1:37" s="94" customFormat="1" ht="45.75" customHeight="1" x14ac:dyDescent="0.25">
      <c r="A817" s="92" t="s">
        <v>748</v>
      </c>
      <c r="B817" s="93" t="s">
        <v>102</v>
      </c>
      <c r="C817" s="115" t="s">
        <v>979</v>
      </c>
      <c r="D817" s="88">
        <f t="shared" ref="D817:E829" si="184">D818</f>
        <v>2205900</v>
      </c>
      <c r="E817" s="88">
        <f t="shared" si="184"/>
        <v>177965</v>
      </c>
      <c r="F817" s="89">
        <f t="shared" ref="F817:F824" si="185">IF(OR(D817="-",E817=D817),"-",D817-IF(E817="-",0,E817))</f>
        <v>2027935</v>
      </c>
    </row>
    <row r="818" spans="1:37" s="94" customFormat="1" ht="23.25" x14ac:dyDescent="0.25">
      <c r="A818" s="92" t="s">
        <v>1377</v>
      </c>
      <c r="B818" s="93" t="s">
        <v>102</v>
      </c>
      <c r="C818" s="121" t="s">
        <v>986</v>
      </c>
      <c r="D818" s="88">
        <f>D819+D825</f>
        <v>2205900</v>
      </c>
      <c r="E818" s="88">
        <f>E819+E825</f>
        <v>177965</v>
      </c>
      <c r="F818" s="89">
        <f t="shared" si="185"/>
        <v>2027935</v>
      </c>
    </row>
    <row r="819" spans="1:37" s="4" customFormat="1" ht="27" customHeight="1" x14ac:dyDescent="0.25">
      <c r="A819" s="95" t="s">
        <v>1175</v>
      </c>
      <c r="B819" s="96" t="s">
        <v>102</v>
      </c>
      <c r="C819" s="117" t="s">
        <v>985</v>
      </c>
      <c r="D819" s="90">
        <f t="shared" si="184"/>
        <v>590800</v>
      </c>
      <c r="E819" s="90">
        <f t="shared" si="184"/>
        <v>177965</v>
      </c>
      <c r="F819" s="91">
        <f t="shared" si="185"/>
        <v>412835</v>
      </c>
    </row>
    <row r="820" spans="1:37" s="4" customFormat="1" ht="37.5" customHeight="1" x14ac:dyDescent="0.25">
      <c r="A820" s="95" t="s">
        <v>0</v>
      </c>
      <c r="B820" s="96" t="s">
        <v>102</v>
      </c>
      <c r="C820" s="117" t="s">
        <v>984</v>
      </c>
      <c r="D820" s="90">
        <f t="shared" si="184"/>
        <v>590800</v>
      </c>
      <c r="E820" s="90">
        <f t="shared" si="184"/>
        <v>177965</v>
      </c>
      <c r="F820" s="91">
        <f t="shared" si="185"/>
        <v>412835</v>
      </c>
    </row>
    <row r="821" spans="1:37" s="4" customFormat="1" ht="23.25" x14ac:dyDescent="0.25">
      <c r="A821" s="95" t="s">
        <v>1</v>
      </c>
      <c r="B821" s="96" t="s">
        <v>102</v>
      </c>
      <c r="C821" s="117" t="s">
        <v>983</v>
      </c>
      <c r="D821" s="90">
        <f t="shared" si="184"/>
        <v>590800</v>
      </c>
      <c r="E821" s="90">
        <f t="shared" si="184"/>
        <v>177965</v>
      </c>
      <c r="F821" s="91">
        <f t="shared" si="185"/>
        <v>412835</v>
      </c>
    </row>
    <row r="822" spans="1:37" s="4" customFormat="1" ht="24.75" customHeight="1" x14ac:dyDescent="0.25">
      <c r="A822" s="95" t="s">
        <v>2</v>
      </c>
      <c r="B822" s="96" t="s">
        <v>102</v>
      </c>
      <c r="C822" s="117" t="s">
        <v>982</v>
      </c>
      <c r="D822" s="90">
        <f t="shared" si="184"/>
        <v>590800</v>
      </c>
      <c r="E822" s="90">
        <f t="shared" si="184"/>
        <v>177965</v>
      </c>
      <c r="F822" s="91">
        <f t="shared" si="185"/>
        <v>412835</v>
      </c>
    </row>
    <row r="823" spans="1:37" s="4" customFormat="1" x14ac:dyDescent="0.25">
      <c r="A823" s="95" t="s">
        <v>4</v>
      </c>
      <c r="B823" s="96" t="s">
        <v>102</v>
      </c>
      <c r="C823" s="117" t="s">
        <v>981</v>
      </c>
      <c r="D823" s="90">
        <f t="shared" si="184"/>
        <v>590800</v>
      </c>
      <c r="E823" s="90">
        <f t="shared" si="184"/>
        <v>177965</v>
      </c>
      <c r="F823" s="91">
        <f t="shared" si="185"/>
        <v>412835</v>
      </c>
    </row>
    <row r="824" spans="1:37" s="4" customFormat="1" ht="50.25" customHeight="1" x14ac:dyDescent="0.25">
      <c r="A824" s="95" t="s">
        <v>3</v>
      </c>
      <c r="B824" s="96" t="s">
        <v>102</v>
      </c>
      <c r="C824" s="117" t="s">
        <v>980</v>
      </c>
      <c r="D824" s="90">
        <v>590800</v>
      </c>
      <c r="E824" s="97">
        <v>177965</v>
      </c>
      <c r="F824" s="91">
        <f t="shared" si="185"/>
        <v>412835</v>
      </c>
    </row>
    <row r="825" spans="1:37" s="150" customFormat="1" ht="39.75" customHeight="1" x14ac:dyDescent="0.25">
      <c r="A825" s="100" t="s">
        <v>1208</v>
      </c>
      <c r="B825" s="96" t="s">
        <v>102</v>
      </c>
      <c r="C825" s="117" t="s">
        <v>1207</v>
      </c>
      <c r="D825" s="90">
        <f>D826+D831</f>
        <v>1615100</v>
      </c>
      <c r="E825" s="90">
        <f>E826+E831</f>
        <v>0</v>
      </c>
      <c r="F825" s="91">
        <f t="shared" ref="F825:F836" si="186">IF(OR(D825="-",E825=D825),"-",D825-IF(E825="-",0,E825))</f>
        <v>1615100</v>
      </c>
    </row>
    <row r="826" spans="1:37" s="150" customFormat="1" ht="45" x14ac:dyDescent="0.25">
      <c r="A826" s="98" t="s">
        <v>1209</v>
      </c>
      <c r="B826" s="96" t="s">
        <v>102</v>
      </c>
      <c r="C826" s="117" t="s">
        <v>1212</v>
      </c>
      <c r="D826" s="90">
        <f t="shared" si="184"/>
        <v>1261700</v>
      </c>
      <c r="E826" s="90">
        <f t="shared" si="184"/>
        <v>0</v>
      </c>
      <c r="F826" s="91">
        <f t="shared" si="186"/>
        <v>1261700</v>
      </c>
    </row>
    <row r="827" spans="1:37" s="150" customFormat="1" ht="22.5" x14ac:dyDescent="0.25">
      <c r="A827" s="98" t="s">
        <v>1210</v>
      </c>
      <c r="B827" s="96" t="s">
        <v>102</v>
      </c>
      <c r="C827" s="117" t="s">
        <v>1213</v>
      </c>
      <c r="D827" s="90">
        <f t="shared" si="184"/>
        <v>1261700</v>
      </c>
      <c r="E827" s="90">
        <f t="shared" si="184"/>
        <v>0</v>
      </c>
      <c r="F827" s="91">
        <f t="shared" si="186"/>
        <v>1261700</v>
      </c>
    </row>
    <row r="828" spans="1:37" s="150" customFormat="1" ht="22.5" x14ac:dyDescent="0.25">
      <c r="A828" s="98" t="s">
        <v>2</v>
      </c>
      <c r="B828" s="96" t="s">
        <v>102</v>
      </c>
      <c r="C828" s="117" t="s">
        <v>1214</v>
      </c>
      <c r="D828" s="90">
        <f t="shared" si="184"/>
        <v>1261700</v>
      </c>
      <c r="E828" s="90">
        <f t="shared" si="184"/>
        <v>0</v>
      </c>
      <c r="F828" s="91">
        <f t="shared" si="186"/>
        <v>1261700</v>
      </c>
    </row>
    <row r="829" spans="1:37" s="150" customFormat="1" x14ac:dyDescent="0.25">
      <c r="A829" s="98" t="s">
        <v>1211</v>
      </c>
      <c r="B829" s="96" t="s">
        <v>102</v>
      </c>
      <c r="C829" s="117" t="s">
        <v>1215</v>
      </c>
      <c r="D829" s="90">
        <f t="shared" si="184"/>
        <v>1261700</v>
      </c>
      <c r="E829" s="90">
        <f t="shared" si="184"/>
        <v>0</v>
      </c>
      <c r="F829" s="91">
        <f t="shared" si="186"/>
        <v>1261700</v>
      </c>
    </row>
    <row r="830" spans="1:37" s="150" customFormat="1" ht="47.25" customHeight="1" x14ac:dyDescent="0.25">
      <c r="A830" s="95" t="s">
        <v>3</v>
      </c>
      <c r="B830" s="96" t="s">
        <v>102</v>
      </c>
      <c r="C830" s="117" t="s">
        <v>1251</v>
      </c>
      <c r="D830" s="90">
        <v>1261700</v>
      </c>
      <c r="E830" s="97">
        <v>0</v>
      </c>
      <c r="F830" s="91">
        <f t="shared" si="186"/>
        <v>1261700</v>
      </c>
    </row>
    <row r="831" spans="1:37" s="86" customFormat="1" ht="51" customHeight="1" x14ac:dyDescent="0.25">
      <c r="A831" s="92" t="s">
        <v>1372</v>
      </c>
      <c r="B831" s="93" t="s">
        <v>102</v>
      </c>
      <c r="C831" s="115" t="s">
        <v>1421</v>
      </c>
      <c r="D831" s="88">
        <f t="shared" ref="D831:E833" si="187">D832</f>
        <v>353400</v>
      </c>
      <c r="E831" s="88">
        <f t="shared" si="187"/>
        <v>0</v>
      </c>
      <c r="F831" s="89">
        <f t="shared" si="186"/>
        <v>353400</v>
      </c>
    </row>
    <row r="832" spans="1:37" ht="65.25" customHeight="1" x14ac:dyDescent="0.25">
      <c r="A832" s="130" t="s">
        <v>1422</v>
      </c>
      <c r="B832" s="96" t="s">
        <v>102</v>
      </c>
      <c r="C832" s="116" t="s">
        <v>1420</v>
      </c>
      <c r="D832" s="90">
        <f t="shared" si="187"/>
        <v>353400</v>
      </c>
      <c r="E832" s="90">
        <f t="shared" si="187"/>
        <v>0</v>
      </c>
      <c r="F832" s="91">
        <f t="shared" si="186"/>
        <v>353400</v>
      </c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</row>
    <row r="833" spans="1:37" ht="27.75" customHeight="1" x14ac:dyDescent="0.25">
      <c r="A833" s="130" t="s">
        <v>2</v>
      </c>
      <c r="B833" s="96" t="s">
        <v>102</v>
      </c>
      <c r="C833" s="116" t="s">
        <v>1423</v>
      </c>
      <c r="D833" s="90">
        <f t="shared" si="187"/>
        <v>353400</v>
      </c>
      <c r="E833" s="90">
        <f t="shared" si="187"/>
        <v>0</v>
      </c>
      <c r="F833" s="91">
        <f t="shared" si="186"/>
        <v>353400</v>
      </c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5" customHeight="1" x14ac:dyDescent="0.25">
      <c r="A834" s="95" t="s">
        <v>4</v>
      </c>
      <c r="B834" s="96" t="s">
        <v>102</v>
      </c>
      <c r="C834" s="116" t="s">
        <v>1424</v>
      </c>
      <c r="D834" s="90">
        <f>D835+D836</f>
        <v>353400</v>
      </c>
      <c r="E834" s="90">
        <f>E835+E836</f>
        <v>0</v>
      </c>
      <c r="F834" s="91">
        <f t="shared" si="186"/>
        <v>353400</v>
      </c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49.5" hidden="1" customHeight="1" x14ac:dyDescent="0.25">
      <c r="A835" s="95" t="s">
        <v>3</v>
      </c>
      <c r="B835" s="96" t="s">
        <v>102</v>
      </c>
      <c r="C835" s="116" t="s">
        <v>978</v>
      </c>
      <c r="D835" s="90">
        <v>0</v>
      </c>
      <c r="E835" s="97">
        <v>0</v>
      </c>
      <c r="F835" s="91" t="str">
        <f t="shared" si="186"/>
        <v>-</v>
      </c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</row>
    <row r="836" spans="1:37" ht="14.25" customHeight="1" x14ac:dyDescent="0.25">
      <c r="A836" s="95" t="s">
        <v>55</v>
      </c>
      <c r="B836" s="96" t="s">
        <v>102</v>
      </c>
      <c r="C836" s="116" t="s">
        <v>1425</v>
      </c>
      <c r="D836" s="90">
        <v>353400</v>
      </c>
      <c r="E836" s="97">
        <v>0</v>
      </c>
      <c r="F836" s="91">
        <f t="shared" si="186"/>
        <v>353400</v>
      </c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s="149" customFormat="1" ht="23.25" hidden="1" x14ac:dyDescent="0.25">
      <c r="A837" s="188" t="s">
        <v>333</v>
      </c>
      <c r="B837" s="189" t="s">
        <v>102</v>
      </c>
      <c r="C837" s="190" t="s">
        <v>734</v>
      </c>
      <c r="D837" s="191">
        <f t="shared" si="183"/>
        <v>0</v>
      </c>
      <c r="E837" s="191">
        <f t="shared" si="183"/>
        <v>0</v>
      </c>
      <c r="F837" s="195" t="str">
        <f t="shared" si="163"/>
        <v>-</v>
      </c>
    </row>
    <row r="838" spans="1:37" s="149" customFormat="1" ht="23.25" hidden="1" x14ac:dyDescent="0.25">
      <c r="A838" s="188" t="s">
        <v>103</v>
      </c>
      <c r="B838" s="189" t="s">
        <v>102</v>
      </c>
      <c r="C838" s="190" t="s">
        <v>735</v>
      </c>
      <c r="D838" s="191">
        <f t="shared" si="183"/>
        <v>0</v>
      </c>
      <c r="E838" s="191">
        <f t="shared" si="183"/>
        <v>0</v>
      </c>
      <c r="F838" s="195" t="str">
        <f t="shared" si="163"/>
        <v>-</v>
      </c>
    </row>
    <row r="839" spans="1:37" s="148" customFormat="1" hidden="1" x14ac:dyDescent="0.25">
      <c r="A839" s="175" t="s">
        <v>104</v>
      </c>
      <c r="B839" s="176" t="s">
        <v>102</v>
      </c>
      <c r="C839" s="192" t="s">
        <v>736</v>
      </c>
      <c r="D839" s="193">
        <f t="shared" si="183"/>
        <v>0</v>
      </c>
      <c r="E839" s="193">
        <f t="shared" si="183"/>
        <v>0</v>
      </c>
      <c r="F839" s="196" t="str">
        <f t="shared" si="163"/>
        <v>-</v>
      </c>
    </row>
    <row r="840" spans="1:37" s="148" customFormat="1" ht="21.75" hidden="1" customHeight="1" x14ac:dyDescent="0.25">
      <c r="A840" s="175" t="s">
        <v>56</v>
      </c>
      <c r="B840" s="176" t="s">
        <v>102</v>
      </c>
      <c r="C840" s="192" t="s">
        <v>737</v>
      </c>
      <c r="D840" s="193">
        <f t="shared" si="183"/>
        <v>0</v>
      </c>
      <c r="E840" s="193">
        <f t="shared" si="183"/>
        <v>0</v>
      </c>
      <c r="F840" s="196" t="str">
        <f t="shared" si="163"/>
        <v>-</v>
      </c>
    </row>
    <row r="841" spans="1:37" s="148" customFormat="1" ht="57" hidden="1" x14ac:dyDescent="0.25">
      <c r="A841" s="175" t="s">
        <v>109</v>
      </c>
      <c r="B841" s="176" t="s">
        <v>102</v>
      </c>
      <c r="C841" s="192" t="s">
        <v>738</v>
      </c>
      <c r="D841" s="193">
        <f t="shared" si="183"/>
        <v>0</v>
      </c>
      <c r="E841" s="193">
        <f t="shared" si="183"/>
        <v>0</v>
      </c>
      <c r="F841" s="196" t="str">
        <f t="shared" si="163"/>
        <v>-</v>
      </c>
    </row>
    <row r="842" spans="1:37" s="148" customFormat="1" ht="23.25" hidden="1" x14ac:dyDescent="0.25">
      <c r="A842" s="175" t="s">
        <v>739</v>
      </c>
      <c r="B842" s="176" t="s">
        <v>102</v>
      </c>
      <c r="C842" s="192" t="s">
        <v>740</v>
      </c>
      <c r="D842" s="193">
        <f>D843+D844</f>
        <v>0</v>
      </c>
      <c r="E842" s="193">
        <f>E843+E844</f>
        <v>0</v>
      </c>
      <c r="F842" s="196" t="str">
        <f t="shared" si="163"/>
        <v>-</v>
      </c>
    </row>
    <row r="843" spans="1:37" s="148" customFormat="1" ht="23.25" hidden="1" x14ac:dyDescent="0.25">
      <c r="A843" s="175" t="s">
        <v>741</v>
      </c>
      <c r="B843" s="176" t="s">
        <v>102</v>
      </c>
      <c r="C843" s="192" t="s">
        <v>742</v>
      </c>
      <c r="D843" s="193">
        <v>0</v>
      </c>
      <c r="E843" s="194">
        <v>0</v>
      </c>
      <c r="F843" s="196" t="str">
        <f t="shared" si="163"/>
        <v>-</v>
      </c>
    </row>
    <row r="844" spans="1:37" s="148" customFormat="1" ht="41.25" hidden="1" customHeight="1" x14ac:dyDescent="0.25">
      <c r="A844" s="175" t="s">
        <v>743</v>
      </c>
      <c r="B844" s="176" t="s">
        <v>102</v>
      </c>
      <c r="C844" s="192" t="s">
        <v>744</v>
      </c>
      <c r="D844" s="193">
        <v>0</v>
      </c>
      <c r="E844" s="194">
        <v>0</v>
      </c>
      <c r="F844" s="196" t="str">
        <f t="shared" si="163"/>
        <v>-</v>
      </c>
    </row>
    <row r="845" spans="1:37" s="74" customFormat="1" x14ac:dyDescent="0.25">
      <c r="A845" s="92" t="s">
        <v>745</v>
      </c>
      <c r="B845" s="93" t="s">
        <v>102</v>
      </c>
      <c r="C845" s="115" t="s">
        <v>746</v>
      </c>
      <c r="D845" s="88">
        <f>D846</f>
        <v>44193300</v>
      </c>
      <c r="E845" s="88">
        <f>E846</f>
        <v>12160886.289999999</v>
      </c>
      <c r="F845" s="89">
        <f t="shared" si="163"/>
        <v>32032413.710000001</v>
      </c>
    </row>
    <row r="846" spans="1:37" s="74" customFormat="1" x14ac:dyDescent="0.25">
      <c r="A846" s="92" t="s">
        <v>164</v>
      </c>
      <c r="B846" s="93" t="s">
        <v>102</v>
      </c>
      <c r="C846" s="115" t="s">
        <v>747</v>
      </c>
      <c r="D846" s="88">
        <f>D847+D909</f>
        <v>44193300</v>
      </c>
      <c r="E846" s="88">
        <f>E847+E909</f>
        <v>12160886.289999999</v>
      </c>
      <c r="F846" s="89">
        <f t="shared" si="163"/>
        <v>32032413.710000001</v>
      </c>
    </row>
    <row r="847" spans="1:37" s="74" customFormat="1" ht="46.5" customHeight="1" x14ac:dyDescent="0.25">
      <c r="A847" s="92" t="s">
        <v>748</v>
      </c>
      <c r="B847" s="93" t="s">
        <v>102</v>
      </c>
      <c r="C847" s="115" t="s">
        <v>749</v>
      </c>
      <c r="D847" s="88">
        <f>D860+D892+D848</f>
        <v>44193300</v>
      </c>
      <c r="E847" s="88">
        <f>E860+E892+E848</f>
        <v>12160886.289999999</v>
      </c>
      <c r="F847" s="89">
        <f t="shared" si="163"/>
        <v>32032413.710000001</v>
      </c>
    </row>
    <row r="848" spans="1:37" s="94" customFormat="1" ht="22.5" hidden="1" x14ac:dyDescent="0.25">
      <c r="A848" s="317" t="s">
        <v>1046</v>
      </c>
      <c r="B848" s="313" t="s">
        <v>102</v>
      </c>
      <c r="C848" s="314" t="s">
        <v>1216</v>
      </c>
      <c r="D848" s="318">
        <f>D849</f>
        <v>0</v>
      </c>
      <c r="E848" s="318">
        <f>E849</f>
        <v>0</v>
      </c>
      <c r="F848" s="319" t="str">
        <f t="shared" ref="F848:F859" si="188">IF(OR(D848="-",E848=D848),"-",D848-IF(E848="-",0,E848))</f>
        <v>-</v>
      </c>
    </row>
    <row r="849" spans="1:37" s="4" customFormat="1" ht="45" hidden="1" x14ac:dyDescent="0.25">
      <c r="A849" s="317" t="s">
        <v>238</v>
      </c>
      <c r="B849" s="313" t="s">
        <v>102</v>
      </c>
      <c r="C849" s="314" t="s">
        <v>1217</v>
      </c>
      <c r="D849" s="318">
        <f>D855</f>
        <v>0</v>
      </c>
      <c r="E849" s="318">
        <f>E855</f>
        <v>0</v>
      </c>
      <c r="F849" s="319" t="str">
        <f t="shared" si="188"/>
        <v>-</v>
      </c>
    </row>
    <row r="850" spans="1:37" s="4" customFormat="1" ht="45" hidden="1" x14ac:dyDescent="0.25">
      <c r="A850" s="312" t="s">
        <v>1209</v>
      </c>
      <c r="B850" s="315" t="s">
        <v>102</v>
      </c>
      <c r="C850" s="316" t="s">
        <v>1218</v>
      </c>
      <c r="D850" s="320">
        <f t="shared" ref="D850:E853" si="189">D851</f>
        <v>0</v>
      </c>
      <c r="E850" s="320">
        <f t="shared" si="189"/>
        <v>0</v>
      </c>
      <c r="F850" s="321" t="str">
        <f t="shared" si="188"/>
        <v>-</v>
      </c>
    </row>
    <row r="851" spans="1:37" s="4" customFormat="1" ht="22.5" hidden="1" x14ac:dyDescent="0.25">
      <c r="A851" s="312" t="s">
        <v>1210</v>
      </c>
      <c r="B851" s="315" t="s">
        <v>102</v>
      </c>
      <c r="C851" s="316" t="s">
        <v>1219</v>
      </c>
      <c r="D851" s="320">
        <f t="shared" si="189"/>
        <v>0</v>
      </c>
      <c r="E851" s="320">
        <f t="shared" si="189"/>
        <v>0</v>
      </c>
      <c r="F851" s="321" t="str">
        <f t="shared" si="188"/>
        <v>-</v>
      </c>
    </row>
    <row r="852" spans="1:37" s="4" customFormat="1" ht="22.5" hidden="1" x14ac:dyDescent="0.25">
      <c r="A852" s="312" t="s">
        <v>2</v>
      </c>
      <c r="B852" s="315" t="s">
        <v>102</v>
      </c>
      <c r="C852" s="316" t="s">
        <v>1220</v>
      </c>
      <c r="D852" s="320">
        <f t="shared" si="189"/>
        <v>0</v>
      </c>
      <c r="E852" s="320">
        <f t="shared" si="189"/>
        <v>0</v>
      </c>
      <c r="F852" s="321" t="str">
        <f t="shared" si="188"/>
        <v>-</v>
      </c>
    </row>
    <row r="853" spans="1:37" s="4" customFormat="1" hidden="1" x14ac:dyDescent="0.25">
      <c r="A853" s="312" t="s">
        <v>1211</v>
      </c>
      <c r="B853" s="315" t="s">
        <v>102</v>
      </c>
      <c r="C853" s="316" t="s">
        <v>1221</v>
      </c>
      <c r="D853" s="320">
        <f t="shared" si="189"/>
        <v>0</v>
      </c>
      <c r="E853" s="320">
        <f t="shared" si="189"/>
        <v>0</v>
      </c>
      <c r="F853" s="321" t="str">
        <f t="shared" si="188"/>
        <v>-</v>
      </c>
    </row>
    <row r="854" spans="1:37" s="4" customFormat="1" ht="45.75" hidden="1" x14ac:dyDescent="0.25">
      <c r="A854" s="322" t="s">
        <v>3</v>
      </c>
      <c r="B854" s="315" t="s">
        <v>102</v>
      </c>
      <c r="C854" s="323" t="s">
        <v>1222</v>
      </c>
      <c r="D854" s="320">
        <v>0</v>
      </c>
      <c r="E854" s="324">
        <v>0</v>
      </c>
      <c r="F854" s="321" t="str">
        <f t="shared" si="188"/>
        <v>-</v>
      </c>
    </row>
    <row r="855" spans="1:37" s="74" customFormat="1" hidden="1" x14ac:dyDescent="0.25">
      <c r="A855" s="325" t="s">
        <v>104</v>
      </c>
      <c r="B855" s="313" t="s">
        <v>102</v>
      </c>
      <c r="C855" s="314" t="s">
        <v>1348</v>
      </c>
      <c r="D855" s="318">
        <f>D856</f>
        <v>0</v>
      </c>
      <c r="E855" s="318">
        <f>E856</f>
        <v>0</v>
      </c>
      <c r="F855" s="319" t="str">
        <f t="shared" si="188"/>
        <v>-</v>
      </c>
    </row>
    <row r="856" spans="1:37" hidden="1" x14ac:dyDescent="0.25">
      <c r="A856" s="312" t="s">
        <v>1037</v>
      </c>
      <c r="B856" s="315" t="s">
        <v>102</v>
      </c>
      <c r="C856" s="316" t="s">
        <v>1347</v>
      </c>
      <c r="D856" s="320">
        <f t="shared" ref="D856:E858" si="190">D857</f>
        <v>0</v>
      </c>
      <c r="E856" s="320">
        <f t="shared" si="190"/>
        <v>0</v>
      </c>
      <c r="F856" s="321" t="str">
        <f t="shared" si="188"/>
        <v>-</v>
      </c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</row>
    <row r="857" spans="1:37" ht="23.25" hidden="1" x14ac:dyDescent="0.25">
      <c r="A857" s="322" t="s">
        <v>105</v>
      </c>
      <c r="B857" s="315" t="s">
        <v>102</v>
      </c>
      <c r="C857" s="316" t="s">
        <v>1346</v>
      </c>
      <c r="D857" s="320">
        <f t="shared" si="190"/>
        <v>0</v>
      </c>
      <c r="E857" s="320">
        <f t="shared" si="190"/>
        <v>0</v>
      </c>
      <c r="F857" s="321" t="str">
        <f t="shared" si="188"/>
        <v>-</v>
      </c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23.25" hidden="1" customHeight="1" x14ac:dyDescent="0.25">
      <c r="A858" s="322" t="s">
        <v>1156</v>
      </c>
      <c r="B858" s="315" t="s">
        <v>102</v>
      </c>
      <c r="C858" s="316" t="s">
        <v>1345</v>
      </c>
      <c r="D858" s="320">
        <f t="shared" si="190"/>
        <v>0</v>
      </c>
      <c r="E858" s="320">
        <f t="shared" si="190"/>
        <v>0</v>
      </c>
      <c r="F858" s="321" t="str">
        <f t="shared" si="188"/>
        <v>-</v>
      </c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idden="1" x14ac:dyDescent="0.25">
      <c r="A859" s="322" t="s">
        <v>1272</v>
      </c>
      <c r="B859" s="315" t="s">
        <v>102</v>
      </c>
      <c r="C859" s="316" t="s">
        <v>1344</v>
      </c>
      <c r="D859" s="320">
        <v>0</v>
      </c>
      <c r="E859" s="324">
        <v>0</v>
      </c>
      <c r="F859" s="321" t="str">
        <f t="shared" si="188"/>
        <v>-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</row>
    <row r="860" spans="1:37" s="74" customFormat="1" ht="34.5" x14ac:dyDescent="0.25">
      <c r="A860" s="92" t="s">
        <v>1176</v>
      </c>
      <c r="B860" s="93" t="s">
        <v>102</v>
      </c>
      <c r="C860" s="115" t="s">
        <v>750</v>
      </c>
      <c r="D860" s="88">
        <f>D861</f>
        <v>37725500</v>
      </c>
      <c r="E860" s="88">
        <f>E861</f>
        <v>10216876</v>
      </c>
      <c r="F860" s="89">
        <f t="shared" si="163"/>
        <v>27508624</v>
      </c>
    </row>
    <row r="861" spans="1:37" ht="48" customHeight="1" x14ac:dyDescent="0.25">
      <c r="A861" s="92" t="s">
        <v>236</v>
      </c>
      <c r="B861" s="93" t="s">
        <v>102</v>
      </c>
      <c r="C861" s="115" t="s">
        <v>751</v>
      </c>
      <c r="D861" s="88">
        <f>D862+D877+D882+D886+D868</f>
        <v>37725500</v>
      </c>
      <c r="E861" s="88">
        <f>E862+E877+E882+E886+E868</f>
        <v>10216876</v>
      </c>
      <c r="F861" s="89">
        <f t="shared" si="163"/>
        <v>27508624</v>
      </c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56.25" customHeight="1" x14ac:dyDescent="0.25">
      <c r="A862" s="95" t="s">
        <v>0</v>
      </c>
      <c r="B862" s="96" t="s">
        <v>102</v>
      </c>
      <c r="C862" s="117" t="s">
        <v>752</v>
      </c>
      <c r="D862" s="90">
        <f t="shared" ref="D862:E875" si="191">D863</f>
        <v>21619200</v>
      </c>
      <c r="E862" s="90">
        <f t="shared" si="191"/>
        <v>8096504</v>
      </c>
      <c r="F862" s="91">
        <f t="shared" si="163"/>
        <v>13522696</v>
      </c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</row>
    <row r="863" spans="1:37" ht="23.25" x14ac:dyDescent="0.25">
      <c r="A863" s="95" t="s">
        <v>1</v>
      </c>
      <c r="B863" s="96" t="s">
        <v>102</v>
      </c>
      <c r="C863" s="117" t="s">
        <v>753</v>
      </c>
      <c r="D863" s="90">
        <f t="shared" si="191"/>
        <v>21619200</v>
      </c>
      <c r="E863" s="90">
        <f t="shared" si="191"/>
        <v>8096504</v>
      </c>
      <c r="F863" s="91">
        <f t="shared" si="163"/>
        <v>13522696</v>
      </c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27.75" customHeight="1" x14ac:dyDescent="0.25">
      <c r="A864" s="95" t="s">
        <v>2</v>
      </c>
      <c r="B864" s="96" t="s">
        <v>102</v>
      </c>
      <c r="C864" s="117" t="s">
        <v>754</v>
      </c>
      <c r="D864" s="90">
        <f t="shared" si="191"/>
        <v>21619200</v>
      </c>
      <c r="E864" s="90">
        <f t="shared" si="191"/>
        <v>8096504</v>
      </c>
      <c r="F864" s="91">
        <f t="shared" si="163"/>
        <v>13522696</v>
      </c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x14ac:dyDescent="0.25">
      <c r="A865" s="95" t="s">
        <v>4</v>
      </c>
      <c r="B865" s="96" t="s">
        <v>102</v>
      </c>
      <c r="C865" s="117" t="s">
        <v>755</v>
      </c>
      <c r="D865" s="90">
        <f>D866+D867</f>
        <v>21619200</v>
      </c>
      <c r="E865" s="90">
        <f>E866+E867</f>
        <v>8096504</v>
      </c>
      <c r="F865" s="91">
        <f t="shared" si="163"/>
        <v>13522696</v>
      </c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</row>
    <row r="866" spans="1:37" ht="52.5" customHeight="1" x14ac:dyDescent="0.25">
      <c r="A866" s="95" t="s">
        <v>3</v>
      </c>
      <c r="B866" s="96" t="s">
        <v>102</v>
      </c>
      <c r="C866" s="117" t="s">
        <v>756</v>
      </c>
      <c r="D866" s="90">
        <v>21619200</v>
      </c>
      <c r="E866" s="97">
        <v>8096504</v>
      </c>
      <c r="F866" s="91">
        <f t="shared" si="163"/>
        <v>13522696</v>
      </c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s="87" customFormat="1" ht="20.25" hidden="1" customHeight="1" x14ac:dyDescent="0.25">
      <c r="A867" s="175" t="s">
        <v>55</v>
      </c>
      <c r="B867" s="176" t="s">
        <v>102</v>
      </c>
      <c r="C867" s="192" t="s">
        <v>1252</v>
      </c>
      <c r="D867" s="193">
        <v>0</v>
      </c>
      <c r="E867" s="194">
        <v>0</v>
      </c>
      <c r="F867" s="196" t="str">
        <f t="shared" ref="F867" si="192">IF(OR(D867="-",E867=D867),"-",D867-IF(E867="-",0,E867))</f>
        <v>-</v>
      </c>
    </row>
    <row r="868" spans="1:37" s="4" customFormat="1" x14ac:dyDescent="0.25">
      <c r="A868" s="141" t="s">
        <v>104</v>
      </c>
      <c r="B868" s="93" t="s">
        <v>102</v>
      </c>
      <c r="C868" s="115" t="s">
        <v>1070</v>
      </c>
      <c r="D868" s="88">
        <f>D869+D873</f>
        <v>2527700</v>
      </c>
      <c r="E868" s="88">
        <f>E869+E873</f>
        <v>460372</v>
      </c>
      <c r="F868" s="89">
        <f t="shared" ref="F868:F872" si="193">IF(OR(D868="-",E868=D868),"-",D868-IF(E868="-",0,E868))</f>
        <v>2067328</v>
      </c>
    </row>
    <row r="869" spans="1:37" s="4" customFormat="1" x14ac:dyDescent="0.25">
      <c r="A869" s="98" t="s">
        <v>1071</v>
      </c>
      <c r="B869" s="96" t="s">
        <v>102</v>
      </c>
      <c r="C869" s="117" t="s">
        <v>1069</v>
      </c>
      <c r="D869" s="90">
        <f t="shared" si="191"/>
        <v>2527700</v>
      </c>
      <c r="E869" s="90">
        <f t="shared" si="191"/>
        <v>460372</v>
      </c>
      <c r="F869" s="91">
        <f t="shared" si="193"/>
        <v>2067328</v>
      </c>
    </row>
    <row r="870" spans="1:37" s="4" customFormat="1" ht="23.25" x14ac:dyDescent="0.25">
      <c r="A870" s="95" t="s">
        <v>105</v>
      </c>
      <c r="B870" s="96" t="s">
        <v>102</v>
      </c>
      <c r="C870" s="117" t="s">
        <v>1068</v>
      </c>
      <c r="D870" s="90">
        <f t="shared" si="191"/>
        <v>2527700</v>
      </c>
      <c r="E870" s="90">
        <f t="shared" si="191"/>
        <v>460372</v>
      </c>
      <c r="F870" s="91">
        <f t="shared" si="193"/>
        <v>2067328</v>
      </c>
    </row>
    <row r="871" spans="1:37" s="4" customFormat="1" ht="34.5" x14ac:dyDescent="0.25">
      <c r="A871" s="95" t="s">
        <v>1156</v>
      </c>
      <c r="B871" s="96" t="s">
        <v>102</v>
      </c>
      <c r="C871" s="117" t="s">
        <v>1067</v>
      </c>
      <c r="D871" s="90">
        <f t="shared" si="191"/>
        <v>2527700</v>
      </c>
      <c r="E871" s="90">
        <f t="shared" si="191"/>
        <v>460372</v>
      </c>
      <c r="F871" s="91">
        <f t="shared" si="193"/>
        <v>2067328</v>
      </c>
    </row>
    <row r="872" spans="1:37" s="4" customFormat="1" ht="27" customHeight="1" x14ac:dyDescent="0.25">
      <c r="A872" s="95" t="s">
        <v>106</v>
      </c>
      <c r="B872" s="96" t="s">
        <v>102</v>
      </c>
      <c r="C872" s="117" t="s">
        <v>1066</v>
      </c>
      <c r="D872" s="90">
        <f>250000+1319000+958700</f>
        <v>2527700</v>
      </c>
      <c r="E872" s="97">
        <v>460372</v>
      </c>
      <c r="F872" s="91">
        <f t="shared" si="193"/>
        <v>2067328</v>
      </c>
    </row>
    <row r="873" spans="1:37" s="87" customFormat="1" hidden="1" x14ac:dyDescent="0.25">
      <c r="A873" s="298" t="s">
        <v>1257</v>
      </c>
      <c r="B873" s="176" t="s">
        <v>102</v>
      </c>
      <c r="C873" s="192" t="s">
        <v>1256</v>
      </c>
      <c r="D873" s="193">
        <f t="shared" si="191"/>
        <v>0</v>
      </c>
      <c r="E873" s="193">
        <f t="shared" si="191"/>
        <v>0</v>
      </c>
      <c r="F873" s="196" t="str">
        <f t="shared" ref="F873:F876" si="194">IF(OR(D873="-",E873=D873),"-",D873-IF(E873="-",0,E873))</f>
        <v>-</v>
      </c>
    </row>
    <row r="874" spans="1:37" s="87" customFormat="1" ht="23.25" hidden="1" x14ac:dyDescent="0.25">
      <c r="A874" s="175" t="s">
        <v>105</v>
      </c>
      <c r="B874" s="176" t="s">
        <v>102</v>
      </c>
      <c r="C874" s="192" t="s">
        <v>1255</v>
      </c>
      <c r="D874" s="193">
        <f t="shared" si="191"/>
        <v>0</v>
      </c>
      <c r="E874" s="193">
        <f t="shared" si="191"/>
        <v>0</v>
      </c>
      <c r="F874" s="196" t="str">
        <f t="shared" si="194"/>
        <v>-</v>
      </c>
    </row>
    <row r="875" spans="1:37" s="87" customFormat="1" ht="34.5" hidden="1" x14ac:dyDescent="0.25">
      <c r="A875" s="175" t="s">
        <v>1156</v>
      </c>
      <c r="B875" s="176" t="s">
        <v>102</v>
      </c>
      <c r="C875" s="192" t="s">
        <v>1254</v>
      </c>
      <c r="D875" s="193">
        <f t="shared" si="191"/>
        <v>0</v>
      </c>
      <c r="E875" s="193">
        <f t="shared" si="191"/>
        <v>0</v>
      </c>
      <c r="F875" s="196" t="str">
        <f t="shared" si="194"/>
        <v>-</v>
      </c>
    </row>
    <row r="876" spans="1:37" s="87" customFormat="1" hidden="1" x14ac:dyDescent="0.25">
      <c r="A876" s="175" t="s">
        <v>1272</v>
      </c>
      <c r="B876" s="176" t="s">
        <v>102</v>
      </c>
      <c r="C876" s="192" t="s">
        <v>1253</v>
      </c>
      <c r="D876" s="193">
        <v>0</v>
      </c>
      <c r="E876" s="194">
        <v>0</v>
      </c>
      <c r="F876" s="196" t="str">
        <f t="shared" si="194"/>
        <v>-</v>
      </c>
    </row>
    <row r="877" spans="1:37" s="87" customFormat="1" ht="54" hidden="1" customHeight="1" x14ac:dyDescent="0.25">
      <c r="A877" s="188" t="s">
        <v>161</v>
      </c>
      <c r="B877" s="189" t="s">
        <v>102</v>
      </c>
      <c r="C877" s="190" t="s">
        <v>757</v>
      </c>
      <c r="D877" s="191">
        <f t="shared" ref="D877:E880" si="195">D878</f>
        <v>0</v>
      </c>
      <c r="E877" s="191">
        <f t="shared" si="195"/>
        <v>0</v>
      </c>
      <c r="F877" s="195" t="str">
        <f t="shared" si="163"/>
        <v>-</v>
      </c>
    </row>
    <row r="878" spans="1:37" s="87" customFormat="1" ht="34.5" hidden="1" x14ac:dyDescent="0.25">
      <c r="A878" s="175" t="s">
        <v>758</v>
      </c>
      <c r="B878" s="176" t="s">
        <v>102</v>
      </c>
      <c r="C878" s="192" t="s">
        <v>759</v>
      </c>
      <c r="D878" s="193">
        <f t="shared" si="195"/>
        <v>0</v>
      </c>
      <c r="E878" s="193">
        <f t="shared" si="195"/>
        <v>0</v>
      </c>
      <c r="F878" s="196" t="str">
        <f t="shared" si="163"/>
        <v>-</v>
      </c>
    </row>
    <row r="879" spans="1:37" s="87" customFormat="1" ht="40.5" hidden="1" customHeight="1" x14ac:dyDescent="0.25">
      <c r="A879" s="175" t="s">
        <v>2</v>
      </c>
      <c r="B879" s="176" t="s">
        <v>102</v>
      </c>
      <c r="C879" s="192" t="s">
        <v>760</v>
      </c>
      <c r="D879" s="193">
        <f t="shared" si="195"/>
        <v>0</v>
      </c>
      <c r="E879" s="193">
        <f t="shared" si="195"/>
        <v>0</v>
      </c>
      <c r="F879" s="196" t="str">
        <f t="shared" si="163"/>
        <v>-</v>
      </c>
    </row>
    <row r="880" spans="1:37" s="87" customFormat="1" hidden="1" x14ac:dyDescent="0.25">
      <c r="A880" s="175" t="s">
        <v>4</v>
      </c>
      <c r="B880" s="176" t="s">
        <v>102</v>
      </c>
      <c r="C880" s="192" t="s">
        <v>761</v>
      </c>
      <c r="D880" s="193">
        <f t="shared" si="195"/>
        <v>0</v>
      </c>
      <c r="E880" s="193">
        <f t="shared" si="195"/>
        <v>0</v>
      </c>
      <c r="F880" s="196" t="str">
        <f t="shared" si="163"/>
        <v>-</v>
      </c>
    </row>
    <row r="881" spans="1:37" s="87" customFormat="1" ht="14.25" hidden="1" customHeight="1" x14ac:dyDescent="0.25">
      <c r="A881" s="175" t="s">
        <v>55</v>
      </c>
      <c r="B881" s="176" t="s">
        <v>102</v>
      </c>
      <c r="C881" s="192" t="s">
        <v>762</v>
      </c>
      <c r="D881" s="193">
        <v>0</v>
      </c>
      <c r="E881" s="194">
        <v>0</v>
      </c>
      <c r="F881" s="196" t="str">
        <f t="shared" si="163"/>
        <v>-</v>
      </c>
    </row>
    <row r="882" spans="1:37" s="148" customFormat="1" ht="45.75" hidden="1" x14ac:dyDescent="0.25">
      <c r="A882" s="95" t="s">
        <v>763</v>
      </c>
      <c r="B882" s="96" t="s">
        <v>102</v>
      </c>
      <c r="C882" s="117" t="s">
        <v>764</v>
      </c>
      <c r="D882" s="90">
        <f t="shared" ref="D882:E884" si="196">D883</f>
        <v>0</v>
      </c>
      <c r="E882" s="90">
        <f t="shared" si="196"/>
        <v>0</v>
      </c>
      <c r="F882" s="91" t="str">
        <f t="shared" si="163"/>
        <v>-</v>
      </c>
    </row>
    <row r="883" spans="1:37" s="148" customFormat="1" ht="23.25" hidden="1" x14ac:dyDescent="0.25">
      <c r="A883" s="95" t="s">
        <v>2</v>
      </c>
      <c r="B883" s="96" t="s">
        <v>102</v>
      </c>
      <c r="C883" s="117" t="s">
        <v>765</v>
      </c>
      <c r="D883" s="90">
        <f t="shared" si="196"/>
        <v>0</v>
      </c>
      <c r="E883" s="90">
        <f t="shared" si="196"/>
        <v>0</v>
      </c>
      <c r="F883" s="91" t="str">
        <f t="shared" si="163"/>
        <v>-</v>
      </c>
    </row>
    <row r="884" spans="1:37" s="148" customFormat="1" hidden="1" x14ac:dyDescent="0.25">
      <c r="A884" s="95" t="s">
        <v>4</v>
      </c>
      <c r="B884" s="96" t="s">
        <v>102</v>
      </c>
      <c r="C884" s="117" t="s">
        <v>766</v>
      </c>
      <c r="D884" s="90">
        <f t="shared" si="196"/>
        <v>0</v>
      </c>
      <c r="E884" s="90">
        <f t="shared" si="196"/>
        <v>0</v>
      </c>
      <c r="F884" s="91" t="str">
        <f t="shared" si="163"/>
        <v>-</v>
      </c>
    </row>
    <row r="885" spans="1:37" s="148" customFormat="1" hidden="1" x14ac:dyDescent="0.25">
      <c r="A885" s="95" t="s">
        <v>55</v>
      </c>
      <c r="B885" s="96" t="s">
        <v>102</v>
      </c>
      <c r="C885" s="117" t="s">
        <v>767</v>
      </c>
      <c r="D885" s="90"/>
      <c r="E885" s="97"/>
      <c r="F885" s="91" t="str">
        <f t="shared" si="163"/>
        <v>-</v>
      </c>
    </row>
    <row r="886" spans="1:37" s="74" customFormat="1" ht="51" customHeight="1" x14ac:dyDescent="0.25">
      <c r="A886" s="92" t="s">
        <v>1372</v>
      </c>
      <c r="B886" s="93" t="s">
        <v>102</v>
      </c>
      <c r="C886" s="115" t="s">
        <v>768</v>
      </c>
      <c r="D886" s="88">
        <f t="shared" ref="D886:E888" si="197">D887</f>
        <v>13578600</v>
      </c>
      <c r="E886" s="88">
        <f t="shared" si="197"/>
        <v>1660000</v>
      </c>
      <c r="F886" s="89">
        <f t="shared" si="163"/>
        <v>11918600</v>
      </c>
    </row>
    <row r="887" spans="1:37" ht="39" customHeight="1" x14ac:dyDescent="0.25">
      <c r="A887" s="130" t="s">
        <v>1378</v>
      </c>
      <c r="B887" s="96" t="s">
        <v>102</v>
      </c>
      <c r="C887" s="117" t="s">
        <v>769</v>
      </c>
      <c r="D887" s="90">
        <f t="shared" si="197"/>
        <v>13578600</v>
      </c>
      <c r="E887" s="90">
        <f t="shared" si="197"/>
        <v>1660000</v>
      </c>
      <c r="F887" s="91">
        <f t="shared" si="163"/>
        <v>11918600</v>
      </c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27.75" customHeight="1" x14ac:dyDescent="0.25">
      <c r="A888" s="130" t="s">
        <v>2</v>
      </c>
      <c r="B888" s="96" t="s">
        <v>102</v>
      </c>
      <c r="C888" s="117" t="s">
        <v>770</v>
      </c>
      <c r="D888" s="90">
        <f t="shared" si="197"/>
        <v>13578600</v>
      </c>
      <c r="E888" s="90">
        <f t="shared" si="197"/>
        <v>1660000</v>
      </c>
      <c r="F888" s="91">
        <f t="shared" si="163"/>
        <v>11918600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5" customHeight="1" x14ac:dyDescent="0.25">
      <c r="A889" s="95" t="s">
        <v>4</v>
      </c>
      <c r="B889" s="96" t="s">
        <v>102</v>
      </c>
      <c r="C889" s="117" t="s">
        <v>771</v>
      </c>
      <c r="D889" s="90">
        <f>D890+D891</f>
        <v>13578600</v>
      </c>
      <c r="E889" s="90">
        <f>E890+E891</f>
        <v>1660000</v>
      </c>
      <c r="F889" s="91">
        <f t="shared" si="163"/>
        <v>11918600</v>
      </c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</row>
    <row r="890" spans="1:37" ht="49.5" hidden="1" customHeight="1" x14ac:dyDescent="0.25">
      <c r="A890" s="175" t="s">
        <v>3</v>
      </c>
      <c r="B890" s="176" t="s">
        <v>102</v>
      </c>
      <c r="C890" s="192" t="s">
        <v>978</v>
      </c>
      <c r="D890" s="193">
        <v>0</v>
      </c>
      <c r="E890" s="194">
        <v>0</v>
      </c>
      <c r="F890" s="196" t="str">
        <f t="shared" si="163"/>
        <v>-</v>
      </c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4.25" customHeight="1" x14ac:dyDescent="0.25">
      <c r="A891" s="95" t="s">
        <v>55</v>
      </c>
      <c r="B891" s="96" t="s">
        <v>102</v>
      </c>
      <c r="C891" s="117" t="s">
        <v>1331</v>
      </c>
      <c r="D891" s="90">
        <v>13578600</v>
      </c>
      <c r="E891" s="97">
        <v>1660000</v>
      </c>
      <c r="F891" s="91">
        <f t="shared" ref="F891" si="198">IF(OR(D891="-",E891=D891),"-",D891-IF(E891="-",0,E891))</f>
        <v>11918600</v>
      </c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s="74" customFormat="1" ht="27" customHeight="1" x14ac:dyDescent="0.25">
      <c r="A892" s="92" t="s">
        <v>1177</v>
      </c>
      <c r="B892" s="93" t="s">
        <v>102</v>
      </c>
      <c r="C892" s="115" t="s">
        <v>772</v>
      </c>
      <c r="D892" s="88">
        <f>D893</f>
        <v>6467800</v>
      </c>
      <c r="E892" s="88">
        <f>E893</f>
        <v>1944010.29</v>
      </c>
      <c r="F892" s="89">
        <f t="shared" si="163"/>
        <v>4523789.71</v>
      </c>
    </row>
    <row r="893" spans="1:37" s="74" customFormat="1" ht="36" customHeight="1" x14ac:dyDescent="0.25">
      <c r="A893" s="92" t="s">
        <v>237</v>
      </c>
      <c r="B893" s="93" t="s">
        <v>102</v>
      </c>
      <c r="C893" s="115" t="s">
        <v>773</v>
      </c>
      <c r="D893" s="88">
        <f>D894+D904</f>
        <v>6467800</v>
      </c>
      <c r="E893" s="88">
        <f>E894+E904</f>
        <v>1944010.29</v>
      </c>
      <c r="F893" s="89">
        <f t="shared" si="163"/>
        <v>4523789.71</v>
      </c>
    </row>
    <row r="894" spans="1:37" ht="36" customHeight="1" x14ac:dyDescent="0.25">
      <c r="A894" s="95" t="s">
        <v>0</v>
      </c>
      <c r="B894" s="96" t="s">
        <v>102</v>
      </c>
      <c r="C894" s="117" t="s">
        <v>774</v>
      </c>
      <c r="D894" s="90">
        <f t="shared" ref="D894:E897" si="199">D895</f>
        <v>3487200</v>
      </c>
      <c r="E894" s="90">
        <f t="shared" si="199"/>
        <v>1494010.29</v>
      </c>
      <c r="F894" s="91">
        <f t="shared" si="163"/>
        <v>1993189.71</v>
      </c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23.25" x14ac:dyDescent="0.25">
      <c r="A895" s="95" t="s">
        <v>1</v>
      </c>
      <c r="B895" s="96" t="s">
        <v>102</v>
      </c>
      <c r="C895" s="117" t="s">
        <v>775</v>
      </c>
      <c r="D895" s="90">
        <f t="shared" si="199"/>
        <v>3487200</v>
      </c>
      <c r="E895" s="90">
        <f t="shared" si="199"/>
        <v>1494010.29</v>
      </c>
      <c r="F895" s="91">
        <f t="shared" si="163"/>
        <v>1993189.71</v>
      </c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</row>
    <row r="896" spans="1:37" ht="27.75" customHeight="1" x14ac:dyDescent="0.25">
      <c r="A896" s="95" t="s">
        <v>2</v>
      </c>
      <c r="B896" s="96" t="s">
        <v>102</v>
      </c>
      <c r="C896" s="117" t="s">
        <v>776</v>
      </c>
      <c r="D896" s="90">
        <f t="shared" si="199"/>
        <v>3487200</v>
      </c>
      <c r="E896" s="90">
        <f t="shared" si="199"/>
        <v>1494010.29</v>
      </c>
      <c r="F896" s="91">
        <f t="shared" si="163"/>
        <v>1993189.71</v>
      </c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x14ac:dyDescent="0.25">
      <c r="A897" s="95" t="s">
        <v>4</v>
      </c>
      <c r="B897" s="96" t="s">
        <v>102</v>
      </c>
      <c r="C897" s="117" t="s">
        <v>777</v>
      </c>
      <c r="D897" s="90">
        <f t="shared" si="199"/>
        <v>3487200</v>
      </c>
      <c r="E897" s="90">
        <f t="shared" si="199"/>
        <v>1494010.29</v>
      </c>
      <c r="F897" s="91">
        <f t="shared" si="163"/>
        <v>1993189.71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48.75" customHeight="1" x14ac:dyDescent="0.25">
      <c r="A898" s="305" t="s">
        <v>1087</v>
      </c>
      <c r="B898" s="131" t="s">
        <v>102</v>
      </c>
      <c r="C898" s="117" t="s">
        <v>778</v>
      </c>
      <c r="D898" s="90">
        <v>3487200</v>
      </c>
      <c r="E898" s="97">
        <v>1494010.29</v>
      </c>
      <c r="F898" s="91">
        <f t="shared" si="163"/>
        <v>1993189.71</v>
      </c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</row>
    <row r="899" spans="1:37" s="86" customFormat="1" ht="45.75" hidden="1" x14ac:dyDescent="0.25">
      <c r="A899" s="188" t="s">
        <v>161</v>
      </c>
      <c r="B899" s="189" t="s">
        <v>102</v>
      </c>
      <c r="C899" s="190" t="s">
        <v>779</v>
      </c>
      <c r="D899" s="191">
        <f t="shared" ref="D899:E902" si="200">D900</f>
        <v>0</v>
      </c>
      <c r="E899" s="191">
        <f t="shared" si="200"/>
        <v>0</v>
      </c>
      <c r="F899" s="195" t="str">
        <f t="shared" si="163"/>
        <v>-</v>
      </c>
    </row>
    <row r="900" spans="1:37" s="87" customFormat="1" ht="34.5" hidden="1" x14ac:dyDescent="0.25">
      <c r="A900" s="175" t="s">
        <v>758</v>
      </c>
      <c r="B900" s="176" t="s">
        <v>102</v>
      </c>
      <c r="C900" s="192" t="s">
        <v>780</v>
      </c>
      <c r="D900" s="193">
        <f t="shared" si="200"/>
        <v>0</v>
      </c>
      <c r="E900" s="193">
        <f t="shared" si="200"/>
        <v>0</v>
      </c>
      <c r="F900" s="196" t="str">
        <f t="shared" si="163"/>
        <v>-</v>
      </c>
    </row>
    <row r="901" spans="1:37" s="87" customFormat="1" ht="23.25" hidden="1" x14ac:dyDescent="0.25">
      <c r="A901" s="175" t="s">
        <v>2</v>
      </c>
      <c r="B901" s="176" t="s">
        <v>102</v>
      </c>
      <c r="C901" s="192" t="s">
        <v>781</v>
      </c>
      <c r="D901" s="193">
        <f t="shared" si="200"/>
        <v>0</v>
      </c>
      <c r="E901" s="193">
        <f t="shared" si="200"/>
        <v>0</v>
      </c>
      <c r="F901" s="196" t="str">
        <f t="shared" si="163"/>
        <v>-</v>
      </c>
    </row>
    <row r="902" spans="1:37" s="87" customFormat="1" hidden="1" x14ac:dyDescent="0.25">
      <c r="A902" s="175" t="s">
        <v>4</v>
      </c>
      <c r="B902" s="176" t="s">
        <v>102</v>
      </c>
      <c r="C902" s="192" t="s">
        <v>782</v>
      </c>
      <c r="D902" s="193">
        <f t="shared" si="200"/>
        <v>0</v>
      </c>
      <c r="E902" s="193">
        <f t="shared" si="200"/>
        <v>0</v>
      </c>
      <c r="F902" s="196" t="str">
        <f t="shared" si="163"/>
        <v>-</v>
      </c>
    </row>
    <row r="903" spans="1:37" s="87" customFormat="1" ht="16.5" hidden="1" customHeight="1" x14ac:dyDescent="0.25">
      <c r="A903" s="175" t="s">
        <v>55</v>
      </c>
      <c r="B903" s="176" t="s">
        <v>102</v>
      </c>
      <c r="C903" s="192" t="s">
        <v>783</v>
      </c>
      <c r="D903" s="193">
        <v>0</v>
      </c>
      <c r="E903" s="194">
        <v>0</v>
      </c>
      <c r="F903" s="196" t="str">
        <f t="shared" si="163"/>
        <v>-</v>
      </c>
    </row>
    <row r="904" spans="1:37" s="74" customFormat="1" ht="54" customHeight="1" x14ac:dyDescent="0.25">
      <c r="A904" s="92" t="s">
        <v>1372</v>
      </c>
      <c r="B904" s="93" t="s">
        <v>102</v>
      </c>
      <c r="C904" s="115" t="s">
        <v>784</v>
      </c>
      <c r="D904" s="88">
        <f t="shared" ref="D904:E907" si="201">D905</f>
        <v>2980600</v>
      </c>
      <c r="E904" s="88">
        <f t="shared" si="201"/>
        <v>450000</v>
      </c>
      <c r="F904" s="91">
        <f t="shared" si="163"/>
        <v>2530600</v>
      </c>
    </row>
    <row r="905" spans="1:37" ht="40.5" customHeight="1" x14ac:dyDescent="0.25">
      <c r="A905" s="130" t="s">
        <v>1378</v>
      </c>
      <c r="B905" s="96" t="s">
        <v>102</v>
      </c>
      <c r="C905" s="117" t="s">
        <v>785</v>
      </c>
      <c r="D905" s="90">
        <f t="shared" si="201"/>
        <v>2980600</v>
      </c>
      <c r="E905" s="90">
        <f t="shared" si="201"/>
        <v>450000</v>
      </c>
      <c r="F905" s="91">
        <f t="shared" si="163"/>
        <v>2530600</v>
      </c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23.25" x14ac:dyDescent="0.25">
      <c r="A906" s="95" t="s">
        <v>2</v>
      </c>
      <c r="B906" s="96" t="s">
        <v>102</v>
      </c>
      <c r="C906" s="117" t="s">
        <v>786</v>
      </c>
      <c r="D906" s="90">
        <f t="shared" si="201"/>
        <v>2980600</v>
      </c>
      <c r="E906" s="90">
        <f t="shared" si="201"/>
        <v>450000</v>
      </c>
      <c r="F906" s="91">
        <f t="shared" si="163"/>
        <v>2530600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x14ac:dyDescent="0.25">
      <c r="A907" s="95" t="s">
        <v>4</v>
      </c>
      <c r="B907" s="96" t="s">
        <v>102</v>
      </c>
      <c r="C907" s="117" t="s">
        <v>787</v>
      </c>
      <c r="D907" s="90">
        <f t="shared" si="201"/>
        <v>2980600</v>
      </c>
      <c r="E907" s="90">
        <f t="shared" si="201"/>
        <v>450000</v>
      </c>
      <c r="F907" s="91">
        <f t="shared" si="163"/>
        <v>2530600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</row>
    <row r="908" spans="1:37" ht="18" customHeight="1" x14ac:dyDescent="0.25">
      <c r="A908" s="95" t="s">
        <v>55</v>
      </c>
      <c r="B908" s="96" t="s">
        <v>102</v>
      </c>
      <c r="C908" s="117" t="s">
        <v>1449</v>
      </c>
      <c r="D908" s="90">
        <v>2980600</v>
      </c>
      <c r="E908" s="97">
        <v>450000</v>
      </c>
      <c r="F908" s="91">
        <f>D908-E908</f>
        <v>2530600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s="86" customFormat="1" ht="23.25" hidden="1" x14ac:dyDescent="0.25">
      <c r="A909" s="188" t="s">
        <v>333</v>
      </c>
      <c r="B909" s="189" t="s">
        <v>102</v>
      </c>
      <c r="C909" s="190" t="s">
        <v>788</v>
      </c>
      <c r="D909" s="191">
        <f t="shared" ref="D909:E914" si="202">D910</f>
        <v>0</v>
      </c>
      <c r="E909" s="191">
        <f t="shared" si="202"/>
        <v>0</v>
      </c>
      <c r="F909" s="195" t="str">
        <f t="shared" ref="F909:F1063" si="203">IF(OR(D909="-",E909=D909),"-",D909-IF(E909="-",0,E909))</f>
        <v>-</v>
      </c>
    </row>
    <row r="910" spans="1:37" s="86" customFormat="1" ht="23.25" hidden="1" x14ac:dyDescent="0.25">
      <c r="A910" s="188" t="s">
        <v>103</v>
      </c>
      <c r="B910" s="189" t="s">
        <v>102</v>
      </c>
      <c r="C910" s="190" t="s">
        <v>789</v>
      </c>
      <c r="D910" s="191">
        <f t="shared" si="202"/>
        <v>0</v>
      </c>
      <c r="E910" s="191">
        <f t="shared" si="202"/>
        <v>0</v>
      </c>
      <c r="F910" s="195" t="str">
        <f t="shared" si="203"/>
        <v>-</v>
      </c>
    </row>
    <row r="911" spans="1:37" s="87" customFormat="1" hidden="1" x14ac:dyDescent="0.25">
      <c r="A911" s="188" t="s">
        <v>104</v>
      </c>
      <c r="B911" s="176" t="s">
        <v>102</v>
      </c>
      <c r="C911" s="192" t="s">
        <v>790</v>
      </c>
      <c r="D911" s="193">
        <f t="shared" si="202"/>
        <v>0</v>
      </c>
      <c r="E911" s="193">
        <f t="shared" si="202"/>
        <v>0</v>
      </c>
      <c r="F911" s="196" t="str">
        <f t="shared" si="203"/>
        <v>-</v>
      </c>
    </row>
    <row r="912" spans="1:37" s="87" customFormat="1" hidden="1" x14ac:dyDescent="0.25">
      <c r="A912" s="175" t="s">
        <v>791</v>
      </c>
      <c r="B912" s="176" t="s">
        <v>102</v>
      </c>
      <c r="C912" s="192" t="s">
        <v>792</v>
      </c>
      <c r="D912" s="193">
        <f t="shared" si="202"/>
        <v>0</v>
      </c>
      <c r="E912" s="193">
        <f t="shared" si="202"/>
        <v>0</v>
      </c>
      <c r="F912" s="196" t="str">
        <f t="shared" si="203"/>
        <v>-</v>
      </c>
    </row>
    <row r="913" spans="1:37" s="87" customFormat="1" ht="23.25" hidden="1" x14ac:dyDescent="0.25">
      <c r="A913" s="175" t="s">
        <v>105</v>
      </c>
      <c r="B913" s="176" t="s">
        <v>102</v>
      </c>
      <c r="C913" s="192" t="s">
        <v>793</v>
      </c>
      <c r="D913" s="193">
        <f t="shared" si="202"/>
        <v>0</v>
      </c>
      <c r="E913" s="193">
        <f t="shared" si="202"/>
        <v>0</v>
      </c>
      <c r="F913" s="196" t="str">
        <f t="shared" si="203"/>
        <v>-</v>
      </c>
    </row>
    <row r="914" spans="1:37" s="87" customFormat="1" ht="33.75" hidden="1" customHeight="1" x14ac:dyDescent="0.25">
      <c r="A914" s="175" t="s">
        <v>350</v>
      </c>
      <c r="B914" s="176" t="s">
        <v>102</v>
      </c>
      <c r="C914" s="192" t="s">
        <v>794</v>
      </c>
      <c r="D914" s="193">
        <f t="shared" si="202"/>
        <v>0</v>
      </c>
      <c r="E914" s="193">
        <f t="shared" si="202"/>
        <v>0</v>
      </c>
      <c r="F914" s="196" t="str">
        <f t="shared" si="203"/>
        <v>-</v>
      </c>
    </row>
    <row r="915" spans="1:37" s="87" customFormat="1" ht="34.5" hidden="1" x14ac:dyDescent="0.25">
      <c r="A915" s="175" t="s">
        <v>106</v>
      </c>
      <c r="B915" s="176" t="s">
        <v>102</v>
      </c>
      <c r="C915" s="192" t="s">
        <v>795</v>
      </c>
      <c r="D915" s="193">
        <v>0</v>
      </c>
      <c r="E915" s="194">
        <v>0</v>
      </c>
      <c r="F915" s="196" t="str">
        <f t="shared" ref="F915" si="204">IF(OR(D915="-",E915=D915),"-",D915-IF(E915="-",0,E915))</f>
        <v>-</v>
      </c>
    </row>
    <row r="916" spans="1:37" s="74" customFormat="1" x14ac:dyDescent="0.25">
      <c r="A916" s="92" t="s">
        <v>796</v>
      </c>
      <c r="B916" s="93" t="s">
        <v>102</v>
      </c>
      <c r="C916" s="115" t="s">
        <v>797</v>
      </c>
      <c r="D916" s="88">
        <f>D917+D925</f>
        <v>1446100</v>
      </c>
      <c r="E916" s="88">
        <f>E917+E925</f>
        <v>361508</v>
      </c>
      <c r="F916" s="89">
        <f t="shared" si="203"/>
        <v>1084592</v>
      </c>
    </row>
    <row r="917" spans="1:37" s="74" customFormat="1" ht="13.5" customHeight="1" x14ac:dyDescent="0.25">
      <c r="A917" s="92" t="s">
        <v>5</v>
      </c>
      <c r="B917" s="93" t="s">
        <v>102</v>
      </c>
      <c r="C917" s="115" t="s">
        <v>798</v>
      </c>
      <c r="D917" s="88">
        <f t="shared" ref="D917:E921" si="205">D918</f>
        <v>1366100</v>
      </c>
      <c r="E917" s="88">
        <f t="shared" si="205"/>
        <v>341508</v>
      </c>
      <c r="F917" s="89">
        <f t="shared" si="203"/>
        <v>1024592</v>
      </c>
    </row>
    <row r="918" spans="1:37" s="74" customFormat="1" ht="23.25" x14ac:dyDescent="0.25">
      <c r="A918" s="92" t="s">
        <v>333</v>
      </c>
      <c r="B918" s="93" t="s">
        <v>102</v>
      </c>
      <c r="C918" s="115" t="s">
        <v>799</v>
      </c>
      <c r="D918" s="88">
        <f t="shared" si="205"/>
        <v>1366100</v>
      </c>
      <c r="E918" s="88">
        <f t="shared" si="205"/>
        <v>341508</v>
      </c>
      <c r="F918" s="89">
        <f t="shared" si="203"/>
        <v>1024592</v>
      </c>
    </row>
    <row r="919" spans="1:37" s="74" customFormat="1" ht="23.25" x14ac:dyDescent="0.25">
      <c r="A919" s="92" t="s">
        <v>103</v>
      </c>
      <c r="B919" s="93" t="s">
        <v>102</v>
      </c>
      <c r="C919" s="115" t="s">
        <v>800</v>
      </c>
      <c r="D919" s="88">
        <f t="shared" si="205"/>
        <v>1366100</v>
      </c>
      <c r="E919" s="88">
        <f t="shared" si="205"/>
        <v>341508</v>
      </c>
      <c r="F919" s="89">
        <f t="shared" si="203"/>
        <v>1024592</v>
      </c>
    </row>
    <row r="920" spans="1:37" ht="23.25" x14ac:dyDescent="0.25">
      <c r="A920" s="95" t="s">
        <v>11</v>
      </c>
      <c r="B920" s="96" t="s">
        <v>102</v>
      </c>
      <c r="C920" s="117" t="s">
        <v>1226</v>
      </c>
      <c r="D920" s="90">
        <f t="shared" si="205"/>
        <v>1366100</v>
      </c>
      <c r="E920" s="90">
        <f t="shared" si="205"/>
        <v>341508</v>
      </c>
      <c r="F920" s="91">
        <f t="shared" si="203"/>
        <v>1024592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38.25" customHeight="1" x14ac:dyDescent="0.25">
      <c r="A921" s="95" t="s">
        <v>1288</v>
      </c>
      <c r="B921" s="96" t="s">
        <v>102</v>
      </c>
      <c r="C921" s="117" t="s">
        <v>1227</v>
      </c>
      <c r="D921" s="90">
        <f t="shared" si="205"/>
        <v>1366100</v>
      </c>
      <c r="E921" s="90">
        <f t="shared" si="205"/>
        <v>341508</v>
      </c>
      <c r="F921" s="91">
        <f t="shared" si="203"/>
        <v>1024592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5.75" customHeight="1" x14ac:dyDescent="0.25">
      <c r="A922" s="95" t="s">
        <v>122</v>
      </c>
      <c r="B922" s="96" t="s">
        <v>102</v>
      </c>
      <c r="C922" s="117" t="s">
        <v>1274</v>
      </c>
      <c r="D922" s="90">
        <f>D924</f>
        <v>1366100</v>
      </c>
      <c r="E922" s="90">
        <f>E924</f>
        <v>341508</v>
      </c>
      <c r="F922" s="91">
        <f t="shared" si="203"/>
        <v>1024592</v>
      </c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</row>
    <row r="923" spans="1:37" ht="23.25" x14ac:dyDescent="0.25">
      <c r="A923" s="95" t="s">
        <v>7</v>
      </c>
      <c r="B923" s="96" t="s">
        <v>102</v>
      </c>
      <c r="C923" s="117" t="s">
        <v>1303</v>
      </c>
      <c r="D923" s="90">
        <f>D924</f>
        <v>1366100</v>
      </c>
      <c r="E923" s="97">
        <f>E924</f>
        <v>341508</v>
      </c>
      <c r="F923" s="91">
        <f t="shared" ref="F923" si="206">IF(OR(D923="-",E923=D923),"-",D923-IF(E923="-",0,E923))</f>
        <v>1024592</v>
      </c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39" customHeight="1" x14ac:dyDescent="0.25">
      <c r="A924" s="95" t="s">
        <v>1275</v>
      </c>
      <c r="B924" s="96" t="s">
        <v>102</v>
      </c>
      <c r="C924" s="117" t="s">
        <v>1273</v>
      </c>
      <c r="D924" s="90">
        <v>1366100</v>
      </c>
      <c r="E924" s="97">
        <v>341508</v>
      </c>
      <c r="F924" s="91">
        <f t="shared" si="203"/>
        <v>1024592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s="74" customFormat="1" ht="13.5" customHeight="1" x14ac:dyDescent="0.25">
      <c r="A925" s="92" t="s">
        <v>6</v>
      </c>
      <c r="B925" s="93" t="s">
        <v>102</v>
      </c>
      <c r="C925" s="115" t="s">
        <v>801</v>
      </c>
      <c r="D925" s="88">
        <f>D926+D983</f>
        <v>80000</v>
      </c>
      <c r="E925" s="88">
        <f>E926+E983</f>
        <v>20000</v>
      </c>
      <c r="F925" s="89">
        <f t="shared" si="203"/>
        <v>60000</v>
      </c>
    </row>
    <row r="926" spans="1:37" s="86" customFormat="1" ht="57.75" hidden="1" customHeight="1" x14ac:dyDescent="0.25">
      <c r="A926" s="188" t="s">
        <v>228</v>
      </c>
      <c r="B926" s="189" t="s">
        <v>102</v>
      </c>
      <c r="C926" s="190" t="s">
        <v>802</v>
      </c>
      <c r="D926" s="191">
        <f>D927+D960</f>
        <v>0</v>
      </c>
      <c r="E926" s="191">
        <f>E927+E960</f>
        <v>0</v>
      </c>
      <c r="F926" s="195" t="str">
        <f t="shared" si="203"/>
        <v>-</v>
      </c>
    </row>
    <row r="927" spans="1:37" s="86" customFormat="1" ht="23.25" hidden="1" x14ac:dyDescent="0.25">
      <c r="A927" s="188" t="s">
        <v>1035</v>
      </c>
      <c r="B927" s="189" t="s">
        <v>102</v>
      </c>
      <c r="C927" s="190" t="s">
        <v>803</v>
      </c>
      <c r="D927" s="191">
        <f>D928</f>
        <v>0</v>
      </c>
      <c r="E927" s="191">
        <f>E928</f>
        <v>0</v>
      </c>
      <c r="F927" s="195" t="str">
        <f t="shared" si="203"/>
        <v>-</v>
      </c>
    </row>
    <row r="928" spans="1:37" s="86" customFormat="1" ht="34.5" hidden="1" customHeight="1" x14ac:dyDescent="0.25">
      <c r="A928" s="188" t="s">
        <v>231</v>
      </c>
      <c r="B928" s="189" t="s">
        <v>102</v>
      </c>
      <c r="C928" s="190" t="s">
        <v>804</v>
      </c>
      <c r="D928" s="191">
        <f>D929+D934+D939+D950+D955</f>
        <v>0</v>
      </c>
      <c r="E928" s="191">
        <f>E929+E934+E939+E950+E955</f>
        <v>0</v>
      </c>
      <c r="F928" s="195" t="str">
        <f t="shared" si="203"/>
        <v>-</v>
      </c>
    </row>
    <row r="929" spans="1:6" s="87" customFormat="1" ht="45.75" hidden="1" x14ac:dyDescent="0.25">
      <c r="A929" s="175" t="s">
        <v>310</v>
      </c>
      <c r="B929" s="176" t="s">
        <v>102</v>
      </c>
      <c r="C929" s="192" t="s">
        <v>805</v>
      </c>
      <c r="D929" s="193">
        <f t="shared" ref="D929:E932" si="207">D930</f>
        <v>0</v>
      </c>
      <c r="E929" s="193">
        <f t="shared" si="207"/>
        <v>0</v>
      </c>
      <c r="F929" s="196" t="str">
        <f t="shared" si="203"/>
        <v>-</v>
      </c>
    </row>
    <row r="930" spans="1:6" s="87" customFormat="1" ht="34.5" hidden="1" x14ac:dyDescent="0.25">
      <c r="A930" s="175" t="s">
        <v>311</v>
      </c>
      <c r="B930" s="176" t="s">
        <v>102</v>
      </c>
      <c r="C930" s="192" t="s">
        <v>806</v>
      </c>
      <c r="D930" s="193">
        <f t="shared" si="207"/>
        <v>0</v>
      </c>
      <c r="E930" s="193">
        <f t="shared" si="207"/>
        <v>0</v>
      </c>
      <c r="F930" s="196" t="str">
        <f t="shared" si="203"/>
        <v>-</v>
      </c>
    </row>
    <row r="931" spans="1:6" s="87" customFormat="1" hidden="1" x14ac:dyDescent="0.25">
      <c r="A931" s="175" t="s">
        <v>122</v>
      </c>
      <c r="B931" s="176" t="s">
        <v>102</v>
      </c>
      <c r="C931" s="192" t="s">
        <v>807</v>
      </c>
      <c r="D931" s="193">
        <f t="shared" si="207"/>
        <v>0</v>
      </c>
      <c r="E931" s="193">
        <f t="shared" si="207"/>
        <v>0</v>
      </c>
      <c r="F931" s="196" t="str">
        <f t="shared" si="203"/>
        <v>-</v>
      </c>
    </row>
    <row r="932" spans="1:6" s="87" customFormat="1" ht="23.25" hidden="1" x14ac:dyDescent="0.25">
      <c r="A932" s="175" t="s">
        <v>7</v>
      </c>
      <c r="B932" s="176" t="s">
        <v>102</v>
      </c>
      <c r="C932" s="192" t="s">
        <v>808</v>
      </c>
      <c r="D932" s="193">
        <f t="shared" si="207"/>
        <v>0</v>
      </c>
      <c r="E932" s="193">
        <f t="shared" si="207"/>
        <v>0</v>
      </c>
      <c r="F932" s="196" t="str">
        <f t="shared" si="203"/>
        <v>-</v>
      </c>
    </row>
    <row r="933" spans="1:6" s="87" customFormat="1" hidden="1" x14ac:dyDescent="0.25">
      <c r="A933" s="175" t="s">
        <v>8</v>
      </c>
      <c r="B933" s="176" t="s">
        <v>102</v>
      </c>
      <c r="C933" s="192" t="s">
        <v>809</v>
      </c>
      <c r="D933" s="193"/>
      <c r="E933" s="194"/>
      <c r="F933" s="196" t="str">
        <f t="shared" si="203"/>
        <v>-</v>
      </c>
    </row>
    <row r="934" spans="1:6" s="87" customFormat="1" ht="34.5" hidden="1" x14ac:dyDescent="0.25">
      <c r="A934" s="175" t="s">
        <v>161</v>
      </c>
      <c r="B934" s="176" t="s">
        <v>102</v>
      </c>
      <c r="C934" s="192" t="s">
        <v>810</v>
      </c>
      <c r="D934" s="193">
        <f t="shared" ref="D934:E937" si="208">D935</f>
        <v>0</v>
      </c>
      <c r="E934" s="193">
        <f t="shared" si="208"/>
        <v>0</v>
      </c>
      <c r="F934" s="196" t="str">
        <f t="shared" si="203"/>
        <v>-</v>
      </c>
    </row>
    <row r="935" spans="1:6" s="87" customFormat="1" ht="23.25" hidden="1" x14ac:dyDescent="0.25">
      <c r="A935" s="175" t="s">
        <v>811</v>
      </c>
      <c r="B935" s="176" t="s">
        <v>102</v>
      </c>
      <c r="C935" s="192" t="s">
        <v>812</v>
      </c>
      <c r="D935" s="193">
        <f t="shared" si="208"/>
        <v>0</v>
      </c>
      <c r="E935" s="193">
        <f t="shared" si="208"/>
        <v>0</v>
      </c>
      <c r="F935" s="196" t="str">
        <f t="shared" si="203"/>
        <v>-</v>
      </c>
    </row>
    <row r="936" spans="1:6" s="87" customFormat="1" hidden="1" x14ac:dyDescent="0.25">
      <c r="A936" s="175" t="s">
        <v>122</v>
      </c>
      <c r="B936" s="176" t="s">
        <v>102</v>
      </c>
      <c r="C936" s="192" t="s">
        <v>813</v>
      </c>
      <c r="D936" s="193">
        <f t="shared" si="208"/>
        <v>0</v>
      </c>
      <c r="E936" s="193">
        <f t="shared" si="208"/>
        <v>0</v>
      </c>
      <c r="F936" s="196" t="str">
        <f t="shared" si="203"/>
        <v>-</v>
      </c>
    </row>
    <row r="937" spans="1:6" s="87" customFormat="1" ht="23.25" hidden="1" x14ac:dyDescent="0.25">
      <c r="A937" s="175" t="s">
        <v>7</v>
      </c>
      <c r="B937" s="176" t="s">
        <v>102</v>
      </c>
      <c r="C937" s="192" t="s">
        <v>814</v>
      </c>
      <c r="D937" s="193">
        <f t="shared" si="208"/>
        <v>0</v>
      </c>
      <c r="E937" s="193">
        <f t="shared" si="208"/>
        <v>0</v>
      </c>
      <c r="F937" s="196" t="str">
        <f t="shared" si="203"/>
        <v>-</v>
      </c>
    </row>
    <row r="938" spans="1:6" s="87" customFormat="1" hidden="1" x14ac:dyDescent="0.25">
      <c r="A938" s="175" t="s">
        <v>8</v>
      </c>
      <c r="B938" s="176" t="s">
        <v>102</v>
      </c>
      <c r="C938" s="192" t="s">
        <v>815</v>
      </c>
      <c r="D938" s="193"/>
      <c r="E938" s="194"/>
      <c r="F938" s="196" t="str">
        <f t="shared" si="203"/>
        <v>-</v>
      </c>
    </row>
    <row r="939" spans="1:6" s="86" customFormat="1" ht="48.75" hidden="1" customHeight="1" x14ac:dyDescent="0.25">
      <c r="A939" s="188" t="s">
        <v>308</v>
      </c>
      <c r="B939" s="189" t="s">
        <v>102</v>
      </c>
      <c r="C939" s="190" t="s">
        <v>816</v>
      </c>
      <c r="D939" s="191">
        <f>D940+D945</f>
        <v>0</v>
      </c>
      <c r="E939" s="191">
        <f>E940+E945</f>
        <v>0</v>
      </c>
      <c r="F939" s="195" t="str">
        <f t="shared" si="203"/>
        <v>-</v>
      </c>
    </row>
    <row r="940" spans="1:6" s="87" customFormat="1" ht="34.5" hidden="1" x14ac:dyDescent="0.25">
      <c r="A940" s="175" t="s">
        <v>817</v>
      </c>
      <c r="B940" s="176" t="s">
        <v>102</v>
      </c>
      <c r="C940" s="192" t="s">
        <v>818</v>
      </c>
      <c r="D940" s="193">
        <f t="shared" ref="D940:E941" si="209">D941</f>
        <v>0</v>
      </c>
      <c r="E940" s="193">
        <f t="shared" si="209"/>
        <v>0</v>
      </c>
      <c r="F940" s="196" t="str">
        <f t="shared" si="203"/>
        <v>-</v>
      </c>
    </row>
    <row r="941" spans="1:6" s="87" customFormat="1" hidden="1" x14ac:dyDescent="0.25">
      <c r="A941" s="175" t="s">
        <v>122</v>
      </c>
      <c r="B941" s="176" t="s">
        <v>102</v>
      </c>
      <c r="C941" s="192" t="s">
        <v>819</v>
      </c>
      <c r="D941" s="193">
        <f t="shared" si="209"/>
        <v>0</v>
      </c>
      <c r="E941" s="193">
        <f t="shared" si="209"/>
        <v>0</v>
      </c>
      <c r="F941" s="196" t="str">
        <f t="shared" si="203"/>
        <v>-</v>
      </c>
    </row>
    <row r="942" spans="1:6" s="87" customFormat="1" ht="23.25" hidden="1" x14ac:dyDescent="0.25">
      <c r="A942" s="175" t="s">
        <v>7</v>
      </c>
      <c r="B942" s="176" t="s">
        <v>102</v>
      </c>
      <c r="C942" s="192" t="s">
        <v>820</v>
      </c>
      <c r="D942" s="193">
        <f>D943+D944</f>
        <v>0</v>
      </c>
      <c r="E942" s="193">
        <f>E943+E944</f>
        <v>0</v>
      </c>
      <c r="F942" s="196" t="str">
        <f t="shared" si="203"/>
        <v>-</v>
      </c>
    </row>
    <row r="943" spans="1:6" s="87" customFormat="1" hidden="1" x14ac:dyDescent="0.25">
      <c r="A943" s="175" t="s">
        <v>8</v>
      </c>
      <c r="B943" s="176" t="s">
        <v>102</v>
      </c>
      <c r="C943" s="192" t="s">
        <v>1223</v>
      </c>
      <c r="D943" s="193">
        <v>0</v>
      </c>
      <c r="E943" s="194">
        <v>0</v>
      </c>
      <c r="F943" s="196" t="str">
        <f t="shared" si="203"/>
        <v>-</v>
      </c>
    </row>
    <row r="944" spans="1:6" s="87" customFormat="1" hidden="1" x14ac:dyDescent="0.25">
      <c r="A944" s="175" t="s">
        <v>8</v>
      </c>
      <c r="B944" s="176" t="s">
        <v>102</v>
      </c>
      <c r="C944" s="192" t="s">
        <v>821</v>
      </c>
      <c r="D944" s="193">
        <v>0</v>
      </c>
      <c r="E944" s="194"/>
      <c r="F944" s="196" t="str">
        <f t="shared" ref="F944:F948" si="210">IF(OR(D944="-",E944=D944),"-",D944-IF(E944="-",0,E944))</f>
        <v>-</v>
      </c>
    </row>
    <row r="945" spans="1:6" s="87" customFormat="1" ht="23.25" hidden="1" x14ac:dyDescent="0.25">
      <c r="A945" s="175" t="s">
        <v>1262</v>
      </c>
      <c r="B945" s="176" t="s">
        <v>102</v>
      </c>
      <c r="C945" s="192" t="s">
        <v>1258</v>
      </c>
      <c r="D945" s="193">
        <f t="shared" ref="D945:E946" si="211">D946</f>
        <v>0</v>
      </c>
      <c r="E945" s="193">
        <f t="shared" si="211"/>
        <v>0</v>
      </c>
      <c r="F945" s="196" t="str">
        <f t="shared" si="210"/>
        <v>-</v>
      </c>
    </row>
    <row r="946" spans="1:6" s="87" customFormat="1" ht="17.25" hidden="1" customHeight="1" x14ac:dyDescent="0.25">
      <c r="A946" s="175" t="s">
        <v>122</v>
      </c>
      <c r="B946" s="176" t="s">
        <v>102</v>
      </c>
      <c r="C946" s="192" t="s">
        <v>1259</v>
      </c>
      <c r="D946" s="193">
        <f t="shared" si="211"/>
        <v>0</v>
      </c>
      <c r="E946" s="193">
        <f t="shared" si="211"/>
        <v>0</v>
      </c>
      <c r="F946" s="196" t="str">
        <f t="shared" si="210"/>
        <v>-</v>
      </c>
    </row>
    <row r="947" spans="1:6" s="87" customFormat="1" ht="23.25" hidden="1" x14ac:dyDescent="0.25">
      <c r="A947" s="175" t="s">
        <v>7</v>
      </c>
      <c r="B947" s="176" t="s">
        <v>102</v>
      </c>
      <c r="C947" s="192" t="s">
        <v>1260</v>
      </c>
      <c r="D947" s="193">
        <f>D948+D949</f>
        <v>0</v>
      </c>
      <c r="E947" s="193">
        <f>E948+E949</f>
        <v>0</v>
      </c>
      <c r="F947" s="196" t="str">
        <f t="shared" si="210"/>
        <v>-</v>
      </c>
    </row>
    <row r="948" spans="1:6" s="87" customFormat="1" hidden="1" x14ac:dyDescent="0.25">
      <c r="A948" s="175" t="s">
        <v>8</v>
      </c>
      <c r="B948" s="176" t="s">
        <v>102</v>
      </c>
      <c r="C948" s="192" t="s">
        <v>1223</v>
      </c>
      <c r="D948" s="193">
        <v>0</v>
      </c>
      <c r="E948" s="194">
        <v>0</v>
      </c>
      <c r="F948" s="196" t="str">
        <f t="shared" si="210"/>
        <v>-</v>
      </c>
    </row>
    <row r="949" spans="1:6" s="87" customFormat="1" hidden="1" x14ac:dyDescent="0.25">
      <c r="A949" s="175" t="s">
        <v>8</v>
      </c>
      <c r="B949" s="176" t="s">
        <v>102</v>
      </c>
      <c r="C949" s="192" t="s">
        <v>1261</v>
      </c>
      <c r="D949" s="193">
        <v>0</v>
      </c>
      <c r="E949" s="194">
        <v>0</v>
      </c>
      <c r="F949" s="196" t="str">
        <f t="shared" ref="F949" si="212">IF(OR(D949="-",E949=D949),"-",D949-IF(E949="-",0,E949))</f>
        <v>-</v>
      </c>
    </row>
    <row r="950" spans="1:6" s="86" customFormat="1" ht="60.75" hidden="1" customHeight="1" x14ac:dyDescent="0.25">
      <c r="A950" s="188" t="s">
        <v>161</v>
      </c>
      <c r="B950" s="189" t="s">
        <v>102</v>
      </c>
      <c r="C950" s="190" t="s">
        <v>822</v>
      </c>
      <c r="D950" s="191">
        <f t="shared" ref="D950:E953" si="213">D951</f>
        <v>0</v>
      </c>
      <c r="E950" s="191">
        <f t="shared" si="213"/>
        <v>0</v>
      </c>
      <c r="F950" s="195" t="str">
        <f t="shared" si="203"/>
        <v>-</v>
      </c>
    </row>
    <row r="951" spans="1:6" s="87" customFormat="1" ht="34.5" hidden="1" x14ac:dyDescent="0.25">
      <c r="A951" s="175" t="s">
        <v>311</v>
      </c>
      <c r="B951" s="176" t="s">
        <v>102</v>
      </c>
      <c r="C951" s="192" t="s">
        <v>823</v>
      </c>
      <c r="D951" s="193">
        <f t="shared" si="213"/>
        <v>0</v>
      </c>
      <c r="E951" s="193">
        <f t="shared" si="213"/>
        <v>0</v>
      </c>
      <c r="F951" s="196" t="str">
        <f t="shared" si="203"/>
        <v>-</v>
      </c>
    </row>
    <row r="952" spans="1:6" s="87" customFormat="1" hidden="1" x14ac:dyDescent="0.25">
      <c r="A952" s="175" t="s">
        <v>122</v>
      </c>
      <c r="B952" s="176" t="s">
        <v>102</v>
      </c>
      <c r="C952" s="192" t="s">
        <v>824</v>
      </c>
      <c r="D952" s="193">
        <f t="shared" si="213"/>
        <v>0</v>
      </c>
      <c r="E952" s="193">
        <f t="shared" si="213"/>
        <v>0</v>
      </c>
      <c r="F952" s="196" t="str">
        <f t="shared" si="203"/>
        <v>-</v>
      </c>
    </row>
    <row r="953" spans="1:6" s="87" customFormat="1" ht="23.25" hidden="1" x14ac:dyDescent="0.25">
      <c r="A953" s="175" t="s">
        <v>7</v>
      </c>
      <c r="B953" s="176" t="s">
        <v>102</v>
      </c>
      <c r="C953" s="192" t="s">
        <v>825</v>
      </c>
      <c r="D953" s="193">
        <f t="shared" si="213"/>
        <v>0</v>
      </c>
      <c r="E953" s="193">
        <f t="shared" si="213"/>
        <v>0</v>
      </c>
      <c r="F953" s="196" t="str">
        <f t="shared" si="203"/>
        <v>-</v>
      </c>
    </row>
    <row r="954" spans="1:6" s="87" customFormat="1" hidden="1" x14ac:dyDescent="0.25">
      <c r="A954" s="175" t="s">
        <v>8</v>
      </c>
      <c r="B954" s="176" t="s">
        <v>102</v>
      </c>
      <c r="C954" s="192" t="s">
        <v>826</v>
      </c>
      <c r="D954" s="193"/>
      <c r="E954" s="194"/>
      <c r="F954" s="196" t="str">
        <f t="shared" si="203"/>
        <v>-</v>
      </c>
    </row>
    <row r="955" spans="1:6" s="86" customFormat="1" ht="45.75" hidden="1" x14ac:dyDescent="0.25">
      <c r="A955" s="188" t="s">
        <v>1372</v>
      </c>
      <c r="B955" s="189" t="s">
        <v>102</v>
      </c>
      <c r="C955" s="190" t="s">
        <v>827</v>
      </c>
      <c r="D955" s="191">
        <f t="shared" ref="D955:E957" si="214">D956</f>
        <v>0</v>
      </c>
      <c r="E955" s="191">
        <f t="shared" si="214"/>
        <v>0</v>
      </c>
      <c r="F955" s="195" t="str">
        <f t="shared" si="203"/>
        <v>-</v>
      </c>
    </row>
    <row r="956" spans="1:6" s="87" customFormat="1" ht="44.25" hidden="1" customHeight="1" x14ac:dyDescent="0.25">
      <c r="A956" s="175" t="s">
        <v>1379</v>
      </c>
      <c r="B956" s="176" t="s">
        <v>102</v>
      </c>
      <c r="C956" s="192" t="s">
        <v>828</v>
      </c>
      <c r="D956" s="193">
        <f t="shared" si="214"/>
        <v>0</v>
      </c>
      <c r="E956" s="193">
        <f t="shared" si="214"/>
        <v>0</v>
      </c>
      <c r="F956" s="196" t="str">
        <f t="shared" si="203"/>
        <v>-</v>
      </c>
    </row>
    <row r="957" spans="1:6" s="87" customFormat="1" ht="17.25" hidden="1" customHeight="1" x14ac:dyDescent="0.25">
      <c r="A957" s="175" t="s">
        <v>122</v>
      </c>
      <c r="B957" s="176" t="s">
        <v>102</v>
      </c>
      <c r="C957" s="192" t="s">
        <v>829</v>
      </c>
      <c r="D957" s="193">
        <f t="shared" si="214"/>
        <v>0</v>
      </c>
      <c r="E957" s="193">
        <f t="shared" si="214"/>
        <v>0</v>
      </c>
      <c r="F957" s="196" t="str">
        <f t="shared" si="203"/>
        <v>-</v>
      </c>
    </row>
    <row r="958" spans="1:6" s="87" customFormat="1" ht="23.25" hidden="1" x14ac:dyDescent="0.25">
      <c r="A958" s="175" t="s">
        <v>7</v>
      </c>
      <c r="B958" s="176" t="s">
        <v>102</v>
      </c>
      <c r="C958" s="192" t="s">
        <v>830</v>
      </c>
      <c r="D958" s="193">
        <f>D959</f>
        <v>0</v>
      </c>
      <c r="E958" s="193">
        <f>E959</f>
        <v>0</v>
      </c>
      <c r="F958" s="196" t="str">
        <f t="shared" si="203"/>
        <v>-</v>
      </c>
    </row>
    <row r="959" spans="1:6" s="87" customFormat="1" hidden="1" x14ac:dyDescent="0.25">
      <c r="A959" s="175" t="s">
        <v>8</v>
      </c>
      <c r="B959" s="176" t="s">
        <v>102</v>
      </c>
      <c r="C959" s="192" t="s">
        <v>831</v>
      </c>
      <c r="D959" s="193">
        <v>0</v>
      </c>
      <c r="E959" s="194"/>
      <c r="F959" s="196" t="str">
        <f t="shared" ref="F959:F982" si="215">IF(OR(D959="-",E959=D959),"-",D959-IF(E959="-",0,E959))</f>
        <v>-</v>
      </c>
    </row>
    <row r="960" spans="1:6" s="149" customFormat="1" ht="45.75" hidden="1" x14ac:dyDescent="0.25">
      <c r="A960" s="325" t="s">
        <v>1434</v>
      </c>
      <c r="B960" s="313" t="s">
        <v>102</v>
      </c>
      <c r="C960" s="314" t="s">
        <v>1426</v>
      </c>
      <c r="D960" s="318">
        <f>D961</f>
        <v>0</v>
      </c>
      <c r="E960" s="318">
        <f>E961</f>
        <v>0</v>
      </c>
      <c r="F960" s="319" t="str">
        <f t="shared" si="215"/>
        <v>-</v>
      </c>
    </row>
    <row r="961" spans="1:6" s="149" customFormat="1" ht="34.5" hidden="1" customHeight="1" x14ac:dyDescent="0.25">
      <c r="A961" s="325" t="s">
        <v>1197</v>
      </c>
      <c r="B961" s="313" t="s">
        <v>102</v>
      </c>
      <c r="C961" s="314" t="s">
        <v>1427</v>
      </c>
      <c r="D961" s="318">
        <f>D972</f>
        <v>0</v>
      </c>
      <c r="E961" s="318">
        <f>E972</f>
        <v>0</v>
      </c>
      <c r="F961" s="319" t="str">
        <f t="shared" si="215"/>
        <v>-</v>
      </c>
    </row>
    <row r="962" spans="1:6" s="148" customFormat="1" ht="45.75" hidden="1" x14ac:dyDescent="0.25">
      <c r="A962" s="322" t="s">
        <v>310</v>
      </c>
      <c r="B962" s="315" t="s">
        <v>102</v>
      </c>
      <c r="C962" s="316" t="s">
        <v>805</v>
      </c>
      <c r="D962" s="320">
        <f t="shared" ref="D962:E965" si="216">D963</f>
        <v>0</v>
      </c>
      <c r="E962" s="320">
        <f t="shared" si="216"/>
        <v>0</v>
      </c>
      <c r="F962" s="321" t="str">
        <f t="shared" si="215"/>
        <v>-</v>
      </c>
    </row>
    <row r="963" spans="1:6" s="148" customFormat="1" ht="34.5" hidden="1" x14ac:dyDescent="0.25">
      <c r="A963" s="322" t="s">
        <v>311</v>
      </c>
      <c r="B963" s="315" t="s">
        <v>102</v>
      </c>
      <c r="C963" s="316" t="s">
        <v>806</v>
      </c>
      <c r="D963" s="320">
        <f t="shared" si="216"/>
        <v>0</v>
      </c>
      <c r="E963" s="320">
        <f t="shared" si="216"/>
        <v>0</v>
      </c>
      <c r="F963" s="321" t="str">
        <f t="shared" si="215"/>
        <v>-</v>
      </c>
    </row>
    <row r="964" spans="1:6" s="148" customFormat="1" hidden="1" x14ac:dyDescent="0.25">
      <c r="A964" s="322" t="s">
        <v>122</v>
      </c>
      <c r="B964" s="315" t="s">
        <v>102</v>
      </c>
      <c r="C964" s="316" t="s">
        <v>807</v>
      </c>
      <c r="D964" s="320">
        <f t="shared" si="216"/>
        <v>0</v>
      </c>
      <c r="E964" s="320">
        <f t="shared" si="216"/>
        <v>0</v>
      </c>
      <c r="F964" s="321" t="str">
        <f t="shared" si="215"/>
        <v>-</v>
      </c>
    </row>
    <row r="965" spans="1:6" s="148" customFormat="1" ht="23.25" hidden="1" x14ac:dyDescent="0.25">
      <c r="A965" s="322" t="s">
        <v>7</v>
      </c>
      <c r="B965" s="315" t="s">
        <v>102</v>
      </c>
      <c r="C965" s="316" t="s">
        <v>808</v>
      </c>
      <c r="D965" s="320">
        <f t="shared" si="216"/>
        <v>0</v>
      </c>
      <c r="E965" s="320">
        <f t="shared" si="216"/>
        <v>0</v>
      </c>
      <c r="F965" s="321" t="str">
        <f t="shared" si="215"/>
        <v>-</v>
      </c>
    </row>
    <row r="966" spans="1:6" s="148" customFormat="1" hidden="1" x14ac:dyDescent="0.25">
      <c r="A966" s="322" t="s">
        <v>8</v>
      </c>
      <c r="B966" s="315" t="s">
        <v>102</v>
      </c>
      <c r="C966" s="316" t="s">
        <v>809</v>
      </c>
      <c r="D966" s="320"/>
      <c r="E966" s="320"/>
      <c r="F966" s="321" t="str">
        <f t="shared" si="215"/>
        <v>-</v>
      </c>
    </row>
    <row r="967" spans="1:6" s="148" customFormat="1" ht="34.5" hidden="1" x14ac:dyDescent="0.25">
      <c r="A967" s="322" t="s">
        <v>161</v>
      </c>
      <c r="B967" s="315" t="s">
        <v>102</v>
      </c>
      <c r="C967" s="316" t="s">
        <v>810</v>
      </c>
      <c r="D967" s="320">
        <f t="shared" ref="D967:E970" si="217">D968</f>
        <v>0</v>
      </c>
      <c r="E967" s="320">
        <f t="shared" si="217"/>
        <v>0</v>
      </c>
      <c r="F967" s="321" t="str">
        <f t="shared" si="215"/>
        <v>-</v>
      </c>
    </row>
    <row r="968" spans="1:6" s="148" customFormat="1" ht="23.25" hidden="1" x14ac:dyDescent="0.25">
      <c r="A968" s="322" t="s">
        <v>811</v>
      </c>
      <c r="B968" s="315" t="s">
        <v>102</v>
      </c>
      <c r="C968" s="316" t="s">
        <v>812</v>
      </c>
      <c r="D968" s="320">
        <f t="shared" si="217"/>
        <v>0</v>
      </c>
      <c r="E968" s="320">
        <f t="shared" si="217"/>
        <v>0</v>
      </c>
      <c r="F968" s="321" t="str">
        <f t="shared" si="215"/>
        <v>-</v>
      </c>
    </row>
    <row r="969" spans="1:6" s="148" customFormat="1" hidden="1" x14ac:dyDescent="0.25">
      <c r="A969" s="322" t="s">
        <v>122</v>
      </c>
      <c r="B969" s="315" t="s">
        <v>102</v>
      </c>
      <c r="C969" s="316" t="s">
        <v>813</v>
      </c>
      <c r="D969" s="320">
        <f t="shared" si="217"/>
        <v>0</v>
      </c>
      <c r="E969" s="320">
        <f t="shared" si="217"/>
        <v>0</v>
      </c>
      <c r="F969" s="321" t="str">
        <f t="shared" si="215"/>
        <v>-</v>
      </c>
    </row>
    <row r="970" spans="1:6" s="148" customFormat="1" ht="23.25" hidden="1" x14ac:dyDescent="0.25">
      <c r="A970" s="322" t="s">
        <v>7</v>
      </c>
      <c r="B970" s="315" t="s">
        <v>102</v>
      </c>
      <c r="C970" s="316" t="s">
        <v>814</v>
      </c>
      <c r="D970" s="320">
        <f t="shared" si="217"/>
        <v>0</v>
      </c>
      <c r="E970" s="320">
        <f t="shared" si="217"/>
        <v>0</v>
      </c>
      <c r="F970" s="321" t="str">
        <f t="shared" si="215"/>
        <v>-</v>
      </c>
    </row>
    <row r="971" spans="1:6" s="148" customFormat="1" hidden="1" x14ac:dyDescent="0.25">
      <c r="A971" s="322" t="s">
        <v>8</v>
      </c>
      <c r="B971" s="315" t="s">
        <v>102</v>
      </c>
      <c r="C971" s="316" t="s">
        <v>815</v>
      </c>
      <c r="D971" s="320"/>
      <c r="E971" s="320"/>
      <c r="F971" s="321" t="str">
        <f t="shared" si="215"/>
        <v>-</v>
      </c>
    </row>
    <row r="972" spans="1:6" s="149" customFormat="1" ht="16.5" hidden="1" customHeight="1" x14ac:dyDescent="0.25">
      <c r="A972" s="325" t="s">
        <v>104</v>
      </c>
      <c r="B972" s="313" t="s">
        <v>102</v>
      </c>
      <c r="C972" s="314" t="s">
        <v>1429</v>
      </c>
      <c r="D972" s="318">
        <f>D973+D978</f>
        <v>0</v>
      </c>
      <c r="E972" s="318">
        <f>E973+E978</f>
        <v>0</v>
      </c>
      <c r="F972" s="319" t="str">
        <f t="shared" si="215"/>
        <v>-</v>
      </c>
    </row>
    <row r="973" spans="1:6" s="148" customFormat="1" ht="34.5" hidden="1" x14ac:dyDescent="0.25">
      <c r="A973" s="322" t="s">
        <v>817</v>
      </c>
      <c r="B973" s="315" t="s">
        <v>102</v>
      </c>
      <c r="C973" s="316" t="s">
        <v>818</v>
      </c>
      <c r="D973" s="320">
        <f t="shared" ref="D973:E974" si="218">D974</f>
        <v>0</v>
      </c>
      <c r="E973" s="320">
        <f t="shared" si="218"/>
        <v>0</v>
      </c>
      <c r="F973" s="321" t="str">
        <f t="shared" si="215"/>
        <v>-</v>
      </c>
    </row>
    <row r="974" spans="1:6" s="148" customFormat="1" hidden="1" x14ac:dyDescent="0.25">
      <c r="A974" s="322" t="s">
        <v>122</v>
      </c>
      <c r="B974" s="315" t="s">
        <v>102</v>
      </c>
      <c r="C974" s="316" t="s">
        <v>819</v>
      </c>
      <c r="D974" s="320">
        <f t="shared" si="218"/>
        <v>0</v>
      </c>
      <c r="E974" s="320">
        <f t="shared" si="218"/>
        <v>0</v>
      </c>
      <c r="F974" s="321" t="str">
        <f t="shared" si="215"/>
        <v>-</v>
      </c>
    </row>
    <row r="975" spans="1:6" s="148" customFormat="1" ht="23.25" hidden="1" x14ac:dyDescent="0.25">
      <c r="A975" s="322" t="s">
        <v>7</v>
      </c>
      <c r="B975" s="315" t="s">
        <v>102</v>
      </c>
      <c r="C975" s="316" t="s">
        <v>820</v>
      </c>
      <c r="D975" s="320">
        <f>D976+D977</f>
        <v>0</v>
      </c>
      <c r="E975" s="320">
        <f>E976+E977</f>
        <v>0</v>
      </c>
      <c r="F975" s="321" t="str">
        <f t="shared" si="215"/>
        <v>-</v>
      </c>
    </row>
    <row r="976" spans="1:6" s="148" customFormat="1" hidden="1" x14ac:dyDescent="0.25">
      <c r="A976" s="322" t="s">
        <v>8</v>
      </c>
      <c r="B976" s="315" t="s">
        <v>102</v>
      </c>
      <c r="C976" s="316" t="s">
        <v>1223</v>
      </c>
      <c r="D976" s="320">
        <v>0</v>
      </c>
      <c r="E976" s="324">
        <v>0</v>
      </c>
      <c r="F976" s="321" t="str">
        <f t="shared" si="215"/>
        <v>-</v>
      </c>
    </row>
    <row r="977" spans="1:37" s="148" customFormat="1" hidden="1" x14ac:dyDescent="0.25">
      <c r="A977" s="322" t="s">
        <v>8</v>
      </c>
      <c r="B977" s="315" t="s">
        <v>102</v>
      </c>
      <c r="C977" s="316" t="s">
        <v>821</v>
      </c>
      <c r="D977" s="320">
        <v>0</v>
      </c>
      <c r="E977" s="324"/>
      <c r="F977" s="321" t="str">
        <f t="shared" si="215"/>
        <v>-</v>
      </c>
    </row>
    <row r="978" spans="1:37" s="148" customFormat="1" ht="23.25" hidden="1" x14ac:dyDescent="0.25">
      <c r="A978" s="322" t="s">
        <v>1200</v>
      </c>
      <c r="B978" s="315" t="s">
        <v>102</v>
      </c>
      <c r="C978" s="323" t="s">
        <v>1428</v>
      </c>
      <c r="D978" s="320">
        <f t="shared" ref="D978:E979" si="219">D979</f>
        <v>0</v>
      </c>
      <c r="E978" s="320">
        <f t="shared" si="219"/>
        <v>0</v>
      </c>
      <c r="F978" s="321" t="str">
        <f t="shared" si="215"/>
        <v>-</v>
      </c>
    </row>
    <row r="979" spans="1:37" s="148" customFormat="1" ht="17.25" hidden="1" customHeight="1" x14ac:dyDescent="0.25">
      <c r="A979" s="322" t="s">
        <v>122</v>
      </c>
      <c r="B979" s="315" t="s">
        <v>102</v>
      </c>
      <c r="C979" s="323" t="s">
        <v>1430</v>
      </c>
      <c r="D979" s="320">
        <f t="shared" si="219"/>
        <v>0</v>
      </c>
      <c r="E979" s="320">
        <f t="shared" si="219"/>
        <v>0</v>
      </c>
      <c r="F979" s="321" t="str">
        <f t="shared" si="215"/>
        <v>-</v>
      </c>
    </row>
    <row r="980" spans="1:37" s="148" customFormat="1" ht="23.25" hidden="1" x14ac:dyDescent="0.25">
      <c r="A980" s="322" t="s">
        <v>7</v>
      </c>
      <c r="B980" s="315" t="s">
        <v>102</v>
      </c>
      <c r="C980" s="323" t="s">
        <v>1431</v>
      </c>
      <c r="D980" s="320">
        <f>D981+D982</f>
        <v>0</v>
      </c>
      <c r="E980" s="320">
        <f>E981+E982</f>
        <v>0</v>
      </c>
      <c r="F980" s="321" t="str">
        <f t="shared" si="215"/>
        <v>-</v>
      </c>
    </row>
    <row r="981" spans="1:37" s="148" customFormat="1" hidden="1" x14ac:dyDescent="0.25">
      <c r="A981" s="322" t="s">
        <v>8</v>
      </c>
      <c r="B981" s="315" t="s">
        <v>102</v>
      </c>
      <c r="C981" s="316" t="s">
        <v>1223</v>
      </c>
      <c r="D981" s="320">
        <v>0</v>
      </c>
      <c r="E981" s="324">
        <v>0</v>
      </c>
      <c r="F981" s="321" t="str">
        <f t="shared" si="215"/>
        <v>-</v>
      </c>
    </row>
    <row r="982" spans="1:37" s="148" customFormat="1" hidden="1" x14ac:dyDescent="0.25">
      <c r="A982" s="322" t="s">
        <v>8</v>
      </c>
      <c r="B982" s="315" t="s">
        <v>102</v>
      </c>
      <c r="C982" s="323" t="s">
        <v>1432</v>
      </c>
      <c r="D982" s="320">
        <v>0</v>
      </c>
      <c r="E982" s="324">
        <v>0</v>
      </c>
      <c r="F982" s="321" t="str">
        <f t="shared" si="215"/>
        <v>-</v>
      </c>
    </row>
    <row r="983" spans="1:37" s="74" customFormat="1" ht="23.25" x14ac:dyDescent="0.25">
      <c r="A983" s="92" t="s">
        <v>333</v>
      </c>
      <c r="B983" s="93" t="s">
        <v>102</v>
      </c>
      <c r="C983" s="115" t="s">
        <v>832</v>
      </c>
      <c r="D983" s="88">
        <f t="shared" ref="D983:E987" si="220">D984</f>
        <v>80000</v>
      </c>
      <c r="E983" s="88">
        <f t="shared" si="220"/>
        <v>20000</v>
      </c>
      <c r="F983" s="89">
        <f t="shared" si="203"/>
        <v>60000</v>
      </c>
    </row>
    <row r="984" spans="1:37" s="74" customFormat="1" ht="23.25" x14ac:dyDescent="0.25">
      <c r="A984" s="92" t="s">
        <v>103</v>
      </c>
      <c r="B984" s="93" t="s">
        <v>102</v>
      </c>
      <c r="C984" s="115" t="s">
        <v>833</v>
      </c>
      <c r="D984" s="88">
        <f t="shared" si="220"/>
        <v>80000</v>
      </c>
      <c r="E984" s="88">
        <f t="shared" si="220"/>
        <v>20000</v>
      </c>
      <c r="F984" s="89">
        <f t="shared" si="203"/>
        <v>60000</v>
      </c>
    </row>
    <row r="985" spans="1:37" s="75" customFormat="1" ht="23.25" x14ac:dyDescent="0.25">
      <c r="A985" s="95" t="s">
        <v>11</v>
      </c>
      <c r="B985" s="96" t="s">
        <v>102</v>
      </c>
      <c r="C985" s="117" t="s">
        <v>834</v>
      </c>
      <c r="D985" s="90">
        <f t="shared" si="220"/>
        <v>80000</v>
      </c>
      <c r="E985" s="90">
        <f t="shared" si="220"/>
        <v>20000</v>
      </c>
      <c r="F985" s="91">
        <f t="shared" si="203"/>
        <v>60000</v>
      </c>
    </row>
    <row r="986" spans="1:37" ht="34.5" x14ac:dyDescent="0.25">
      <c r="A986" s="95" t="s">
        <v>51</v>
      </c>
      <c r="B986" s="96" t="s">
        <v>102</v>
      </c>
      <c r="C986" s="117" t="s">
        <v>835</v>
      </c>
      <c r="D986" s="90">
        <f t="shared" si="220"/>
        <v>80000</v>
      </c>
      <c r="E986" s="90">
        <f t="shared" si="220"/>
        <v>20000</v>
      </c>
      <c r="F986" s="91">
        <f t="shared" si="203"/>
        <v>60000</v>
      </c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5" customHeight="1" x14ac:dyDescent="0.25">
      <c r="A987" s="95" t="s">
        <v>122</v>
      </c>
      <c r="B987" s="96" t="s">
        <v>102</v>
      </c>
      <c r="C987" s="117" t="s">
        <v>836</v>
      </c>
      <c r="D987" s="90">
        <f t="shared" si="220"/>
        <v>80000</v>
      </c>
      <c r="E987" s="90">
        <f t="shared" si="220"/>
        <v>20000</v>
      </c>
      <c r="F987" s="91">
        <f t="shared" si="203"/>
        <v>60000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3.5" customHeight="1" x14ac:dyDescent="0.25">
      <c r="A988" s="95" t="s">
        <v>123</v>
      </c>
      <c r="B988" s="96" t="s">
        <v>102</v>
      </c>
      <c r="C988" s="117" t="s">
        <v>837</v>
      </c>
      <c r="D988" s="90">
        <v>80000</v>
      </c>
      <c r="E988" s="97">
        <v>20000</v>
      </c>
      <c r="F988" s="91">
        <f t="shared" si="203"/>
        <v>60000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</row>
    <row r="989" spans="1:37" s="74" customFormat="1" x14ac:dyDescent="0.25">
      <c r="A989" s="92" t="s">
        <v>838</v>
      </c>
      <c r="B989" s="93" t="s">
        <v>102</v>
      </c>
      <c r="C989" s="115" t="s">
        <v>839</v>
      </c>
      <c r="D989" s="88">
        <f>D990+D1020+D1009</f>
        <v>35600600</v>
      </c>
      <c r="E989" s="88">
        <f>E990+E1020+E1009</f>
        <v>3258877.26</v>
      </c>
      <c r="F989" s="89">
        <f t="shared" si="203"/>
        <v>32341722.740000002</v>
      </c>
    </row>
    <row r="990" spans="1:37" s="74" customFormat="1" ht="12" customHeight="1" x14ac:dyDescent="0.25">
      <c r="A990" s="92" t="s">
        <v>1036</v>
      </c>
      <c r="B990" s="93" t="s">
        <v>102</v>
      </c>
      <c r="C990" s="115" t="s">
        <v>995</v>
      </c>
      <c r="D990" s="88">
        <f t="shared" ref="D990:E992" si="221">D991</f>
        <v>23064800</v>
      </c>
      <c r="E990" s="88">
        <f t="shared" si="221"/>
        <v>3258877.26</v>
      </c>
      <c r="F990" s="89">
        <f t="shared" ref="F990:F1003" si="222">IF(OR(D990="-",E990=D990),"-",D990-IF(E990="-",0,E990))</f>
        <v>19805922.740000002</v>
      </c>
    </row>
    <row r="991" spans="1:37" s="74" customFormat="1" ht="48" customHeight="1" x14ac:dyDescent="0.25">
      <c r="A991" s="92" t="s">
        <v>748</v>
      </c>
      <c r="B991" s="93" t="s">
        <v>102</v>
      </c>
      <c r="C991" s="115" t="s">
        <v>994</v>
      </c>
      <c r="D991" s="88">
        <f t="shared" si="221"/>
        <v>23064800</v>
      </c>
      <c r="E991" s="88">
        <f t="shared" si="221"/>
        <v>3258877.26</v>
      </c>
      <c r="F991" s="89">
        <f t="shared" si="222"/>
        <v>19805922.740000002</v>
      </c>
    </row>
    <row r="992" spans="1:37" s="74" customFormat="1" ht="28.5" customHeight="1" x14ac:dyDescent="0.25">
      <c r="A992" s="92" t="s">
        <v>1046</v>
      </c>
      <c r="B992" s="93" t="s">
        <v>102</v>
      </c>
      <c r="C992" s="115" t="s">
        <v>993</v>
      </c>
      <c r="D992" s="88">
        <f t="shared" si="221"/>
        <v>23064800</v>
      </c>
      <c r="E992" s="88">
        <f t="shared" si="221"/>
        <v>3258877.26</v>
      </c>
      <c r="F992" s="89">
        <f t="shared" si="222"/>
        <v>19805922.740000002</v>
      </c>
    </row>
    <row r="993" spans="1:37" s="74" customFormat="1" ht="53.25" customHeight="1" x14ac:dyDescent="0.25">
      <c r="A993" s="92" t="s">
        <v>238</v>
      </c>
      <c r="B993" s="93" t="s">
        <v>102</v>
      </c>
      <c r="C993" s="115" t="s">
        <v>992</v>
      </c>
      <c r="D993" s="88">
        <f>D994+D999</f>
        <v>23064800</v>
      </c>
      <c r="E993" s="88">
        <f>E994+E999</f>
        <v>3258877.26</v>
      </c>
      <c r="F993" s="89">
        <f t="shared" si="222"/>
        <v>19805922.740000002</v>
      </c>
    </row>
    <row r="994" spans="1:37" ht="51.75" customHeight="1" x14ac:dyDescent="0.25">
      <c r="A994" s="95" t="s">
        <v>0</v>
      </c>
      <c r="B994" s="96" t="s">
        <v>102</v>
      </c>
      <c r="C994" s="116" t="s">
        <v>1349</v>
      </c>
      <c r="D994" s="90">
        <f t="shared" ref="D994:E996" si="223">D995</f>
        <v>22564800</v>
      </c>
      <c r="E994" s="90">
        <f t="shared" si="223"/>
        <v>3141687.26</v>
      </c>
      <c r="F994" s="91">
        <f t="shared" si="222"/>
        <v>19423112.740000002</v>
      </c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</row>
    <row r="995" spans="1:37" ht="23.25" x14ac:dyDescent="0.25">
      <c r="A995" s="95" t="s">
        <v>1</v>
      </c>
      <c r="B995" s="96" t="s">
        <v>102</v>
      </c>
      <c r="C995" s="116" t="s">
        <v>1350</v>
      </c>
      <c r="D995" s="90">
        <f t="shared" si="223"/>
        <v>22564800</v>
      </c>
      <c r="E995" s="90">
        <f t="shared" si="223"/>
        <v>3141687.26</v>
      </c>
      <c r="F995" s="91">
        <f t="shared" si="222"/>
        <v>19423112.740000002</v>
      </c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23.25" x14ac:dyDescent="0.25">
      <c r="A996" s="95" t="s">
        <v>2</v>
      </c>
      <c r="B996" s="96" t="s">
        <v>102</v>
      </c>
      <c r="C996" s="116" t="s">
        <v>1351</v>
      </c>
      <c r="D996" s="90">
        <f t="shared" si="223"/>
        <v>22564800</v>
      </c>
      <c r="E996" s="90">
        <f t="shared" si="223"/>
        <v>3141687.26</v>
      </c>
      <c r="F996" s="91">
        <f t="shared" si="222"/>
        <v>19423112.740000002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x14ac:dyDescent="0.25">
      <c r="A997" s="95" t="s">
        <v>4</v>
      </c>
      <c r="B997" s="96" t="s">
        <v>102</v>
      </c>
      <c r="C997" s="116" t="s">
        <v>1352</v>
      </c>
      <c r="D997" s="90">
        <f>D998</f>
        <v>22564800</v>
      </c>
      <c r="E997" s="90">
        <f>E998</f>
        <v>3141687.26</v>
      </c>
      <c r="F997" s="91">
        <f t="shared" si="222"/>
        <v>19423112.740000002</v>
      </c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</row>
    <row r="998" spans="1:37" ht="50.25" customHeight="1" x14ac:dyDescent="0.25">
      <c r="A998" s="95" t="s">
        <v>3</v>
      </c>
      <c r="B998" s="96" t="s">
        <v>102</v>
      </c>
      <c r="C998" s="116" t="s">
        <v>1353</v>
      </c>
      <c r="D998" s="90">
        <v>22564800</v>
      </c>
      <c r="E998" s="97">
        <v>3141687.26</v>
      </c>
      <c r="F998" s="91">
        <f t="shared" si="222"/>
        <v>19423112.740000002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s="94" customFormat="1" x14ac:dyDescent="0.25">
      <c r="A999" s="92" t="s">
        <v>104</v>
      </c>
      <c r="B999" s="93" t="s">
        <v>102</v>
      </c>
      <c r="C999" s="115" t="s">
        <v>991</v>
      </c>
      <c r="D999" s="88">
        <f>D1000+D1004</f>
        <v>500000</v>
      </c>
      <c r="E999" s="88">
        <f>E1000+E1004</f>
        <v>117190</v>
      </c>
      <c r="F999" s="89">
        <f t="shared" si="222"/>
        <v>382810</v>
      </c>
    </row>
    <row r="1000" spans="1:37" s="87" customFormat="1" ht="23.25" hidden="1" x14ac:dyDescent="0.25">
      <c r="A1000" s="95" t="s">
        <v>152</v>
      </c>
      <c r="B1000" s="96" t="s">
        <v>102</v>
      </c>
      <c r="C1000" s="117" t="s">
        <v>990</v>
      </c>
      <c r="D1000" s="90">
        <f t="shared" ref="D1000:E1002" si="224">D1001</f>
        <v>0</v>
      </c>
      <c r="E1000" s="90">
        <f t="shared" si="224"/>
        <v>0</v>
      </c>
      <c r="F1000" s="91" t="str">
        <f t="shared" si="222"/>
        <v>-</v>
      </c>
    </row>
    <row r="1001" spans="1:37" s="87" customFormat="1" ht="23.25" hidden="1" x14ac:dyDescent="0.25">
      <c r="A1001" s="95" t="s">
        <v>105</v>
      </c>
      <c r="B1001" s="96" t="s">
        <v>102</v>
      </c>
      <c r="C1001" s="117" t="s">
        <v>989</v>
      </c>
      <c r="D1001" s="90">
        <f t="shared" si="224"/>
        <v>0</v>
      </c>
      <c r="E1001" s="90">
        <f t="shared" si="224"/>
        <v>0</v>
      </c>
      <c r="F1001" s="91" t="str">
        <f t="shared" si="222"/>
        <v>-</v>
      </c>
    </row>
    <row r="1002" spans="1:37" s="87" customFormat="1" ht="23.25" hidden="1" x14ac:dyDescent="0.25">
      <c r="A1002" s="95" t="s">
        <v>350</v>
      </c>
      <c r="B1002" s="96" t="s">
        <v>102</v>
      </c>
      <c r="C1002" s="117" t="s">
        <v>988</v>
      </c>
      <c r="D1002" s="90">
        <f t="shared" si="224"/>
        <v>0</v>
      </c>
      <c r="E1002" s="90">
        <f t="shared" si="224"/>
        <v>0</v>
      </c>
      <c r="F1002" s="91" t="str">
        <f t="shared" si="222"/>
        <v>-</v>
      </c>
    </row>
    <row r="1003" spans="1:37" s="87" customFormat="1" ht="34.5" hidden="1" x14ac:dyDescent="0.25">
      <c r="A1003" s="95" t="s">
        <v>106</v>
      </c>
      <c r="B1003" s="96" t="s">
        <v>102</v>
      </c>
      <c r="C1003" s="117" t="s">
        <v>987</v>
      </c>
      <c r="D1003" s="90">
        <v>0</v>
      </c>
      <c r="E1003" s="97">
        <v>0</v>
      </c>
      <c r="F1003" s="91" t="str">
        <f t="shared" si="222"/>
        <v>-</v>
      </c>
    </row>
    <row r="1004" spans="1:37" s="4" customFormat="1" x14ac:dyDescent="0.25">
      <c r="A1004" s="98" t="s">
        <v>1037</v>
      </c>
      <c r="B1004" s="96" t="s">
        <v>102</v>
      </c>
      <c r="C1004" s="117" t="s">
        <v>999</v>
      </c>
      <c r="D1004" s="90">
        <f t="shared" ref="D1004:E1006" si="225">D1005</f>
        <v>500000</v>
      </c>
      <c r="E1004" s="90">
        <f t="shared" si="225"/>
        <v>117190</v>
      </c>
      <c r="F1004" s="91">
        <f t="shared" ref="F1004:F1019" si="226">IF(OR(D1004="-",E1004=D1004),"-",D1004-IF(E1004="-",0,E1004))</f>
        <v>382810</v>
      </c>
    </row>
    <row r="1005" spans="1:37" s="4" customFormat="1" ht="23.25" x14ac:dyDescent="0.25">
      <c r="A1005" s="95" t="s">
        <v>105</v>
      </c>
      <c r="B1005" s="96" t="s">
        <v>102</v>
      </c>
      <c r="C1005" s="117" t="s">
        <v>998</v>
      </c>
      <c r="D1005" s="90">
        <f t="shared" si="225"/>
        <v>500000</v>
      </c>
      <c r="E1005" s="90">
        <f t="shared" si="225"/>
        <v>117190</v>
      </c>
      <c r="F1005" s="91">
        <f t="shared" si="226"/>
        <v>382810</v>
      </c>
    </row>
    <row r="1006" spans="1:37" s="4" customFormat="1" ht="25.5" customHeight="1" x14ac:dyDescent="0.25">
      <c r="A1006" s="95" t="s">
        <v>1156</v>
      </c>
      <c r="B1006" s="96" t="s">
        <v>102</v>
      </c>
      <c r="C1006" s="117" t="s">
        <v>996</v>
      </c>
      <c r="D1006" s="90">
        <f t="shared" si="225"/>
        <v>500000</v>
      </c>
      <c r="E1006" s="90">
        <f t="shared" si="225"/>
        <v>117190</v>
      </c>
      <c r="F1006" s="91">
        <f t="shared" si="226"/>
        <v>382810</v>
      </c>
    </row>
    <row r="1007" spans="1:37" s="4" customFormat="1" x14ac:dyDescent="0.25">
      <c r="A1007" s="95" t="s">
        <v>1272</v>
      </c>
      <c r="B1007" s="96" t="s">
        <v>102</v>
      </c>
      <c r="C1007" s="117" t="s">
        <v>997</v>
      </c>
      <c r="D1007" s="90">
        <v>500000</v>
      </c>
      <c r="E1007" s="97">
        <v>117190</v>
      </c>
      <c r="F1007" s="91">
        <f t="shared" si="226"/>
        <v>382810</v>
      </c>
    </row>
    <row r="1008" spans="1:37" s="4" customFormat="1" x14ac:dyDescent="0.25">
      <c r="A1008" s="92" t="s">
        <v>1529</v>
      </c>
      <c r="B1008" s="93" t="s">
        <v>102</v>
      </c>
      <c r="C1008" s="115" t="s">
        <v>1530</v>
      </c>
      <c r="D1008" s="88">
        <f>D1009</f>
        <v>12500000</v>
      </c>
      <c r="E1008" s="88">
        <f>E1009</f>
        <v>0</v>
      </c>
      <c r="F1008" s="89">
        <f t="shared" ref="F1008" si="227">IF(OR(D1008="-",E1008=D1008),"-",D1008-IF(E1008="-",0,E1008))</f>
        <v>12500000</v>
      </c>
    </row>
    <row r="1009" spans="1:6" s="385" customFormat="1" ht="34.5" x14ac:dyDescent="0.25">
      <c r="A1009" s="92" t="s">
        <v>1531</v>
      </c>
      <c r="B1009" s="93" t="s">
        <v>102</v>
      </c>
      <c r="C1009" s="115" t="s">
        <v>1521</v>
      </c>
      <c r="D1009" s="88">
        <f>D1010+D1015+D1025</f>
        <v>12500000</v>
      </c>
      <c r="E1009" s="88">
        <f>E1010+E1015+E1020+E1025</f>
        <v>0</v>
      </c>
      <c r="F1009" s="89">
        <f t="shared" si="226"/>
        <v>12500000</v>
      </c>
    </row>
    <row r="1010" spans="1:6" s="424" customFormat="1" ht="45.75" x14ac:dyDescent="0.25">
      <c r="A1010" s="95" t="s">
        <v>1372</v>
      </c>
      <c r="B1010" s="427" t="s">
        <v>102</v>
      </c>
      <c r="C1010" s="116" t="s">
        <v>1522</v>
      </c>
      <c r="D1010" s="425">
        <f>D1011</f>
        <v>12500000</v>
      </c>
      <c r="E1010" s="425">
        <f>E1011</f>
        <v>0</v>
      </c>
      <c r="F1010" s="426">
        <f t="shared" si="226"/>
        <v>12500000</v>
      </c>
    </row>
    <row r="1011" spans="1:6" s="385" customFormat="1" ht="34.5" x14ac:dyDescent="0.25">
      <c r="A1011" s="95" t="s">
        <v>1532</v>
      </c>
      <c r="B1011" s="96" t="s">
        <v>102</v>
      </c>
      <c r="C1011" s="117" t="s">
        <v>1523</v>
      </c>
      <c r="D1011" s="90">
        <f t="shared" ref="D1011:E1013" si="228">D1012</f>
        <v>12500000</v>
      </c>
      <c r="E1011" s="90">
        <f t="shared" si="228"/>
        <v>0</v>
      </c>
      <c r="F1011" s="91">
        <f t="shared" si="226"/>
        <v>12500000</v>
      </c>
    </row>
    <row r="1012" spans="1:6" s="4" customFormat="1" ht="34.5" x14ac:dyDescent="0.25">
      <c r="A1012" s="95" t="s">
        <v>134</v>
      </c>
      <c r="B1012" s="96" t="s">
        <v>102</v>
      </c>
      <c r="C1012" s="117" t="s">
        <v>1524</v>
      </c>
      <c r="D1012" s="90">
        <f t="shared" si="228"/>
        <v>12500000</v>
      </c>
      <c r="E1012" s="90">
        <f t="shared" si="228"/>
        <v>0</v>
      </c>
      <c r="F1012" s="91">
        <f t="shared" si="226"/>
        <v>12500000</v>
      </c>
    </row>
    <row r="1013" spans="1:6" s="4" customFormat="1" ht="12" customHeight="1" x14ac:dyDescent="0.25">
      <c r="A1013" s="95" t="s">
        <v>135</v>
      </c>
      <c r="B1013" s="96" t="s">
        <v>102</v>
      </c>
      <c r="C1013" s="117" t="s">
        <v>1525</v>
      </c>
      <c r="D1013" s="90">
        <f t="shared" si="228"/>
        <v>12500000</v>
      </c>
      <c r="E1013" s="90">
        <f t="shared" si="228"/>
        <v>0</v>
      </c>
      <c r="F1013" s="91">
        <f t="shared" si="226"/>
        <v>12500000</v>
      </c>
    </row>
    <row r="1014" spans="1:6" s="4" customFormat="1" ht="34.5" x14ac:dyDescent="0.25">
      <c r="A1014" s="95" t="s">
        <v>136</v>
      </c>
      <c r="B1014" s="96" t="s">
        <v>102</v>
      </c>
      <c r="C1014" s="117" t="s">
        <v>1526</v>
      </c>
      <c r="D1014" s="90">
        <v>12500000</v>
      </c>
      <c r="E1014" s="97">
        <v>0</v>
      </c>
      <c r="F1014" s="91">
        <f t="shared" si="226"/>
        <v>12500000</v>
      </c>
    </row>
    <row r="1015" spans="1:6" s="86" customFormat="1" ht="34.5" hidden="1" x14ac:dyDescent="0.25">
      <c r="A1015" s="188" t="s">
        <v>610</v>
      </c>
      <c r="B1015" s="189" t="s">
        <v>102</v>
      </c>
      <c r="C1015" s="190" t="s">
        <v>1000</v>
      </c>
      <c r="D1015" s="191">
        <f t="shared" ref="D1015:E1018" si="229">D1016</f>
        <v>0</v>
      </c>
      <c r="E1015" s="191">
        <f t="shared" si="229"/>
        <v>0</v>
      </c>
      <c r="F1015" s="195" t="str">
        <f t="shared" si="226"/>
        <v>-</v>
      </c>
    </row>
    <row r="1016" spans="1:6" s="87" customFormat="1" hidden="1" x14ac:dyDescent="0.25">
      <c r="A1016" s="175" t="s">
        <v>10</v>
      </c>
      <c r="B1016" s="176" t="s">
        <v>102</v>
      </c>
      <c r="C1016" s="192" t="s">
        <v>1001</v>
      </c>
      <c r="D1016" s="193">
        <f t="shared" si="229"/>
        <v>0</v>
      </c>
      <c r="E1016" s="193">
        <f t="shared" si="229"/>
        <v>0</v>
      </c>
      <c r="F1016" s="196" t="str">
        <f t="shared" si="226"/>
        <v>-</v>
      </c>
    </row>
    <row r="1017" spans="1:6" s="87" customFormat="1" ht="36" hidden="1" customHeight="1" x14ac:dyDescent="0.25">
      <c r="A1017" s="175" t="s">
        <v>134</v>
      </c>
      <c r="B1017" s="176" t="s">
        <v>102</v>
      </c>
      <c r="C1017" s="192" t="s">
        <v>1002</v>
      </c>
      <c r="D1017" s="193">
        <f t="shared" si="229"/>
        <v>0</v>
      </c>
      <c r="E1017" s="193">
        <f t="shared" si="229"/>
        <v>0</v>
      </c>
      <c r="F1017" s="196" t="str">
        <f t="shared" si="226"/>
        <v>-</v>
      </c>
    </row>
    <row r="1018" spans="1:6" s="87" customFormat="1" hidden="1" x14ac:dyDescent="0.25">
      <c r="A1018" s="175" t="s">
        <v>135</v>
      </c>
      <c r="B1018" s="176" t="s">
        <v>102</v>
      </c>
      <c r="C1018" s="192" t="s">
        <v>1003</v>
      </c>
      <c r="D1018" s="193">
        <f t="shared" si="229"/>
        <v>0</v>
      </c>
      <c r="E1018" s="193">
        <f t="shared" si="229"/>
        <v>0</v>
      </c>
      <c r="F1018" s="196" t="str">
        <f t="shared" si="226"/>
        <v>-</v>
      </c>
    </row>
    <row r="1019" spans="1:6" s="87" customFormat="1" ht="34.5" hidden="1" x14ac:dyDescent="0.25">
      <c r="A1019" s="175" t="s">
        <v>136</v>
      </c>
      <c r="B1019" s="176" t="s">
        <v>102</v>
      </c>
      <c r="C1019" s="192" t="s">
        <v>1004</v>
      </c>
      <c r="D1019" s="193">
        <v>0</v>
      </c>
      <c r="E1019" s="194"/>
      <c r="F1019" s="196" t="str">
        <f t="shared" si="226"/>
        <v>-</v>
      </c>
    </row>
    <row r="1020" spans="1:6" s="94" customFormat="1" x14ac:dyDescent="0.25">
      <c r="A1020" s="92" t="s">
        <v>840</v>
      </c>
      <c r="B1020" s="93" t="s">
        <v>102</v>
      </c>
      <c r="C1020" s="115" t="s">
        <v>841</v>
      </c>
      <c r="D1020" s="88">
        <f t="shared" ref="D1020:E1021" si="230">D1021</f>
        <v>35800</v>
      </c>
      <c r="E1020" s="88">
        <f t="shared" si="230"/>
        <v>0</v>
      </c>
      <c r="F1020" s="89">
        <f t="shared" si="203"/>
        <v>35800</v>
      </c>
    </row>
    <row r="1021" spans="1:6" s="94" customFormat="1" ht="52.5" customHeight="1" x14ac:dyDescent="0.25">
      <c r="A1021" s="92" t="s">
        <v>748</v>
      </c>
      <c r="B1021" s="93" t="s">
        <v>102</v>
      </c>
      <c r="C1021" s="115" t="s">
        <v>842</v>
      </c>
      <c r="D1021" s="88">
        <f t="shared" si="230"/>
        <v>35800</v>
      </c>
      <c r="E1021" s="88">
        <f t="shared" si="230"/>
        <v>0</v>
      </c>
      <c r="F1021" s="89">
        <f t="shared" si="203"/>
        <v>35800</v>
      </c>
    </row>
    <row r="1022" spans="1:6" s="94" customFormat="1" ht="26.25" customHeight="1" x14ac:dyDescent="0.25">
      <c r="A1022" s="92" t="s">
        <v>1038</v>
      </c>
      <c r="B1022" s="93" t="s">
        <v>102</v>
      </c>
      <c r="C1022" s="115" t="s">
        <v>844</v>
      </c>
      <c r="D1022" s="88">
        <f>D1028+D1023+D1049+D1054</f>
        <v>35800</v>
      </c>
      <c r="E1022" s="88">
        <f>E1028+E1023+E1049+E1054</f>
        <v>0</v>
      </c>
      <c r="F1022" s="89">
        <f t="shared" si="203"/>
        <v>35800</v>
      </c>
    </row>
    <row r="1023" spans="1:6" s="87" customFormat="1" ht="34.5" hidden="1" x14ac:dyDescent="0.25">
      <c r="A1023" s="188" t="s">
        <v>845</v>
      </c>
      <c r="B1023" s="189" t="s">
        <v>102</v>
      </c>
      <c r="C1023" s="190" t="s">
        <v>1263</v>
      </c>
      <c r="D1023" s="191">
        <f>D1024</f>
        <v>0</v>
      </c>
      <c r="E1023" s="191">
        <f>E1024</f>
        <v>0</v>
      </c>
      <c r="F1023" s="195" t="str">
        <f t="shared" ref="F1023:F1027" si="231">IF(OR(D1023="-",E1023=D1023),"-",D1023-IF(E1023="-",0,E1023))</f>
        <v>-</v>
      </c>
    </row>
    <row r="1024" spans="1:6" s="87" customFormat="1" ht="23.25" hidden="1" x14ac:dyDescent="0.25">
      <c r="A1024" s="175" t="s">
        <v>152</v>
      </c>
      <c r="B1024" s="176" t="s">
        <v>102</v>
      </c>
      <c r="C1024" s="192" t="s">
        <v>1264</v>
      </c>
      <c r="D1024" s="193">
        <f t="shared" ref="D1024:E1026" si="232">D1025</f>
        <v>0</v>
      </c>
      <c r="E1024" s="193">
        <f t="shared" si="232"/>
        <v>0</v>
      </c>
      <c r="F1024" s="196" t="str">
        <f t="shared" si="231"/>
        <v>-</v>
      </c>
    </row>
    <row r="1025" spans="1:6" s="87" customFormat="1" ht="23.25" hidden="1" x14ac:dyDescent="0.25">
      <c r="A1025" s="175" t="s">
        <v>105</v>
      </c>
      <c r="B1025" s="176" t="s">
        <v>102</v>
      </c>
      <c r="C1025" s="192" t="s">
        <v>1265</v>
      </c>
      <c r="D1025" s="193">
        <f t="shared" si="232"/>
        <v>0</v>
      </c>
      <c r="E1025" s="193">
        <f t="shared" si="232"/>
        <v>0</v>
      </c>
      <c r="F1025" s="196" t="str">
        <f t="shared" si="231"/>
        <v>-</v>
      </c>
    </row>
    <row r="1026" spans="1:6" s="87" customFormat="1" ht="23.25" hidden="1" x14ac:dyDescent="0.25">
      <c r="A1026" s="175" t="s">
        <v>350</v>
      </c>
      <c r="B1026" s="176" t="s">
        <v>102</v>
      </c>
      <c r="C1026" s="192" t="s">
        <v>1266</v>
      </c>
      <c r="D1026" s="193">
        <f t="shared" si="232"/>
        <v>0</v>
      </c>
      <c r="E1026" s="193">
        <f t="shared" si="232"/>
        <v>0</v>
      </c>
      <c r="F1026" s="196" t="str">
        <f t="shared" si="231"/>
        <v>-</v>
      </c>
    </row>
    <row r="1027" spans="1:6" s="87" customFormat="1" hidden="1" x14ac:dyDescent="0.25">
      <c r="A1027" s="175" t="s">
        <v>1272</v>
      </c>
      <c r="B1027" s="176" t="s">
        <v>102</v>
      </c>
      <c r="C1027" s="192" t="s">
        <v>1267</v>
      </c>
      <c r="D1027" s="193">
        <v>0</v>
      </c>
      <c r="E1027" s="194">
        <v>0</v>
      </c>
      <c r="F1027" s="196" t="str">
        <f t="shared" si="231"/>
        <v>-</v>
      </c>
    </row>
    <row r="1028" spans="1:6" s="4" customFormat="1" ht="34.5" x14ac:dyDescent="0.25">
      <c r="A1028" s="92" t="s">
        <v>845</v>
      </c>
      <c r="B1028" s="93" t="s">
        <v>102</v>
      </c>
      <c r="C1028" s="115" t="s">
        <v>846</v>
      </c>
      <c r="D1028" s="88">
        <f>D1029+D1034+D1039+D1044</f>
        <v>35800</v>
      </c>
      <c r="E1028" s="88">
        <f>E1029+E1034+E1039+E1044</f>
        <v>0</v>
      </c>
      <c r="F1028" s="89">
        <f t="shared" si="203"/>
        <v>35800</v>
      </c>
    </row>
    <row r="1029" spans="1:6" s="94" customFormat="1" hidden="1" x14ac:dyDescent="0.25">
      <c r="A1029" s="92" t="s">
        <v>104</v>
      </c>
      <c r="B1029" s="93" t="s">
        <v>102</v>
      </c>
      <c r="C1029" s="115" t="s">
        <v>1326</v>
      </c>
      <c r="D1029" s="88">
        <f>D1030</f>
        <v>0</v>
      </c>
      <c r="E1029" s="88">
        <f>E1030</f>
        <v>0</v>
      </c>
      <c r="F1029" s="89" t="str">
        <f t="shared" si="203"/>
        <v>-</v>
      </c>
    </row>
    <row r="1030" spans="1:6" s="4" customFormat="1" ht="23.25" hidden="1" x14ac:dyDescent="0.25">
      <c r="A1030" s="95" t="s">
        <v>152</v>
      </c>
      <c r="B1030" s="96" t="s">
        <v>102</v>
      </c>
      <c r="C1030" s="117" t="s">
        <v>1228</v>
      </c>
      <c r="D1030" s="90">
        <f t="shared" ref="D1030:E1032" si="233">D1031</f>
        <v>0</v>
      </c>
      <c r="E1030" s="90">
        <f t="shared" si="233"/>
        <v>0</v>
      </c>
      <c r="F1030" s="91" t="str">
        <f t="shared" si="203"/>
        <v>-</v>
      </c>
    </row>
    <row r="1031" spans="1:6" s="4" customFormat="1" ht="23.25" hidden="1" x14ac:dyDescent="0.25">
      <c r="A1031" s="95" t="s">
        <v>105</v>
      </c>
      <c r="B1031" s="96" t="s">
        <v>102</v>
      </c>
      <c r="C1031" s="117" t="s">
        <v>1229</v>
      </c>
      <c r="D1031" s="90">
        <f t="shared" si="233"/>
        <v>0</v>
      </c>
      <c r="E1031" s="90">
        <f t="shared" si="233"/>
        <v>0</v>
      </c>
      <c r="F1031" s="91" t="str">
        <f t="shared" si="203"/>
        <v>-</v>
      </c>
    </row>
    <row r="1032" spans="1:6" s="4" customFormat="1" ht="26.25" hidden="1" customHeight="1" x14ac:dyDescent="0.25">
      <c r="A1032" s="95" t="s">
        <v>1156</v>
      </c>
      <c r="B1032" s="96" t="s">
        <v>102</v>
      </c>
      <c r="C1032" s="117" t="s">
        <v>1230</v>
      </c>
      <c r="D1032" s="90">
        <f t="shared" si="233"/>
        <v>0</v>
      </c>
      <c r="E1032" s="90">
        <f t="shared" si="233"/>
        <v>0</v>
      </c>
      <c r="F1032" s="91" t="str">
        <f t="shared" si="203"/>
        <v>-</v>
      </c>
    </row>
    <row r="1033" spans="1:6" s="4" customFormat="1" hidden="1" x14ac:dyDescent="0.25">
      <c r="A1033" s="95" t="s">
        <v>1272</v>
      </c>
      <c r="B1033" s="96" t="s">
        <v>102</v>
      </c>
      <c r="C1033" s="117" t="s">
        <v>1231</v>
      </c>
      <c r="D1033" s="90">
        <v>0</v>
      </c>
      <c r="E1033" s="97">
        <v>0</v>
      </c>
      <c r="F1033" s="91" t="str">
        <f t="shared" si="203"/>
        <v>-</v>
      </c>
    </row>
    <row r="1034" spans="1:6" s="4" customFormat="1" ht="45" hidden="1" x14ac:dyDescent="0.25">
      <c r="A1034" s="392" t="s">
        <v>1137</v>
      </c>
      <c r="B1034" s="93" t="s">
        <v>102</v>
      </c>
      <c r="C1034" s="115" t="s">
        <v>1129</v>
      </c>
      <c r="D1034" s="88">
        <f t="shared" ref="D1034:E1036" si="234">D1035</f>
        <v>0</v>
      </c>
      <c r="E1034" s="88">
        <f t="shared" si="234"/>
        <v>0</v>
      </c>
      <c r="F1034" s="89" t="str">
        <f t="shared" ref="F1034:F1038" si="235">IF(OR(D1034="-",E1034=D1034),"-",D1034-IF(E1034="-",0,E1034))</f>
        <v>-</v>
      </c>
    </row>
    <row r="1035" spans="1:6" s="4" customFormat="1" ht="51.75" hidden="1" customHeight="1" x14ac:dyDescent="0.25">
      <c r="A1035" s="43" t="s">
        <v>1138</v>
      </c>
      <c r="B1035" s="96" t="s">
        <v>102</v>
      </c>
      <c r="C1035" s="117" t="s">
        <v>1130</v>
      </c>
      <c r="D1035" s="90">
        <f t="shared" si="234"/>
        <v>0</v>
      </c>
      <c r="E1035" s="90">
        <f t="shared" si="234"/>
        <v>0</v>
      </c>
      <c r="F1035" s="91" t="str">
        <f t="shared" si="235"/>
        <v>-</v>
      </c>
    </row>
    <row r="1036" spans="1:6" s="4" customFormat="1" ht="34.5" hidden="1" x14ac:dyDescent="0.25">
      <c r="A1036" s="95" t="s">
        <v>134</v>
      </c>
      <c r="B1036" s="96" t="s">
        <v>102</v>
      </c>
      <c r="C1036" s="117" t="s">
        <v>1131</v>
      </c>
      <c r="D1036" s="90">
        <f t="shared" si="234"/>
        <v>0</v>
      </c>
      <c r="E1036" s="90">
        <f t="shared" si="234"/>
        <v>0</v>
      </c>
      <c r="F1036" s="91" t="str">
        <f t="shared" si="235"/>
        <v>-</v>
      </c>
    </row>
    <row r="1037" spans="1:6" s="4" customFormat="1" hidden="1" x14ac:dyDescent="0.25">
      <c r="A1037" s="95" t="s">
        <v>135</v>
      </c>
      <c r="B1037" s="96" t="s">
        <v>102</v>
      </c>
      <c r="C1037" s="117" t="s">
        <v>1132</v>
      </c>
      <c r="D1037" s="90">
        <f>D1038</f>
        <v>0</v>
      </c>
      <c r="E1037" s="90">
        <f>E1038</f>
        <v>0</v>
      </c>
      <c r="F1037" s="91" t="str">
        <f t="shared" si="235"/>
        <v>-</v>
      </c>
    </row>
    <row r="1038" spans="1:6" s="4" customFormat="1" ht="34.5" hidden="1" x14ac:dyDescent="0.25">
      <c r="A1038" s="95" t="s">
        <v>136</v>
      </c>
      <c r="B1038" s="96" t="s">
        <v>102</v>
      </c>
      <c r="C1038" s="117" t="s">
        <v>1133</v>
      </c>
      <c r="D1038" s="90">
        <v>0</v>
      </c>
      <c r="E1038" s="97">
        <v>0</v>
      </c>
      <c r="F1038" s="91" t="str">
        <f t="shared" si="235"/>
        <v>-</v>
      </c>
    </row>
    <row r="1039" spans="1:6" s="4" customFormat="1" ht="45.75" hidden="1" x14ac:dyDescent="0.25">
      <c r="A1039" s="92" t="s">
        <v>161</v>
      </c>
      <c r="B1039" s="93" t="s">
        <v>102</v>
      </c>
      <c r="C1039" s="115" t="s">
        <v>847</v>
      </c>
      <c r="D1039" s="88">
        <f t="shared" ref="D1039:E1047" si="236">D1040</f>
        <v>0</v>
      </c>
      <c r="E1039" s="88">
        <f t="shared" si="236"/>
        <v>0</v>
      </c>
      <c r="F1039" s="89" t="str">
        <f t="shared" si="203"/>
        <v>-</v>
      </c>
    </row>
    <row r="1040" spans="1:6" s="4" customFormat="1" ht="23.25" hidden="1" x14ac:dyDescent="0.25">
      <c r="A1040" s="95" t="s">
        <v>848</v>
      </c>
      <c r="B1040" s="96" t="s">
        <v>102</v>
      </c>
      <c r="C1040" s="117" t="s">
        <v>849</v>
      </c>
      <c r="D1040" s="90">
        <f t="shared" si="236"/>
        <v>0</v>
      </c>
      <c r="E1040" s="90">
        <f t="shared" si="236"/>
        <v>0</v>
      </c>
      <c r="F1040" s="91" t="str">
        <f t="shared" si="203"/>
        <v>-</v>
      </c>
    </row>
    <row r="1041" spans="1:6" s="4" customFormat="1" ht="34.5" hidden="1" x14ac:dyDescent="0.25">
      <c r="A1041" s="95" t="s">
        <v>134</v>
      </c>
      <c r="B1041" s="96" t="s">
        <v>102</v>
      </c>
      <c r="C1041" s="117" t="s">
        <v>850</v>
      </c>
      <c r="D1041" s="90">
        <f t="shared" si="236"/>
        <v>0</v>
      </c>
      <c r="E1041" s="90">
        <f t="shared" si="236"/>
        <v>0</v>
      </c>
      <c r="F1041" s="91" t="str">
        <f t="shared" si="203"/>
        <v>-</v>
      </c>
    </row>
    <row r="1042" spans="1:6" s="4" customFormat="1" hidden="1" x14ac:dyDescent="0.25">
      <c r="A1042" s="95" t="s">
        <v>135</v>
      </c>
      <c r="B1042" s="96" t="s">
        <v>102</v>
      </c>
      <c r="C1042" s="117" t="s">
        <v>851</v>
      </c>
      <c r="D1042" s="90">
        <f t="shared" si="236"/>
        <v>0</v>
      </c>
      <c r="E1042" s="90">
        <f t="shared" si="236"/>
        <v>0</v>
      </c>
      <c r="F1042" s="91" t="str">
        <f t="shared" si="203"/>
        <v>-</v>
      </c>
    </row>
    <row r="1043" spans="1:6" s="4" customFormat="1" ht="34.5" hidden="1" x14ac:dyDescent="0.25">
      <c r="A1043" s="95" t="s">
        <v>136</v>
      </c>
      <c r="B1043" s="96" t="s">
        <v>102</v>
      </c>
      <c r="C1043" s="117" t="s">
        <v>852</v>
      </c>
      <c r="D1043" s="90">
        <v>0</v>
      </c>
      <c r="E1043" s="97">
        <v>0</v>
      </c>
      <c r="F1043" s="91" t="str">
        <f t="shared" si="203"/>
        <v>-</v>
      </c>
    </row>
    <row r="1044" spans="1:6" s="4" customFormat="1" ht="33.75" x14ac:dyDescent="0.25">
      <c r="A1044" s="43" t="s">
        <v>133</v>
      </c>
      <c r="B1044" s="93" t="s">
        <v>102</v>
      </c>
      <c r="C1044" s="115" t="s">
        <v>1282</v>
      </c>
      <c r="D1044" s="88">
        <f t="shared" si="236"/>
        <v>35800</v>
      </c>
      <c r="E1044" s="88">
        <f t="shared" si="236"/>
        <v>0</v>
      </c>
      <c r="F1044" s="89">
        <f t="shared" ref="F1044:F1048" si="237">IF(OR(D1044="-",E1044=D1044),"-",D1044-IF(E1044="-",0,E1044))</f>
        <v>35800</v>
      </c>
    </row>
    <row r="1045" spans="1:6" s="4" customFormat="1" x14ac:dyDescent="0.25">
      <c r="A1045" s="98" t="s">
        <v>1289</v>
      </c>
      <c r="B1045" s="96" t="s">
        <v>102</v>
      </c>
      <c r="C1045" s="117" t="s">
        <v>1283</v>
      </c>
      <c r="D1045" s="90">
        <f t="shared" si="236"/>
        <v>35800</v>
      </c>
      <c r="E1045" s="90">
        <f t="shared" si="236"/>
        <v>0</v>
      </c>
      <c r="F1045" s="91">
        <f t="shared" si="237"/>
        <v>35800</v>
      </c>
    </row>
    <row r="1046" spans="1:6" s="4" customFormat="1" ht="27.75" customHeight="1" x14ac:dyDescent="0.25">
      <c r="A1046" s="95" t="s">
        <v>134</v>
      </c>
      <c r="B1046" s="96" t="s">
        <v>102</v>
      </c>
      <c r="C1046" s="117" t="s">
        <v>1290</v>
      </c>
      <c r="D1046" s="90">
        <f t="shared" si="236"/>
        <v>35800</v>
      </c>
      <c r="E1046" s="90">
        <f t="shared" si="236"/>
        <v>0</v>
      </c>
      <c r="F1046" s="91">
        <f t="shared" si="237"/>
        <v>35800</v>
      </c>
    </row>
    <row r="1047" spans="1:6" s="4" customFormat="1" x14ac:dyDescent="0.25">
      <c r="A1047" s="95" t="s">
        <v>135</v>
      </c>
      <c r="B1047" s="96" t="s">
        <v>102</v>
      </c>
      <c r="C1047" s="117" t="s">
        <v>1291</v>
      </c>
      <c r="D1047" s="90">
        <f t="shared" si="236"/>
        <v>35800</v>
      </c>
      <c r="E1047" s="90">
        <f t="shared" si="236"/>
        <v>0</v>
      </c>
      <c r="F1047" s="91">
        <f t="shared" si="237"/>
        <v>35800</v>
      </c>
    </row>
    <row r="1048" spans="1:6" s="4" customFormat="1" ht="34.5" x14ac:dyDescent="0.25">
      <c r="A1048" s="95" t="s">
        <v>136</v>
      </c>
      <c r="B1048" s="96" t="s">
        <v>102</v>
      </c>
      <c r="C1048" s="117" t="s">
        <v>1292</v>
      </c>
      <c r="D1048" s="90">
        <v>35800</v>
      </c>
      <c r="E1048" s="97">
        <v>0</v>
      </c>
      <c r="F1048" s="91">
        <f t="shared" si="237"/>
        <v>35800</v>
      </c>
    </row>
    <row r="1049" spans="1:6" s="87" customFormat="1" ht="45.75" hidden="1" x14ac:dyDescent="0.25">
      <c r="A1049" s="188" t="s">
        <v>238</v>
      </c>
      <c r="B1049" s="189" t="s">
        <v>102</v>
      </c>
      <c r="C1049" s="190" t="s">
        <v>1009</v>
      </c>
      <c r="D1049" s="191">
        <f t="shared" ref="D1049:E1052" si="238">D1050</f>
        <v>0</v>
      </c>
      <c r="E1049" s="191">
        <f t="shared" si="238"/>
        <v>0</v>
      </c>
      <c r="F1049" s="195" t="str">
        <f t="shared" ref="F1049:F1053" si="239">IF(OR(D1049="-",E1049=D1049),"-",D1049-IF(E1049="-",0,E1049))</f>
        <v>-</v>
      </c>
    </row>
    <row r="1050" spans="1:6" s="87" customFormat="1" ht="34.5" hidden="1" x14ac:dyDescent="0.25">
      <c r="A1050" s="175" t="s">
        <v>1045</v>
      </c>
      <c r="B1050" s="176" t="s">
        <v>102</v>
      </c>
      <c r="C1050" s="192" t="s">
        <v>1008</v>
      </c>
      <c r="D1050" s="193">
        <f t="shared" si="238"/>
        <v>0</v>
      </c>
      <c r="E1050" s="193">
        <f t="shared" si="238"/>
        <v>0</v>
      </c>
      <c r="F1050" s="196" t="str">
        <f t="shared" si="239"/>
        <v>-</v>
      </c>
    </row>
    <row r="1051" spans="1:6" s="87" customFormat="1" ht="34.5" hidden="1" x14ac:dyDescent="0.25">
      <c r="A1051" s="175" t="s">
        <v>134</v>
      </c>
      <c r="B1051" s="176" t="s">
        <v>102</v>
      </c>
      <c r="C1051" s="192" t="s">
        <v>1007</v>
      </c>
      <c r="D1051" s="193">
        <f t="shared" si="238"/>
        <v>0</v>
      </c>
      <c r="E1051" s="193">
        <f t="shared" si="238"/>
        <v>0</v>
      </c>
      <c r="F1051" s="196" t="str">
        <f t="shared" si="239"/>
        <v>-</v>
      </c>
    </row>
    <row r="1052" spans="1:6" s="87" customFormat="1" hidden="1" x14ac:dyDescent="0.25">
      <c r="A1052" s="175" t="s">
        <v>135</v>
      </c>
      <c r="B1052" s="176" t="s">
        <v>102</v>
      </c>
      <c r="C1052" s="192" t="s">
        <v>1006</v>
      </c>
      <c r="D1052" s="193">
        <f t="shared" si="238"/>
        <v>0</v>
      </c>
      <c r="E1052" s="193">
        <f t="shared" si="238"/>
        <v>0</v>
      </c>
      <c r="F1052" s="196" t="str">
        <f t="shared" si="239"/>
        <v>-</v>
      </c>
    </row>
    <row r="1053" spans="1:6" s="87" customFormat="1" ht="34.5" hidden="1" x14ac:dyDescent="0.25">
      <c r="A1053" s="175" t="s">
        <v>136</v>
      </c>
      <c r="B1053" s="176" t="s">
        <v>102</v>
      </c>
      <c r="C1053" s="192" t="s">
        <v>1005</v>
      </c>
      <c r="D1053" s="193">
        <v>0</v>
      </c>
      <c r="E1053" s="194">
        <v>0</v>
      </c>
      <c r="F1053" s="196" t="str">
        <f t="shared" si="239"/>
        <v>-</v>
      </c>
    </row>
    <row r="1054" spans="1:6" s="87" customFormat="1" ht="49.5" hidden="1" customHeight="1" x14ac:dyDescent="0.25">
      <c r="A1054" s="188" t="s">
        <v>246</v>
      </c>
      <c r="B1054" s="189" t="s">
        <v>102</v>
      </c>
      <c r="C1054" s="190" t="s">
        <v>853</v>
      </c>
      <c r="D1054" s="191">
        <f t="shared" ref="D1054:E1057" si="240">D1055</f>
        <v>0</v>
      </c>
      <c r="E1054" s="191">
        <f t="shared" si="240"/>
        <v>0</v>
      </c>
      <c r="F1054" s="195" t="str">
        <f t="shared" si="203"/>
        <v>-</v>
      </c>
    </row>
    <row r="1055" spans="1:6" s="87" customFormat="1" ht="27" hidden="1" customHeight="1" x14ac:dyDescent="0.25">
      <c r="A1055" s="175" t="s">
        <v>854</v>
      </c>
      <c r="B1055" s="176" t="s">
        <v>102</v>
      </c>
      <c r="C1055" s="192" t="s">
        <v>855</v>
      </c>
      <c r="D1055" s="193">
        <f t="shared" si="240"/>
        <v>0</v>
      </c>
      <c r="E1055" s="193">
        <f t="shared" si="240"/>
        <v>0</v>
      </c>
      <c r="F1055" s="196" t="str">
        <f t="shared" si="203"/>
        <v>-</v>
      </c>
    </row>
    <row r="1056" spans="1:6" s="87" customFormat="1" ht="34.5" hidden="1" x14ac:dyDescent="0.25">
      <c r="A1056" s="175" t="s">
        <v>134</v>
      </c>
      <c r="B1056" s="176" t="s">
        <v>102</v>
      </c>
      <c r="C1056" s="192" t="s">
        <v>856</v>
      </c>
      <c r="D1056" s="193">
        <f t="shared" si="240"/>
        <v>0</v>
      </c>
      <c r="E1056" s="193">
        <f t="shared" si="240"/>
        <v>0</v>
      </c>
      <c r="F1056" s="196" t="str">
        <f t="shared" si="203"/>
        <v>-</v>
      </c>
    </row>
    <row r="1057" spans="1:6" s="87" customFormat="1" hidden="1" x14ac:dyDescent="0.25">
      <c r="A1057" s="175" t="s">
        <v>135</v>
      </c>
      <c r="B1057" s="176" t="s">
        <v>102</v>
      </c>
      <c r="C1057" s="192" t="s">
        <v>857</v>
      </c>
      <c r="D1057" s="193">
        <f t="shared" si="240"/>
        <v>0</v>
      </c>
      <c r="E1057" s="193">
        <f t="shared" si="240"/>
        <v>0</v>
      </c>
      <c r="F1057" s="196" t="str">
        <f t="shared" si="203"/>
        <v>-</v>
      </c>
    </row>
    <row r="1058" spans="1:6" s="87" customFormat="1" ht="34.5" hidden="1" x14ac:dyDescent="0.25">
      <c r="A1058" s="175" t="s">
        <v>136</v>
      </c>
      <c r="B1058" s="176" t="s">
        <v>102</v>
      </c>
      <c r="C1058" s="192" t="s">
        <v>858</v>
      </c>
      <c r="D1058" s="193">
        <v>0</v>
      </c>
      <c r="E1058" s="194">
        <v>0</v>
      </c>
      <c r="F1058" s="196" t="str">
        <f t="shared" si="203"/>
        <v>-</v>
      </c>
    </row>
    <row r="1059" spans="1:6" s="250" customFormat="1" ht="23.25" hidden="1" x14ac:dyDescent="0.25">
      <c r="A1059" s="245" t="s">
        <v>9</v>
      </c>
      <c r="B1059" s="246" t="s">
        <v>102</v>
      </c>
      <c r="C1059" s="247" t="s">
        <v>859</v>
      </c>
      <c r="D1059" s="248">
        <f t="shared" ref="D1059:E1061" si="241">D1060</f>
        <v>0</v>
      </c>
      <c r="E1059" s="248">
        <f t="shared" si="241"/>
        <v>0</v>
      </c>
      <c r="F1059" s="249" t="str">
        <f t="shared" si="203"/>
        <v>-</v>
      </c>
    </row>
    <row r="1060" spans="1:6" s="250" customFormat="1" ht="45.75" hidden="1" x14ac:dyDescent="0.25">
      <c r="A1060" s="245" t="s">
        <v>748</v>
      </c>
      <c r="B1060" s="246" t="s">
        <v>102</v>
      </c>
      <c r="C1060" s="247" t="s">
        <v>860</v>
      </c>
      <c r="D1060" s="248">
        <f t="shared" si="241"/>
        <v>0</v>
      </c>
      <c r="E1060" s="248">
        <f t="shared" si="241"/>
        <v>0</v>
      </c>
      <c r="F1060" s="249" t="str">
        <f t="shared" si="203"/>
        <v>-</v>
      </c>
    </row>
    <row r="1061" spans="1:6" s="250" customFormat="1" ht="34.5" hidden="1" x14ac:dyDescent="0.25">
      <c r="A1061" s="245" t="s">
        <v>843</v>
      </c>
      <c r="B1061" s="246" t="s">
        <v>102</v>
      </c>
      <c r="C1061" s="247" t="s">
        <v>861</v>
      </c>
      <c r="D1061" s="248">
        <f t="shared" si="241"/>
        <v>0</v>
      </c>
      <c r="E1061" s="248">
        <f t="shared" si="241"/>
        <v>0</v>
      </c>
      <c r="F1061" s="249" t="str">
        <f t="shared" si="203"/>
        <v>-</v>
      </c>
    </row>
    <row r="1062" spans="1:6" s="256" customFormat="1" ht="45.75" hidden="1" x14ac:dyDescent="0.25">
      <c r="A1062" s="251" t="s">
        <v>238</v>
      </c>
      <c r="B1062" s="252" t="s">
        <v>102</v>
      </c>
      <c r="C1062" s="253" t="s">
        <v>862</v>
      </c>
      <c r="D1062" s="254">
        <f>D1063+D1068</f>
        <v>0</v>
      </c>
      <c r="E1062" s="254">
        <f>E1063+E1068</f>
        <v>0</v>
      </c>
      <c r="F1062" s="255" t="str">
        <f t="shared" si="203"/>
        <v>-</v>
      </c>
    </row>
    <row r="1063" spans="1:6" s="256" customFormat="1" hidden="1" x14ac:dyDescent="0.25">
      <c r="A1063" s="251" t="s">
        <v>104</v>
      </c>
      <c r="B1063" s="252" t="s">
        <v>102</v>
      </c>
      <c r="C1063" s="253" t="s">
        <v>863</v>
      </c>
      <c r="D1063" s="254">
        <f t="shared" ref="D1063:E1066" si="242">D1064</f>
        <v>0</v>
      </c>
      <c r="E1063" s="254">
        <f t="shared" si="242"/>
        <v>0</v>
      </c>
      <c r="F1063" s="255" t="str">
        <f t="shared" si="203"/>
        <v>-</v>
      </c>
    </row>
    <row r="1064" spans="1:6" s="256" customFormat="1" ht="23.25" hidden="1" x14ac:dyDescent="0.25">
      <c r="A1064" s="251" t="s">
        <v>152</v>
      </c>
      <c r="B1064" s="252" t="s">
        <v>102</v>
      </c>
      <c r="C1064" s="253" t="s">
        <v>864</v>
      </c>
      <c r="D1064" s="254">
        <f t="shared" si="242"/>
        <v>0</v>
      </c>
      <c r="E1064" s="254">
        <f t="shared" si="242"/>
        <v>0</v>
      </c>
      <c r="F1064" s="255" t="str">
        <f t="shared" ref="F1064:F1111" si="243">IF(OR(D1064="-",E1064=D1064),"-",D1064-IF(E1064="-",0,E1064))</f>
        <v>-</v>
      </c>
    </row>
    <row r="1065" spans="1:6" s="256" customFormat="1" ht="23.25" hidden="1" x14ac:dyDescent="0.25">
      <c r="A1065" s="251" t="s">
        <v>105</v>
      </c>
      <c r="B1065" s="252" t="s">
        <v>102</v>
      </c>
      <c r="C1065" s="253" t="s">
        <v>865</v>
      </c>
      <c r="D1065" s="254">
        <f t="shared" si="242"/>
        <v>0</v>
      </c>
      <c r="E1065" s="254">
        <f t="shared" si="242"/>
        <v>0</v>
      </c>
      <c r="F1065" s="255" t="str">
        <f t="shared" si="243"/>
        <v>-</v>
      </c>
    </row>
    <row r="1066" spans="1:6" s="256" customFormat="1" ht="23.25" hidden="1" x14ac:dyDescent="0.25">
      <c r="A1066" s="251" t="s">
        <v>350</v>
      </c>
      <c r="B1066" s="252" t="s">
        <v>102</v>
      </c>
      <c r="C1066" s="253" t="s">
        <v>866</v>
      </c>
      <c r="D1066" s="254">
        <f t="shared" si="242"/>
        <v>0</v>
      </c>
      <c r="E1066" s="254">
        <f t="shared" si="242"/>
        <v>0</v>
      </c>
      <c r="F1066" s="255" t="str">
        <f t="shared" si="243"/>
        <v>-</v>
      </c>
    </row>
    <row r="1067" spans="1:6" s="256" customFormat="1" ht="34.5" hidden="1" x14ac:dyDescent="0.25">
      <c r="A1067" s="251" t="s">
        <v>106</v>
      </c>
      <c r="B1067" s="252" t="s">
        <v>102</v>
      </c>
      <c r="C1067" s="253" t="s">
        <v>867</v>
      </c>
      <c r="D1067" s="254"/>
      <c r="E1067" s="257"/>
      <c r="F1067" s="255" t="str">
        <f t="shared" si="243"/>
        <v>-</v>
      </c>
    </row>
    <row r="1068" spans="1:6" s="256" customFormat="1" ht="23.25" hidden="1" x14ac:dyDescent="0.25">
      <c r="A1068" s="251" t="s">
        <v>610</v>
      </c>
      <c r="B1068" s="252" t="s">
        <v>102</v>
      </c>
      <c r="C1068" s="253" t="s">
        <v>868</v>
      </c>
      <c r="D1068" s="254">
        <f t="shared" ref="D1068:E1071" si="244">D1069</f>
        <v>0</v>
      </c>
      <c r="E1068" s="254">
        <f t="shared" si="244"/>
        <v>0</v>
      </c>
      <c r="F1068" s="255" t="str">
        <f t="shared" si="243"/>
        <v>-</v>
      </c>
    </row>
    <row r="1069" spans="1:6" s="256" customFormat="1" hidden="1" x14ac:dyDescent="0.25">
      <c r="A1069" s="251" t="s">
        <v>10</v>
      </c>
      <c r="B1069" s="252" t="s">
        <v>102</v>
      </c>
      <c r="C1069" s="253" t="s">
        <v>869</v>
      </c>
      <c r="D1069" s="254">
        <f t="shared" si="244"/>
        <v>0</v>
      </c>
      <c r="E1069" s="254">
        <f t="shared" si="244"/>
        <v>0</v>
      </c>
      <c r="F1069" s="255" t="str">
        <f t="shared" si="243"/>
        <v>-</v>
      </c>
    </row>
    <row r="1070" spans="1:6" s="256" customFormat="1" ht="34.5" hidden="1" x14ac:dyDescent="0.25">
      <c r="A1070" s="251" t="s">
        <v>134</v>
      </c>
      <c r="B1070" s="252" t="s">
        <v>102</v>
      </c>
      <c r="C1070" s="253" t="s">
        <v>870</v>
      </c>
      <c r="D1070" s="254">
        <f t="shared" si="244"/>
        <v>0</v>
      </c>
      <c r="E1070" s="254">
        <f t="shared" si="244"/>
        <v>0</v>
      </c>
      <c r="F1070" s="255" t="str">
        <f t="shared" si="243"/>
        <v>-</v>
      </c>
    </row>
    <row r="1071" spans="1:6" s="256" customFormat="1" hidden="1" x14ac:dyDescent="0.25">
      <c r="A1071" s="251" t="s">
        <v>135</v>
      </c>
      <c r="B1071" s="252" t="s">
        <v>102</v>
      </c>
      <c r="C1071" s="253" t="s">
        <v>871</v>
      </c>
      <c r="D1071" s="254">
        <f t="shared" si="244"/>
        <v>0</v>
      </c>
      <c r="E1071" s="254">
        <f t="shared" si="244"/>
        <v>0</v>
      </c>
      <c r="F1071" s="255" t="str">
        <f t="shared" si="243"/>
        <v>-</v>
      </c>
    </row>
    <row r="1072" spans="1:6" s="256" customFormat="1" ht="34.5" hidden="1" x14ac:dyDescent="0.25">
      <c r="A1072" s="251" t="s">
        <v>136</v>
      </c>
      <c r="B1072" s="252" t="s">
        <v>102</v>
      </c>
      <c r="C1072" s="253" t="s">
        <v>872</v>
      </c>
      <c r="D1072" s="254"/>
      <c r="E1072" s="257"/>
      <c r="F1072" s="255" t="str">
        <f t="shared" si="243"/>
        <v>-</v>
      </c>
    </row>
    <row r="1073" spans="1:37" s="94" customFormat="1" ht="22.5" x14ac:dyDescent="0.25">
      <c r="A1073" s="98" t="s">
        <v>1040</v>
      </c>
      <c r="B1073" s="93" t="s">
        <v>102</v>
      </c>
      <c r="C1073" s="115" t="s">
        <v>1039</v>
      </c>
      <c r="D1073" s="88">
        <f t="shared" ref="D1073:E1075" si="245">D1074</f>
        <v>323800</v>
      </c>
      <c r="E1073" s="88">
        <f t="shared" si="245"/>
        <v>0</v>
      </c>
      <c r="F1073" s="89">
        <f t="shared" si="243"/>
        <v>323800</v>
      </c>
    </row>
    <row r="1074" spans="1:37" s="94" customFormat="1" ht="22.5" x14ac:dyDescent="0.25">
      <c r="A1074" s="98" t="s">
        <v>1041</v>
      </c>
      <c r="B1074" s="93" t="s">
        <v>102</v>
      </c>
      <c r="C1074" s="115" t="s">
        <v>1016</v>
      </c>
      <c r="D1074" s="88">
        <f t="shared" si="245"/>
        <v>323800</v>
      </c>
      <c r="E1074" s="88">
        <f t="shared" si="245"/>
        <v>0</v>
      </c>
      <c r="F1074" s="89">
        <f t="shared" si="243"/>
        <v>323800</v>
      </c>
    </row>
    <row r="1075" spans="1:37" s="94" customFormat="1" ht="23.25" x14ac:dyDescent="0.25">
      <c r="A1075" s="92" t="s">
        <v>333</v>
      </c>
      <c r="B1075" s="93" t="s">
        <v>102</v>
      </c>
      <c r="C1075" s="115" t="s">
        <v>1015</v>
      </c>
      <c r="D1075" s="88">
        <f t="shared" si="245"/>
        <v>323800</v>
      </c>
      <c r="E1075" s="88">
        <f t="shared" si="245"/>
        <v>0</v>
      </c>
      <c r="F1075" s="89">
        <f t="shared" ref="F1075" si="246">IF(OR(D1075="-",E1075=D1075),"-",D1075-IF(E1075="-",0,E1075))</f>
        <v>323800</v>
      </c>
    </row>
    <row r="1076" spans="1:37" s="94" customFormat="1" ht="23.25" x14ac:dyDescent="0.25">
      <c r="A1076" s="92" t="s">
        <v>103</v>
      </c>
      <c r="B1076" s="93" t="s">
        <v>102</v>
      </c>
      <c r="C1076" s="115" t="s">
        <v>1014</v>
      </c>
      <c r="D1076" s="88">
        <f t="shared" ref="D1076:E1079" si="247">D1077</f>
        <v>323800</v>
      </c>
      <c r="E1076" s="88">
        <f t="shared" si="247"/>
        <v>0</v>
      </c>
      <c r="F1076" s="89">
        <f t="shared" si="243"/>
        <v>323800</v>
      </c>
    </row>
    <row r="1077" spans="1:37" s="140" customFormat="1" ht="23.25" x14ac:dyDescent="0.25">
      <c r="A1077" s="409" t="s">
        <v>11</v>
      </c>
      <c r="B1077" s="96" t="s">
        <v>102</v>
      </c>
      <c r="C1077" s="117" t="s">
        <v>1013</v>
      </c>
      <c r="D1077" s="90">
        <f t="shared" si="247"/>
        <v>323800</v>
      </c>
      <c r="E1077" s="90">
        <f t="shared" si="247"/>
        <v>0</v>
      </c>
      <c r="F1077" s="91">
        <f t="shared" si="243"/>
        <v>323800</v>
      </c>
    </row>
    <row r="1078" spans="1:37" s="4" customFormat="1" x14ac:dyDescent="0.25">
      <c r="A1078" s="98" t="s">
        <v>1042</v>
      </c>
      <c r="B1078" s="96" t="s">
        <v>102</v>
      </c>
      <c r="C1078" s="117" t="s">
        <v>1012</v>
      </c>
      <c r="D1078" s="90">
        <f t="shared" si="247"/>
        <v>323800</v>
      </c>
      <c r="E1078" s="90">
        <f t="shared" si="247"/>
        <v>0</v>
      </c>
      <c r="F1078" s="91">
        <f t="shared" si="243"/>
        <v>323800</v>
      </c>
    </row>
    <row r="1079" spans="1:37" s="4" customFormat="1" ht="15.75" customHeight="1" x14ac:dyDescent="0.25">
      <c r="A1079" s="98" t="s">
        <v>1043</v>
      </c>
      <c r="B1079" s="96" t="s">
        <v>102</v>
      </c>
      <c r="C1079" s="117" t="s">
        <v>1011</v>
      </c>
      <c r="D1079" s="90">
        <f t="shared" si="247"/>
        <v>323800</v>
      </c>
      <c r="E1079" s="90">
        <f t="shared" si="247"/>
        <v>0</v>
      </c>
      <c r="F1079" s="91">
        <f t="shared" si="243"/>
        <v>323800</v>
      </c>
    </row>
    <row r="1080" spans="1:37" s="4" customFormat="1" x14ac:dyDescent="0.25">
      <c r="A1080" s="98" t="s">
        <v>1044</v>
      </c>
      <c r="B1080" s="96" t="s">
        <v>102</v>
      </c>
      <c r="C1080" s="117" t="s">
        <v>1010</v>
      </c>
      <c r="D1080" s="90">
        <v>323800</v>
      </c>
      <c r="E1080" s="97"/>
      <c r="F1080" s="91">
        <f t="shared" si="243"/>
        <v>323800</v>
      </c>
    </row>
    <row r="1081" spans="1:37" s="74" customFormat="1" ht="26.25" customHeight="1" x14ac:dyDescent="0.25">
      <c r="A1081" s="92" t="s">
        <v>873</v>
      </c>
      <c r="B1081" s="93" t="s">
        <v>102</v>
      </c>
      <c r="C1081" s="115" t="s">
        <v>874</v>
      </c>
      <c r="D1081" s="88">
        <f>D1082</f>
        <v>2267200</v>
      </c>
      <c r="E1081" s="88">
        <f>E1082</f>
        <v>696726.42999999993</v>
      </c>
      <c r="F1081" s="89">
        <f t="shared" si="243"/>
        <v>1570473.57</v>
      </c>
    </row>
    <row r="1082" spans="1:37" s="74" customFormat="1" x14ac:dyDescent="0.25">
      <c r="A1082" s="92" t="s">
        <v>329</v>
      </c>
      <c r="B1082" s="93" t="s">
        <v>102</v>
      </c>
      <c r="C1082" s="115" t="s">
        <v>875</v>
      </c>
      <c r="D1082" s="88">
        <f>D1083+D1097+D1105</f>
        <v>2267200</v>
      </c>
      <c r="E1082" s="88">
        <f>E1083+E1097+E1105</f>
        <v>696726.42999999993</v>
      </c>
      <c r="F1082" s="89">
        <f t="shared" si="243"/>
        <v>1570473.57</v>
      </c>
    </row>
    <row r="1083" spans="1:37" s="74" customFormat="1" ht="34.5" x14ac:dyDescent="0.25">
      <c r="A1083" s="92" t="s">
        <v>12</v>
      </c>
      <c r="B1083" s="93" t="s">
        <v>102</v>
      </c>
      <c r="C1083" s="115" t="s">
        <v>876</v>
      </c>
      <c r="D1083" s="88">
        <f t="shared" ref="D1083:E1088" si="248">D1084</f>
        <v>2189100</v>
      </c>
      <c r="E1083" s="88">
        <f t="shared" si="248"/>
        <v>670693.42999999993</v>
      </c>
      <c r="F1083" s="89">
        <f t="shared" si="243"/>
        <v>1518406.57</v>
      </c>
    </row>
    <row r="1084" spans="1:37" s="74" customFormat="1" ht="23.25" x14ac:dyDescent="0.25">
      <c r="A1084" s="92" t="s">
        <v>333</v>
      </c>
      <c r="B1084" s="93" t="s">
        <v>102</v>
      </c>
      <c r="C1084" s="115" t="s">
        <v>877</v>
      </c>
      <c r="D1084" s="88">
        <f t="shared" si="248"/>
        <v>2189100</v>
      </c>
      <c r="E1084" s="88">
        <f t="shared" si="248"/>
        <v>670693.42999999993</v>
      </c>
      <c r="F1084" s="89">
        <f t="shared" si="243"/>
        <v>1518406.57</v>
      </c>
    </row>
    <row r="1085" spans="1:37" s="74" customFormat="1" ht="23.25" x14ac:dyDescent="0.25">
      <c r="A1085" s="92" t="s">
        <v>103</v>
      </c>
      <c r="B1085" s="93" t="s">
        <v>102</v>
      </c>
      <c r="C1085" s="115" t="s">
        <v>878</v>
      </c>
      <c r="D1085" s="88">
        <f>D1086+D1092</f>
        <v>2189100</v>
      </c>
      <c r="E1085" s="88">
        <f>E1086+E1092</f>
        <v>670693.42999999993</v>
      </c>
      <c r="F1085" s="89">
        <f t="shared" si="243"/>
        <v>1518406.57</v>
      </c>
    </row>
    <row r="1086" spans="1:37" ht="35.25" customHeight="1" x14ac:dyDescent="0.25">
      <c r="A1086" s="95" t="s">
        <v>0</v>
      </c>
      <c r="B1086" s="96" t="s">
        <v>102</v>
      </c>
      <c r="C1086" s="117" t="s">
        <v>879</v>
      </c>
      <c r="D1086" s="90">
        <f t="shared" si="248"/>
        <v>2189100</v>
      </c>
      <c r="E1086" s="90">
        <f t="shared" si="248"/>
        <v>670693.42999999993</v>
      </c>
      <c r="F1086" s="91">
        <f t="shared" si="243"/>
        <v>1518406.57</v>
      </c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x14ac:dyDescent="0.25">
      <c r="A1087" s="95" t="s">
        <v>13</v>
      </c>
      <c r="B1087" s="96" t="s">
        <v>102</v>
      </c>
      <c r="C1087" s="117" t="s">
        <v>880</v>
      </c>
      <c r="D1087" s="90">
        <f t="shared" si="248"/>
        <v>2189100</v>
      </c>
      <c r="E1087" s="90">
        <f t="shared" si="248"/>
        <v>670693.42999999993</v>
      </c>
      <c r="F1087" s="91">
        <f t="shared" si="243"/>
        <v>1518406.57</v>
      </c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</row>
    <row r="1088" spans="1:37" ht="51.75" customHeight="1" x14ac:dyDescent="0.25">
      <c r="A1088" s="95" t="s">
        <v>109</v>
      </c>
      <c r="B1088" s="96" t="s">
        <v>102</v>
      </c>
      <c r="C1088" s="117" t="s">
        <v>881</v>
      </c>
      <c r="D1088" s="90">
        <f t="shared" si="248"/>
        <v>2189100</v>
      </c>
      <c r="E1088" s="90">
        <f t="shared" si="248"/>
        <v>670693.42999999993</v>
      </c>
      <c r="F1088" s="91">
        <f t="shared" si="243"/>
        <v>1518406.57</v>
      </c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23.25" x14ac:dyDescent="0.25">
      <c r="A1089" s="95" t="s">
        <v>110</v>
      </c>
      <c r="B1089" s="96" t="s">
        <v>102</v>
      </c>
      <c r="C1089" s="117" t="s">
        <v>882</v>
      </c>
      <c r="D1089" s="90">
        <f>D1090+D1091</f>
        <v>2189100</v>
      </c>
      <c r="E1089" s="90">
        <f>E1090+E1091</f>
        <v>670693.42999999993</v>
      </c>
      <c r="F1089" s="91">
        <f t="shared" si="243"/>
        <v>1518406.57</v>
      </c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23.25" x14ac:dyDescent="0.25">
      <c r="A1090" s="95" t="s">
        <v>1173</v>
      </c>
      <c r="B1090" s="96" t="s">
        <v>102</v>
      </c>
      <c r="C1090" s="117" t="s">
        <v>883</v>
      </c>
      <c r="D1090" s="90">
        <v>1681300</v>
      </c>
      <c r="E1090" s="97">
        <v>516053.32</v>
      </c>
      <c r="F1090" s="91">
        <f t="shared" si="243"/>
        <v>1165246.68</v>
      </c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</row>
    <row r="1091" spans="1:37" ht="33" customHeight="1" x14ac:dyDescent="0.25">
      <c r="A1091" s="95" t="s">
        <v>240</v>
      </c>
      <c r="B1091" s="96" t="s">
        <v>102</v>
      </c>
      <c r="C1091" s="117" t="s">
        <v>884</v>
      </c>
      <c r="D1091" s="90">
        <v>507800</v>
      </c>
      <c r="E1091" s="97">
        <v>154640.10999999999</v>
      </c>
      <c r="F1091" s="91">
        <f t="shared" si="243"/>
        <v>353159.89</v>
      </c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s="87" customFormat="1" ht="48" hidden="1" customHeight="1" x14ac:dyDescent="0.25">
      <c r="A1092" s="175" t="s">
        <v>310</v>
      </c>
      <c r="B1092" s="176" t="s">
        <v>102</v>
      </c>
      <c r="C1092" s="192" t="s">
        <v>1488</v>
      </c>
      <c r="D1092" s="193">
        <f>D1093</f>
        <v>0</v>
      </c>
      <c r="E1092" s="193">
        <f>E1093</f>
        <v>0</v>
      </c>
      <c r="F1092" s="196" t="str">
        <f t="shared" ref="F1092:F1096" si="249">IF(OR(D1092="-",E1092=D1092),"-",D1092-IF(E1092="-",0,E1092))</f>
        <v>-</v>
      </c>
    </row>
    <row r="1093" spans="1:37" s="87" customFormat="1" ht="48" hidden="1" customHeight="1" x14ac:dyDescent="0.25">
      <c r="A1093" s="175" t="s">
        <v>1489</v>
      </c>
      <c r="B1093" s="176" t="s">
        <v>102</v>
      </c>
      <c r="C1093" s="192" t="s">
        <v>1479</v>
      </c>
      <c r="D1093" s="193">
        <f>D1094</f>
        <v>0</v>
      </c>
      <c r="E1093" s="193">
        <f>E1094</f>
        <v>0</v>
      </c>
      <c r="F1093" s="196"/>
    </row>
    <row r="1094" spans="1:37" s="87" customFormat="1" ht="61.5" hidden="1" customHeight="1" x14ac:dyDescent="0.25">
      <c r="A1094" s="175" t="s">
        <v>109</v>
      </c>
      <c r="B1094" s="176" t="s">
        <v>102</v>
      </c>
      <c r="C1094" s="192" t="s">
        <v>1478</v>
      </c>
      <c r="D1094" s="193">
        <f t="shared" ref="D1094:E1094" si="250">D1095</f>
        <v>0</v>
      </c>
      <c r="E1094" s="193">
        <f t="shared" si="250"/>
        <v>0</v>
      </c>
      <c r="F1094" s="196" t="str">
        <f t="shared" si="249"/>
        <v>-</v>
      </c>
    </row>
    <row r="1095" spans="1:37" s="87" customFormat="1" ht="23.25" hidden="1" x14ac:dyDescent="0.25">
      <c r="A1095" s="175" t="s">
        <v>110</v>
      </c>
      <c r="B1095" s="176" t="s">
        <v>102</v>
      </c>
      <c r="C1095" s="192" t="s">
        <v>1477</v>
      </c>
      <c r="D1095" s="193">
        <f>D1096</f>
        <v>0</v>
      </c>
      <c r="E1095" s="193">
        <f>E1096</f>
        <v>0</v>
      </c>
      <c r="F1095" s="196" t="str">
        <f t="shared" si="249"/>
        <v>-</v>
      </c>
    </row>
    <row r="1096" spans="1:37" s="87" customFormat="1" ht="23.25" hidden="1" x14ac:dyDescent="0.25">
      <c r="A1096" s="175" t="s">
        <v>1173</v>
      </c>
      <c r="B1096" s="176" t="s">
        <v>102</v>
      </c>
      <c r="C1096" s="192" t="s">
        <v>1476</v>
      </c>
      <c r="D1096" s="193">
        <v>0</v>
      </c>
      <c r="E1096" s="194">
        <v>0</v>
      </c>
      <c r="F1096" s="196" t="str">
        <f t="shared" si="249"/>
        <v>-</v>
      </c>
    </row>
    <row r="1097" spans="1:37" s="250" customFormat="1" ht="50.25" hidden="1" customHeight="1" x14ac:dyDescent="0.25">
      <c r="A1097" s="188" t="s">
        <v>14</v>
      </c>
      <c r="B1097" s="189" t="s">
        <v>102</v>
      </c>
      <c r="C1097" s="190" t="s">
        <v>885</v>
      </c>
      <c r="D1097" s="191">
        <f t="shared" ref="D1097:E1103" si="251">D1098</f>
        <v>0</v>
      </c>
      <c r="E1097" s="191">
        <f t="shared" si="251"/>
        <v>0</v>
      </c>
      <c r="F1097" s="195" t="str">
        <f t="shared" si="243"/>
        <v>-</v>
      </c>
    </row>
    <row r="1098" spans="1:37" s="250" customFormat="1" ht="23.25" hidden="1" x14ac:dyDescent="0.25">
      <c r="A1098" s="188" t="s">
        <v>333</v>
      </c>
      <c r="B1098" s="189" t="s">
        <v>102</v>
      </c>
      <c r="C1098" s="190" t="s">
        <v>886</v>
      </c>
      <c r="D1098" s="191">
        <f t="shared" si="251"/>
        <v>0</v>
      </c>
      <c r="E1098" s="191">
        <f t="shared" si="251"/>
        <v>0</v>
      </c>
      <c r="F1098" s="195" t="str">
        <f t="shared" si="243"/>
        <v>-</v>
      </c>
    </row>
    <row r="1099" spans="1:37" s="250" customFormat="1" ht="23.25" hidden="1" x14ac:dyDescent="0.25">
      <c r="A1099" s="188" t="s">
        <v>103</v>
      </c>
      <c r="B1099" s="189" t="s">
        <v>102</v>
      </c>
      <c r="C1099" s="190" t="s">
        <v>887</v>
      </c>
      <c r="D1099" s="191">
        <f t="shared" si="251"/>
        <v>0</v>
      </c>
      <c r="E1099" s="191">
        <f t="shared" si="251"/>
        <v>0</v>
      </c>
      <c r="F1099" s="195" t="str">
        <f t="shared" si="243"/>
        <v>-</v>
      </c>
    </row>
    <row r="1100" spans="1:37" s="256" customFormat="1" ht="34.5" hidden="1" customHeight="1" x14ac:dyDescent="0.25">
      <c r="A1100" s="175" t="s">
        <v>0</v>
      </c>
      <c r="B1100" s="176" t="s">
        <v>102</v>
      </c>
      <c r="C1100" s="192" t="s">
        <v>888</v>
      </c>
      <c r="D1100" s="193">
        <f t="shared" si="251"/>
        <v>0</v>
      </c>
      <c r="E1100" s="193">
        <f t="shared" si="251"/>
        <v>0</v>
      </c>
      <c r="F1100" s="196" t="str">
        <f t="shared" si="243"/>
        <v>-</v>
      </c>
    </row>
    <row r="1101" spans="1:37" s="256" customFormat="1" hidden="1" x14ac:dyDescent="0.25">
      <c r="A1101" s="175" t="s">
        <v>111</v>
      </c>
      <c r="B1101" s="176" t="s">
        <v>102</v>
      </c>
      <c r="C1101" s="192" t="s">
        <v>889</v>
      </c>
      <c r="D1101" s="193">
        <f t="shared" si="251"/>
        <v>0</v>
      </c>
      <c r="E1101" s="193">
        <f t="shared" si="251"/>
        <v>0</v>
      </c>
      <c r="F1101" s="196" t="str">
        <f t="shared" si="243"/>
        <v>-</v>
      </c>
    </row>
    <row r="1102" spans="1:37" s="256" customFormat="1" ht="23.25" hidden="1" x14ac:dyDescent="0.25">
      <c r="A1102" s="175" t="s">
        <v>105</v>
      </c>
      <c r="B1102" s="176" t="s">
        <v>102</v>
      </c>
      <c r="C1102" s="192" t="s">
        <v>890</v>
      </c>
      <c r="D1102" s="193">
        <f t="shared" si="251"/>
        <v>0</v>
      </c>
      <c r="E1102" s="193">
        <f t="shared" si="251"/>
        <v>0</v>
      </c>
      <c r="F1102" s="196" t="str">
        <f t="shared" si="243"/>
        <v>-</v>
      </c>
    </row>
    <row r="1103" spans="1:37" s="256" customFormat="1" ht="22.5" hidden="1" customHeight="1" x14ac:dyDescent="0.25">
      <c r="A1103" s="175" t="s">
        <v>1156</v>
      </c>
      <c r="B1103" s="176" t="s">
        <v>102</v>
      </c>
      <c r="C1103" s="192" t="s">
        <v>891</v>
      </c>
      <c r="D1103" s="193">
        <f t="shared" si="251"/>
        <v>0</v>
      </c>
      <c r="E1103" s="193">
        <f t="shared" si="251"/>
        <v>0</v>
      </c>
      <c r="F1103" s="196" t="str">
        <f t="shared" si="243"/>
        <v>-</v>
      </c>
    </row>
    <row r="1104" spans="1:37" s="256" customFormat="1" hidden="1" x14ac:dyDescent="0.25">
      <c r="A1104" s="95" t="s">
        <v>1272</v>
      </c>
      <c r="B1104" s="96" t="s">
        <v>102</v>
      </c>
      <c r="C1104" s="117" t="s">
        <v>892</v>
      </c>
      <c r="D1104" s="90">
        <v>0</v>
      </c>
      <c r="E1104" s="97"/>
      <c r="F1104" s="91" t="str">
        <f t="shared" si="243"/>
        <v>-</v>
      </c>
    </row>
    <row r="1105" spans="1:37" s="74" customFormat="1" ht="40.5" customHeight="1" x14ac:dyDescent="0.25">
      <c r="A1105" s="92" t="s">
        <v>116</v>
      </c>
      <c r="B1105" s="93" t="s">
        <v>102</v>
      </c>
      <c r="C1105" s="115" t="s">
        <v>893</v>
      </c>
      <c r="D1105" s="88">
        <f t="shared" ref="D1105:E1110" si="252">D1106</f>
        <v>78100</v>
      </c>
      <c r="E1105" s="88">
        <f t="shared" si="252"/>
        <v>26033</v>
      </c>
      <c r="F1105" s="89">
        <f t="shared" si="243"/>
        <v>52067</v>
      </c>
    </row>
    <row r="1106" spans="1:37" s="74" customFormat="1" ht="23.25" x14ac:dyDescent="0.25">
      <c r="A1106" s="92" t="s">
        <v>333</v>
      </c>
      <c r="B1106" s="93" t="s">
        <v>102</v>
      </c>
      <c r="C1106" s="115" t="s">
        <v>894</v>
      </c>
      <c r="D1106" s="88">
        <f t="shared" si="252"/>
        <v>78100</v>
      </c>
      <c r="E1106" s="88">
        <f t="shared" si="252"/>
        <v>26033</v>
      </c>
      <c r="F1106" s="89">
        <f t="shared" si="243"/>
        <v>52067</v>
      </c>
    </row>
    <row r="1107" spans="1:37" s="74" customFormat="1" ht="23.25" x14ac:dyDescent="0.25">
      <c r="A1107" s="92" t="s">
        <v>103</v>
      </c>
      <c r="B1107" s="93" t="s">
        <v>102</v>
      </c>
      <c r="C1107" s="115" t="s">
        <v>895</v>
      </c>
      <c r="D1107" s="88">
        <f t="shared" si="252"/>
        <v>78100</v>
      </c>
      <c r="E1107" s="88">
        <f t="shared" si="252"/>
        <v>26033</v>
      </c>
      <c r="F1107" s="89">
        <f t="shared" si="243"/>
        <v>52067</v>
      </c>
    </row>
    <row r="1108" spans="1:37" ht="45.75" customHeight="1" x14ac:dyDescent="0.25">
      <c r="A1108" s="95" t="s">
        <v>353</v>
      </c>
      <c r="B1108" s="96" t="s">
        <v>102</v>
      </c>
      <c r="C1108" s="117" t="s">
        <v>896</v>
      </c>
      <c r="D1108" s="90">
        <f t="shared" si="252"/>
        <v>78100</v>
      </c>
      <c r="E1108" s="90">
        <f t="shared" si="252"/>
        <v>26033</v>
      </c>
      <c r="F1108" s="91">
        <f t="shared" si="243"/>
        <v>52067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</row>
    <row r="1109" spans="1:37" ht="34.5" x14ac:dyDescent="0.25">
      <c r="A1109" s="95" t="s">
        <v>897</v>
      </c>
      <c r="B1109" s="96" t="s">
        <v>102</v>
      </c>
      <c r="C1109" s="117" t="s">
        <v>898</v>
      </c>
      <c r="D1109" s="90">
        <f t="shared" si="252"/>
        <v>78100</v>
      </c>
      <c r="E1109" s="90">
        <f t="shared" si="252"/>
        <v>26033</v>
      </c>
      <c r="F1109" s="91">
        <f t="shared" si="243"/>
        <v>52067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1:37" x14ac:dyDescent="0.25">
      <c r="A1110" s="95" t="s">
        <v>114</v>
      </c>
      <c r="B1110" s="96" t="s">
        <v>102</v>
      </c>
      <c r="C1110" s="117" t="s">
        <v>899</v>
      </c>
      <c r="D1110" s="90">
        <f t="shared" si="252"/>
        <v>78100</v>
      </c>
      <c r="E1110" s="90">
        <f t="shared" si="252"/>
        <v>26033</v>
      </c>
      <c r="F1110" s="91">
        <f t="shared" si="243"/>
        <v>52067</v>
      </c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5.75" thickBot="1" x14ac:dyDescent="0.3">
      <c r="A1111" s="95" t="s">
        <v>115</v>
      </c>
      <c r="B1111" s="96" t="s">
        <v>102</v>
      </c>
      <c r="C1111" s="117" t="s">
        <v>900</v>
      </c>
      <c r="D1111" s="90">
        <v>78100</v>
      </c>
      <c r="E1111" s="97">
        <v>26033</v>
      </c>
      <c r="F1111" s="91">
        <f t="shared" si="243"/>
        <v>52067</v>
      </c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</row>
    <row r="1112" spans="1:37" ht="11.25" customHeight="1" thickBot="1" x14ac:dyDescent="0.3">
      <c r="A1112" s="132"/>
      <c r="B1112" s="133"/>
      <c r="C1112" s="134"/>
      <c r="D1112" s="138"/>
      <c r="E1112" s="133"/>
      <c r="F1112" s="145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1:37" ht="24.75" customHeight="1" thickBot="1" x14ac:dyDescent="0.3">
      <c r="A1113" s="135" t="s">
        <v>901</v>
      </c>
      <c r="B1113" s="136" t="s">
        <v>15</v>
      </c>
      <c r="C1113" s="137" t="s">
        <v>326</v>
      </c>
      <c r="D1113" s="139">
        <f>D15-D162</f>
        <v>-21108300</v>
      </c>
      <c r="E1113" s="146">
        <f>E15-E162</f>
        <v>7747746.1900000051</v>
      </c>
      <c r="F1113" s="147" t="s">
        <v>902</v>
      </c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45.75" hidden="1" customHeight="1" x14ac:dyDescent="0.25">
      <c r="A1114" s="45"/>
      <c r="B1114" s="13"/>
      <c r="C1114" s="118"/>
      <c r="D1114" s="14"/>
      <c r="E1114" s="14"/>
      <c r="F1114" s="70"/>
    </row>
    <row r="1115" spans="1:37" ht="45.75" hidden="1" customHeight="1" x14ac:dyDescent="0.25">
      <c r="F1115" s="143"/>
    </row>
    <row r="1116" spans="1:37" ht="45.75" hidden="1" customHeight="1" x14ac:dyDescent="0.25">
      <c r="F1116" s="143"/>
    </row>
    <row r="1117" spans="1:37" ht="58.5" customHeight="1" x14ac:dyDescent="0.25">
      <c r="F1117" s="143"/>
    </row>
    <row r="1118" spans="1:37" ht="20.25" customHeight="1" x14ac:dyDescent="0.25">
      <c r="A1118" s="73" t="s">
        <v>16</v>
      </c>
      <c r="B1118" s="73"/>
      <c r="C1118" s="119"/>
      <c r="D1118" s="73"/>
      <c r="E1118" s="73"/>
      <c r="F1118" s="144"/>
    </row>
    <row r="1119" spans="1:37" ht="21" customHeight="1" x14ac:dyDescent="0.25">
      <c r="A1119" s="18" t="s">
        <v>74</v>
      </c>
      <c r="B1119" s="19" t="s">
        <v>75</v>
      </c>
      <c r="C1119" s="108" t="s">
        <v>17</v>
      </c>
      <c r="D1119" s="20" t="s">
        <v>100</v>
      </c>
      <c r="E1119" s="21" t="s">
        <v>78</v>
      </c>
      <c r="F1119" s="66" t="s">
        <v>79</v>
      </c>
    </row>
    <row r="1120" spans="1:37" ht="11.25" customHeight="1" x14ac:dyDescent="0.25">
      <c r="A1120" s="18" t="s">
        <v>80</v>
      </c>
      <c r="B1120" s="18" t="s">
        <v>81</v>
      </c>
      <c r="C1120" s="120" t="s">
        <v>82</v>
      </c>
      <c r="D1120" s="21" t="s">
        <v>83</v>
      </c>
      <c r="E1120" s="21" t="s">
        <v>84</v>
      </c>
      <c r="F1120" s="72" t="s">
        <v>85</v>
      </c>
    </row>
    <row r="1121" spans="1:6" ht="22.5" x14ac:dyDescent="0.25">
      <c r="A1121" s="43" t="s">
        <v>18</v>
      </c>
      <c r="B1121" s="38" t="s">
        <v>19</v>
      </c>
      <c r="C1121" s="120" t="s">
        <v>88</v>
      </c>
      <c r="D1121" s="55">
        <f>D1123</f>
        <v>21108300</v>
      </c>
      <c r="E1121" s="55">
        <f>E1123</f>
        <v>-7747746.1900000051</v>
      </c>
      <c r="F1121" s="55">
        <f>D1121-E1121</f>
        <v>28856046.190000005</v>
      </c>
    </row>
    <row r="1122" spans="1:6" x14ac:dyDescent="0.25">
      <c r="A1122" s="22" t="s">
        <v>89</v>
      </c>
      <c r="B1122" s="38"/>
      <c r="C1122" s="120"/>
      <c r="D1122" s="56"/>
      <c r="E1122" s="56"/>
      <c r="F1122" s="56"/>
    </row>
    <row r="1123" spans="1:6" ht="22.5" x14ac:dyDescent="0.25">
      <c r="A1123" s="43" t="s">
        <v>153</v>
      </c>
      <c r="B1123" s="38">
        <v>520</v>
      </c>
      <c r="C1123" s="114" t="s">
        <v>88</v>
      </c>
      <c r="D1123" s="55">
        <f>(-D1113)</f>
        <v>21108300</v>
      </c>
      <c r="E1123" s="55">
        <f>E1129+E1127+E1133</f>
        <v>-7747746.1900000051</v>
      </c>
      <c r="F1123" s="55">
        <f>D1123-E1123</f>
        <v>28856046.190000005</v>
      </c>
    </row>
    <row r="1124" spans="1:6" ht="22.5" hidden="1" x14ac:dyDescent="0.25">
      <c r="A1124" s="44" t="s">
        <v>20</v>
      </c>
      <c r="B1124" s="38">
        <v>520</v>
      </c>
      <c r="C1124" s="110" t="s">
        <v>21</v>
      </c>
      <c r="D1124" s="55"/>
      <c r="E1124" s="55">
        <f>E1125+E1127</f>
        <v>0</v>
      </c>
      <c r="F1124" s="55">
        <f>F1125+F1127</f>
        <v>0</v>
      </c>
    </row>
    <row r="1125" spans="1:6" ht="32.25" hidden="1" customHeight="1" x14ac:dyDescent="0.25">
      <c r="A1125" s="44" t="s">
        <v>22</v>
      </c>
      <c r="B1125" s="38">
        <v>520</v>
      </c>
      <c r="C1125" s="110" t="s">
        <v>23</v>
      </c>
      <c r="D1125" s="55"/>
      <c r="E1125" s="55">
        <f>E1126</f>
        <v>0</v>
      </c>
      <c r="F1125" s="55">
        <f>D1125-E1125</f>
        <v>0</v>
      </c>
    </row>
    <row r="1126" spans="1:6" ht="33.75" hidden="1" x14ac:dyDescent="0.25">
      <c r="A1126" s="44" t="s">
        <v>166</v>
      </c>
      <c r="B1126" s="38">
        <v>520</v>
      </c>
      <c r="C1126" s="114" t="s">
        <v>165</v>
      </c>
      <c r="D1126" s="56"/>
      <c r="E1126" s="56">
        <v>0</v>
      </c>
      <c r="F1126" s="56">
        <f>D1126-E1126</f>
        <v>0</v>
      </c>
    </row>
    <row r="1127" spans="1:6" ht="30" customHeight="1" x14ac:dyDescent="0.25">
      <c r="A1127" s="44" t="s">
        <v>24</v>
      </c>
      <c r="B1127" s="38">
        <v>520</v>
      </c>
      <c r="C1127" s="110" t="s">
        <v>25</v>
      </c>
      <c r="D1127" s="55">
        <f>D1128+D1130</f>
        <v>0</v>
      </c>
      <c r="E1127" s="55">
        <f>E1128+E1130</f>
        <v>0</v>
      </c>
      <c r="F1127" s="55">
        <f>F1128+F1130</f>
        <v>0</v>
      </c>
    </row>
    <row r="1128" spans="1:6" ht="42" customHeight="1" x14ac:dyDescent="0.25">
      <c r="A1128" s="44" t="s">
        <v>26</v>
      </c>
      <c r="B1128" s="38">
        <v>520</v>
      </c>
      <c r="C1128" s="110" t="s">
        <v>27</v>
      </c>
      <c r="D1128" s="55">
        <v>5000000</v>
      </c>
      <c r="E1128" s="55">
        <f>E1129</f>
        <v>0</v>
      </c>
      <c r="F1128" s="55">
        <f>D1128-E1128</f>
        <v>5000000</v>
      </c>
    </row>
    <row r="1129" spans="1:6" ht="39" customHeight="1" x14ac:dyDescent="0.25">
      <c r="A1129" s="43" t="s">
        <v>168</v>
      </c>
      <c r="B1129" s="38">
        <v>520</v>
      </c>
      <c r="C1129" s="114" t="s">
        <v>167</v>
      </c>
      <c r="D1129" s="56">
        <v>5000000</v>
      </c>
      <c r="E1129" s="56">
        <v>0</v>
      </c>
      <c r="F1129" s="56">
        <f>D1129-E1129</f>
        <v>5000000</v>
      </c>
    </row>
    <row r="1130" spans="1:6" ht="44.25" customHeight="1" x14ac:dyDescent="0.25">
      <c r="A1130" s="44" t="s">
        <v>28</v>
      </c>
      <c r="B1130" s="38">
        <v>520</v>
      </c>
      <c r="C1130" s="110" t="s">
        <v>29</v>
      </c>
      <c r="D1130" s="55">
        <v>-5000000</v>
      </c>
      <c r="E1130" s="55">
        <f>E1131</f>
        <v>0</v>
      </c>
      <c r="F1130" s="55">
        <f>D1130-E1130</f>
        <v>-5000000</v>
      </c>
    </row>
    <row r="1131" spans="1:6" ht="40.5" customHeight="1" x14ac:dyDescent="0.25">
      <c r="A1131" s="43" t="s">
        <v>170</v>
      </c>
      <c r="B1131" s="38">
        <v>520</v>
      </c>
      <c r="C1131" s="114" t="s">
        <v>169</v>
      </c>
      <c r="D1131" s="56">
        <v>-5000000</v>
      </c>
      <c r="E1131" s="56">
        <v>0</v>
      </c>
      <c r="F1131" s="56">
        <f>D1131-E1131</f>
        <v>-5000000</v>
      </c>
    </row>
    <row r="1132" spans="1:6" ht="28.5" customHeight="1" x14ac:dyDescent="0.25">
      <c r="A1132" s="43" t="s">
        <v>30</v>
      </c>
      <c r="B1132" s="38" t="s">
        <v>31</v>
      </c>
      <c r="C1132" s="120" t="s">
        <v>88</v>
      </c>
      <c r="D1132" s="56" t="s">
        <v>32</v>
      </c>
      <c r="E1132" s="56" t="s">
        <v>32</v>
      </c>
      <c r="F1132" s="56"/>
    </row>
    <row r="1133" spans="1:6" ht="22.5" x14ac:dyDescent="0.25">
      <c r="A1133" s="44" t="s">
        <v>33</v>
      </c>
      <c r="B1133" s="38" t="s">
        <v>34</v>
      </c>
      <c r="C1133" s="110" t="s">
        <v>35</v>
      </c>
      <c r="D1133" s="55">
        <f>D1141+D1137</f>
        <v>21108300</v>
      </c>
      <c r="E1133" s="55">
        <f>E1141+E1137</f>
        <v>-7747746.1900000051</v>
      </c>
      <c r="F1133" s="55">
        <f>D1133-E1133</f>
        <v>28856046.190000005</v>
      </c>
    </row>
    <row r="1134" spans="1:6" ht="10.5" customHeight="1" x14ac:dyDescent="0.25">
      <c r="A1134" s="44" t="s">
        <v>36</v>
      </c>
      <c r="B1134" s="38">
        <v>710</v>
      </c>
      <c r="C1134" s="110" t="s">
        <v>37</v>
      </c>
      <c r="D1134" s="55">
        <f t="shared" ref="D1134:E1136" si="253">D1135</f>
        <v>-198802969.59999999</v>
      </c>
      <c r="E1134" s="55">
        <f t="shared" si="253"/>
        <v>-48404694.039999999</v>
      </c>
      <c r="F1134" s="56" t="str">
        <f>F1137</f>
        <v>Х</v>
      </c>
    </row>
    <row r="1135" spans="1:6" ht="10.5" customHeight="1" x14ac:dyDescent="0.25">
      <c r="A1135" s="44" t="s">
        <v>38</v>
      </c>
      <c r="B1135" s="38"/>
      <c r="C1135" s="110" t="s">
        <v>39</v>
      </c>
      <c r="D1135" s="55">
        <f t="shared" si="253"/>
        <v>-198802969.59999999</v>
      </c>
      <c r="E1135" s="55">
        <f t="shared" si="253"/>
        <v>-48404694.039999999</v>
      </c>
      <c r="F1135" s="56" t="str">
        <f>F1138</f>
        <v>Х</v>
      </c>
    </row>
    <row r="1136" spans="1:6" ht="22.5" x14ac:dyDescent="0.25">
      <c r="A1136" s="44" t="s">
        <v>40</v>
      </c>
      <c r="B1136" s="38"/>
      <c r="C1136" s="110" t="s">
        <v>41</v>
      </c>
      <c r="D1136" s="55">
        <f t="shared" si="253"/>
        <v>-198802969.59999999</v>
      </c>
      <c r="E1136" s="55">
        <f t="shared" si="253"/>
        <v>-48404694.039999999</v>
      </c>
      <c r="F1136" s="56" t="s">
        <v>88</v>
      </c>
    </row>
    <row r="1137" spans="1:6" ht="22.5" x14ac:dyDescent="0.25">
      <c r="A1137" s="43" t="s">
        <v>245</v>
      </c>
      <c r="B1137" s="38"/>
      <c r="C1137" s="114" t="s">
        <v>244</v>
      </c>
      <c r="D1137" s="56">
        <f>-D15-5000000</f>
        <v>-198802969.59999999</v>
      </c>
      <c r="E1137" s="56">
        <f>-E15</f>
        <v>-48404694.039999999</v>
      </c>
      <c r="F1137" s="56" t="s">
        <v>88</v>
      </c>
    </row>
    <row r="1138" spans="1:6" x14ac:dyDescent="0.25">
      <c r="A1138" s="44" t="s">
        <v>42</v>
      </c>
      <c r="B1138" s="38">
        <v>720</v>
      </c>
      <c r="C1138" s="110" t="s">
        <v>43</v>
      </c>
      <c r="D1138" s="55">
        <f t="shared" ref="D1138:E1140" si="254">D1139</f>
        <v>219911269.59999999</v>
      </c>
      <c r="E1138" s="55">
        <f t="shared" si="254"/>
        <v>40656947.849999994</v>
      </c>
      <c r="F1138" s="56" t="s">
        <v>88</v>
      </c>
    </row>
    <row r="1139" spans="1:6" ht="20.25" customHeight="1" x14ac:dyDescent="0.25">
      <c r="A1139" s="44" t="s">
        <v>44</v>
      </c>
      <c r="B1139" s="38"/>
      <c r="C1139" s="110" t="s">
        <v>45</v>
      </c>
      <c r="D1139" s="55">
        <f t="shared" si="254"/>
        <v>219911269.59999999</v>
      </c>
      <c r="E1139" s="55">
        <f t="shared" si="254"/>
        <v>40656947.849999994</v>
      </c>
      <c r="F1139" s="56" t="s">
        <v>88</v>
      </c>
    </row>
    <row r="1140" spans="1:6" ht="22.5" x14ac:dyDescent="0.25">
      <c r="A1140" s="44" t="s">
        <v>46</v>
      </c>
      <c r="B1140" s="38"/>
      <c r="C1140" s="110" t="s">
        <v>47</v>
      </c>
      <c r="D1140" s="55">
        <f t="shared" si="254"/>
        <v>219911269.59999999</v>
      </c>
      <c r="E1140" s="55">
        <f t="shared" si="254"/>
        <v>40656947.849999994</v>
      </c>
      <c r="F1140" s="56" t="s">
        <v>88</v>
      </c>
    </row>
    <row r="1141" spans="1:6" ht="22.5" x14ac:dyDescent="0.25">
      <c r="A1141" s="43" t="s">
        <v>172</v>
      </c>
      <c r="B1141" s="38"/>
      <c r="C1141" s="114" t="s">
        <v>171</v>
      </c>
      <c r="D1141" s="56">
        <f>D162+5000000</f>
        <v>219911269.59999999</v>
      </c>
      <c r="E1141" s="56">
        <f>E162</f>
        <v>40656947.849999994</v>
      </c>
      <c r="F1141" s="56" t="s">
        <v>88</v>
      </c>
    </row>
  </sheetData>
  <mergeCells count="16">
    <mergeCell ref="B2:D2"/>
    <mergeCell ref="B4:D4"/>
    <mergeCell ref="B7:D7"/>
    <mergeCell ref="B8:D8"/>
    <mergeCell ref="E153:E158"/>
    <mergeCell ref="F153:F158"/>
    <mergeCell ref="A5:A6"/>
    <mergeCell ref="B5:D6"/>
    <mergeCell ref="B9:D9"/>
    <mergeCell ref="A11:F11"/>
    <mergeCell ref="A151:D151"/>
    <mergeCell ref="A153:A160"/>
    <mergeCell ref="B153:B160"/>
    <mergeCell ref="C153:C158"/>
    <mergeCell ref="D153:D160"/>
    <mergeCell ref="E151:F151"/>
  </mergeCells>
  <phoneticPr fontId="8" type="noConversion"/>
  <conditionalFormatting sqref="E163:F163 F165">
    <cfRule type="cellIs" priority="1" stopIfTrue="1" operator="equal">
      <formula>0</formula>
    </cfRule>
  </conditionalFormatting>
  <conditionalFormatting sqref="E178:F178 F177">
    <cfRule type="cellIs" priority="2" stopIfTrue="1" operator="equal">
      <formula>0</formula>
    </cfRule>
  </conditionalFormatting>
  <conditionalFormatting sqref="E180:F180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8" fitToHeight="30" orientation="portrait" r:id="rId1"/>
  <rowBreaks count="1" manualBreakCount="1">
    <brk id="9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2020-08-20T05:33:14Z</dcterms:modified>
</cp:coreProperties>
</file>